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31" windowWidth="15135" windowHeight="8880" tabRatio="822" firstSheet="12" activeTab="12"/>
  </bookViews>
  <sheets>
    <sheet name="ｺﾒﾝﾄ1" sheetId="1" r:id="rId1"/>
    <sheet name="ｺﾒﾝﾄ2" sheetId="2" r:id="rId2"/>
    <sheet name="ｺﾒﾝﾄ3" sheetId="3" r:id="rId3"/>
    <sheet name="ｺﾒﾝﾄﾃﾞｰﾀ" sheetId="4" r:id="rId4"/>
    <sheet name="身長" sheetId="5" r:id="rId5"/>
    <sheet name="身長全" sheetId="6" r:id="rId6"/>
    <sheet name="体重" sheetId="7" r:id="rId7"/>
    <sheet name="体重全" sheetId="8" r:id="rId8"/>
    <sheet name="座高" sheetId="9" r:id="rId9"/>
    <sheet name="座高全" sheetId="10" r:id="rId10"/>
    <sheet name="参考data(発育)" sheetId="11" r:id="rId11"/>
    <sheet name="図ﾃﾞｰﾀ" sheetId="12" r:id="rId12"/>
    <sheet name="別表１" sheetId="13" r:id="rId13"/>
  </sheets>
  <externalReferences>
    <externalReference r:id="rId16"/>
  </externalReferences>
  <definedNames>
    <definedName name="__123Graph_Aｸﾞﾗﾌ1" hidden="1">'[1]図ﾃﾞｰﾀ'!#REF!</definedName>
    <definedName name="__123Graph_Aｸﾞﾗﾌ2" hidden="1">'[1]図ﾃﾞｰﾀ'!#REF!</definedName>
    <definedName name="__123Graph_Aｸﾞﾗﾌ3" hidden="1">'[1]図ﾃﾞｰﾀ'!#REF!</definedName>
    <definedName name="__123Graph_Aｸﾞﾗﾌ4" hidden="1">'[1]図ﾃﾞｰﾀ'!#REF!</definedName>
    <definedName name="__123Graph_Bｸﾞﾗﾌ1" hidden="1">'[1]図ﾃﾞｰﾀ'!#REF!</definedName>
    <definedName name="__123Graph_Bｸﾞﾗﾌ2" hidden="1">'[1]図ﾃﾞｰﾀ'!#REF!</definedName>
    <definedName name="__123Graph_Bｸﾞﾗﾌ3" hidden="1">'[1]図ﾃﾞｰﾀ'!#REF!</definedName>
    <definedName name="__123Graph_Bｸﾞﾗﾌ4" hidden="1">'[1]図ﾃﾞｰﾀ'!#REF!</definedName>
    <definedName name="__123Graph_Cｸﾞﾗﾌ1" hidden="1">'[1]図ﾃﾞｰﾀ'!#REF!</definedName>
    <definedName name="__123Graph_Cｸﾞﾗﾌ2" hidden="1">'[1]図ﾃﾞｰﾀ'!#REF!</definedName>
    <definedName name="__123Graph_Cｸﾞﾗﾌ3" hidden="1">'[1]図ﾃﾞｰﾀ'!#REF!</definedName>
    <definedName name="__123Graph_Cｸﾞﾗﾌ4" hidden="1">'[1]図ﾃﾞｰﾀ'!#REF!</definedName>
    <definedName name="__123Graph_Dｸﾞﾗﾌ2" hidden="1">'[1]図ﾃﾞｰﾀ'!#REF!</definedName>
    <definedName name="__123Graph_Dｸﾞﾗﾌ3" hidden="1">'[1]図ﾃﾞｰﾀ'!#REF!</definedName>
    <definedName name="__123Graph_Dｸﾞﾗﾌ4" hidden="1">'[1]図ﾃﾞｰﾀ'!#REF!</definedName>
    <definedName name="__123Graph_Xｸﾞﾗﾌ2" hidden="1">'[1]図ﾃﾞｰﾀ'!#REF!</definedName>
    <definedName name="__123Graph_Xｸﾞﾗﾌ3" hidden="1">'[1]図ﾃﾞｰﾀ'!#REF!</definedName>
    <definedName name="__123Graph_Xｸﾞﾗﾌ4" hidden="1">'[1]図ﾃﾞｰﾀ'!#REF!</definedName>
    <definedName name="_xlnm.Print_Area" localSheetId="0">'ｺﾒﾝﾄ1'!$A$1:$AC$57</definedName>
    <definedName name="_xlnm.Print_Area" localSheetId="1">'ｺﾒﾝﾄ2'!$A$1:$P$51</definedName>
    <definedName name="_xlnm.Print_Area" localSheetId="2">'ｺﾒﾝﾄ3'!$A$1:$J$73</definedName>
    <definedName name="_xlnm.Print_Area" localSheetId="3">'ｺﾒﾝﾄﾃﾞｰﾀ'!$A$1:$L$121</definedName>
    <definedName name="_xlnm.Print_Area" localSheetId="8">'座高'!$A$1:$BB$54</definedName>
    <definedName name="_xlnm.Print_Area" localSheetId="9">'座高全'!$A$1:$BH$54</definedName>
    <definedName name="_xlnm.Print_Area" localSheetId="10">'参考data(発育)'!$A$1:$N$154</definedName>
    <definedName name="_xlnm.Print_Area" localSheetId="4">'身長'!$A$1:$BC$54</definedName>
    <definedName name="_xlnm.Print_Area" localSheetId="5">'身長全'!$A$1:$BI$54</definedName>
    <definedName name="_xlnm.Print_Area" localSheetId="11">'図ﾃﾞｰﾀ'!$A$1:$AE$31</definedName>
    <definedName name="_xlnm.Print_Area" localSheetId="6">'体重'!$A$1:$BB$54</definedName>
    <definedName name="_xlnm.Print_Area" localSheetId="7">'体重全'!$A$1:$BE$54</definedName>
    <definedName name="_xlnm.Print_Area" localSheetId="12">'別表１'!$A$1:$AA$42</definedName>
    <definedName name="_xlnm.Print_Titles" localSheetId="8">'座高'!$A:$D</definedName>
    <definedName name="_xlnm.Print_Titles" localSheetId="9">'座高全'!$A:$D</definedName>
    <definedName name="_xlnm.Print_Titles" localSheetId="4">'身長'!$A:$C</definedName>
    <definedName name="_xlnm.Print_Titles" localSheetId="5">'身長全'!$A:$D</definedName>
    <definedName name="_xlnm.Print_Titles" localSheetId="6">'体重'!$A:$D</definedName>
    <definedName name="_xlnm.Print_Titles" localSheetId="7">'体重全'!$A:$D</definedName>
  </definedNames>
  <calcPr fullCalcOnLoad="1"/>
</workbook>
</file>

<file path=xl/comments1.xml><?xml version="1.0" encoding="utf-8"?>
<comments xmlns="http://schemas.openxmlformats.org/spreadsheetml/2006/main">
  <authors>
    <author>yukiko-w</author>
  </authors>
  <commentList>
    <comment ref="AC39" authorId="0">
      <text>
        <r>
          <rPr>
            <b/>
            <sz val="9"/>
            <rFont val="ＭＳ Ｐゴシック"/>
            <family val="3"/>
          </rPr>
          <t>yukiko-w: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sayuri-o</author>
  </authors>
  <commentList>
    <comment ref="N71" authorId="0">
      <text>
        <r>
          <rPr>
            <b/>
            <sz val="9"/>
            <rFont val="ＭＳ Ｐゴシック"/>
            <family val="3"/>
          </rPr>
          <t>平成20年度編成時注意！5歳児データがないため、関数を入れ直した。（58～59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yoko</author>
  </authors>
  <commentList>
    <comment ref="K3" authorId="0">
      <text>
        <r>
          <rPr>
            <b/>
            <sz val="9"/>
            <rFont val="ＭＳ Ｐゴシック"/>
            <family val="3"/>
          </rPr>
          <t>身長</t>
        </r>
      </text>
    </comment>
    <comment ref="N3" authorId="0">
      <text>
        <r>
          <rPr>
            <sz val="9"/>
            <rFont val="ＭＳ Ｐゴシック"/>
            <family val="3"/>
          </rPr>
          <t xml:space="preserve">座高
</t>
        </r>
      </text>
    </comment>
    <comment ref="Q3" authorId="0">
      <text>
        <r>
          <rPr>
            <b/>
            <sz val="9"/>
            <rFont val="ＭＳ Ｐゴシック"/>
            <family val="3"/>
          </rPr>
          <t>体重</t>
        </r>
      </text>
    </comment>
  </commentList>
</comments>
</file>

<file path=xl/comments5.xml><?xml version="1.0" encoding="utf-8"?>
<comments xmlns="http://schemas.openxmlformats.org/spreadsheetml/2006/main">
  <authors>
    <author>学校統計担当</author>
    <author>石川県</author>
    <author>西野　兼司</author>
    <author>kine0201</author>
  </authors>
  <commentList>
    <comment ref="E1" authorId="0">
      <text>
        <r>
          <rPr>
            <sz val="12"/>
            <rFont val="HG丸ｺﾞｼｯｸM-PRO"/>
            <family val="3"/>
          </rPr>
          <t>現年度のデータは、</t>
        </r>
        <r>
          <rPr>
            <sz val="12"/>
            <rFont val="ＭＳ Ｐゴシック"/>
            <family val="3"/>
          </rPr>
          <t>E</t>
        </r>
        <r>
          <rPr>
            <sz val="12"/>
            <rFont val="HG丸ｺﾞｼｯｸM-PRO"/>
            <family val="3"/>
          </rPr>
          <t>列に入力する。</t>
        </r>
        <r>
          <rPr>
            <sz val="8"/>
            <rFont val="ＭＳ Ｐゴシック"/>
            <family val="3"/>
          </rPr>
          <t xml:space="preserve">
　全列のデータ（年次も含め）を</t>
        </r>
        <r>
          <rPr>
            <sz val="8"/>
            <color indexed="10"/>
            <rFont val="ＭＳ Ｐゴシック"/>
            <family val="3"/>
          </rPr>
          <t>コピー→</t>
        </r>
        <r>
          <rPr>
            <sz val="10"/>
            <color indexed="10"/>
            <rFont val="ＭＳ Ｐゴシック"/>
            <family val="3"/>
          </rPr>
          <t>値</t>
        </r>
        <r>
          <rPr>
            <sz val="8"/>
            <color indexed="10"/>
            <rFont val="ＭＳ Ｐゴシック"/>
            <family val="3"/>
          </rPr>
          <t>の貼付け</t>
        </r>
        <r>
          <rPr>
            <sz val="8"/>
            <rFont val="ＭＳ Ｐゴシック"/>
            <family val="3"/>
          </rPr>
          <t>で右方向にシフトし、E列の前年度データ（F列へコピー済）を消去したうえで入力する
　数値を入力するときは
ツール→オプションを開いて
小数点以下桁数を固定すると
(平均値なら1,標準偏差なら2)
楽できるよ。</t>
        </r>
      </text>
    </comment>
    <comment ref="AJ15" authorId="1">
      <text>
        <r>
          <rPr>
            <b/>
            <sz val="9"/>
            <rFont val="ＭＳ Ｐゴシック"/>
            <family val="3"/>
          </rPr>
          <t>石川の１７歳のデータがないため、国の値を使用。</t>
        </r>
      </text>
    </comment>
    <comment ref="AQ2" authorId="1">
      <text>
        <r>
          <rPr>
            <sz val="10"/>
            <rFont val="ＭＳ Ｐゴシック"/>
            <family val="3"/>
          </rPr>
          <t>45,46年は小規模調査のため、報告書なし。</t>
        </r>
      </text>
    </comment>
    <comment ref="AD2" authorId="2">
      <text>
        <r>
          <rPr>
            <b/>
            <sz val="9"/>
            <rFont val="ＭＳ Ｐゴシック"/>
            <family val="3"/>
          </rPr>
          <t>平成4年度　県確報（Ｐ4）参照
　5歳のﾃﾞｰﾀがないので国のﾃﾞｰﾀを参照。</t>
        </r>
      </text>
    </comment>
    <comment ref="AC2" authorId="2">
      <text>
        <r>
          <rPr>
            <b/>
            <sz val="9"/>
            <rFont val="ＭＳ Ｐゴシック"/>
            <family val="3"/>
          </rPr>
          <t>平成5年度　県確報（Ｐ4）参照
　5歳のﾃﾞｰﾀがないので</t>
        </r>
        <r>
          <rPr>
            <b/>
            <sz val="9"/>
            <rFont val="ＭＳ Ｐゴシック"/>
            <family val="3"/>
          </rPr>
          <t>国のﾃﾞｰﾀを参照。</t>
        </r>
      </text>
    </comment>
    <comment ref="AK2" authorId="3">
      <text>
        <r>
          <rPr>
            <sz val="9"/>
            <rFont val="ＭＳ Ｐゴシック"/>
            <family val="3"/>
          </rPr>
          <t xml:space="preserve">5歳児のデータがないので数字は北陸三県の平均値を記入
</t>
        </r>
      </text>
    </comment>
  </commentList>
</comments>
</file>

<file path=xl/comments7.xml><?xml version="1.0" encoding="utf-8"?>
<comments xmlns="http://schemas.openxmlformats.org/spreadsheetml/2006/main">
  <authors>
    <author>石川県</author>
  </authors>
  <commentList>
    <comment ref="AQ2" authorId="0">
      <text>
        <r>
          <rPr>
            <sz val="9"/>
            <rFont val="ＭＳ Ｐゴシック"/>
            <family val="3"/>
          </rPr>
          <t>45,46年は小規模調査のため、報告書なし。</t>
        </r>
      </text>
    </comment>
    <comment ref="AB2" authorId="0">
      <text>
        <r>
          <rPr>
            <sz val="9"/>
            <rFont val="ＭＳ Ｐゴシック"/>
            <family val="3"/>
          </rPr>
          <t>昭和52･53年度は個人単位のﾏｰｸｶｰﾄﾞ形式にし、文部省で集計したため、県単位の結果発表が行われなかった。</t>
        </r>
      </text>
    </comment>
  </commentList>
</comments>
</file>

<file path=xl/comments9.xml><?xml version="1.0" encoding="utf-8"?>
<comments xmlns="http://schemas.openxmlformats.org/spreadsheetml/2006/main">
  <authors>
    <author>石川県</author>
  </authors>
  <commentList>
    <comment ref="AQ2" authorId="0">
      <text>
        <r>
          <rPr>
            <sz val="9"/>
            <rFont val="ＭＳ Ｐゴシック"/>
            <family val="3"/>
          </rPr>
          <t>45,46年は小規模調査のため、報告書なし。</t>
        </r>
      </text>
    </comment>
    <comment ref="AK2" authorId="0">
      <text>
        <r>
          <rPr>
            <sz val="9"/>
            <rFont val="ＭＳ Ｐゴシック"/>
            <family val="3"/>
          </rPr>
          <t>昭和52･53年度は個人単位のﾏｰｸｶｰﾄﾞ形式にし、文部省で集計したため、県単位の結果発表が行われなかった。</t>
        </r>
      </text>
    </comment>
  </commentList>
</comments>
</file>

<file path=xl/sharedStrings.xml><?xml version="1.0" encoding="utf-8"?>
<sst xmlns="http://schemas.openxmlformats.org/spreadsheetml/2006/main" count="2196" uniqueCount="427">
  <si>
    <t>平　　　均　　　値</t>
  </si>
  <si>
    <t>標 準 偏 差</t>
  </si>
  <si>
    <t>全　国</t>
  </si>
  <si>
    <t>前年差</t>
  </si>
  <si>
    <t>石川県</t>
  </si>
  <si>
    <t>差</t>
  </si>
  <si>
    <t>幼稚園</t>
  </si>
  <si>
    <t>５歳</t>
  </si>
  <si>
    <t>小学校</t>
  </si>
  <si>
    <t>６</t>
  </si>
  <si>
    <t>７</t>
  </si>
  <si>
    <t>８</t>
  </si>
  <si>
    <t>９</t>
  </si>
  <si>
    <t>10</t>
  </si>
  <si>
    <t>11</t>
  </si>
  <si>
    <t>男</t>
  </si>
  <si>
    <t>中学校</t>
  </si>
  <si>
    <t>12</t>
  </si>
  <si>
    <t>13</t>
  </si>
  <si>
    <t>14</t>
  </si>
  <si>
    <t>高等学校</t>
  </si>
  <si>
    <t>15</t>
  </si>
  <si>
    <t>16</t>
  </si>
  <si>
    <t>17</t>
  </si>
  <si>
    <t>女</t>
  </si>
  <si>
    <t>平　　均　　値</t>
  </si>
  <si>
    <t>身長</t>
  </si>
  <si>
    <t>平</t>
  </si>
  <si>
    <t>均</t>
  </si>
  <si>
    <t>６歳</t>
  </si>
  <si>
    <t>値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</si>
  <si>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</si>
  <si>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</si>
  <si>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</si>
  <si>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</si>
  <si>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</si>
  <si>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</si>
  <si>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</si>
  <si>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</si>
  <si>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</si>
  <si>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</si>
  <si>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</si>
  <si>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標</t>
  </si>
  <si>
    <t>準</t>
  </si>
  <si>
    <t>偏</t>
  </si>
  <si>
    <t>体重</t>
  </si>
  <si>
    <t>座高</t>
  </si>
  <si>
    <t>発育量</t>
  </si>
  <si>
    <t>6</t>
  </si>
  <si>
    <t>7</t>
  </si>
  <si>
    <t>8</t>
  </si>
  <si>
    <t>9</t>
  </si>
  <si>
    <t>5</t>
  </si>
  <si>
    <t>図１　男女別　年齢別平均体格</t>
  </si>
  <si>
    <t>最大値</t>
  </si>
  <si>
    <t>発育量計</t>
  </si>
  <si>
    <t>５～６歳</t>
  </si>
  <si>
    <t>６～７歳</t>
  </si>
  <si>
    <t>７～８歳</t>
  </si>
  <si>
    <t>８～９歳</t>
  </si>
  <si>
    <t>９～10歳</t>
  </si>
  <si>
    <t>10～11歳</t>
  </si>
  <si>
    <t>11～12歳</t>
  </si>
  <si>
    <t>12～13歳</t>
  </si>
  <si>
    <t>13～14歳</t>
  </si>
  <si>
    <t>14～15歳</t>
  </si>
  <si>
    <t>15～16歳</t>
  </si>
  <si>
    <t>16～17歳</t>
  </si>
  <si>
    <t>最小値</t>
  </si>
  <si>
    <t>現年度</t>
  </si>
  <si>
    <t>Ⅰ</t>
  </si>
  <si>
    <t>発育状態</t>
  </si>
  <si>
    <t>男　　　子</t>
  </si>
  <si>
    <t>女　　　子</t>
  </si>
  <si>
    <t>身長 cm</t>
  </si>
  <si>
    <t>体重 kg</t>
  </si>
  <si>
    <t>座高 cm</t>
  </si>
  <si>
    <t>全国平均値との比較（石川県平均体格値－全国平均体格値）</t>
  </si>
  <si>
    <t>区　　分</t>
  </si>
  <si>
    <t>調査対象者数</t>
  </si>
  <si>
    <t>小 学 校</t>
  </si>
  <si>
    <t>中 学 校</t>
  </si>
  <si>
    <t>幼 稚 園</t>
  </si>
  <si>
    <t>身　  長  (cm)</t>
  </si>
  <si>
    <t>体　  重  (kg)</t>
  </si>
  <si>
    <t>座　  高  (cm)</t>
  </si>
  <si>
    <t>男</t>
  </si>
  <si>
    <t>女</t>
  </si>
  <si>
    <t>計</t>
  </si>
  <si>
    <t>発育状態受検者数</t>
  </si>
  <si>
    <t>身長</t>
  </si>
  <si>
    <t>体重</t>
  </si>
  <si>
    <t>座高</t>
  </si>
  <si>
    <t xml:space="preserve">身　　　　　長　(cm) </t>
  </si>
  <si>
    <t xml:space="preserve">座　　　　　高　(cm) </t>
  </si>
  <si>
    <t>区　　分</t>
  </si>
  <si>
    <t>最大値</t>
  </si>
  <si>
    <t>５歳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</si>
  <si>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</si>
  <si>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</si>
  <si>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</si>
  <si>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</si>
  <si>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</si>
  <si>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</si>
  <si>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</si>
  <si>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</si>
  <si>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最大値</t>
  </si>
  <si>
    <t>発育量最大値（4世代別）</t>
  </si>
  <si>
    <t>男子</t>
  </si>
  <si>
    <t>女子</t>
  </si>
  <si>
    <t>男子</t>
  </si>
  <si>
    <t>女子</t>
  </si>
  <si>
    <t>男子</t>
  </si>
  <si>
    <t>女子</t>
  </si>
  <si>
    <t>〇全国平均値との比較</t>
  </si>
  <si>
    <t>〇各年齢間の体格差（現年度における年齢別平均体格の比較による）</t>
  </si>
  <si>
    <t>今年は?</t>
  </si>
  <si>
    <t>〇体格平均値の調査実施以降最高値一覧（石川県）</t>
  </si>
  <si>
    <t>　○発育量</t>
  </si>
  <si>
    <t>　○男女の体格差（男子平均体格値－女子平均体格値）</t>
  </si>
  <si>
    <t>西暦</t>
  </si>
  <si>
    <t>元号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</si>
  <si>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</si>
  <si>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</si>
  <si>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</si>
  <si>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</si>
  <si>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</si>
  <si>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</si>
  <si>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</si>
  <si>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</si>
  <si>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</si>
  <si>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</si>
  <si>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</si>
  <si>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</si>
  <si>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</si>
  <si>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座高</t>
  </si>
  <si>
    <t>女子が男子を上回る時期</t>
  </si>
  <si>
    <t>男</t>
  </si>
  <si>
    <t>女</t>
  </si>
  <si>
    <t>6歳</t>
  </si>
  <si>
    <t>7歳</t>
  </si>
  <si>
    <t>8歳</t>
  </si>
  <si>
    <t>9歳</t>
  </si>
  <si>
    <t>男</t>
  </si>
  <si>
    <t>女</t>
  </si>
  <si>
    <t>5歳</t>
  </si>
  <si>
    <t>世代による体格差が最大となる年齢</t>
  </si>
  <si>
    <t>男子</t>
  </si>
  <si>
    <t>男子</t>
  </si>
  <si>
    <t>女子</t>
  </si>
  <si>
    <t>女子</t>
  </si>
  <si>
    <t>indexDATA</t>
  </si>
  <si>
    <t>世代による17歳の体格差</t>
  </si>
  <si>
    <t>身長（全国）</t>
  </si>
  <si>
    <t>体重（全国）</t>
  </si>
  <si>
    <t>座高（全国）</t>
  </si>
  <si>
    <t>10歳時</t>
  </si>
  <si>
    <t>11歳時</t>
  </si>
  <si>
    <t>12歳時</t>
  </si>
  <si>
    <t>13歳時</t>
  </si>
  <si>
    <t>14歳時</t>
  </si>
  <si>
    <t>15歳時</t>
  </si>
  <si>
    <t>16歳時</t>
  </si>
  <si>
    <t>男子</t>
  </si>
  <si>
    <t>女子</t>
  </si>
  <si>
    <t>元</t>
  </si>
  <si>
    <t>体重</t>
  </si>
  <si>
    <t>座高</t>
  </si>
  <si>
    <t>女</t>
  </si>
  <si>
    <t>男</t>
  </si>
  <si>
    <t>…</t>
  </si>
  <si>
    <t>6歳時</t>
  </si>
  <si>
    <t>7歳時</t>
  </si>
  <si>
    <t>7歳時</t>
  </si>
  <si>
    <t>8歳時</t>
  </si>
  <si>
    <t>8歳時</t>
  </si>
  <si>
    <t>9歳時</t>
  </si>
  <si>
    <t>5歳時</t>
  </si>
  <si>
    <t>全国平均値と比較すると、身長、体重、座高とも概ね全国平均値を上回っている。</t>
  </si>
  <si>
    <t>石川県</t>
  </si>
  <si>
    <t>45,46年は小規模調査のため、報告書なし。</t>
  </si>
  <si>
    <t>石川県</t>
  </si>
  <si>
    <t>全国</t>
  </si>
  <si>
    <t>全国</t>
  </si>
  <si>
    <t>平均身長</t>
  </si>
  <si>
    <t>平均体重</t>
  </si>
  <si>
    <t>全国平均値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</si>
  <si>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</si>
  <si>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</si>
  <si>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</si>
  <si>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</si>
  <si>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</si>
  <si>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</si>
  <si>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</si>
  <si>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</si>
  <si>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</si>
  <si>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</si>
  <si>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</si>
  <si>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</si>
  <si>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</si>
  <si>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</si>
  <si>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</si>
  <si>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</si>
  <si>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</si>
  <si>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</si>
  <si>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</si>
  <si>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</si>
  <si>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</si>
  <si>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</si>
  <si>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</si>
  <si>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</si>
  <si>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</si>
  <si>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</si>
  <si>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</si>
  <si>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</si>
  <si>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</si>
  <si>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</si>
  <si>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</si>
  <si>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</si>
  <si>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</si>
  <si>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</si>
  <si>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</si>
  <si>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</si>
  <si>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</si>
  <si>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</si>
  <si>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</si>
  <si>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</si>
  <si>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</si>
  <si>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</si>
  <si>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</si>
  <si>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</si>
  <si>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</si>
  <si>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</si>
  <si>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</si>
  <si>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平成11年度</t>
  </si>
  <si>
    <t>平成12年度</t>
  </si>
  <si>
    <t>平成13年度</t>
  </si>
  <si>
    <t>平成14年度</t>
  </si>
  <si>
    <t>6位(91.8cm)</t>
  </si>
  <si>
    <t>3位(86.0cm)</t>
  </si>
  <si>
    <t>1位(92.0cm)</t>
  </si>
  <si>
    <t>8位(85.6cm)</t>
  </si>
  <si>
    <t>1位(92.2cm)</t>
  </si>
  <si>
    <t>11位(85.5cm)</t>
  </si>
  <si>
    <t>2位(92.0cm)</t>
  </si>
  <si>
    <t>4位(85.8cm)</t>
  </si>
  <si>
    <t>9才はタイ</t>
  </si>
  <si>
    <t>調査実施
校　　数
（校）</t>
  </si>
  <si>
    <t>年齢間</t>
  </si>
  <si>
    <t>身　　　長</t>
  </si>
  <si>
    <t>体　　　重</t>
  </si>
  <si>
    <t>　</t>
  </si>
  <si>
    <t>男子</t>
  </si>
  <si>
    <t>女子</t>
  </si>
  <si>
    <t>全　国</t>
  </si>
  <si>
    <t>平成5</t>
  </si>
  <si>
    <t>昭和38</t>
  </si>
  <si>
    <t>身　長</t>
  </si>
  <si>
    <t>体　重</t>
  </si>
  <si>
    <t>座　高</t>
  </si>
  <si>
    <t>平成15年度</t>
  </si>
  <si>
    <t>2位(92.1cm)</t>
  </si>
  <si>
    <t>6位(85.7cm)</t>
  </si>
  <si>
    <t>体格差</t>
  </si>
  <si>
    <t>女　　　子</t>
  </si>
  <si>
    <t>座　　　高</t>
  </si>
  <si>
    <t>区　　分</t>
  </si>
  <si>
    <t>各年齢間の体格差について最大のものは次のとおりである。　</t>
  </si>
  <si>
    <t>男　　　子</t>
  </si>
  <si>
    <t>女　　　子</t>
  </si>
  <si>
    <t>５</t>
  </si>
  <si>
    <t>女　　　　子</t>
  </si>
  <si>
    <t>男　　　　子</t>
  </si>
  <si>
    <t>男　　子</t>
  </si>
  <si>
    <t>女　　子</t>
  </si>
  <si>
    <t>Ⅰ 調査実施校及び</t>
  </si>
  <si>
    <t>Ⅱ 調査事項</t>
  </si>
  <si>
    <t>図3　年齢別､男女別体格の全国との比較</t>
  </si>
  <si>
    <t>図4　　１７歳男女平均値の推移</t>
  </si>
  <si>
    <t>17</t>
  </si>
  <si>
    <t>女　　子(14歳)</t>
  </si>
  <si>
    <t>女　　子(14歳)</t>
  </si>
  <si>
    <t>女　　子(16歳)</t>
  </si>
  <si>
    <t>女　　子(16歳)</t>
  </si>
  <si>
    <t>1位(158.0cm)</t>
  </si>
  <si>
    <t>7位(157.2cm)</t>
  </si>
  <si>
    <t>1位(157.8cm)</t>
  </si>
  <si>
    <t>5位(157.2cm)</t>
  </si>
  <si>
    <t>1位(157.7cm)</t>
  </si>
  <si>
    <t>2位(158.5cm)</t>
  </si>
  <si>
    <t>13位(158.0cm)</t>
  </si>
  <si>
    <t>1位(158.5cm)</t>
  </si>
  <si>
    <t>1位(158.7cm)</t>
  </si>
  <si>
    <t>19位(157.8cm)</t>
  </si>
  <si>
    <t>22位(50.7kg)</t>
  </si>
  <si>
    <t>10位(51.5kg)</t>
  </si>
  <si>
    <t>16位(51.6kg)</t>
  </si>
  <si>
    <t>15位(51.1kg)</t>
  </si>
  <si>
    <t>10位(53.8kg)</t>
  </si>
  <si>
    <t>7位(54.1kg)</t>
  </si>
  <si>
    <t>22位(53.2kg)</t>
  </si>
  <si>
    <t>14位(53.8kg)</t>
  </si>
  <si>
    <t>　身長　</t>
  </si>
  <si>
    <t>　身　長　</t>
  </si>
  <si>
    <t>　体　重</t>
  </si>
  <si>
    <t>　座　高</t>
  </si>
  <si>
    <t>　身　長</t>
  </si>
  <si>
    <r>
      <t xml:space="preserve"> 身 長</t>
    </r>
    <r>
      <rPr>
        <sz val="7"/>
        <rFont val="ＭＳ 明朝"/>
        <family val="1"/>
      </rPr>
      <t>(今年度17歳）</t>
    </r>
  </si>
  <si>
    <r>
      <t xml:space="preserve"> 座 高</t>
    </r>
    <r>
      <rPr>
        <sz val="7"/>
        <rFont val="ＭＳ 明朝"/>
        <family val="1"/>
      </rPr>
      <t>（今年度17歳）</t>
    </r>
  </si>
  <si>
    <t xml:space="preserve"> 身 長</t>
  </si>
  <si>
    <t xml:space="preserve"> 体 重</t>
  </si>
  <si>
    <t>　男 子</t>
  </si>
  <si>
    <t>　女 子</t>
  </si>
  <si>
    <r>
      <t xml:space="preserve"> 体 重</t>
    </r>
    <r>
      <rPr>
        <sz val="7"/>
        <rFont val="ＭＳ 明朝"/>
        <family val="1"/>
      </rPr>
      <t>（今年度17歳）</t>
    </r>
  </si>
  <si>
    <t>図２　年間発育量推移の30年前との比較</t>
  </si>
  <si>
    <t>平成16年度</t>
  </si>
  <si>
    <r>
      <t xml:space="preserve"> 座 高</t>
    </r>
    <r>
      <rPr>
        <sz val="7"/>
        <rFont val="ＭＳ 明朝"/>
        <family val="1"/>
      </rPr>
      <t>（30年前の17歳）</t>
    </r>
  </si>
  <si>
    <r>
      <t xml:space="preserve"> 体 重</t>
    </r>
    <r>
      <rPr>
        <sz val="7"/>
        <rFont val="ＭＳ 明朝"/>
        <family val="1"/>
      </rPr>
      <t>（30年前の17歳）</t>
    </r>
  </si>
  <si>
    <r>
      <t xml:space="preserve"> 身 長</t>
    </r>
    <r>
      <rPr>
        <sz val="7"/>
        <rFont val="ＭＳ 明朝"/>
        <family val="1"/>
      </rPr>
      <t>（30年前の17歳）</t>
    </r>
  </si>
  <si>
    <r>
      <t>　○世代による体格差（現年度の平均体格値－3</t>
    </r>
    <r>
      <rPr>
        <sz val="10"/>
        <rFont val=""/>
        <family val="1"/>
      </rPr>
      <t>0</t>
    </r>
    <r>
      <rPr>
        <sz val="10"/>
        <rFont val=""/>
        <family val="1"/>
      </rPr>
      <t>年前の平均体格値）</t>
    </r>
  </si>
  <si>
    <r>
      <t>発育量総計（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から17歳まで）の</t>
    </r>
    <r>
      <rPr>
        <sz val="10"/>
        <rFont val="ＭＳ 明朝"/>
        <family val="1"/>
      </rPr>
      <t>30</t>
    </r>
    <r>
      <rPr>
        <sz val="10"/>
        <rFont val="ＭＳ 明朝"/>
        <family val="1"/>
      </rPr>
      <t>年前との比較</t>
    </r>
  </si>
  <si>
    <t>30年前</t>
  </si>
  <si>
    <t>30年前の体格を超えていない発育年齢</t>
  </si>
  <si>
    <t>健康状態</t>
  </si>
  <si>
    <t>１　発育状態</t>
  </si>
  <si>
    <t>２　健康状態</t>
  </si>
  <si>
    <t>◎｢う歯の者｣の被患率について</t>
  </si>
  <si>
    <t>う　　　歯</t>
  </si>
  <si>
    <t>裸眼視力1.0未満</t>
  </si>
  <si>
    <t>幼稚園</t>
  </si>
  <si>
    <t>小学校</t>
  </si>
  <si>
    <t>中学校</t>
  </si>
  <si>
    <t>高等学校</t>
  </si>
  <si>
    <t>調査対象者数（人）</t>
  </si>
  <si>
    <t>学校総数
（校）</t>
  </si>
  <si>
    <t>参考表</t>
  </si>
  <si>
    <t>　</t>
  </si>
  <si>
    <t xml:space="preserve">   体　　　　　  重　 (kg)  </t>
  </si>
  <si>
    <t>統計情報室生活社会ｸﾞﾙｰﾌﾟ</t>
  </si>
  <si>
    <t>（直通）　２２５－１３４３</t>
  </si>
  <si>
    <t>平成17年度</t>
  </si>
  <si>
    <t>1位(172.3cm)</t>
  </si>
  <si>
    <t>15位(158.1cm)</t>
  </si>
  <si>
    <t>14位(64.2kg)</t>
  </si>
  <si>
    <t>20位(53.8kg)</t>
  </si>
  <si>
    <t>別表１　年齢別、男女別体格の      平均値及び標準偏差  (全国、石川県)</t>
  </si>
  <si>
    <t xml:space="preserve"> （今年度17歳）</t>
  </si>
  <si>
    <r>
      <t xml:space="preserve"> </t>
    </r>
    <r>
      <rPr>
        <sz val="7"/>
        <rFont val="ＭＳ 明朝"/>
        <family val="1"/>
      </rPr>
      <t>（30年前の17歳）</t>
    </r>
  </si>
  <si>
    <r>
      <t xml:space="preserve"> </t>
    </r>
    <r>
      <rPr>
        <sz val="7"/>
        <rFont val="ＭＳ 明朝"/>
        <family val="1"/>
      </rPr>
      <t>（今年度17歳）</t>
    </r>
  </si>
  <si>
    <r>
      <t xml:space="preserve"> </t>
    </r>
    <r>
      <rPr>
        <sz val="7"/>
        <rFont val="ＭＳ 明朝"/>
        <family val="1"/>
      </rPr>
      <t>（30年前の17歳）</t>
    </r>
  </si>
  <si>
    <r>
      <t xml:space="preserve"> （</t>
    </r>
    <r>
      <rPr>
        <sz val="7"/>
        <rFont val="ＭＳ 明朝"/>
        <family val="1"/>
      </rPr>
      <t>今年度17歳）</t>
    </r>
  </si>
  <si>
    <r>
      <t xml:space="preserve"> </t>
    </r>
    <r>
      <rPr>
        <sz val="7"/>
        <rFont val="ＭＳ 明朝"/>
        <family val="1"/>
      </rPr>
      <t>（30年前の17歳）</t>
    </r>
  </si>
  <si>
    <t>１８年度調査分から変更・改正点が多数生じた。</t>
  </si>
  <si>
    <t>確認済み</t>
  </si>
  <si>
    <t>男</t>
  </si>
  <si>
    <t>女</t>
  </si>
  <si>
    <t>平成18年度</t>
  </si>
  <si>
    <t>総     数</t>
  </si>
  <si>
    <t xml:space="preserve">  （注）2　差は、全国平均値と県平均値の比較である。</t>
  </si>
  <si>
    <t>15位(158.2cm)</t>
  </si>
  <si>
    <t>5位(171.7cm)</t>
  </si>
  <si>
    <t>14位(64.6kg)</t>
  </si>
  <si>
    <t>14位(54.1kg)</t>
  </si>
  <si>
    <t>　17歳（高校３年生）の平均身長・体重の都道府県順位</t>
  </si>
  <si>
    <t>◎｢裸眼視力1.0未満の者｣の被患率について</t>
  </si>
  <si>
    <t>18</t>
  </si>
  <si>
    <t>平成19年度</t>
  </si>
  <si>
    <t>1位(172.1cm)</t>
  </si>
  <si>
    <t>11位(158.2cm)</t>
  </si>
  <si>
    <t xml:space="preserve"> 6位(65.3kg)</t>
  </si>
  <si>
    <t>10位(54.0kg)</t>
  </si>
  <si>
    <t xml:space="preserve">（２）調査開始以来最高値を示した体格　　（本文Ｐ3 表１参照） </t>
  </si>
  <si>
    <t>19</t>
  </si>
  <si>
    <t>平成20年度</t>
  </si>
  <si>
    <t>6位(171.3cm)</t>
  </si>
  <si>
    <t>18位(53.6kg)</t>
  </si>
  <si>
    <t>11歳時～12歳時</t>
  </si>
  <si>
    <t>3.6㎝</t>
  </si>
  <si>
    <t>*</t>
  </si>
  <si>
    <t>11位(64.2kg)</t>
  </si>
  <si>
    <t xml:space="preserve"> 9位(158.4cm)</t>
  </si>
  <si>
    <t>体 格 差 が 最 大 の 年 齢 間</t>
  </si>
  <si>
    <t>　17歳（高校３年生）の体格を比較すると</t>
  </si>
  <si>
    <t>◎｢う歯の者｣の被患率について</t>
  </si>
  <si>
    <t>◎｢裸眼視力1.0未満の者｣の被患率について</t>
  </si>
  <si>
    <t>幼児・児童
生徒総数
（校）</t>
  </si>
  <si>
    <t>年　　度</t>
  </si>
  <si>
    <t>身　　　　長</t>
  </si>
  <si>
    <t>体　　　　重</t>
  </si>
  <si>
    <t>　この調査は、各学校種毎に調査実施校を抽出して、発育状態調査では更に幼児・児童及び生徒を抽出し、健康状態調査では、調査実施校の在籍者全員を対象としている。</t>
  </si>
  <si>
    <t>20</t>
  </si>
  <si>
    <t>21</t>
  </si>
  <si>
    <t>担　当 安田・中村</t>
  </si>
  <si>
    <t>（内線）　３７５５</t>
  </si>
  <si>
    <t>平均値に対する率</t>
  </si>
  <si>
    <t>12歳時～13歳時</t>
  </si>
  <si>
    <t>7.6㎝</t>
  </si>
  <si>
    <t>14歳時～15歳時</t>
  </si>
  <si>
    <t>6.1㎏</t>
  </si>
  <si>
    <t>3.7㎝</t>
  </si>
  <si>
    <t>7.1㎝</t>
  </si>
  <si>
    <t>10歳時～11歳時</t>
  </si>
  <si>
    <t>5.6㎏</t>
  </si>
  <si>
    <t>17歳身長と体重の相関図（平成21年度）</t>
  </si>
  <si>
    <t>U</t>
  </si>
  <si>
    <t>　幼稚園では2.0ポイント、小学校で4.2ポイント、中学校で5.9ポイント、高等学校で6.9ポイントそれぞれ全国平均値を上回っている。</t>
  </si>
  <si>
    <t>平成21年度</t>
  </si>
  <si>
    <t>8位(171.2cm)</t>
  </si>
  <si>
    <t xml:space="preserve"> 8位(158.3cm)</t>
  </si>
  <si>
    <t>26位(62.9kg)</t>
  </si>
  <si>
    <t>17位(53.4kg)</t>
  </si>
  <si>
    <t>V</t>
  </si>
  <si>
    <t>W</t>
  </si>
  <si>
    <t>X</t>
  </si>
  <si>
    <t>Y</t>
  </si>
  <si>
    <t>11歳時～12歳時　12歳時～13歳時</t>
  </si>
  <si>
    <t>（５）肥満傾向児の出現率　（本文P12 表８参照）</t>
  </si>
  <si>
    <t>　全国平均値と比較すると、男女とも身長と座高において概ね全国平均値を上回っている。　　　</t>
  </si>
  <si>
    <t>過去10年間の推移をみると、各学校種とも増減はあるが、全体として減少傾向にある。</t>
  </si>
  <si>
    <t>過去10年間の推移をみると、各学校種とも増減はあるが、高等学校では減少傾向にある。</t>
  </si>
  <si>
    <t>　小学校で1.3ポイント､中学校で6.5ポイント、高等学校で9.5ポイントそれぞれ全国平均値を上回っている。</t>
  </si>
  <si>
    <t>（２）全国値との比較（本文P13 図４・図５、統計表「別表３（P21・22）」参照）　　</t>
  </si>
  <si>
    <t>（１）過去10年間の推移（本文Ｐ9 表５・表６、P10参照）</t>
  </si>
  <si>
    <t>（４）全国値との比較　　（参考表、本文Ｐ11 図３、P26付属資料参照）</t>
  </si>
  <si>
    <t xml:space="preserve">（１）各年齢間の体格差　　（本文Ｐ3 表１参照） </t>
  </si>
  <si>
    <t>　肥満傾向児の出現率は男子では16歳の12.37％、女子では12歳の9.00％で最も高く、反対に男子では5歳の1.27％、女子でも5歳の2.20％で最も低い。また、全国平均と比べると、男子は６歳～９歳及び16歳において、女子は１３歳において上回っている。</t>
  </si>
  <si>
    <t xml:space="preserve">  男子7歳では身長が123.3㎝、体重が24.7㎏と、最も高い値を示した。　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</si>
</sst>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#,##0.0;\-#,##0.0"/>
    <numFmt numFmtId="179" formatCode="_ * #,##0.0_ ;_ * &quot;△&quot;#,##0.0_ ;_ * &quot;-&quot;_ ;_ @_ "/>
    <numFmt numFmtId="180" formatCode="0.0?"/>
    <numFmt numFmtId="181" formatCode="0.00_);[Red]\(0.00\)"/>
    <numFmt numFmtId="182" formatCode="_ * #,##0.0_ ;_ * \-#,##0.0_ ;_ * &quot;-&quot;?_ ;_ @_ "/>
    <numFmt numFmtId="183" formatCode="0.0_);[Red]\(0.0\)"/>
    <numFmt numFmtId="184" formatCode="#,##0_ "/>
    <numFmt numFmtId="185" formatCode="#,##0_);[Red]\(#,##0\)"/>
    <numFmt numFmtId="186" formatCode="0_);[Red]\(0\)"/>
    <numFmt numFmtId="187" formatCode="0.0_ "/>
    <numFmt numFmtId="188" formatCode="0_ "/>
    <numFmt numFmtId="189" formatCode="0.00?"/>
    <numFmt numFmtId="190" formatCode="#,##0__\);[Red]\(#,##0\)"/>
    <numFmt numFmtId="191" formatCode="#,##0__\ "/>
    <numFmt numFmtId="192" formatCode="0.00000000000000000000_);[Red]\(0.00000000000000000000\)"/>
    <numFmt numFmtId="193" formatCode="0.0;&quot;△ &quot;0.0"/>
    <numFmt numFmtId="194" formatCode="0;&quot;△ &quot;0"/>
    <numFmt numFmtId="195" formatCode="0.0;[Red]0.0"/>
    <numFmt numFmtId="196" formatCode="0.00_);[Red]\-0.00_)"/>
    <numFmt numFmtId="197" formatCode="_ * #,##0.00_ ;_ * &quot;△&quot;#,##0.00_ ;_ * &quot;-&quot;??_ ;_ @_ "/>
    <numFmt numFmtId="198" formatCode="_ * #,##0.00_ ;_ * \-#,##0.00_ ;_ * &quot;-&quot;_ ;_ @_ "/>
    <numFmt numFmtId="199" formatCode="#,##0&quot;人&quot;"/>
    <numFmt numFmtId="200" formatCode="&quot;平成&quot;0&quot;年度&quot;;&quot;平成&quot;@&quot;年度&quot;"/>
    <numFmt numFmtId="201" formatCode="0&quot;年度&quot;;@&quot;年度&quot;"/>
    <numFmt numFmtId="202" formatCode="0.00_ 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 * #,##0.00_ ;_ * &quot;△&quot;#,##0.00_ ;_ * &quot;-&quot;_ ;_ @_ "/>
    <numFmt numFmtId="208" formatCode="_ * #,##0.000_ ;_ * &quot;△&quot;#,##0.000_ ;_ * &quot;-&quot;_ ;_ @_ "/>
    <numFmt numFmtId="209" formatCode="_ * #,##0.0000_ ;_ * &quot;△&quot;#,##0.0000_ ;_ * &quot;-&quot;_ ;_ @_ "/>
    <numFmt numFmtId="210" formatCode="_ * #,##0.00_ ;_ * &quot;△&quot;#,##0.00_ ;_ * &quot;0.00&quot;??_ ;_ @_ "/>
    <numFmt numFmtId="211" formatCode="#,##0.0_ "/>
    <numFmt numFmtId="212" formatCode="_ * #,##0.000_ ;_ * \-#,##0.000_ ;_ * &quot;-&quot;??_ ;_ @_ "/>
    <numFmt numFmtId="213" formatCode="_ * #,##0.0_ ;_ * \-#,##0.0_ ;_ * &quot;-&quot;??_ ;_ @_ "/>
    <numFmt numFmtId="214" formatCode="[$€-2]\ #,##0.00_);[Red]\([$€-2]\ #,##0.00\)"/>
  </numFmts>
  <fonts count="48">
    <font>
      <sz val="10"/>
      <name val="ＭＳ 明朝"/>
      <family val="1"/>
    </font>
    <font>
      <sz val="11"/>
      <name val="HG丸ｺﾞｼｯｸM-PRO"/>
      <family val="3"/>
    </font>
    <font>
      <sz val="14"/>
      <name val="ＭＳ 明朝"/>
      <family val="1"/>
    </font>
    <font>
      <b/>
      <sz val="16"/>
      <name val=""/>
      <family val="1"/>
    </font>
    <font>
      <sz val="10"/>
      <name val=""/>
      <family val="1"/>
    </font>
    <font>
      <sz val="9"/>
      <name val=""/>
      <family val="1"/>
    </font>
    <font>
      <b/>
      <sz val="10"/>
      <name val=""/>
      <family val="1"/>
    </font>
    <font>
      <sz val="12"/>
      <name val="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1"/>
      <name val="ＭＳ 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36"/>
      <name val="ＭＳ 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b/>
      <i/>
      <sz val="10"/>
      <name val="ＭＳ Ｐ明朝"/>
      <family val="1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HG丸ｺﾞｼｯｸM-PRO"/>
      <family val="3"/>
    </font>
    <font>
      <sz val="7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color indexed="12"/>
      <name val="ＭＳ Ｐ明朝"/>
      <family val="1"/>
    </font>
    <font>
      <b/>
      <sz val="11"/>
      <name val="ＭＳ 明朝"/>
      <family val="1"/>
    </font>
    <font>
      <b/>
      <sz val="11"/>
      <name val=""/>
      <family val="1"/>
    </font>
    <font>
      <sz val="7.5"/>
      <name val="ＭＳ Ｐ明朝"/>
      <family val="1"/>
    </font>
    <font>
      <sz val="14.5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b/>
      <sz val="14.5"/>
      <name val="ＭＳ Ｐゴシック"/>
      <family val="3"/>
    </font>
    <font>
      <sz val="11"/>
      <color indexed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8"/>
      <name val="ＭＳ 明朝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4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>
      <alignment horizontal="justify" vertical="justify" wrapText="1"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</cellStyleXfs>
  <cellXfs count="688">
    <xf numFmtId="176" fontId="0" fillId="0" borderId="0" xfId="0" applyAlignment="1">
      <alignment/>
    </xf>
    <xf numFmtId="176" fontId="0" fillId="0" borderId="0" xfId="0" applyAlignment="1" applyProtection="1">
      <alignment vertical="center"/>
      <protection/>
    </xf>
    <xf numFmtId="176" fontId="5" fillId="0" borderId="0" xfId="0" applyFont="1" applyAlignment="1" applyProtection="1">
      <alignment/>
      <protection/>
    </xf>
    <xf numFmtId="176" fontId="9" fillId="0" borderId="0" xfId="0" applyFont="1" applyAlignment="1" applyProtection="1">
      <alignment vertical="center"/>
      <protection locked="0"/>
    </xf>
    <xf numFmtId="176" fontId="4" fillId="0" borderId="0" xfId="0" applyFont="1" applyAlignment="1" applyProtection="1">
      <alignment vertical="center"/>
      <protection locked="0"/>
    </xf>
    <xf numFmtId="176" fontId="5" fillId="0" borderId="0" xfId="0" applyFont="1" applyAlignment="1" applyProtection="1">
      <alignment/>
      <protection locked="0"/>
    </xf>
    <xf numFmtId="179" fontId="11" fillId="0" borderId="1" xfId="0" applyNumberFormat="1" applyFont="1" applyBorder="1" applyAlignment="1" applyProtection="1">
      <alignment vertical="center"/>
      <protection/>
    </xf>
    <xf numFmtId="179" fontId="11" fillId="0" borderId="2" xfId="0" applyNumberFormat="1" applyFont="1" applyBorder="1" applyAlignment="1" applyProtection="1">
      <alignment vertical="center"/>
      <protection/>
    </xf>
    <xf numFmtId="179" fontId="11" fillId="0" borderId="3" xfId="0" applyNumberFormat="1" applyFont="1" applyBorder="1" applyAlignment="1" applyProtection="1">
      <alignment vertical="center"/>
      <protection/>
    </xf>
    <xf numFmtId="179" fontId="11" fillId="0" borderId="4" xfId="0" applyNumberFormat="1" applyFont="1" applyBorder="1" applyAlignment="1" applyProtection="1">
      <alignment vertical="center"/>
      <protection/>
    </xf>
    <xf numFmtId="179" fontId="11" fillId="0" borderId="5" xfId="0" applyNumberFormat="1" applyFont="1" applyBorder="1" applyAlignment="1" applyProtection="1">
      <alignment vertical="center"/>
      <protection/>
    </xf>
    <xf numFmtId="179" fontId="11" fillId="0" borderId="6" xfId="0" applyNumberFormat="1" applyFont="1" applyBorder="1" applyAlignment="1" applyProtection="1">
      <alignment vertical="center"/>
      <protection/>
    </xf>
    <xf numFmtId="179" fontId="11" fillId="0" borderId="7" xfId="0" applyNumberFormat="1" applyFont="1" applyBorder="1" applyAlignment="1" applyProtection="1">
      <alignment vertical="center"/>
      <protection/>
    </xf>
    <xf numFmtId="176" fontId="0" fillId="0" borderId="0" xfId="0" applyAlignment="1" applyProtection="1">
      <alignment/>
      <protection locked="0"/>
    </xf>
    <xf numFmtId="176" fontId="4" fillId="0" borderId="4" xfId="0" applyFont="1" applyBorder="1" applyAlignment="1" applyProtection="1">
      <alignment/>
      <protection locked="0"/>
    </xf>
    <xf numFmtId="176" fontId="4" fillId="0" borderId="6" xfId="0" applyFont="1" applyBorder="1" applyAlignment="1" applyProtection="1">
      <alignment horizontal="centerContinuous" vertical="center"/>
      <protection locked="0"/>
    </xf>
    <xf numFmtId="176" fontId="4" fillId="0" borderId="4" xfId="0" applyFont="1" applyBorder="1" applyAlignment="1" applyProtection="1">
      <alignment horizontal="centerContinuous" vertical="center"/>
      <protection locked="0"/>
    </xf>
    <xf numFmtId="176" fontId="4" fillId="0" borderId="7" xfId="0" applyFont="1" applyBorder="1" applyAlignment="1" applyProtection="1">
      <alignment horizontal="centerContinuous" vertical="center"/>
      <protection locked="0"/>
    </xf>
    <xf numFmtId="176" fontId="4" fillId="0" borderId="8" xfId="0" applyFont="1" applyBorder="1" applyAlignment="1" applyProtection="1">
      <alignment/>
      <protection locked="0"/>
    </xf>
    <xf numFmtId="176" fontId="4" fillId="0" borderId="1" xfId="0" applyFont="1" applyBorder="1" applyAlignment="1" applyProtection="1">
      <alignment/>
      <protection locked="0"/>
    </xf>
    <xf numFmtId="176" fontId="0" fillId="0" borderId="0" xfId="0" applyFont="1" applyAlignment="1" applyProtection="1">
      <alignment/>
      <protection locked="0"/>
    </xf>
    <xf numFmtId="176" fontId="9" fillId="0" borderId="0" xfId="0" applyFont="1" applyAlignment="1" applyProtection="1">
      <alignment/>
      <protection locked="0"/>
    </xf>
    <xf numFmtId="176" fontId="4" fillId="0" borderId="8" xfId="0" applyFont="1" applyBorder="1" applyAlignment="1" applyProtection="1">
      <alignment horizontal="centerContinuous" vertical="center"/>
      <protection locked="0"/>
    </xf>
    <xf numFmtId="176" fontId="4" fillId="0" borderId="9" xfId="0" applyFont="1" applyBorder="1" applyAlignment="1" applyProtection="1">
      <alignment horizontal="center"/>
      <protection locked="0"/>
    </xf>
    <xf numFmtId="176" fontId="4" fillId="0" borderId="10" xfId="0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 vertical="top"/>
      <protection/>
    </xf>
    <xf numFmtId="176" fontId="9" fillId="0" borderId="0" xfId="0" applyFont="1" applyBorder="1" applyAlignment="1" applyProtection="1">
      <alignment vertical="center"/>
      <protection locked="0"/>
    </xf>
    <xf numFmtId="176" fontId="9" fillId="0" borderId="0" xfId="0" applyFont="1" applyBorder="1" applyAlignment="1" applyProtection="1">
      <alignment horizontal="center" vertical="center"/>
      <protection locked="0"/>
    </xf>
    <xf numFmtId="176" fontId="4" fillId="0" borderId="11" xfId="0" applyFont="1" applyBorder="1" applyAlignment="1" applyProtection="1">
      <alignment horizontal="center" vertical="center"/>
      <protection locked="0"/>
    </xf>
    <xf numFmtId="176" fontId="4" fillId="0" borderId="11" xfId="0" applyFont="1" applyBorder="1" applyAlignment="1" applyProtection="1">
      <alignment horizontal="centerContinuous" vertical="center"/>
      <protection locked="0"/>
    </xf>
    <xf numFmtId="176" fontId="0" fillId="0" borderId="0" xfId="0" applyFont="1" applyBorder="1" applyAlignment="1" applyProtection="1">
      <alignment vertical="center"/>
      <protection locked="0"/>
    </xf>
    <xf numFmtId="176" fontId="0" fillId="0" borderId="12" xfId="0" applyFont="1" applyBorder="1" applyAlignment="1" applyProtection="1">
      <alignment vertical="center"/>
      <protection locked="0"/>
    </xf>
    <xf numFmtId="176" fontId="11" fillId="0" borderId="0" xfId="0" applyFont="1" applyFill="1" applyAlignment="1">
      <alignment horizontal="distributed" vertical="center"/>
    </xf>
    <xf numFmtId="176" fontId="0" fillId="0" borderId="0" xfId="0" applyBorder="1" applyAlignment="1" applyProtection="1">
      <alignment/>
      <protection locked="0"/>
    </xf>
    <xf numFmtId="179" fontId="4" fillId="0" borderId="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4" fillId="0" borderId="8" xfId="0" applyNumberFormat="1" applyFont="1" applyBorder="1" applyAlignment="1" applyProtection="1">
      <alignment horizontal="right" vertical="center"/>
      <protection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3" xfId="0" applyNumberFormat="1" applyFont="1" applyBorder="1" applyAlignment="1" applyProtection="1">
      <alignment horizontal="right" vertical="center"/>
      <protection/>
    </xf>
    <xf numFmtId="189" fontId="4" fillId="0" borderId="13" xfId="0" applyNumberFormat="1" applyFont="1" applyBorder="1" applyAlignment="1" applyProtection="1">
      <alignment horizontal="right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Alignment="1" applyProtection="1">
      <alignment horizontal="right" vertical="center"/>
      <protection/>
    </xf>
    <xf numFmtId="179" fontId="11" fillId="0" borderId="6" xfId="0" applyNumberFormat="1" applyFont="1" applyBorder="1" applyAlignment="1" applyProtection="1">
      <alignment/>
      <protection locked="0"/>
    </xf>
    <xf numFmtId="179" fontId="11" fillId="0" borderId="13" xfId="0" applyNumberFormat="1" applyFont="1" applyBorder="1" applyAlignment="1" applyProtection="1">
      <alignment/>
      <protection locked="0"/>
    </xf>
    <xf numFmtId="176" fontId="0" fillId="0" borderId="6" xfId="0" applyBorder="1" applyAlignment="1" applyProtection="1">
      <alignment/>
      <protection locked="0"/>
    </xf>
    <xf numFmtId="176" fontId="0" fillId="0" borderId="10" xfId="0" applyBorder="1" applyAlignment="1" applyProtection="1">
      <alignment/>
      <protection locked="0"/>
    </xf>
    <xf numFmtId="176" fontId="0" fillId="0" borderId="13" xfId="0" applyBorder="1" applyAlignment="1" applyProtection="1">
      <alignment/>
      <protection locked="0"/>
    </xf>
    <xf numFmtId="176" fontId="0" fillId="0" borderId="0" xfId="0" applyAlignment="1" applyProtection="1">
      <alignment vertical="center"/>
      <protection locked="0"/>
    </xf>
    <xf numFmtId="176" fontId="0" fillId="0" borderId="0" xfId="0" applyAlignment="1" applyProtection="1">
      <alignment horizontal="center" vertical="center"/>
      <protection locked="0"/>
    </xf>
    <xf numFmtId="179" fontId="11" fillId="0" borderId="0" xfId="0" applyNumberFormat="1" applyFont="1" applyBorder="1" applyAlignment="1" applyProtection="1">
      <alignment/>
      <protection locked="0"/>
    </xf>
    <xf numFmtId="179" fontId="11" fillId="0" borderId="0" xfId="0" applyNumberFormat="1" applyFont="1" applyBorder="1" applyAlignment="1" applyProtection="1">
      <alignment vertical="center"/>
      <protection/>
    </xf>
    <xf numFmtId="179" fontId="11" fillId="0" borderId="8" xfId="0" applyNumberFormat="1" applyFont="1" applyBorder="1" applyAlignment="1" applyProtection="1">
      <alignment vertical="center"/>
      <protection/>
    </xf>
    <xf numFmtId="179" fontId="11" fillId="0" borderId="14" xfId="0" applyNumberFormat="1" applyFont="1" applyBorder="1" applyAlignment="1" applyProtection="1">
      <alignment vertical="center"/>
      <protection/>
    </xf>
    <xf numFmtId="179" fontId="11" fillId="0" borderId="13" xfId="0" applyNumberFormat="1" applyFont="1" applyBorder="1" applyAlignment="1" applyProtection="1">
      <alignment vertical="center"/>
      <protection/>
    </xf>
    <xf numFmtId="179" fontId="11" fillId="0" borderId="12" xfId="0" applyNumberFormat="1" applyFont="1" applyBorder="1" applyAlignment="1" applyProtection="1">
      <alignment vertical="center"/>
      <protection/>
    </xf>
    <xf numFmtId="179" fontId="11" fillId="0" borderId="15" xfId="0" applyNumberFormat="1" applyFont="1" applyBorder="1" applyAlignment="1" applyProtection="1">
      <alignment vertical="center"/>
      <protection/>
    </xf>
    <xf numFmtId="179" fontId="11" fillId="0" borderId="16" xfId="0" applyNumberFormat="1" applyFont="1" applyBorder="1" applyAlignment="1" applyProtection="1">
      <alignment vertical="center"/>
      <protection/>
    </xf>
    <xf numFmtId="179" fontId="11" fillId="0" borderId="17" xfId="0" applyNumberFormat="1" applyFont="1" applyBorder="1" applyAlignment="1" applyProtection="1">
      <alignment vertical="center"/>
      <protection/>
    </xf>
    <xf numFmtId="179" fontId="11" fillId="0" borderId="18" xfId="0" applyNumberFormat="1" applyFont="1" applyBorder="1" applyAlignment="1" applyProtection="1">
      <alignment vertical="center"/>
      <protection/>
    </xf>
    <xf numFmtId="179" fontId="11" fillId="0" borderId="19" xfId="0" applyNumberFormat="1" applyFont="1" applyBorder="1" applyAlignment="1" applyProtection="1">
      <alignment vertical="center"/>
      <protection/>
    </xf>
    <xf numFmtId="179" fontId="11" fillId="0" borderId="20" xfId="0" applyNumberFormat="1" applyFont="1" applyBorder="1" applyAlignment="1" applyProtection="1">
      <alignment vertical="center"/>
      <protection/>
    </xf>
    <xf numFmtId="179" fontId="11" fillId="0" borderId="21" xfId="0" applyNumberFormat="1" applyFont="1" applyBorder="1" applyAlignment="1" applyProtection="1">
      <alignment vertical="center"/>
      <protection/>
    </xf>
    <xf numFmtId="179" fontId="11" fillId="0" borderId="22" xfId="0" applyNumberFormat="1" applyFont="1" applyBorder="1" applyAlignment="1" applyProtection="1">
      <alignment vertical="center"/>
      <protection/>
    </xf>
    <xf numFmtId="176" fontId="0" fillId="0" borderId="0" xfId="0" applyBorder="1" applyAlignment="1" applyProtection="1">
      <alignment vertical="center"/>
      <protection locked="0"/>
    </xf>
    <xf numFmtId="176" fontId="0" fillId="0" borderId="11" xfId="0" applyFill="1" applyBorder="1" applyAlignment="1" applyProtection="1">
      <alignment horizontal="center" vertical="center"/>
      <protection locked="0"/>
    </xf>
    <xf numFmtId="176" fontId="0" fillId="0" borderId="0" xfId="0" applyFill="1" applyAlignment="1" applyProtection="1">
      <alignment vertical="center"/>
      <protection locked="0"/>
    </xf>
    <xf numFmtId="179" fontId="9" fillId="0" borderId="23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5" xfId="0" applyNumberFormat="1" applyFont="1" applyBorder="1" applyAlignment="1" applyProtection="1">
      <alignment/>
      <protection/>
    </xf>
    <xf numFmtId="179" fontId="9" fillId="0" borderId="26" xfId="0" applyNumberFormat="1" applyFont="1" applyFill="1" applyBorder="1" applyAlignment="1" applyProtection="1">
      <alignment horizontal="center" vertical="center"/>
      <protection/>
    </xf>
    <xf numFmtId="179" fontId="9" fillId="0" borderId="27" xfId="0" applyNumberFormat="1" applyFont="1" applyFill="1" applyBorder="1" applyAlignment="1" applyProtection="1">
      <alignment horizontal="center" vertical="center"/>
      <protection/>
    </xf>
    <xf numFmtId="179" fontId="9" fillId="0" borderId="24" xfId="0" applyNumberFormat="1" applyFont="1" applyFill="1" applyBorder="1" applyAlignment="1" applyProtection="1">
      <alignment horizontal="center" vertical="center"/>
      <protection/>
    </xf>
    <xf numFmtId="179" fontId="9" fillId="0" borderId="28" xfId="0" applyNumberFormat="1" applyFont="1" applyFill="1" applyBorder="1" applyAlignment="1" applyProtection="1">
      <alignment horizontal="center" vertical="center"/>
      <protection/>
    </xf>
    <xf numFmtId="179" fontId="9" fillId="0" borderId="25" xfId="0" applyNumberFormat="1" applyFont="1" applyFill="1" applyBorder="1" applyAlignment="1" applyProtection="1">
      <alignment horizontal="center" vertical="center"/>
      <protection/>
    </xf>
    <xf numFmtId="179" fontId="9" fillId="0" borderId="29" xfId="0" applyNumberFormat="1" applyFont="1" applyFill="1" applyBorder="1" applyAlignment="1" applyProtection="1">
      <alignment horizontal="center" vertical="center"/>
      <protection/>
    </xf>
    <xf numFmtId="179" fontId="9" fillId="0" borderId="30" xfId="0" applyNumberFormat="1" applyFont="1" applyFill="1" applyBorder="1" applyAlignment="1" applyProtection="1">
      <alignment/>
      <protection/>
    </xf>
    <xf numFmtId="179" fontId="9" fillId="0" borderId="31" xfId="0" applyNumberFormat="1" applyFont="1" applyFill="1" applyBorder="1" applyAlignment="1" applyProtection="1">
      <alignment/>
      <protection/>
    </xf>
    <xf numFmtId="179" fontId="9" fillId="0" borderId="32" xfId="0" applyNumberFormat="1" applyFont="1" applyFill="1" applyBorder="1" applyAlignment="1" applyProtection="1">
      <alignment/>
      <protection/>
    </xf>
    <xf numFmtId="179" fontId="9" fillId="0" borderId="33" xfId="0" applyNumberFormat="1" applyFont="1" applyFill="1" applyBorder="1" applyAlignment="1" applyProtection="1">
      <alignment/>
      <protection/>
    </xf>
    <xf numFmtId="179" fontId="21" fillId="0" borderId="34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79" fontId="9" fillId="0" borderId="37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79" fontId="9" fillId="0" borderId="38" xfId="0" applyNumberFormat="1" applyFont="1" applyBorder="1" applyAlignment="1" applyProtection="1">
      <alignment/>
      <protection/>
    </xf>
    <xf numFmtId="179" fontId="9" fillId="0" borderId="29" xfId="0" applyNumberFormat="1" applyFont="1" applyBorder="1" applyAlignment="1" applyProtection="1">
      <alignment/>
      <protection/>
    </xf>
    <xf numFmtId="179" fontId="21" fillId="0" borderId="12" xfId="0" applyNumberFormat="1" applyFont="1" applyBorder="1" applyAlignment="1" applyProtection="1">
      <alignment/>
      <protection/>
    </xf>
    <xf numFmtId="179" fontId="9" fillId="0" borderId="39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79" fontId="9" fillId="0" borderId="41" xfId="0" applyNumberFormat="1" applyFont="1" applyBorder="1" applyAlignment="1" applyProtection="1">
      <alignment/>
      <protection/>
    </xf>
    <xf numFmtId="179" fontId="9" fillId="0" borderId="39" xfId="0" applyNumberFormat="1" applyFont="1" applyFill="1" applyBorder="1" applyAlignment="1" applyProtection="1">
      <alignment horizontal="center"/>
      <protection/>
    </xf>
    <xf numFmtId="179" fontId="9" fillId="0" borderId="40" xfId="0" applyNumberFormat="1" applyFont="1" applyFill="1" applyBorder="1" applyAlignment="1" applyProtection="1">
      <alignment horizontal="center"/>
      <protection/>
    </xf>
    <xf numFmtId="179" fontId="9" fillId="0" borderId="41" xfId="0" applyNumberFormat="1" applyFont="1" applyFill="1" applyBorder="1" applyAlignment="1" applyProtection="1">
      <alignment horizontal="center"/>
      <protection/>
    </xf>
    <xf numFmtId="179" fontId="11" fillId="0" borderId="42" xfId="0" applyNumberFormat="1" applyFont="1" applyFill="1" applyBorder="1" applyAlignment="1" applyProtection="1">
      <alignment/>
      <protection/>
    </xf>
    <xf numFmtId="179" fontId="11" fillId="0" borderId="43" xfId="0" applyNumberFormat="1" applyFont="1" applyFill="1" applyBorder="1" applyAlignment="1" applyProtection="1">
      <alignment/>
      <protection/>
    </xf>
    <xf numFmtId="176" fontId="0" fillId="0" borderId="0" xfId="0" applyFont="1" applyAlignment="1" applyProtection="1">
      <alignment/>
      <protection locked="0"/>
    </xf>
    <xf numFmtId="176" fontId="0" fillId="0" borderId="44" xfId="0" applyFill="1" applyBorder="1" applyAlignment="1" applyProtection="1">
      <alignment horizontal="center"/>
      <protection locked="0"/>
    </xf>
    <xf numFmtId="176" fontId="0" fillId="0" borderId="44" xfId="0" applyBorder="1" applyAlignment="1" applyProtection="1">
      <alignment horizontal="center"/>
      <protection locked="0"/>
    </xf>
    <xf numFmtId="176" fontId="0" fillId="0" borderId="45" xfId="0" applyBorder="1" applyAlignment="1" applyProtection="1">
      <alignment horizontal="center"/>
      <protection locked="0"/>
    </xf>
    <xf numFmtId="176" fontId="0" fillId="0" borderId="4" xfId="0" applyFont="1" applyBorder="1" applyAlignment="1" applyProtection="1">
      <alignment/>
      <protection locked="0"/>
    </xf>
    <xf numFmtId="176" fontId="0" fillId="0" borderId="1" xfId="0" applyFill="1" applyBorder="1" applyAlignment="1" applyProtection="1">
      <alignment horizontal="center"/>
      <protection locked="0"/>
    </xf>
    <xf numFmtId="176" fontId="0" fillId="0" borderId="46" xfId="0" applyBorder="1" applyAlignment="1" applyProtection="1">
      <alignment horizontal="center"/>
      <protection locked="0"/>
    </xf>
    <xf numFmtId="176" fontId="0" fillId="0" borderId="32" xfId="0" applyBorder="1" applyAlignment="1" applyProtection="1">
      <alignment horizontal="center"/>
      <protection locked="0"/>
    </xf>
    <xf numFmtId="176" fontId="0" fillId="0" borderId="47" xfId="0" applyBorder="1" applyAlignment="1" applyProtection="1">
      <alignment horizontal="center"/>
      <protection locked="0"/>
    </xf>
    <xf numFmtId="176" fontId="0" fillId="0" borderId="48" xfId="0" applyFill="1" applyBorder="1" applyAlignment="1" applyProtection="1">
      <alignment horizontal="center"/>
      <protection locked="0"/>
    </xf>
    <xf numFmtId="183" fontId="9" fillId="0" borderId="49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76" fontId="9" fillId="2" borderId="49" xfId="0" applyFont="1" applyFill="1" applyBorder="1" applyAlignment="1" applyProtection="1">
      <alignment horizontal="center" vertical="center"/>
      <protection locked="0"/>
    </xf>
    <xf numFmtId="176" fontId="9" fillId="2" borderId="50" xfId="0" applyFont="1" applyFill="1" applyBorder="1" applyAlignment="1" applyProtection="1">
      <alignment horizontal="center" vertical="center"/>
      <protection locked="0"/>
    </xf>
    <xf numFmtId="176" fontId="10" fillId="0" borderId="51" xfId="0" applyFont="1" applyBorder="1" applyAlignment="1" applyProtection="1">
      <alignment horizontal="center"/>
      <protection/>
    </xf>
    <xf numFmtId="176" fontId="10" fillId="0" borderId="52" xfId="0" applyFont="1" applyBorder="1" applyAlignment="1" applyProtection="1">
      <alignment horizontal="center"/>
      <protection/>
    </xf>
    <xf numFmtId="176" fontId="7" fillId="0" borderId="0" xfId="0" applyFont="1" applyAlignment="1" applyProtection="1">
      <alignment vertical="center"/>
      <protection locked="0"/>
    </xf>
    <xf numFmtId="176" fontId="7" fillId="0" borderId="0" xfId="0" applyFont="1" applyAlignment="1" applyProtection="1">
      <alignment vertical="center"/>
      <protection locked="0"/>
    </xf>
    <xf numFmtId="176" fontId="19" fillId="0" borderId="0" xfId="0" applyFont="1" applyAlignment="1" applyProtection="1">
      <alignment vertical="center"/>
      <protection locked="0"/>
    </xf>
    <xf numFmtId="176" fontId="0" fillId="0" borderId="0" xfId="0" applyBorder="1" applyAlignment="1" applyProtection="1">
      <alignment horizontal="center" vertical="center"/>
      <protection locked="0"/>
    </xf>
    <xf numFmtId="176" fontId="9" fillId="0" borderId="53" xfId="0" applyFont="1" applyBorder="1" applyAlignment="1" applyProtection="1">
      <alignment horizontal="center" vertical="center"/>
      <protection locked="0"/>
    </xf>
    <xf numFmtId="176" fontId="9" fillId="0" borderId="37" xfId="0" applyFont="1" applyBorder="1" applyAlignment="1" applyProtection="1">
      <alignment horizontal="center" vertical="center"/>
      <protection locked="0"/>
    </xf>
    <xf numFmtId="176" fontId="9" fillId="0" borderId="38" xfId="0" applyFont="1" applyBorder="1" applyAlignment="1" applyProtection="1">
      <alignment horizontal="center" vertical="center"/>
      <protection locked="0"/>
    </xf>
    <xf numFmtId="176" fontId="9" fillId="0" borderId="11" xfId="0" applyFont="1" applyBorder="1" applyAlignment="1" applyProtection="1">
      <alignment horizontal="center" vertical="center"/>
      <protection locked="0"/>
    </xf>
    <xf numFmtId="176" fontId="0" fillId="0" borderId="35" xfId="0" applyBorder="1" applyAlignment="1" applyProtection="1">
      <alignment horizontal="center" vertical="center"/>
      <protection locked="0"/>
    </xf>
    <xf numFmtId="176" fontId="0" fillId="0" borderId="37" xfId="0" applyBorder="1" applyAlignment="1" applyProtection="1">
      <alignment horizontal="center" vertical="center"/>
      <protection locked="0"/>
    </xf>
    <xf numFmtId="176" fontId="0" fillId="0" borderId="38" xfId="0" applyBorder="1" applyAlignment="1" applyProtection="1">
      <alignment horizontal="center" vertical="center"/>
      <protection locked="0"/>
    </xf>
    <xf numFmtId="176" fontId="0" fillId="0" borderId="54" xfId="0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/>
      <protection locked="0"/>
    </xf>
    <xf numFmtId="179" fontId="21" fillId="2" borderId="0" xfId="0" applyNumberFormat="1" applyFont="1" applyFill="1" applyBorder="1" applyAlignment="1" applyProtection="1">
      <alignment horizontal="center"/>
      <protection locked="0"/>
    </xf>
    <xf numFmtId="176" fontId="14" fillId="0" borderId="0" xfId="0" applyFont="1" applyAlignment="1" applyProtection="1">
      <alignment/>
      <protection locked="0"/>
    </xf>
    <xf numFmtId="176" fontId="0" fillId="0" borderId="53" xfId="0" applyBorder="1" applyAlignment="1" applyProtection="1">
      <alignment horizontal="center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Font="1" applyAlignment="1" applyProtection="1">
      <alignment vertical="center"/>
      <protection locked="0"/>
    </xf>
    <xf numFmtId="176" fontId="9" fillId="0" borderId="55" xfId="0" applyFont="1" applyBorder="1" applyAlignment="1" applyProtection="1">
      <alignment/>
      <protection locked="0"/>
    </xf>
    <xf numFmtId="176" fontId="9" fillId="2" borderId="19" xfId="0" applyFont="1" applyFill="1" applyBorder="1" applyAlignment="1" applyProtection="1">
      <alignment horizontal="center" vertical="center"/>
      <protection locked="0"/>
    </xf>
    <xf numFmtId="183" fontId="9" fillId="0" borderId="19" xfId="0" applyNumberFormat="1" applyFont="1" applyBorder="1" applyAlignment="1" applyProtection="1">
      <alignment/>
      <protection/>
    </xf>
    <xf numFmtId="176" fontId="10" fillId="0" borderId="22" xfId="0" applyFont="1" applyBorder="1" applyAlignment="1" applyProtection="1">
      <alignment horizontal="center"/>
      <protection/>
    </xf>
    <xf numFmtId="176" fontId="9" fillId="0" borderId="8" xfId="0" applyFont="1" applyBorder="1" applyAlignment="1" applyProtection="1">
      <alignment/>
      <protection locked="0"/>
    </xf>
    <xf numFmtId="176" fontId="9" fillId="0" borderId="9" xfId="0" applyFont="1" applyBorder="1" applyAlignment="1" applyProtection="1">
      <alignment horizontal="center"/>
      <protection locked="0"/>
    </xf>
    <xf numFmtId="176" fontId="11" fillId="0" borderId="10" xfId="0" applyFont="1" applyBorder="1" applyAlignment="1" applyProtection="1">
      <alignment horizontal="center"/>
      <protection locked="0"/>
    </xf>
    <xf numFmtId="179" fontId="22" fillId="0" borderId="56" xfId="0" applyNumberFormat="1" applyFont="1" applyBorder="1" applyAlignment="1" applyProtection="1">
      <alignment/>
      <protection locked="0"/>
    </xf>
    <xf numFmtId="179" fontId="11" fillId="0" borderId="57" xfId="0" applyNumberFormat="1" applyFont="1" applyFill="1" applyBorder="1" applyAlignment="1" applyProtection="1">
      <alignment horizontal="center"/>
      <protection/>
    </xf>
    <xf numFmtId="179" fontId="11" fillId="0" borderId="43" xfId="0" applyNumberFormat="1" applyFont="1" applyFill="1" applyBorder="1" applyAlignment="1" applyProtection="1">
      <alignment horizontal="center"/>
      <protection/>
    </xf>
    <xf numFmtId="179" fontId="11" fillId="0" borderId="58" xfId="0" applyNumberFormat="1" applyFont="1" applyFill="1" applyBorder="1" applyAlignment="1" applyProtection="1">
      <alignment horizontal="center"/>
      <protection/>
    </xf>
    <xf numFmtId="179" fontId="9" fillId="0" borderId="59" xfId="0" applyNumberFormat="1" applyFont="1" applyFill="1" applyBorder="1" applyAlignment="1" applyProtection="1">
      <alignment/>
      <protection/>
    </xf>
    <xf numFmtId="179" fontId="11" fillId="0" borderId="60" xfId="0" applyNumberFormat="1" applyFont="1" applyFill="1" applyBorder="1" applyAlignment="1" applyProtection="1">
      <alignment/>
      <protection/>
    </xf>
    <xf numFmtId="179" fontId="9" fillId="0" borderId="61" xfId="0" applyNumberFormat="1" applyFont="1" applyFill="1" applyBorder="1" applyAlignment="1" applyProtection="1">
      <alignment/>
      <protection/>
    </xf>
    <xf numFmtId="179" fontId="21" fillId="0" borderId="62" xfId="0" applyNumberFormat="1" applyFont="1" applyFill="1" applyBorder="1" applyAlignment="1" applyProtection="1">
      <alignment horizontal="center" vertical="top"/>
      <protection locked="0"/>
    </xf>
    <xf numFmtId="179" fontId="21" fillId="0" borderId="63" xfId="0" applyNumberFormat="1" applyFont="1" applyFill="1" applyBorder="1" applyAlignment="1" applyProtection="1">
      <alignment horizontal="center" vertical="top"/>
      <protection/>
    </xf>
    <xf numFmtId="179" fontId="21" fillId="0" borderId="64" xfId="0" applyNumberFormat="1" applyFont="1" applyFill="1" applyBorder="1" applyAlignment="1" applyProtection="1">
      <alignment/>
      <protection/>
    </xf>
    <xf numFmtId="179" fontId="21" fillId="0" borderId="65" xfId="0" applyNumberFormat="1" applyFont="1" applyFill="1" applyBorder="1" applyAlignment="1" applyProtection="1">
      <alignment/>
      <protection locked="0"/>
    </xf>
    <xf numFmtId="179" fontId="21" fillId="0" borderId="66" xfId="0" applyNumberFormat="1" applyFont="1" applyFill="1" applyBorder="1" applyAlignment="1" applyProtection="1">
      <alignment/>
      <protection locked="0"/>
    </xf>
    <xf numFmtId="179" fontId="22" fillId="0" borderId="65" xfId="0" applyNumberFormat="1" applyFont="1" applyFill="1" applyBorder="1" applyAlignment="1" applyProtection="1">
      <alignment/>
      <protection locked="0"/>
    </xf>
    <xf numFmtId="179" fontId="22" fillId="0" borderId="66" xfId="0" applyNumberFormat="1" applyFont="1" applyFill="1" applyBorder="1" applyAlignment="1" applyProtection="1">
      <alignment/>
      <protection locked="0"/>
    </xf>
    <xf numFmtId="176" fontId="11" fillId="0" borderId="25" xfId="0" applyFont="1" applyBorder="1" applyAlignment="1" applyProtection="1">
      <alignment horizontal="center" vertical="center"/>
      <protection locked="0"/>
    </xf>
    <xf numFmtId="176" fontId="11" fillId="0" borderId="29" xfId="0" applyFont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Fill="1" applyBorder="1" applyAlignment="1" applyProtection="1">
      <alignment vertical="center"/>
      <protection locked="0"/>
    </xf>
    <xf numFmtId="176" fontId="13" fillId="0" borderId="0" xfId="0" applyFont="1" applyFill="1" applyBorder="1" applyAlignment="1" applyProtection="1">
      <alignment vertical="center" wrapText="1"/>
      <protection locked="0"/>
    </xf>
    <xf numFmtId="176" fontId="0" fillId="0" borderId="67" xfId="0" applyBorder="1" applyAlignment="1" applyProtection="1">
      <alignment horizontal="center" vertical="center"/>
      <protection locked="0"/>
    </xf>
    <xf numFmtId="179" fontId="9" fillId="0" borderId="68" xfId="0" applyNumberFormat="1" applyFont="1" applyBorder="1" applyAlignment="1" applyProtection="1">
      <alignment/>
      <protection/>
    </xf>
    <xf numFmtId="179" fontId="9" fillId="0" borderId="69" xfId="0" applyNumberFormat="1" applyFont="1" applyBorder="1" applyAlignment="1" applyProtection="1">
      <alignment/>
      <protection/>
    </xf>
    <xf numFmtId="179" fontId="9" fillId="0" borderId="70" xfId="0" applyNumberFormat="1" applyFont="1" applyBorder="1" applyAlignment="1" applyProtection="1">
      <alignment/>
      <protection/>
    </xf>
    <xf numFmtId="179" fontId="21" fillId="0" borderId="71" xfId="0" applyNumberFormat="1" applyFont="1" applyBorder="1" applyAlignment="1" applyProtection="1">
      <alignment/>
      <protection/>
    </xf>
    <xf numFmtId="176" fontId="11" fillId="0" borderId="13" xfId="0" applyFont="1" applyBorder="1" applyAlignment="1" applyProtection="1">
      <alignment horizontal="distributed" vertical="center"/>
      <protection locked="0"/>
    </xf>
    <xf numFmtId="176" fontId="0" fillId="0" borderId="4" xfId="0" applyBorder="1" applyAlignment="1" applyProtection="1">
      <alignment horizontal="center" vertical="center"/>
      <protection locked="0"/>
    </xf>
    <xf numFmtId="179" fontId="24" fillId="2" borderId="72" xfId="0" applyNumberFormat="1" applyFont="1" applyFill="1" applyBorder="1" applyAlignment="1" applyProtection="1">
      <alignment/>
      <protection/>
    </xf>
    <xf numFmtId="176" fontId="0" fillId="0" borderId="12" xfId="0" applyBorder="1" applyAlignment="1" applyProtection="1">
      <alignment/>
      <protection locked="0"/>
    </xf>
    <xf numFmtId="179" fontId="24" fillId="2" borderId="9" xfId="0" applyNumberFormat="1" applyFont="1" applyFill="1" applyBorder="1" applyAlignment="1" applyProtection="1">
      <alignment/>
      <protection/>
    </xf>
    <xf numFmtId="176" fontId="0" fillId="0" borderId="73" xfId="0" applyBorder="1" applyAlignment="1" applyProtection="1">
      <alignment/>
      <protection locked="0"/>
    </xf>
    <xf numFmtId="176" fontId="0" fillId="0" borderId="71" xfId="0" applyFill="1" applyBorder="1" applyAlignment="1" applyProtection="1">
      <alignment horizontal="center" vertical="center"/>
      <protection locked="0"/>
    </xf>
    <xf numFmtId="179" fontId="21" fillId="2" borderId="8" xfId="0" applyNumberFormat="1" applyFont="1" applyFill="1" applyBorder="1" applyAlignment="1" applyProtection="1">
      <alignment/>
      <protection/>
    </xf>
    <xf numFmtId="179" fontId="21" fillId="2" borderId="34" xfId="0" applyNumberFormat="1" applyFont="1" applyFill="1" applyBorder="1" applyAlignment="1" applyProtection="1">
      <alignment/>
      <protection/>
    </xf>
    <xf numFmtId="193" fontId="9" fillId="2" borderId="46" xfId="0" applyNumberFormat="1" applyFont="1" applyFill="1" applyBorder="1" applyAlignment="1" applyProtection="1">
      <alignment/>
      <protection/>
    </xf>
    <xf numFmtId="193" fontId="9" fillId="2" borderId="39" xfId="0" applyNumberFormat="1" applyFont="1" applyFill="1" applyBorder="1" applyAlignment="1" applyProtection="1">
      <alignment/>
      <protection/>
    </xf>
    <xf numFmtId="193" fontId="9" fillId="2" borderId="32" xfId="0" applyNumberFormat="1" applyFont="1" applyFill="1" applyBorder="1" applyAlignment="1" applyProtection="1">
      <alignment/>
      <protection/>
    </xf>
    <xf numFmtId="193" fontId="9" fillId="2" borderId="40" xfId="0" applyNumberFormat="1" applyFont="1" applyFill="1" applyBorder="1" applyAlignment="1" applyProtection="1">
      <alignment/>
      <protection/>
    </xf>
    <xf numFmtId="193" fontId="9" fillId="2" borderId="47" xfId="0" applyNumberFormat="1" applyFont="1" applyFill="1" applyBorder="1" applyAlignment="1" applyProtection="1">
      <alignment/>
      <protection/>
    </xf>
    <xf numFmtId="193" fontId="9" fillId="2" borderId="41" xfId="0" applyNumberFormat="1" applyFont="1" applyFill="1" applyBorder="1" applyAlignment="1" applyProtection="1">
      <alignment/>
      <protection/>
    </xf>
    <xf numFmtId="176" fontId="12" fillId="0" borderId="0" xfId="0" applyFont="1" applyBorder="1" applyAlignment="1" applyProtection="1">
      <alignment horizontal="center" vertical="center"/>
      <protection locked="0"/>
    </xf>
    <xf numFmtId="176" fontId="0" fillId="0" borderId="9" xfId="0" applyBorder="1" applyAlignment="1" applyProtection="1">
      <alignment horizontal="center" vertical="center"/>
      <protection locked="0"/>
    </xf>
    <xf numFmtId="176" fontId="11" fillId="0" borderId="73" xfId="0" applyFont="1" applyBorder="1" applyAlignment="1" applyProtection="1">
      <alignment horizontal="distributed" vertical="center"/>
      <protection locked="0"/>
    </xf>
    <xf numFmtId="176" fontId="11" fillId="0" borderId="6" xfId="0" applyFont="1" applyBorder="1" applyAlignment="1" applyProtection="1">
      <alignment horizontal="distributed" vertical="center"/>
      <protection locked="0"/>
    </xf>
    <xf numFmtId="176" fontId="0" fillId="0" borderId="1" xfId="0" applyBorder="1" applyAlignment="1" applyProtection="1">
      <alignment horizontal="center" vertical="center"/>
      <protection locked="0"/>
    </xf>
    <xf numFmtId="176" fontId="11" fillId="0" borderId="0" xfId="0" applyFont="1" applyAlignment="1" applyProtection="1">
      <alignment horizontal="distributed" vertical="center"/>
      <protection locked="0"/>
    </xf>
    <xf numFmtId="176" fontId="0" fillId="0" borderId="8" xfId="0" applyBorder="1" applyAlignment="1" applyProtection="1">
      <alignment horizontal="center" vertical="center"/>
      <protection locked="0"/>
    </xf>
    <xf numFmtId="176" fontId="12" fillId="0" borderId="0" xfId="0" applyFont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Font="1" applyFill="1" applyBorder="1" applyAlignment="1" applyProtection="1">
      <alignment horizontal="centerContinuous" vertical="center"/>
      <protection locked="0"/>
    </xf>
    <xf numFmtId="176" fontId="5" fillId="0" borderId="0" xfId="0" applyFont="1" applyFill="1" applyBorder="1" applyAlignment="1" applyProtection="1">
      <alignment horizontal="center"/>
      <protection locked="0"/>
    </xf>
    <xf numFmtId="176" fontId="12" fillId="0" borderId="0" xfId="0" applyFont="1" applyFill="1" applyBorder="1" applyAlignment="1" applyProtection="1">
      <alignment/>
      <protection locked="0"/>
    </xf>
    <xf numFmtId="193" fontId="0" fillId="0" borderId="74" xfId="0" applyNumberFormat="1" applyFont="1" applyBorder="1" applyAlignment="1" applyProtection="1">
      <alignment/>
      <protection/>
    </xf>
    <xf numFmtId="193" fontId="0" fillId="0" borderId="33" xfId="0" applyNumberFormat="1" applyFont="1" applyBorder="1" applyAlignment="1" applyProtection="1">
      <alignment/>
      <protection/>
    </xf>
    <xf numFmtId="193" fontId="0" fillId="0" borderId="75" xfId="0" applyNumberFormat="1" applyFont="1" applyBorder="1" applyAlignment="1" applyProtection="1">
      <alignment/>
      <protection/>
    </xf>
    <xf numFmtId="193" fontId="0" fillId="0" borderId="57" xfId="0" applyNumberFormat="1" applyFont="1" applyBorder="1" applyAlignment="1" applyProtection="1">
      <alignment/>
      <protection/>
    </xf>
    <xf numFmtId="193" fontId="0" fillId="0" borderId="43" xfId="0" applyNumberFormat="1" applyFont="1" applyBorder="1" applyAlignment="1" applyProtection="1">
      <alignment/>
      <protection/>
    </xf>
    <xf numFmtId="193" fontId="0" fillId="0" borderId="58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176" fontId="13" fillId="0" borderId="0" xfId="0" applyFont="1" applyFill="1" applyBorder="1" applyAlignment="1" applyProtection="1">
      <alignment horizontal="center" vertical="center" wrapText="1"/>
      <protection locked="0"/>
    </xf>
    <xf numFmtId="176" fontId="9" fillId="0" borderId="0" xfId="0" applyFont="1" applyAlignment="1">
      <alignment/>
    </xf>
    <xf numFmtId="176" fontId="23" fillId="0" borderId="0" xfId="0" applyFont="1" applyAlignment="1">
      <alignment/>
    </xf>
    <xf numFmtId="176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176" fontId="9" fillId="0" borderId="73" xfId="0" applyFont="1" applyBorder="1" applyAlignment="1">
      <alignment horizontal="center"/>
    </xf>
    <xf numFmtId="0" fontId="9" fillId="0" borderId="73" xfId="0" applyNumberFormat="1" applyFont="1" applyBorder="1" applyAlignment="1">
      <alignment horizontal="center"/>
    </xf>
    <xf numFmtId="176" fontId="9" fillId="3" borderId="0" xfId="0" applyFont="1" applyFill="1" applyAlignment="1">
      <alignment/>
    </xf>
    <xf numFmtId="176" fontId="9" fillId="4" borderId="0" xfId="0" applyFont="1" applyFill="1" applyAlignment="1">
      <alignment/>
    </xf>
    <xf numFmtId="176" fontId="9" fillId="0" borderId="76" xfId="0" applyFont="1" applyFill="1" applyBorder="1" applyAlignment="1">
      <alignment horizontal="center" vertical="center"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9" fillId="0" borderId="77" xfId="0" applyFont="1" applyFill="1" applyBorder="1" applyAlignment="1">
      <alignment horizontal="center" vertical="center"/>
    </xf>
    <xf numFmtId="176" fontId="9" fillId="0" borderId="78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176" fontId="9" fillId="0" borderId="79" xfId="0" applyFont="1" applyFill="1" applyBorder="1" applyAlignment="1">
      <alignment horizontal="center" vertical="center"/>
    </xf>
    <xf numFmtId="176" fontId="9" fillId="0" borderId="80" xfId="0" applyNumberFormat="1" applyFont="1" applyFill="1" applyBorder="1" applyAlignment="1" applyProtection="1">
      <alignment horizontal="center" vertical="center"/>
      <protection/>
    </xf>
    <xf numFmtId="176" fontId="9" fillId="5" borderId="0" xfId="0" applyFont="1" applyFill="1" applyAlignment="1">
      <alignment/>
    </xf>
    <xf numFmtId="176" fontId="9" fillId="6" borderId="0" xfId="0" applyFont="1" applyFill="1" applyAlignment="1">
      <alignment/>
    </xf>
    <xf numFmtId="2" fontId="9" fillId="0" borderId="0" xfId="0" applyNumberFormat="1" applyFont="1" applyFill="1" applyAlignment="1" applyProtection="1">
      <alignment horizontal="center" vertical="center"/>
      <protection/>
    </xf>
    <xf numFmtId="2" fontId="9" fillId="0" borderId="78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9" fillId="0" borderId="80" xfId="0" applyNumberFormat="1" applyFont="1" applyFill="1" applyBorder="1" applyAlignment="1" applyProtection="1">
      <alignment horizontal="center" vertical="center"/>
      <protection/>
    </xf>
    <xf numFmtId="176" fontId="9" fillId="0" borderId="73" xfId="0" applyFont="1" applyBorder="1" applyAlignment="1">
      <alignment/>
    </xf>
    <xf numFmtId="0" fontId="9" fillId="0" borderId="73" xfId="0" applyNumberFormat="1" applyFont="1" applyBorder="1" applyAlignment="1">
      <alignment horizontal="center" vertical="center"/>
    </xf>
    <xf numFmtId="176" fontId="9" fillId="0" borderId="0" xfId="0" applyFont="1" applyFill="1" applyAlignment="1">
      <alignment horizontal="center" vertical="center"/>
    </xf>
    <xf numFmtId="176" fontId="9" fillId="0" borderId="0" xfId="0" applyFont="1" applyFill="1" applyAlignment="1">
      <alignment/>
    </xf>
    <xf numFmtId="176" fontId="9" fillId="0" borderId="78" xfId="0" applyFont="1" applyFill="1" applyBorder="1" applyAlignment="1">
      <alignment horizontal="center" vertical="center"/>
    </xf>
    <xf numFmtId="176" fontId="9" fillId="0" borderId="0" xfId="0" applyFont="1" applyFill="1" applyBorder="1" applyAlignment="1">
      <alignment horizontal="center" vertical="center"/>
    </xf>
    <xf numFmtId="176" fontId="9" fillId="0" borderId="80" xfId="0" applyFont="1" applyFill="1" applyBorder="1" applyAlignment="1">
      <alignment horizontal="center" vertical="center"/>
    </xf>
    <xf numFmtId="176" fontId="9" fillId="7" borderId="0" xfId="0" applyFont="1" applyFill="1" applyAlignment="1">
      <alignment/>
    </xf>
    <xf numFmtId="176" fontId="0" fillId="0" borderId="81" xfId="0" applyBorder="1" applyAlignment="1" applyProtection="1">
      <alignment horizontal="center" vertical="center"/>
      <protection locked="0"/>
    </xf>
    <xf numFmtId="176" fontId="0" fillId="0" borderId="67" xfId="0" applyFill="1" applyBorder="1" applyAlignment="1" applyProtection="1">
      <alignment horizontal="center" vertical="center"/>
      <protection locked="0"/>
    </xf>
    <xf numFmtId="184" fontId="9" fillId="8" borderId="67" xfId="0" applyNumberFormat="1" applyFont="1" applyFill="1" applyBorder="1" applyAlignment="1" applyProtection="1">
      <alignment vertical="center"/>
      <protection locked="0"/>
    </xf>
    <xf numFmtId="184" fontId="9" fillId="0" borderId="67" xfId="0" applyNumberFormat="1" applyFont="1" applyBorder="1" applyAlignment="1" applyProtection="1">
      <alignment vertical="center"/>
      <protection/>
    </xf>
    <xf numFmtId="176" fontId="9" fillId="8" borderId="0" xfId="0" applyFont="1" applyFill="1" applyBorder="1" applyAlignment="1" applyProtection="1">
      <alignment vertical="center"/>
      <protection locked="0"/>
    </xf>
    <xf numFmtId="176" fontId="9" fillId="0" borderId="82" xfId="0" applyFont="1" applyBorder="1" applyAlignment="1" applyProtection="1">
      <alignment horizontal="center" vertical="center"/>
      <protection locked="0"/>
    </xf>
    <xf numFmtId="176" fontId="9" fillId="0" borderId="82" xfId="0" applyFont="1" applyBorder="1" applyAlignment="1" applyProtection="1">
      <alignment vertical="center"/>
      <protection locked="0"/>
    </xf>
    <xf numFmtId="176" fontId="0" fillId="0" borderId="82" xfId="0" applyBorder="1" applyAlignment="1" applyProtection="1">
      <alignment vertical="center"/>
      <protection locked="0"/>
    </xf>
    <xf numFmtId="176" fontId="9" fillId="8" borderId="82" xfId="0" applyFont="1" applyFill="1" applyBorder="1" applyAlignment="1" applyProtection="1">
      <alignment vertical="center"/>
      <protection locked="0"/>
    </xf>
    <xf numFmtId="176" fontId="9" fillId="0" borderId="0" xfId="0" applyFont="1" applyAlignment="1" applyProtection="1">
      <alignment horizontal="distributed" vertical="center"/>
      <protection locked="0"/>
    </xf>
    <xf numFmtId="176" fontId="0" fillId="0" borderId="83" xfId="0" applyBorder="1" applyAlignment="1" applyProtection="1">
      <alignment horizontal="center" vertical="center"/>
      <protection locked="0"/>
    </xf>
    <xf numFmtId="176" fontId="0" fillId="0" borderId="84" xfId="0" applyBorder="1" applyAlignment="1" applyProtection="1">
      <alignment horizontal="center" vertical="center"/>
      <protection locked="0"/>
    </xf>
    <xf numFmtId="176" fontId="11" fillId="0" borderId="85" xfId="0" applyFont="1" applyBorder="1" applyAlignment="1" applyProtection="1">
      <alignment horizontal="center" vertical="center"/>
      <protection locked="0"/>
    </xf>
    <xf numFmtId="176" fontId="11" fillId="0" borderId="69" xfId="0" applyFont="1" applyBorder="1" applyAlignment="1" applyProtection="1">
      <alignment horizontal="center" vertical="center"/>
      <protection locked="0"/>
    </xf>
    <xf numFmtId="176" fontId="11" fillId="0" borderId="70" xfId="0" applyFont="1" applyBorder="1" applyAlignment="1" applyProtection="1">
      <alignment horizontal="center" vertical="center"/>
      <protection locked="0"/>
    </xf>
    <xf numFmtId="1" fontId="11" fillId="0" borderId="30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76" fontId="22" fillId="0" borderId="62" xfId="0" applyFont="1" applyFill="1" applyBorder="1" applyAlignment="1" applyProtection="1">
      <alignment/>
      <protection locked="0"/>
    </xf>
    <xf numFmtId="176" fontId="22" fillId="0" borderId="64" xfId="0" applyFont="1" applyFill="1" applyBorder="1" applyAlignment="1" applyProtection="1">
      <alignment/>
      <protection locked="0"/>
    </xf>
    <xf numFmtId="176" fontId="9" fillId="0" borderId="0" xfId="0" applyFont="1" applyAlignment="1" applyProtection="1">
      <alignment horizontal="justify" vertical="justify"/>
      <protection locked="0"/>
    </xf>
    <xf numFmtId="176" fontId="12" fillId="0" borderId="86" xfId="0" applyFont="1" applyBorder="1" applyAlignment="1" applyProtection="1">
      <alignment/>
      <protection locked="0"/>
    </xf>
    <xf numFmtId="176" fontId="12" fillId="0" borderId="87" xfId="0" applyFont="1" applyBorder="1" applyAlignment="1" applyProtection="1">
      <alignment/>
      <protection locked="0"/>
    </xf>
    <xf numFmtId="176" fontId="12" fillId="0" borderId="88" xfId="0" applyFont="1" applyBorder="1" applyAlignment="1" applyProtection="1">
      <alignment/>
      <protection locked="0"/>
    </xf>
    <xf numFmtId="176" fontId="12" fillId="0" borderId="84" xfId="0" applyFont="1" applyBorder="1" applyAlignment="1" applyProtection="1">
      <alignment/>
      <protection locked="0"/>
    </xf>
    <xf numFmtId="176" fontId="12" fillId="0" borderId="0" xfId="0" applyFont="1" applyBorder="1" applyAlignment="1" applyProtection="1">
      <alignment/>
      <protection locked="0"/>
    </xf>
    <xf numFmtId="176" fontId="12" fillId="0" borderId="83" xfId="0" applyFont="1" applyBorder="1" applyAlignment="1" applyProtection="1">
      <alignment/>
      <protection locked="0"/>
    </xf>
    <xf numFmtId="176" fontId="12" fillId="0" borderId="89" xfId="0" applyFont="1" applyBorder="1" applyAlignment="1" applyProtection="1">
      <alignment horizontal="center"/>
      <protection locked="0"/>
    </xf>
    <xf numFmtId="176" fontId="12" fillId="0" borderId="82" xfId="0" applyFont="1" applyBorder="1" applyAlignment="1" applyProtection="1">
      <alignment horizontal="center"/>
      <protection locked="0"/>
    </xf>
    <xf numFmtId="176" fontId="12" fillId="0" borderId="90" xfId="0" applyFont="1" applyBorder="1" applyAlignment="1" applyProtection="1">
      <alignment horizontal="center"/>
      <protection locked="0"/>
    </xf>
    <xf numFmtId="176" fontId="12" fillId="0" borderId="0" xfId="0" applyFont="1" applyBorder="1" applyAlignment="1" applyProtection="1">
      <alignment vertical="center"/>
      <protection locked="0"/>
    </xf>
    <xf numFmtId="187" fontId="12" fillId="0" borderId="0" xfId="0" applyNumberFormat="1" applyFont="1" applyBorder="1" applyAlignment="1" applyProtection="1">
      <alignment/>
      <protection locked="0"/>
    </xf>
    <xf numFmtId="187" fontId="12" fillId="0" borderId="84" xfId="0" applyNumberFormat="1" applyFont="1" applyBorder="1" applyAlignment="1" applyProtection="1">
      <alignment/>
      <protection locked="0"/>
    </xf>
    <xf numFmtId="176" fontId="12" fillId="0" borderId="89" xfId="0" applyFont="1" applyBorder="1" applyAlignment="1" applyProtection="1">
      <alignment/>
      <protection locked="0"/>
    </xf>
    <xf numFmtId="176" fontId="12" fillId="0" borderId="82" xfId="0" applyFont="1" applyBorder="1" applyAlignment="1" applyProtection="1">
      <alignment/>
      <protection locked="0"/>
    </xf>
    <xf numFmtId="176" fontId="9" fillId="0" borderId="6" xfId="0" applyFont="1" applyBorder="1" applyAlignment="1" applyProtection="1">
      <alignment horizontal="distributed"/>
      <protection locked="0"/>
    </xf>
    <xf numFmtId="176" fontId="4" fillId="0" borderId="7" xfId="0" applyFont="1" applyBorder="1" applyAlignment="1" applyProtection="1">
      <alignment/>
      <protection locked="0"/>
    </xf>
    <xf numFmtId="176" fontId="4" fillId="0" borderId="0" xfId="0" applyFont="1" applyBorder="1" applyAlignment="1" applyProtection="1">
      <alignment/>
      <protection locked="0"/>
    </xf>
    <xf numFmtId="176" fontId="0" fillId="0" borderId="0" xfId="0" applyFont="1" applyBorder="1" applyAlignment="1" applyProtection="1">
      <alignment/>
      <protection locked="0"/>
    </xf>
    <xf numFmtId="179" fontId="4" fillId="0" borderId="4" xfId="0" applyNumberFormat="1" applyFont="1" applyBorder="1" applyAlignment="1" applyProtection="1">
      <alignment horizontal="right"/>
      <protection/>
    </xf>
    <xf numFmtId="179" fontId="4" fillId="0" borderId="6" xfId="0" applyNumberFormat="1" applyFont="1" applyBorder="1" applyAlignment="1" applyProtection="1">
      <alignment horizontal="right"/>
      <protection/>
    </xf>
    <xf numFmtId="189" fontId="4" fillId="0" borderId="6" xfId="0" applyNumberFormat="1" applyFont="1" applyBorder="1" applyAlignment="1" applyProtection="1">
      <alignment horizontal="right"/>
      <protection/>
    </xf>
    <xf numFmtId="189" fontId="4" fillId="0" borderId="7" xfId="0" applyNumberFormat="1" applyFont="1" applyBorder="1" applyAlignment="1" applyProtection="1">
      <alignment horizontal="right"/>
      <protection/>
    </xf>
    <xf numFmtId="179" fontId="4" fillId="0" borderId="0" xfId="0" applyNumberFormat="1" applyFont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horizontal="right"/>
      <protection/>
    </xf>
    <xf numFmtId="189" fontId="4" fillId="0" borderId="0" xfId="0" applyNumberFormat="1" applyFont="1" applyAlignment="1" applyProtection="1">
      <alignment horizontal="right"/>
      <protection/>
    </xf>
    <xf numFmtId="176" fontId="9" fillId="0" borderId="0" xfId="0" applyFont="1" applyBorder="1" applyAlignment="1" applyProtection="1">
      <alignment horizontal="distributed"/>
      <protection locked="0"/>
    </xf>
    <xf numFmtId="176" fontId="4" fillId="0" borderId="3" xfId="0" applyFont="1" applyBorder="1" applyAlignment="1" applyProtection="1">
      <alignment/>
      <protection locked="0"/>
    </xf>
    <xf numFmtId="179" fontId="4" fillId="0" borderId="1" xfId="0" applyNumberFormat="1" applyFont="1" applyBorder="1" applyAlignment="1" applyProtection="1">
      <alignment horizontal="right"/>
      <protection/>
    </xf>
    <xf numFmtId="189" fontId="4" fillId="0" borderId="0" xfId="0" applyNumberFormat="1" applyFont="1" applyBorder="1" applyAlignment="1" applyProtection="1">
      <alignment horizontal="right"/>
      <protection/>
    </xf>
    <xf numFmtId="189" fontId="4" fillId="0" borderId="3" xfId="0" applyNumberFormat="1" applyFont="1" applyBorder="1" applyAlignment="1" applyProtection="1">
      <alignment horizontal="right"/>
      <protection/>
    </xf>
    <xf numFmtId="176" fontId="9" fillId="0" borderId="13" xfId="0" applyFont="1" applyBorder="1" applyAlignment="1" applyProtection="1">
      <alignment horizontal="distributed"/>
      <protection locked="0"/>
    </xf>
    <xf numFmtId="176" fontId="4" fillId="0" borderId="12" xfId="0" applyFont="1" applyBorder="1" applyAlignment="1" applyProtection="1">
      <alignment/>
      <protection locked="0"/>
    </xf>
    <xf numFmtId="176" fontId="4" fillId="0" borderId="4" xfId="0" applyFont="1" applyBorder="1" applyAlignment="1" applyProtection="1">
      <alignment/>
      <protection locked="0"/>
    </xf>
    <xf numFmtId="176" fontId="0" fillId="0" borderId="7" xfId="0" applyFont="1" applyBorder="1" applyAlignment="1" applyProtection="1">
      <alignment/>
      <protection locked="0"/>
    </xf>
    <xf numFmtId="176" fontId="4" fillId="0" borderId="1" xfId="0" applyFont="1" applyBorder="1" applyAlignment="1" applyProtection="1">
      <alignment/>
      <protection locked="0"/>
    </xf>
    <xf numFmtId="176" fontId="0" fillId="0" borderId="3" xfId="0" applyFont="1" applyBorder="1" applyAlignment="1" applyProtection="1">
      <alignment/>
      <protection locked="0"/>
    </xf>
    <xf numFmtId="176" fontId="4" fillId="0" borderId="8" xfId="0" applyFont="1" applyBorder="1" applyAlignment="1" applyProtection="1">
      <alignment/>
      <protection locked="0"/>
    </xf>
    <xf numFmtId="176" fontId="11" fillId="0" borderId="0" xfId="0" applyFont="1" applyBorder="1" applyAlignment="1" applyProtection="1">
      <alignment horizontal="center" vertical="center"/>
      <protection locked="0"/>
    </xf>
    <xf numFmtId="176" fontId="11" fillId="0" borderId="0" xfId="0" applyFont="1" applyAlignment="1" applyProtection="1">
      <alignment vertical="center"/>
      <protection locked="0"/>
    </xf>
    <xf numFmtId="176" fontId="11" fillId="0" borderId="0" xfId="0" applyFont="1" applyAlignment="1" applyProtection="1">
      <alignment horizontal="center" vertical="center"/>
      <protection locked="0"/>
    </xf>
    <xf numFmtId="0" fontId="6" fillId="0" borderId="91" xfId="0" applyNumberFormat="1" applyFont="1" applyBorder="1" applyAlignment="1" applyProtection="1">
      <alignment/>
      <protection locked="0"/>
    </xf>
    <xf numFmtId="0" fontId="6" fillId="0" borderId="71" xfId="0" applyNumberFormat="1" applyFont="1" applyBorder="1" applyAlignment="1" applyProtection="1">
      <alignment/>
      <protection locked="0"/>
    </xf>
    <xf numFmtId="0" fontId="9" fillId="0" borderId="91" xfId="0" applyNumberFormat="1" applyFont="1" applyBorder="1" applyAlignment="1" applyProtection="1">
      <alignment horizontal="center" vertical="top" textRotation="255"/>
      <protection/>
    </xf>
    <xf numFmtId="0" fontId="9" fillId="0" borderId="71" xfId="0" applyNumberFormat="1" applyFont="1" applyBorder="1" applyAlignment="1" applyProtection="1">
      <alignment horizontal="center" vertical="top" textRotation="255"/>
      <protection/>
    </xf>
    <xf numFmtId="176" fontId="0" fillId="0" borderId="0" xfId="0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176" fontId="0" fillId="0" borderId="92" xfId="0" applyBorder="1" applyAlignment="1" applyProtection="1">
      <alignment horizontal="center" vertical="center"/>
      <protection locked="0"/>
    </xf>
    <xf numFmtId="176" fontId="0" fillId="0" borderId="93" xfId="0" applyBorder="1" applyAlignment="1" applyProtection="1">
      <alignment horizontal="center" vertical="center"/>
      <protection locked="0"/>
    </xf>
    <xf numFmtId="176" fontId="0" fillId="0" borderId="94" xfId="0" applyBorder="1" applyAlignment="1" applyProtection="1">
      <alignment horizontal="center" vertical="center"/>
      <protection locked="0"/>
    </xf>
    <xf numFmtId="176" fontId="0" fillId="0" borderId="95" xfId="0" applyBorder="1" applyAlignment="1" applyProtection="1">
      <alignment horizontal="center" vertical="center"/>
      <protection locked="0"/>
    </xf>
    <xf numFmtId="176" fontId="0" fillId="0" borderId="89" xfId="0" applyBorder="1" applyAlignment="1" applyProtection="1">
      <alignment horizontal="center" vertical="center"/>
      <protection locked="0"/>
    </xf>
    <xf numFmtId="176" fontId="0" fillId="0" borderId="90" xfId="0" applyBorder="1" applyAlignment="1" applyProtection="1">
      <alignment horizontal="center" vertical="center"/>
      <protection locked="0"/>
    </xf>
    <xf numFmtId="176" fontId="0" fillId="0" borderId="86" xfId="0" applyBorder="1" applyAlignment="1" applyProtection="1">
      <alignment vertical="center"/>
      <protection locked="0"/>
    </xf>
    <xf numFmtId="176" fontId="0" fillId="0" borderId="87" xfId="0" applyBorder="1" applyAlignment="1" applyProtection="1">
      <alignment vertical="center"/>
      <protection locked="0"/>
    </xf>
    <xf numFmtId="176" fontId="0" fillId="0" borderId="88" xfId="0" applyBorder="1" applyAlignment="1" applyProtection="1">
      <alignment vertical="center"/>
      <protection locked="0"/>
    </xf>
    <xf numFmtId="176" fontId="0" fillId="0" borderId="84" xfId="0" applyBorder="1" applyAlignment="1" applyProtection="1">
      <alignment vertical="center"/>
      <protection locked="0"/>
    </xf>
    <xf numFmtId="176" fontId="0" fillId="0" borderId="83" xfId="0" applyBorder="1" applyAlignment="1" applyProtection="1">
      <alignment vertical="center"/>
      <protection locked="0"/>
    </xf>
    <xf numFmtId="176" fontId="0" fillId="0" borderId="89" xfId="0" applyBorder="1" applyAlignment="1" applyProtection="1">
      <alignment vertical="center"/>
      <protection locked="0"/>
    </xf>
    <xf numFmtId="176" fontId="0" fillId="0" borderId="90" xfId="0" applyBorder="1" applyAlignment="1" applyProtection="1">
      <alignment vertical="center"/>
      <protection locked="0"/>
    </xf>
    <xf numFmtId="184" fontId="9" fillId="0" borderId="0" xfId="0" applyNumberFormat="1" applyFont="1" applyBorder="1" applyAlignment="1" applyProtection="1">
      <alignment vertical="center"/>
      <protection/>
    </xf>
    <xf numFmtId="176" fontId="0" fillId="0" borderId="0" xfId="0" applyFill="1" applyAlignment="1" applyProtection="1">
      <alignment horizontal="center" vertical="center"/>
      <protection locked="0"/>
    </xf>
    <xf numFmtId="176" fontId="0" fillId="0" borderId="96" xfId="0" applyBorder="1" applyAlignment="1" applyProtection="1">
      <alignment horizontal="center" vertical="center"/>
      <protection locked="0"/>
    </xf>
    <xf numFmtId="176" fontId="0" fillId="0" borderId="97" xfId="0" applyBorder="1" applyAlignment="1" applyProtection="1">
      <alignment horizontal="center" vertical="center"/>
      <protection locked="0"/>
    </xf>
    <xf numFmtId="176" fontId="0" fillId="0" borderId="96" xfId="0" applyFont="1" applyBorder="1" applyAlignment="1" applyProtection="1">
      <alignment/>
      <protection locked="0"/>
    </xf>
    <xf numFmtId="176" fontId="0" fillId="0" borderId="81" xfId="0" applyBorder="1" applyAlignment="1" applyProtection="1">
      <alignment vertical="center"/>
      <protection locked="0"/>
    </xf>
    <xf numFmtId="176" fontId="0" fillId="0" borderId="98" xfId="0" applyBorder="1" applyAlignment="1" applyProtection="1">
      <alignment vertical="center"/>
      <protection locked="0"/>
    </xf>
    <xf numFmtId="176" fontId="0" fillId="0" borderId="96" xfId="0" applyBorder="1" applyAlignment="1" applyProtection="1">
      <alignment vertical="center"/>
      <protection locked="0"/>
    </xf>
    <xf numFmtId="176" fontId="0" fillId="0" borderId="97" xfId="0" applyBorder="1" applyAlignment="1" applyProtection="1">
      <alignment vertical="center"/>
      <protection locked="0"/>
    </xf>
    <xf numFmtId="176" fontId="9" fillId="0" borderId="0" xfId="0" applyFont="1" applyAlignment="1" applyProtection="1">
      <alignment vertical="center"/>
      <protection/>
    </xf>
    <xf numFmtId="58" fontId="9" fillId="0" borderId="0" xfId="0" applyNumberFormat="1" applyFont="1" applyAlignment="1" applyProtection="1">
      <alignment horizontal="right" vertical="center"/>
      <protection locked="0"/>
    </xf>
    <xf numFmtId="176" fontId="34" fillId="0" borderId="0" xfId="0" applyFont="1" applyAlignment="1" applyProtection="1">
      <alignment horizontal="right" vertical="center"/>
      <protection locked="0"/>
    </xf>
    <xf numFmtId="176" fontId="9" fillId="0" borderId="0" xfId="0" applyFont="1" applyAlignment="1" applyProtection="1">
      <alignment horizontal="right" vertical="center"/>
      <protection locked="0"/>
    </xf>
    <xf numFmtId="176" fontId="35" fillId="0" borderId="0" xfId="0" applyFont="1" applyAlignment="1" applyProtection="1">
      <alignment horizontal="centerContinuous" vertical="center"/>
      <protection/>
    </xf>
    <xf numFmtId="176" fontId="35" fillId="0" borderId="0" xfId="0" applyFont="1" applyAlignment="1" applyProtection="1">
      <alignment horizontal="centerContinuous" vertical="center"/>
      <protection locked="0"/>
    </xf>
    <xf numFmtId="176" fontId="9" fillId="0" borderId="6" xfId="0" applyFont="1" applyBorder="1" applyAlignment="1" applyProtection="1">
      <alignment vertical="center"/>
      <protection locked="0"/>
    </xf>
    <xf numFmtId="176" fontId="9" fillId="0" borderId="55" xfId="0" applyFont="1" applyBorder="1" applyAlignment="1" applyProtection="1">
      <alignment horizontal="center" vertical="center"/>
      <protection/>
    </xf>
    <xf numFmtId="176" fontId="9" fillId="0" borderId="84" xfId="0" applyFont="1" applyBorder="1" applyAlignment="1" applyProtection="1">
      <alignment vertical="center"/>
      <protection/>
    </xf>
    <xf numFmtId="176" fontId="36" fillId="0" borderId="84" xfId="0" applyFont="1" applyBorder="1" applyAlignment="1" applyProtection="1">
      <alignment vertical="center"/>
      <protection locked="0"/>
    </xf>
    <xf numFmtId="176" fontId="36" fillId="0" borderId="0" xfId="0" applyFont="1" applyAlignment="1" applyProtection="1">
      <alignment vertical="center"/>
      <protection locked="0"/>
    </xf>
    <xf numFmtId="176" fontId="9" fillId="0" borderId="4" xfId="0" applyFont="1" applyBorder="1" applyAlignment="1" applyProtection="1">
      <alignment vertical="center"/>
      <protection/>
    </xf>
    <xf numFmtId="176" fontId="9" fillId="0" borderId="6" xfId="0" applyFont="1" applyBorder="1" applyAlignment="1" applyProtection="1">
      <alignment vertical="center"/>
      <protection/>
    </xf>
    <xf numFmtId="176" fontId="9" fillId="0" borderId="0" xfId="0" applyFont="1" applyBorder="1" applyAlignment="1" applyProtection="1">
      <alignment horizontal="centerContinuous" vertical="center"/>
      <protection/>
    </xf>
    <xf numFmtId="176" fontId="9" fillId="0" borderId="8" xfId="0" applyFont="1" applyBorder="1" applyAlignment="1" applyProtection="1">
      <alignment vertical="center"/>
      <protection/>
    </xf>
    <xf numFmtId="176" fontId="9" fillId="0" borderId="13" xfId="0" applyFont="1" applyBorder="1" applyAlignment="1" applyProtection="1">
      <alignment vertical="center"/>
      <protection/>
    </xf>
    <xf numFmtId="176" fontId="9" fillId="0" borderId="1" xfId="0" applyFont="1" applyBorder="1" applyAlignment="1" applyProtection="1">
      <alignment vertical="center"/>
      <protection/>
    </xf>
    <xf numFmtId="176" fontId="9" fillId="0" borderId="99" xfId="0" applyFont="1" applyBorder="1" applyAlignment="1" applyProtection="1">
      <alignment horizontal="center" vertical="center"/>
      <protection/>
    </xf>
    <xf numFmtId="176" fontId="9" fillId="0" borderId="91" xfId="0" applyFont="1" applyBorder="1" applyAlignment="1" applyProtection="1">
      <alignment horizontal="center" vertical="center"/>
      <protection/>
    </xf>
    <xf numFmtId="176" fontId="9" fillId="0" borderId="100" xfId="0" applyFont="1" applyBorder="1" applyAlignment="1" applyProtection="1">
      <alignment horizontal="center" vertical="center"/>
      <protection/>
    </xf>
    <xf numFmtId="176" fontId="9" fillId="0" borderId="71" xfId="0" applyFont="1" applyBorder="1" applyAlignment="1" applyProtection="1">
      <alignment horizontal="center" vertical="center"/>
      <protection/>
    </xf>
    <xf numFmtId="176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9" borderId="0" xfId="0" applyNumberFormat="1" applyFill="1" applyBorder="1" applyAlignment="1" applyProtection="1">
      <alignment horizontal="center" vertical="center"/>
      <protection locked="0"/>
    </xf>
    <xf numFmtId="176" fontId="0" fillId="9" borderId="0" xfId="0" applyFill="1" applyAlignment="1" applyProtection="1">
      <alignment vertical="center"/>
      <protection locked="0"/>
    </xf>
    <xf numFmtId="176" fontId="0" fillId="10" borderId="0" xfId="0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176" fontId="9" fillId="0" borderId="0" xfId="0" applyFont="1" applyAlignment="1" applyProtection="1">
      <alignment vertical="top"/>
      <protection/>
    </xf>
    <xf numFmtId="176" fontId="9" fillId="0" borderId="9" xfId="0" applyFont="1" applyBorder="1" applyAlignment="1" applyProtection="1">
      <alignment horizontal="center" vertical="center"/>
      <protection locked="0"/>
    </xf>
    <xf numFmtId="176" fontId="4" fillId="0" borderId="55" xfId="0" applyFont="1" applyBorder="1" applyAlignment="1" applyProtection="1">
      <alignment horizontal="centerContinuous" vertical="center"/>
      <protection locked="0"/>
    </xf>
    <xf numFmtId="0" fontId="9" fillId="0" borderId="55" xfId="0" applyNumberFormat="1" applyFont="1" applyBorder="1" applyAlignment="1" applyProtection="1">
      <alignment horizontal="center" vertical="top" textRotation="255"/>
      <protection/>
    </xf>
    <xf numFmtId="0" fontId="6" fillId="0" borderId="55" xfId="0" applyNumberFormat="1" applyFont="1" applyBorder="1" applyAlignment="1" applyProtection="1">
      <alignment/>
      <protection locked="0"/>
    </xf>
    <xf numFmtId="193" fontId="21" fillId="2" borderId="41" xfId="0" applyNumberFormat="1" applyFont="1" applyFill="1" applyBorder="1" applyAlignment="1" applyProtection="1">
      <alignment/>
      <protection/>
    </xf>
    <xf numFmtId="179" fontId="22" fillId="2" borderId="12" xfId="0" applyNumberFormat="1" applyFont="1" applyFill="1" applyBorder="1" applyAlignment="1" applyProtection="1">
      <alignment horizontal="center"/>
      <protection locked="0"/>
    </xf>
    <xf numFmtId="176" fontId="9" fillId="0" borderId="30" xfId="0" applyFont="1" applyBorder="1" applyAlignment="1" applyProtection="1">
      <alignment horizontal="center" vertical="center"/>
      <protection locked="0"/>
    </xf>
    <xf numFmtId="176" fontId="9" fillId="0" borderId="32" xfId="0" applyFont="1" applyBorder="1" applyAlignment="1" applyProtection="1">
      <alignment horizontal="center" vertical="center"/>
      <protection locked="0"/>
    </xf>
    <xf numFmtId="176" fontId="9" fillId="0" borderId="47" xfId="0" applyFont="1" applyBorder="1" applyAlignment="1" applyProtection="1">
      <alignment horizontal="center" vertical="center"/>
      <protection locked="0"/>
    </xf>
    <xf numFmtId="179" fontId="9" fillId="0" borderId="57" xfId="0" applyNumberFormat="1" applyFont="1" applyBorder="1" applyAlignment="1" applyProtection="1">
      <alignment/>
      <protection/>
    </xf>
    <xf numFmtId="179" fontId="9" fillId="0" borderId="43" xfId="0" applyNumberFormat="1" applyFont="1" applyBorder="1" applyAlignment="1" applyProtection="1">
      <alignment/>
      <protection/>
    </xf>
    <xf numFmtId="179" fontId="9" fillId="0" borderId="101" xfId="0" applyNumberFormat="1" applyFont="1" applyBorder="1" applyAlignment="1" applyProtection="1">
      <alignment/>
      <protection/>
    </xf>
    <xf numFmtId="176" fontId="9" fillId="0" borderId="102" xfId="0" applyFont="1" applyBorder="1" applyAlignment="1" applyProtection="1">
      <alignment horizontal="center" vertical="center"/>
      <protection locked="0"/>
    </xf>
    <xf numFmtId="179" fontId="9" fillId="0" borderId="103" xfId="0" applyNumberFormat="1" applyFont="1" applyBorder="1" applyAlignment="1" applyProtection="1">
      <alignment/>
      <protection/>
    </xf>
    <xf numFmtId="176" fontId="9" fillId="0" borderId="104" xfId="0" applyFont="1" applyBorder="1" applyAlignment="1" applyProtection="1">
      <alignment horizontal="center" vertical="center"/>
      <protection locked="0"/>
    </xf>
    <xf numFmtId="176" fontId="9" fillId="0" borderId="105" xfId="0" applyFont="1" applyBorder="1" applyAlignment="1" applyProtection="1">
      <alignment horizontal="center" vertical="center"/>
      <protection locked="0"/>
    </xf>
    <xf numFmtId="179" fontId="21" fillId="0" borderId="106" xfId="0" applyNumberFormat="1" applyFont="1" applyBorder="1" applyAlignment="1" applyProtection="1">
      <alignment/>
      <protection/>
    </xf>
    <xf numFmtId="176" fontId="9" fillId="0" borderId="107" xfId="0" applyFont="1" applyBorder="1" applyAlignment="1" applyProtection="1">
      <alignment horizontal="center" vertical="center"/>
      <protection locked="0"/>
    </xf>
    <xf numFmtId="179" fontId="11" fillId="0" borderId="108" xfId="0" applyNumberFormat="1" applyFont="1" applyBorder="1" applyAlignment="1" applyProtection="1">
      <alignment horizontal="center"/>
      <protection/>
    </xf>
    <xf numFmtId="179" fontId="11" fillId="0" borderId="109" xfId="0" applyNumberFormat="1" applyFont="1" applyBorder="1" applyAlignment="1" applyProtection="1">
      <alignment horizontal="center"/>
      <protection/>
    </xf>
    <xf numFmtId="179" fontId="11" fillId="0" borderId="110" xfId="0" applyNumberFormat="1" applyFont="1" applyBorder="1" applyAlignment="1" applyProtection="1">
      <alignment horizontal="center"/>
      <protection/>
    </xf>
    <xf numFmtId="179" fontId="9" fillId="0" borderId="111" xfId="0" applyNumberFormat="1" applyFont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 locked="0"/>
    </xf>
    <xf numFmtId="176" fontId="0" fillId="0" borderId="0" xfId="0" applyAlignment="1">
      <alignment vertical="center" wrapText="1"/>
    </xf>
    <xf numFmtId="176" fontId="9" fillId="0" borderId="0" xfId="0" applyFont="1" applyBorder="1" applyAlignment="1" applyProtection="1">
      <alignment horizontal="centerContinuous" vertical="center"/>
      <protection locked="0"/>
    </xf>
    <xf numFmtId="176" fontId="9" fillId="0" borderId="0" xfId="0" applyFont="1" applyAlignment="1" applyProtection="1">
      <alignment vertical="center" wrapText="1"/>
      <protection locked="0"/>
    </xf>
    <xf numFmtId="176" fontId="9" fillId="0" borderId="0" xfId="0" applyFont="1" applyAlignment="1">
      <alignment horizontal="justify" vertical="center"/>
    </xf>
    <xf numFmtId="176" fontId="0" fillId="0" borderId="81" xfId="0" applyBorder="1" applyAlignment="1">
      <alignment/>
    </xf>
    <xf numFmtId="1" fontId="0" fillId="9" borderId="81" xfId="0" applyNumberFormat="1" applyFill="1" applyBorder="1" applyAlignment="1">
      <alignment horizontal="center"/>
    </xf>
    <xf numFmtId="176" fontId="0" fillId="9" borderId="81" xfId="0" applyFill="1" applyBorder="1" applyAlignment="1">
      <alignment horizontal="center"/>
    </xf>
    <xf numFmtId="176" fontId="0" fillId="10" borderId="81" xfId="0" applyFill="1" applyBorder="1" applyAlignment="1">
      <alignment horizontal="center"/>
    </xf>
    <xf numFmtId="1" fontId="0" fillId="10" borderId="81" xfId="0" applyNumberFormat="1" applyFill="1" applyBorder="1" applyAlignment="1">
      <alignment horizontal="center"/>
    </xf>
    <xf numFmtId="176" fontId="0" fillId="11" borderId="81" xfId="0" applyFill="1" applyBorder="1" applyAlignment="1">
      <alignment horizontal="center"/>
    </xf>
    <xf numFmtId="1" fontId="0" fillId="11" borderId="81" xfId="0" applyNumberFormat="1" applyFill="1" applyBorder="1" applyAlignment="1">
      <alignment horizontal="center"/>
    </xf>
    <xf numFmtId="183" fontId="17" fillId="0" borderId="0" xfId="0" applyNumberFormat="1" applyFont="1" applyFill="1" applyAlignment="1" applyProtection="1">
      <alignment vertical="center"/>
      <protection/>
    </xf>
    <xf numFmtId="178" fontId="17" fillId="0" borderId="0" xfId="0" applyFont="1" applyFill="1" applyAlignment="1" applyProtection="1">
      <alignment horizontal="center" vertical="center"/>
      <protection locked="0"/>
    </xf>
    <xf numFmtId="178" fontId="12" fillId="0" borderId="0" xfId="0" applyFont="1" applyFill="1" applyAlignment="1" applyProtection="1">
      <alignment vertical="center"/>
      <protection locked="0"/>
    </xf>
    <xf numFmtId="178" fontId="17" fillId="0" borderId="0" xfId="0" applyFont="1" applyFill="1" applyAlignment="1" applyProtection="1">
      <alignment vertical="center"/>
      <protection locked="0"/>
    </xf>
    <xf numFmtId="178" fontId="37" fillId="0" borderId="0" xfId="0" applyFont="1" applyFill="1" applyAlignment="1" applyProtection="1">
      <alignment vertical="center"/>
      <protection locked="0"/>
    </xf>
    <xf numFmtId="178" fontId="37" fillId="0" borderId="0" xfId="0" applyFont="1" applyFill="1" applyAlignment="1" applyProtection="1">
      <alignment horizontal="center" vertical="center"/>
      <protection locked="0"/>
    </xf>
    <xf numFmtId="178" fontId="39" fillId="0" borderId="0" xfId="0" applyFont="1" applyFill="1" applyAlignment="1" applyProtection="1">
      <alignment vertical="center"/>
      <protection locked="0"/>
    </xf>
    <xf numFmtId="178" fontId="38" fillId="0" borderId="0" xfId="0" applyFont="1" applyFill="1" applyAlignment="1" applyProtection="1">
      <alignment vertical="center"/>
      <protection locked="0"/>
    </xf>
    <xf numFmtId="176" fontId="0" fillId="0" borderId="81" xfId="0" applyBorder="1" applyAlignment="1">
      <alignment horizontal="center"/>
    </xf>
    <xf numFmtId="176" fontId="34" fillId="0" borderId="0" xfId="0" applyFont="1" applyAlignment="1" applyProtection="1">
      <alignment vertical="center"/>
      <protection locked="0"/>
    </xf>
    <xf numFmtId="176" fontId="34" fillId="0" borderId="0" xfId="0" applyFont="1" applyAlignment="1" applyProtection="1">
      <alignment vertical="center"/>
      <protection/>
    </xf>
    <xf numFmtId="176" fontId="9" fillId="0" borderId="0" xfId="0" applyFont="1" applyAlignment="1">
      <alignment vertical="center" wrapText="1"/>
    </xf>
    <xf numFmtId="176" fontId="0" fillId="0" borderId="0" xfId="0" applyAlignment="1">
      <alignment/>
    </xf>
    <xf numFmtId="176" fontId="17" fillId="0" borderId="0" xfId="0" applyFont="1" applyAlignment="1" applyProtection="1">
      <alignment vertical="center"/>
      <protection locked="0"/>
    </xf>
    <xf numFmtId="176" fontId="0" fillId="12" borderId="81" xfId="0" applyNumberFormat="1" applyFill="1" applyBorder="1" applyAlignment="1">
      <alignment horizontal="center"/>
    </xf>
    <xf numFmtId="176" fontId="9" fillId="0" borderId="0" xfId="0" applyFont="1" applyBorder="1" applyAlignment="1">
      <alignment horizontal="justify" vertical="center"/>
    </xf>
    <xf numFmtId="176" fontId="18" fillId="0" borderId="0" xfId="0" applyFont="1" applyAlignment="1" applyProtection="1">
      <alignment vertical="center"/>
      <protection/>
    </xf>
    <xf numFmtId="176" fontId="9" fillId="0" borderId="0" xfId="0" applyFont="1" applyBorder="1" applyAlignment="1">
      <alignment horizontal="justify" vertical="center" wrapText="1"/>
    </xf>
    <xf numFmtId="176" fontId="9" fillId="0" borderId="83" xfId="0" applyFont="1" applyBorder="1" applyAlignment="1" applyProtection="1">
      <alignment vertical="center"/>
      <protection locked="0"/>
    </xf>
    <xf numFmtId="176" fontId="34" fillId="0" borderId="0" xfId="0" applyFont="1" applyBorder="1" applyAlignment="1" applyProtection="1">
      <alignment vertical="center"/>
      <protection locked="0"/>
    </xf>
    <xf numFmtId="176" fontId="34" fillId="0" borderId="0" xfId="0" applyFont="1" applyAlignment="1" applyProtection="1">
      <alignment horizontal="left" vertical="center" wrapText="1"/>
      <protection locked="0"/>
    </xf>
    <xf numFmtId="176" fontId="0" fillId="0" borderId="0" xfId="0" applyBorder="1" applyAlignment="1">
      <alignment/>
    </xf>
    <xf numFmtId="176" fontId="9" fillId="0" borderId="0" xfId="0" applyFont="1" applyBorder="1" applyAlignment="1" applyProtection="1">
      <alignment vertical="center"/>
      <protection/>
    </xf>
    <xf numFmtId="176" fontId="36" fillId="0" borderId="0" xfId="0" applyFont="1" applyBorder="1" applyAlignment="1" applyProtection="1">
      <alignment vertical="center"/>
      <protection locked="0"/>
    </xf>
    <xf numFmtId="176" fontId="34" fillId="0" borderId="0" xfId="0" applyFont="1" applyBorder="1" applyAlignment="1" applyProtection="1">
      <alignment vertical="center"/>
      <protection/>
    </xf>
    <xf numFmtId="176" fontId="34" fillId="0" borderId="84" xfId="0" applyFont="1" applyBorder="1" applyAlignment="1" applyProtection="1">
      <alignment vertical="center"/>
      <protection locked="0"/>
    </xf>
    <xf numFmtId="176" fontId="9" fillId="0" borderId="112" xfId="0" applyFont="1" applyBorder="1" applyAlignment="1" applyProtection="1">
      <alignment vertical="center"/>
      <protection locked="0"/>
    </xf>
    <xf numFmtId="176" fontId="0" fillId="0" borderId="0" xfId="0" applyAlignment="1">
      <alignment horizontal="center"/>
    </xf>
    <xf numFmtId="0" fontId="0" fillId="0" borderId="96" xfId="0" applyNumberFormat="1" applyFont="1" applyBorder="1" applyAlignment="1" applyProtection="1">
      <alignment/>
      <protection locked="0"/>
    </xf>
    <xf numFmtId="49" fontId="0" fillId="0" borderId="98" xfId="0" applyNumberFormat="1" applyFont="1" applyBorder="1" applyAlignment="1" applyProtection="1">
      <alignment/>
      <protection locked="0"/>
    </xf>
    <xf numFmtId="49" fontId="0" fillId="0" borderId="97" xfId="0" applyNumberFormat="1" applyFont="1" applyBorder="1" applyAlignment="1" applyProtection="1">
      <alignment vertical="center"/>
      <protection locked="0"/>
    </xf>
    <xf numFmtId="176" fontId="0" fillId="0" borderId="84" xfId="0" applyBorder="1" applyAlignment="1">
      <alignment/>
    </xf>
    <xf numFmtId="176" fontId="3" fillId="0" borderId="13" xfId="0" applyFont="1" applyBorder="1" applyAlignment="1" applyProtection="1">
      <alignment horizontal="center" vertical="center"/>
      <protection locked="0"/>
    </xf>
    <xf numFmtId="176" fontId="20" fillId="0" borderId="0" xfId="0" applyFont="1" applyAlignment="1" applyProtection="1">
      <alignment horizontal="center" vertical="center"/>
      <protection locked="0"/>
    </xf>
    <xf numFmtId="176" fontId="20" fillId="0" borderId="13" xfId="0" applyFont="1" applyBorder="1" applyAlignment="1" applyProtection="1">
      <alignment horizontal="center" vertical="center"/>
      <protection locked="0"/>
    </xf>
    <xf numFmtId="176" fontId="0" fillId="8" borderId="0" xfId="0" applyFill="1" applyAlignment="1" applyProtection="1">
      <alignment vertical="center"/>
      <protection locked="0"/>
    </xf>
    <xf numFmtId="176" fontId="9" fillId="0" borderId="0" xfId="0" applyFont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>
      <alignment horizontal="center" vertical="center"/>
    </xf>
    <xf numFmtId="0" fontId="0" fillId="1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176" fontId="9" fillId="0" borderId="87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6" fontId="9" fillId="0" borderId="87" xfId="0" applyFont="1" applyBorder="1" applyAlignment="1" applyProtection="1">
      <alignment horizontal="right" vertical="center"/>
      <protection/>
    </xf>
    <xf numFmtId="176" fontId="9" fillId="0" borderId="87" xfId="0" applyNumberFormat="1" applyFont="1" applyBorder="1" applyAlignment="1" applyProtection="1">
      <alignment horizontal="center" vertical="center"/>
      <protection/>
    </xf>
    <xf numFmtId="176" fontId="9" fillId="0" borderId="87" xfId="0" applyFont="1" applyBorder="1" applyAlignment="1">
      <alignment horizontal="center" vertical="center"/>
    </xf>
    <xf numFmtId="176" fontId="9" fillId="0" borderId="1" xfId="0" applyFont="1" applyBorder="1" applyAlignment="1" applyProtection="1">
      <alignment vertical="center"/>
      <protection locked="0"/>
    </xf>
    <xf numFmtId="43" fontId="9" fillId="0" borderId="0" xfId="0" applyNumberFormat="1" applyFont="1" applyBorder="1" applyAlignment="1" applyProtection="1">
      <alignment horizontal="right" vertical="center"/>
      <protection locked="0"/>
    </xf>
    <xf numFmtId="43" fontId="0" fillId="0" borderId="0" xfId="0" applyNumberFormat="1" applyBorder="1" applyAlignment="1">
      <alignment horizontal="right" vertical="center"/>
    </xf>
    <xf numFmtId="176" fontId="11" fillId="0" borderId="0" xfId="0" applyFont="1" applyAlignment="1" applyProtection="1">
      <alignment horizontal="right" vertical="center"/>
      <protection locked="0"/>
    </xf>
    <xf numFmtId="176" fontId="11" fillId="0" borderId="0" xfId="0" applyFont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34" fillId="0" borderId="0" xfId="0" applyFont="1" applyAlignment="1">
      <alignment horizontal="justify" vertical="center"/>
    </xf>
    <xf numFmtId="176" fontId="34" fillId="0" borderId="0" xfId="0" applyFont="1" applyAlignment="1">
      <alignment horizontal="justify" vertical="center" wrapText="1"/>
    </xf>
    <xf numFmtId="176" fontId="17" fillId="0" borderId="0" xfId="0" applyFont="1" applyBorder="1" applyAlignment="1">
      <alignment/>
    </xf>
    <xf numFmtId="176" fontId="34" fillId="0" borderId="0" xfId="0" applyFont="1" applyAlignment="1" applyProtection="1">
      <alignment horizontal="left" vertical="center"/>
      <protection locked="0"/>
    </xf>
    <xf numFmtId="176" fontId="34" fillId="0" borderId="1" xfId="0" applyFont="1" applyBorder="1" applyAlignment="1" applyProtection="1">
      <alignment vertical="center"/>
      <protection locked="0"/>
    </xf>
    <xf numFmtId="176" fontId="34" fillId="0" borderId="0" xfId="0" applyFont="1" applyBorder="1" applyAlignment="1" applyProtection="1">
      <alignment horizontal="center" vertical="center"/>
      <protection locked="0"/>
    </xf>
    <xf numFmtId="176" fontId="0" fillId="0" borderId="84" xfId="0" applyBorder="1" applyAlignment="1" applyProtection="1">
      <alignment vertical="center"/>
      <protection/>
    </xf>
    <xf numFmtId="176" fontId="11" fillId="0" borderId="4" xfId="0" applyFont="1" applyBorder="1" applyAlignment="1" applyProtection="1">
      <alignment vertical="center"/>
      <protection/>
    </xf>
    <xf numFmtId="176" fontId="11" fillId="0" borderId="1" xfId="0" applyFont="1" applyBorder="1" applyAlignment="1" applyProtection="1">
      <alignment horizontal="centerContinuous" vertical="center"/>
      <protection/>
    </xf>
    <xf numFmtId="176" fontId="11" fillId="0" borderId="8" xfId="0" applyFont="1" applyBorder="1" applyAlignment="1" applyProtection="1">
      <alignment vertical="center"/>
      <protection/>
    </xf>
    <xf numFmtId="176" fontId="9" fillId="0" borderId="4" xfId="0" applyFont="1" applyBorder="1" applyAlignment="1" applyProtection="1">
      <alignment horizontal="centerContinuous" vertical="center"/>
      <protection/>
    </xf>
    <xf numFmtId="176" fontId="9" fillId="0" borderId="6" xfId="0" applyFont="1" applyBorder="1" applyAlignment="1" applyProtection="1">
      <alignment horizontal="centerContinuous" vertical="center"/>
      <protection/>
    </xf>
    <xf numFmtId="176" fontId="9" fillId="0" borderId="7" xfId="0" applyFont="1" applyBorder="1" applyAlignment="1" applyProtection="1">
      <alignment horizontal="centerContinuous" vertical="center"/>
      <protection/>
    </xf>
    <xf numFmtId="176" fontId="9" fillId="0" borderId="9" xfId="0" applyFont="1" applyBorder="1" applyAlignment="1" applyProtection="1">
      <alignment horizontal="centerContinuous" vertical="center"/>
      <protection/>
    </xf>
    <xf numFmtId="176" fontId="9" fillId="0" borderId="73" xfId="0" applyFont="1" applyBorder="1" applyAlignment="1" applyProtection="1">
      <alignment horizontal="centerContinuous" vertical="center"/>
      <protection/>
    </xf>
    <xf numFmtId="176" fontId="9" fillId="0" borderId="10" xfId="0" applyFont="1" applyBorder="1" applyAlignment="1" applyProtection="1">
      <alignment horizontal="centerContinuous" vertical="center"/>
      <protection/>
    </xf>
    <xf numFmtId="176" fontId="9" fillId="0" borderId="8" xfId="0" applyFont="1" applyBorder="1" applyAlignment="1" applyProtection="1">
      <alignment horizontal="center" vertical="center"/>
      <protection/>
    </xf>
    <xf numFmtId="176" fontId="9" fillId="0" borderId="14" xfId="0" applyFont="1" applyBorder="1" applyAlignment="1" applyProtection="1">
      <alignment horizontal="center" vertical="center"/>
      <protection/>
    </xf>
    <xf numFmtId="176" fontId="9" fillId="0" borderId="13" xfId="0" applyFont="1" applyBorder="1" applyAlignment="1" applyProtection="1">
      <alignment horizontal="center" vertical="center"/>
      <protection/>
    </xf>
    <xf numFmtId="176" fontId="9" fillId="0" borderId="12" xfId="0" applyFont="1" applyBorder="1" applyAlignment="1" applyProtection="1">
      <alignment horizontal="center" vertical="center"/>
      <protection/>
    </xf>
    <xf numFmtId="188" fontId="9" fillId="0" borderId="94" xfId="0" applyNumberFormat="1" applyFont="1" applyBorder="1" applyAlignment="1">
      <alignment horizontal="center" vertical="center"/>
    </xf>
    <xf numFmtId="188" fontId="9" fillId="0" borderId="94" xfId="0" applyNumberFormat="1" applyFont="1" applyBorder="1" applyAlignment="1">
      <alignment/>
    </xf>
    <xf numFmtId="176" fontId="20" fillId="0" borderId="0" xfId="0" applyFont="1" applyBorder="1" applyAlignment="1" applyProtection="1">
      <alignment horizontal="center" vertical="center"/>
      <protection locked="0"/>
    </xf>
    <xf numFmtId="176" fontId="11" fillId="0" borderId="0" xfId="0" applyFont="1" applyBorder="1" applyAlignment="1" applyProtection="1">
      <alignment horizontal="left" vertical="center"/>
      <protection locked="0"/>
    </xf>
    <xf numFmtId="176" fontId="11" fillId="0" borderId="83" xfId="0" applyFont="1" applyBorder="1" applyAlignment="1" applyProtection="1">
      <alignment horizontal="left" vertical="center"/>
      <protection locked="0"/>
    </xf>
    <xf numFmtId="176" fontId="11" fillId="0" borderId="84" xfId="0" applyFont="1" applyBorder="1" applyAlignment="1" applyProtection="1">
      <alignment vertical="center"/>
      <protection locked="0"/>
    </xf>
    <xf numFmtId="176" fontId="11" fillId="0" borderId="82" xfId="0" applyFont="1" applyBorder="1" applyAlignment="1" applyProtection="1">
      <alignment horizontal="left" vertical="center"/>
      <protection locked="0"/>
    </xf>
    <xf numFmtId="176" fontId="11" fillId="0" borderId="90" xfId="0" applyFont="1" applyBorder="1" applyAlignment="1" applyProtection="1">
      <alignment horizontal="left" vertical="center"/>
      <protection locked="0"/>
    </xf>
    <xf numFmtId="176" fontId="34" fillId="0" borderId="0" xfId="0" applyFont="1" applyAlignment="1" applyProtection="1">
      <alignment vertical="top"/>
      <protection locked="0"/>
    </xf>
    <xf numFmtId="183" fontId="9" fillId="0" borderId="41" xfId="0" applyNumberFormat="1" applyFont="1" applyBorder="1" applyAlignment="1" applyProtection="1">
      <alignment/>
      <protection/>
    </xf>
    <xf numFmtId="183" fontId="12" fillId="0" borderId="82" xfId="0" applyNumberFormat="1" applyFont="1" applyBorder="1" applyAlignment="1" applyProtection="1">
      <alignment/>
      <protection locked="0"/>
    </xf>
    <xf numFmtId="176" fontId="4" fillId="0" borderId="30" xfId="0" applyFont="1" applyBorder="1" applyAlignment="1" applyProtection="1">
      <alignment/>
      <protection locked="0"/>
    </xf>
    <xf numFmtId="176" fontId="9" fillId="0" borderId="31" xfId="0" applyFont="1" applyBorder="1" applyAlignment="1" applyProtection="1">
      <alignment horizontal="distributed"/>
      <protection locked="0"/>
    </xf>
    <xf numFmtId="176" fontId="4" fillId="0" borderId="42" xfId="0" applyFont="1" applyBorder="1" applyAlignment="1" applyProtection="1">
      <alignment/>
      <protection locked="0"/>
    </xf>
    <xf numFmtId="176" fontId="4" fillId="0" borderId="31" xfId="0" applyFont="1" applyBorder="1" applyAlignment="1" applyProtection="1">
      <alignment/>
      <protection locked="0"/>
    </xf>
    <xf numFmtId="176" fontId="0" fillId="0" borderId="31" xfId="0" applyFont="1" applyBorder="1" applyAlignment="1" applyProtection="1">
      <alignment/>
      <protection locked="0"/>
    </xf>
    <xf numFmtId="179" fontId="4" fillId="0" borderId="30" xfId="0" applyNumberFormat="1" applyFont="1" applyBorder="1" applyAlignment="1" applyProtection="1">
      <alignment horizontal="right"/>
      <protection/>
    </xf>
    <xf numFmtId="179" fontId="4" fillId="0" borderId="31" xfId="0" applyNumberFormat="1" applyFont="1" applyBorder="1" applyAlignment="1" applyProtection="1">
      <alignment horizontal="right"/>
      <protection/>
    </xf>
    <xf numFmtId="189" fontId="4" fillId="0" borderId="31" xfId="0" applyNumberFormat="1" applyFont="1" applyBorder="1" applyAlignment="1" applyProtection="1">
      <alignment horizontal="right"/>
      <protection/>
    </xf>
    <xf numFmtId="189" fontId="4" fillId="0" borderId="42" xfId="0" applyNumberFormat="1" applyFont="1" applyBorder="1" applyAlignment="1" applyProtection="1">
      <alignment horizontal="right"/>
      <protection/>
    </xf>
    <xf numFmtId="176" fontId="4" fillId="0" borderId="30" xfId="0" applyFont="1" applyBorder="1" applyAlignment="1" applyProtection="1">
      <alignment/>
      <protection locked="0"/>
    </xf>
    <xf numFmtId="176" fontId="0" fillId="0" borderId="42" xfId="0" applyFont="1" applyBorder="1" applyAlignment="1" applyProtection="1">
      <alignment/>
      <protection locked="0"/>
    </xf>
    <xf numFmtId="176" fontId="17" fillId="0" borderId="0" xfId="0" applyNumberFormat="1" applyFont="1" applyFill="1" applyAlignment="1" applyProtection="1">
      <alignment/>
      <protection/>
    </xf>
    <xf numFmtId="176" fontId="37" fillId="0" borderId="0" xfId="0" applyNumberFormat="1" applyFont="1" applyFill="1" applyAlignment="1" applyProtection="1">
      <alignment/>
      <protection/>
    </xf>
    <xf numFmtId="176" fontId="12" fillId="0" borderId="0" xfId="0" applyFont="1" applyBorder="1" applyAlignment="1" applyProtection="1">
      <alignment horizontal="center"/>
      <protection locked="0"/>
    </xf>
    <xf numFmtId="186" fontId="0" fillId="0" borderId="0" xfId="0" applyNumberFormat="1" applyAlignment="1">
      <alignment/>
    </xf>
    <xf numFmtId="178" fontId="38" fillId="8" borderId="0" xfId="0" applyFont="1" applyFill="1" applyAlignment="1" applyProtection="1">
      <alignment vertical="center"/>
      <protection locked="0"/>
    </xf>
    <xf numFmtId="176" fontId="37" fillId="8" borderId="0" xfId="0" applyNumberFormat="1" applyFont="1" applyFill="1" applyAlignment="1" applyProtection="1">
      <alignment/>
      <protection/>
    </xf>
    <xf numFmtId="176" fontId="9" fillId="8" borderId="0" xfId="0" applyNumberFormat="1" applyFont="1" applyFill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right"/>
      <protection/>
    </xf>
    <xf numFmtId="183" fontId="4" fillId="0" borderId="0" xfId="0" applyNumberFormat="1" applyFont="1" applyAlignment="1" applyProtection="1">
      <alignment horizontal="right"/>
      <protection/>
    </xf>
    <xf numFmtId="183" fontId="4" fillId="0" borderId="6" xfId="0" applyNumberFormat="1" applyFont="1" applyBorder="1" applyAlignment="1" applyProtection="1">
      <alignment horizontal="right"/>
      <protection/>
    </xf>
    <xf numFmtId="183" fontId="4" fillId="0" borderId="31" xfId="0" applyNumberFormat="1" applyFont="1" applyBorder="1" applyAlignment="1" applyProtection="1">
      <alignment horizontal="right"/>
      <protection/>
    </xf>
    <xf numFmtId="183" fontId="11" fillId="0" borderId="0" xfId="0" applyNumberFormat="1" applyFont="1" applyBorder="1" applyAlignment="1" applyProtection="1">
      <alignment vertical="center"/>
      <protection/>
    </xf>
    <xf numFmtId="183" fontId="11" fillId="0" borderId="18" xfId="0" applyNumberFormat="1" applyFont="1" applyBorder="1" applyAlignment="1" applyProtection="1">
      <alignment vertical="center"/>
      <protection/>
    </xf>
    <xf numFmtId="183" fontId="11" fillId="0" borderId="3" xfId="0" applyNumberFormat="1" applyFont="1" applyBorder="1" applyAlignment="1" applyProtection="1">
      <alignment vertical="center"/>
      <protection/>
    </xf>
    <xf numFmtId="41" fontId="9" fillId="0" borderId="90" xfId="0" applyNumberFormat="1" applyFont="1" applyBorder="1" applyAlignment="1" applyProtection="1">
      <alignment horizontal="center" vertical="center"/>
      <protection locked="0"/>
    </xf>
    <xf numFmtId="176" fontId="9" fillId="0" borderId="0" xfId="0" applyFont="1" applyBorder="1" applyAlignment="1">
      <alignment horizontal="center" vertical="center" wrapText="1"/>
    </xf>
    <xf numFmtId="41" fontId="9" fillId="0" borderId="89" xfId="0" applyNumberFormat="1" applyFont="1" applyBorder="1" applyAlignment="1" applyProtection="1">
      <alignment horizontal="center" vertical="center"/>
      <protection locked="0"/>
    </xf>
    <xf numFmtId="41" fontId="9" fillId="0" borderId="82" xfId="0" applyNumberFormat="1" applyFont="1" applyBorder="1" applyAlignment="1" applyProtection="1">
      <alignment horizontal="center" vertical="center"/>
      <protection locked="0"/>
    </xf>
    <xf numFmtId="41" fontId="9" fillId="0" borderId="88" xfId="0" applyNumberFormat="1" applyFont="1" applyBorder="1" applyAlignment="1" applyProtection="1">
      <alignment horizontal="center" vertical="center"/>
      <protection/>
    </xf>
    <xf numFmtId="176" fontId="11" fillId="0" borderId="93" xfId="0" applyFont="1" applyBorder="1" applyAlignment="1" applyProtection="1">
      <alignment horizontal="center" vertical="center" wrapText="1"/>
      <protection locked="0"/>
    </xf>
    <xf numFmtId="176" fontId="11" fillId="0" borderId="94" xfId="0" applyFont="1" applyBorder="1" applyAlignment="1" applyProtection="1">
      <alignment horizontal="center" vertical="center"/>
      <protection locked="0"/>
    </xf>
    <xf numFmtId="176" fontId="11" fillId="0" borderId="95" xfId="0" applyFont="1" applyBorder="1" applyAlignment="1" applyProtection="1">
      <alignment horizontal="center" vertical="center"/>
      <protection locked="0"/>
    </xf>
    <xf numFmtId="176" fontId="0" fillId="0" borderId="93" xfId="0" applyBorder="1" applyAlignment="1" applyProtection="1">
      <alignment horizontal="center" vertical="center"/>
      <protection locked="0"/>
    </xf>
    <xf numFmtId="176" fontId="0" fillId="0" borderId="94" xfId="0" applyBorder="1" applyAlignment="1" applyProtection="1">
      <alignment horizontal="center" vertical="center"/>
      <protection locked="0"/>
    </xf>
    <xf numFmtId="176" fontId="0" fillId="0" borderId="95" xfId="0" applyBorder="1" applyAlignment="1" applyProtection="1">
      <alignment horizontal="center" vertical="center"/>
      <protection locked="0"/>
    </xf>
    <xf numFmtId="176" fontId="0" fillId="0" borderId="0" xfId="0" applyBorder="1" applyAlignment="1" applyProtection="1">
      <alignment horizontal="center" vertical="center"/>
      <protection locked="0"/>
    </xf>
    <xf numFmtId="176" fontId="0" fillId="0" borderId="82" xfId="0" applyBorder="1" applyAlignment="1" applyProtection="1">
      <alignment horizontal="center" vertical="center"/>
      <protection locked="0"/>
    </xf>
    <xf numFmtId="176" fontId="11" fillId="0" borderId="90" xfId="0" applyFont="1" applyBorder="1" applyAlignment="1" applyProtection="1">
      <alignment horizontal="center" vertical="center" wrapText="1"/>
      <protection locked="0"/>
    </xf>
    <xf numFmtId="176" fontId="9" fillId="0" borderId="0" xfId="0" applyFont="1" applyAlignment="1" applyProtection="1">
      <alignment horizontal="center" vertical="center"/>
      <protection locked="0"/>
    </xf>
    <xf numFmtId="176" fontId="0" fillId="8" borderId="0" xfId="0" applyFill="1" applyAlignment="1" applyProtection="1">
      <alignment horizontal="center" vertical="center"/>
      <protection locked="0"/>
    </xf>
    <xf numFmtId="41" fontId="9" fillId="0" borderId="86" xfId="0" applyNumberFormat="1" applyFont="1" applyBorder="1" applyAlignment="1" applyProtection="1">
      <alignment horizontal="center" vertical="center"/>
      <protection/>
    </xf>
    <xf numFmtId="41" fontId="9" fillId="0" borderId="87" xfId="0" applyNumberFormat="1" applyFont="1" applyBorder="1" applyAlignment="1" applyProtection="1">
      <alignment horizontal="center" vertical="center"/>
      <protection/>
    </xf>
    <xf numFmtId="176" fontId="11" fillId="0" borderId="86" xfId="0" applyFont="1" applyBorder="1" applyAlignment="1" applyProtection="1">
      <alignment horizontal="center" vertical="center" wrapText="1"/>
      <protection locked="0"/>
    </xf>
    <xf numFmtId="176" fontId="11" fillId="0" borderId="87" xfId="0" applyFont="1" applyBorder="1" applyAlignment="1" applyProtection="1">
      <alignment horizontal="center" vertical="center" wrapText="1"/>
      <protection locked="0"/>
    </xf>
    <xf numFmtId="176" fontId="11" fillId="0" borderId="88" xfId="0" applyFont="1" applyBorder="1" applyAlignment="1" applyProtection="1">
      <alignment horizontal="center" vertical="center" wrapText="1"/>
      <protection locked="0"/>
    </xf>
    <xf numFmtId="176" fontId="11" fillId="0" borderId="84" xfId="0" applyFont="1" applyBorder="1" applyAlignment="1" applyProtection="1">
      <alignment horizontal="center" vertical="center" wrapText="1"/>
      <protection locked="0"/>
    </xf>
    <xf numFmtId="176" fontId="11" fillId="0" borderId="0" xfId="0" applyFont="1" applyBorder="1" applyAlignment="1" applyProtection="1">
      <alignment horizontal="center" vertical="center" wrapText="1"/>
      <protection locked="0"/>
    </xf>
    <xf numFmtId="176" fontId="11" fillId="0" borderId="83" xfId="0" applyFont="1" applyBorder="1" applyAlignment="1" applyProtection="1">
      <alignment horizontal="center" vertical="center" wrapText="1"/>
      <protection locked="0"/>
    </xf>
    <xf numFmtId="176" fontId="11" fillId="0" borderId="89" xfId="0" applyFont="1" applyBorder="1" applyAlignment="1" applyProtection="1">
      <alignment horizontal="center" vertical="center" wrapText="1"/>
      <protection locked="0"/>
    </xf>
    <xf numFmtId="176" fontId="11" fillId="0" borderId="82" xfId="0" applyFont="1" applyBorder="1" applyAlignment="1" applyProtection="1">
      <alignment horizontal="center" vertical="center" wrapText="1"/>
      <protection locked="0"/>
    </xf>
    <xf numFmtId="176" fontId="34" fillId="0" borderId="0" xfId="0" applyFont="1" applyAlignment="1">
      <alignment horizontal="justify" vertical="center" wrapText="1"/>
    </xf>
    <xf numFmtId="176" fontId="11" fillId="0" borderId="86" xfId="0" applyFont="1" applyBorder="1" applyAlignment="1" applyProtection="1">
      <alignment horizontal="center" vertical="center"/>
      <protection locked="0"/>
    </xf>
    <xf numFmtId="176" fontId="11" fillId="0" borderId="87" xfId="0" applyFont="1" applyBorder="1" applyAlignment="1" applyProtection="1">
      <alignment horizontal="center" vertical="center"/>
      <protection locked="0"/>
    </xf>
    <xf numFmtId="176" fontId="11" fillId="0" borderId="88" xfId="0" applyFont="1" applyBorder="1" applyAlignment="1" applyProtection="1">
      <alignment horizontal="center" vertical="center"/>
      <protection locked="0"/>
    </xf>
    <xf numFmtId="176" fontId="11" fillId="0" borderId="84" xfId="0" applyFont="1" applyBorder="1" applyAlignment="1" applyProtection="1">
      <alignment horizontal="center" vertical="center"/>
      <protection locked="0"/>
    </xf>
    <xf numFmtId="176" fontId="11" fillId="0" borderId="0" xfId="0" applyFont="1" applyBorder="1" applyAlignment="1" applyProtection="1">
      <alignment horizontal="center" vertical="center"/>
      <protection locked="0"/>
    </xf>
    <xf numFmtId="176" fontId="11" fillId="0" borderId="83" xfId="0" applyFont="1" applyBorder="1" applyAlignment="1" applyProtection="1">
      <alignment horizontal="center" vertical="center"/>
      <protection locked="0"/>
    </xf>
    <xf numFmtId="176" fontId="34" fillId="0" borderId="0" xfId="0" applyFont="1" applyBorder="1" applyAlignment="1" applyProtection="1">
      <alignment horizontal="justify" vertical="center" wrapText="1"/>
      <protection locked="0"/>
    </xf>
    <xf numFmtId="176" fontId="34" fillId="0" borderId="0" xfId="0" applyFont="1" applyAlignment="1">
      <alignment horizontal="justify" vertical="center"/>
    </xf>
    <xf numFmtId="176" fontId="9" fillId="0" borderId="86" xfId="0" applyFont="1" applyBorder="1" applyAlignment="1" applyProtection="1">
      <alignment horizontal="center" vertical="center"/>
      <protection locked="0"/>
    </xf>
    <xf numFmtId="176" fontId="9" fillId="0" borderId="87" xfId="0" applyFont="1" applyBorder="1" applyAlignment="1" applyProtection="1">
      <alignment horizontal="center" vertical="center"/>
      <protection locked="0"/>
    </xf>
    <xf numFmtId="176" fontId="9" fillId="0" borderId="88" xfId="0" applyFont="1" applyBorder="1" applyAlignment="1" applyProtection="1">
      <alignment horizontal="center" vertical="center"/>
      <protection locked="0"/>
    </xf>
    <xf numFmtId="176" fontId="9" fillId="0" borderId="84" xfId="0" applyFont="1" applyBorder="1" applyAlignment="1" applyProtection="1">
      <alignment horizontal="center" vertical="center"/>
      <protection locked="0"/>
    </xf>
    <xf numFmtId="176" fontId="9" fillId="0" borderId="0" xfId="0" applyFont="1" applyBorder="1" applyAlignment="1" applyProtection="1">
      <alignment horizontal="center" vertical="center"/>
      <protection locked="0"/>
    </xf>
    <xf numFmtId="176" fontId="9" fillId="0" borderId="83" xfId="0" applyFont="1" applyBorder="1" applyAlignment="1" applyProtection="1">
      <alignment horizontal="center" vertical="center"/>
      <protection locked="0"/>
    </xf>
    <xf numFmtId="176" fontId="9" fillId="0" borderId="113" xfId="0" applyFont="1" applyBorder="1" applyAlignment="1" applyProtection="1">
      <alignment horizontal="center" vertical="center"/>
      <protection locked="0"/>
    </xf>
    <xf numFmtId="176" fontId="9" fillId="0" borderId="13" xfId="0" applyFont="1" applyBorder="1" applyAlignment="1" applyProtection="1">
      <alignment horizontal="center" vertical="center"/>
      <protection locked="0"/>
    </xf>
    <xf numFmtId="176" fontId="9" fillId="0" borderId="114" xfId="0" applyFont="1" applyBorder="1" applyAlignment="1" applyProtection="1">
      <alignment horizontal="center" vertical="center"/>
      <protection locked="0"/>
    </xf>
    <xf numFmtId="176" fontId="9" fillId="0" borderId="93" xfId="0" applyFont="1" applyBorder="1" applyAlignment="1" applyProtection="1">
      <alignment horizontal="center" vertical="center"/>
      <protection locked="0"/>
    </xf>
    <xf numFmtId="176" fontId="9" fillId="0" borderId="94" xfId="0" applyFont="1" applyBorder="1" applyAlignment="1" applyProtection="1">
      <alignment horizontal="center" vertical="center"/>
      <protection locked="0"/>
    </xf>
    <xf numFmtId="176" fontId="9" fillId="0" borderId="95" xfId="0" applyFont="1" applyBorder="1" applyAlignment="1" applyProtection="1">
      <alignment horizontal="center" vertical="center"/>
      <protection locked="0"/>
    </xf>
    <xf numFmtId="41" fontId="9" fillId="0" borderId="84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83" xfId="0" applyNumberFormat="1" applyFont="1" applyBorder="1" applyAlignment="1" applyProtection="1">
      <alignment horizontal="center" vertical="center"/>
      <protection/>
    </xf>
    <xf numFmtId="176" fontId="11" fillId="0" borderId="89" xfId="0" applyFont="1" applyBorder="1" applyAlignment="1" applyProtection="1">
      <alignment horizontal="center" vertical="center"/>
      <protection locked="0"/>
    </xf>
    <xf numFmtId="176" fontId="11" fillId="0" borderId="82" xfId="0" applyFont="1" applyBorder="1" applyAlignment="1" applyProtection="1">
      <alignment horizontal="center" vertical="center"/>
      <protection locked="0"/>
    </xf>
    <xf numFmtId="176" fontId="11" fillId="0" borderId="90" xfId="0" applyFont="1" applyBorder="1" applyAlignment="1" applyProtection="1">
      <alignment horizontal="center" vertical="center"/>
      <protection locked="0"/>
    </xf>
    <xf numFmtId="41" fontId="9" fillId="0" borderId="84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41" fontId="9" fillId="0" borderId="83" xfId="0" applyNumberFormat="1" applyFont="1" applyBorder="1" applyAlignment="1" applyProtection="1">
      <alignment horizontal="center" vertical="center"/>
      <protection locked="0"/>
    </xf>
    <xf numFmtId="176" fontId="9" fillId="0" borderId="0" xfId="0" applyFont="1" applyAlignment="1">
      <alignment horizontal="right" vertical="center"/>
    </xf>
    <xf numFmtId="176" fontId="9" fillId="0" borderId="83" xfId="0" applyFont="1" applyBorder="1" applyAlignment="1">
      <alignment horizontal="center" vertical="center" wrapText="1"/>
    </xf>
    <xf numFmtId="176" fontId="0" fillId="0" borderId="0" xfId="0" applyAlignment="1" applyProtection="1">
      <alignment horizontal="center" vertical="center" wrapText="1"/>
      <protection locked="0"/>
    </xf>
    <xf numFmtId="176" fontId="9" fillId="0" borderId="87" xfId="0" applyFont="1" applyBorder="1" applyAlignment="1" applyProtection="1">
      <alignment horizontal="right" vertical="center"/>
      <protection/>
    </xf>
    <xf numFmtId="176" fontId="9" fillId="0" borderId="0" xfId="0" applyFont="1" applyAlignment="1" applyProtection="1">
      <alignment vertical="center"/>
      <protection locked="0"/>
    </xf>
    <xf numFmtId="176" fontId="9" fillId="0" borderId="0" xfId="0" applyFont="1" applyBorder="1" applyAlignment="1" applyProtection="1">
      <alignment horizontal="justify" vertical="center" wrapText="1"/>
      <protection locked="0"/>
    </xf>
    <xf numFmtId="176" fontId="9" fillId="0" borderId="0" xfId="0" applyFont="1" applyBorder="1" applyAlignment="1">
      <alignment horizontal="justify" vertical="center"/>
    </xf>
    <xf numFmtId="176" fontId="9" fillId="0" borderId="84" xfId="0" applyFont="1" applyBorder="1" applyAlignment="1" applyProtection="1">
      <alignment horizontal="right" vertical="center"/>
      <protection/>
    </xf>
    <xf numFmtId="176" fontId="9" fillId="0" borderId="0" xfId="0" applyFont="1" applyBorder="1" applyAlignment="1" applyProtection="1">
      <alignment horizontal="right" vertical="center"/>
      <protection/>
    </xf>
    <xf numFmtId="176" fontId="9" fillId="0" borderId="83" xfId="0" applyFont="1" applyBorder="1" applyAlignment="1" applyProtection="1">
      <alignment horizontal="right" vertical="center"/>
      <protection/>
    </xf>
    <xf numFmtId="41" fontId="9" fillId="0" borderId="89" xfId="0" applyNumberFormat="1" applyFont="1" applyBorder="1" applyAlignment="1" applyProtection="1">
      <alignment horizontal="center" vertical="center"/>
      <protection/>
    </xf>
    <xf numFmtId="41" fontId="9" fillId="0" borderId="82" xfId="0" applyNumberFormat="1" applyFont="1" applyBorder="1" applyAlignment="1" applyProtection="1">
      <alignment horizontal="center" vertical="center"/>
      <protection/>
    </xf>
    <xf numFmtId="41" fontId="9" fillId="0" borderId="90" xfId="0" applyNumberFormat="1" applyFont="1" applyBorder="1" applyAlignment="1" applyProtection="1">
      <alignment horizontal="center" vertical="center"/>
      <protection/>
    </xf>
    <xf numFmtId="176" fontId="9" fillId="0" borderId="89" xfId="0" applyFont="1" applyBorder="1" applyAlignment="1" applyProtection="1">
      <alignment horizontal="left" vertical="center"/>
      <protection/>
    </xf>
    <xf numFmtId="176" fontId="9" fillId="0" borderId="82" xfId="0" applyFont="1" applyBorder="1" applyAlignment="1" applyProtection="1">
      <alignment horizontal="left" vertical="center"/>
      <protection/>
    </xf>
    <xf numFmtId="176" fontId="9" fillId="0" borderId="90" xfId="0" applyFont="1" applyBorder="1" applyAlignment="1" applyProtection="1">
      <alignment horizontal="left" vertical="center"/>
      <protection/>
    </xf>
    <xf numFmtId="176" fontId="9" fillId="0" borderId="0" xfId="0" applyFont="1" applyBorder="1" applyAlignment="1">
      <alignment horizontal="center" vertical="center"/>
    </xf>
    <xf numFmtId="176" fontId="9" fillId="0" borderId="83" xfId="0" applyFont="1" applyBorder="1" applyAlignment="1">
      <alignment horizontal="center" vertical="center"/>
    </xf>
    <xf numFmtId="176" fontId="9" fillId="0" borderId="84" xfId="0" applyFont="1" applyBorder="1" applyAlignment="1" applyProtection="1">
      <alignment horizontal="left" vertical="center"/>
      <protection/>
    </xf>
    <xf numFmtId="176" fontId="9" fillId="0" borderId="0" xfId="0" applyFont="1" applyBorder="1" applyAlignment="1" applyProtection="1">
      <alignment horizontal="left" vertical="center"/>
      <protection/>
    </xf>
    <xf numFmtId="176" fontId="9" fillId="0" borderId="83" xfId="0" applyFont="1" applyBorder="1" applyAlignment="1" applyProtection="1">
      <alignment horizontal="left" vertical="center"/>
      <protection/>
    </xf>
    <xf numFmtId="176" fontId="9" fillId="0" borderId="86" xfId="0" applyFont="1" applyBorder="1" applyAlignment="1" applyProtection="1">
      <alignment horizontal="right" vertical="center"/>
      <protection/>
    </xf>
    <xf numFmtId="176" fontId="9" fillId="0" borderId="88" xfId="0" applyFont="1" applyBorder="1" applyAlignment="1" applyProtection="1">
      <alignment horizontal="right" vertical="center"/>
      <protection/>
    </xf>
    <xf numFmtId="176" fontId="9" fillId="0" borderId="89" xfId="0" applyFont="1" applyBorder="1" applyAlignment="1" applyProtection="1">
      <alignment horizontal="center" vertical="center"/>
      <protection locked="0"/>
    </xf>
    <xf numFmtId="176" fontId="9" fillId="0" borderId="82" xfId="0" applyFont="1" applyBorder="1" applyAlignment="1" applyProtection="1">
      <alignment horizontal="center" vertical="center"/>
      <protection locked="0"/>
    </xf>
    <xf numFmtId="176" fontId="9" fillId="0" borderId="90" xfId="0" applyFont="1" applyBorder="1" applyAlignment="1" applyProtection="1">
      <alignment horizontal="center" vertical="center"/>
      <protection locked="0"/>
    </xf>
    <xf numFmtId="213" fontId="9" fillId="0" borderId="89" xfId="0" applyNumberFormat="1" applyFont="1" applyBorder="1" applyAlignment="1" applyProtection="1">
      <alignment horizontal="right" vertical="center"/>
      <protection locked="0"/>
    </xf>
    <xf numFmtId="213" fontId="9" fillId="0" borderId="82" xfId="0" applyNumberFormat="1" applyFont="1" applyBorder="1" applyAlignment="1" applyProtection="1">
      <alignment horizontal="right" vertical="center"/>
      <protection locked="0"/>
    </xf>
    <xf numFmtId="213" fontId="9" fillId="0" borderId="90" xfId="0" applyNumberFormat="1" applyFont="1" applyBorder="1" applyAlignment="1" applyProtection="1">
      <alignment horizontal="right" vertical="center"/>
      <protection locked="0"/>
    </xf>
    <xf numFmtId="213" fontId="0" fillId="0" borderId="82" xfId="0" applyNumberFormat="1" applyBorder="1" applyAlignment="1">
      <alignment horizontal="right" vertical="center"/>
    </xf>
    <xf numFmtId="213" fontId="0" fillId="0" borderId="90" xfId="0" applyNumberFormat="1" applyBorder="1" applyAlignment="1">
      <alignment horizontal="right" vertical="center"/>
    </xf>
    <xf numFmtId="176" fontId="0" fillId="0" borderId="87" xfId="0" applyBorder="1" applyAlignment="1">
      <alignment horizontal="center" vertical="center"/>
    </xf>
    <xf numFmtId="176" fontId="0" fillId="0" borderId="88" xfId="0" applyBorder="1" applyAlignment="1">
      <alignment horizontal="center" vertical="center"/>
    </xf>
    <xf numFmtId="176" fontId="0" fillId="0" borderId="84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83" xfId="0" applyBorder="1" applyAlignment="1">
      <alignment horizontal="center" vertical="center"/>
    </xf>
    <xf numFmtId="176" fontId="0" fillId="0" borderId="94" xfId="0" applyBorder="1" applyAlignment="1">
      <alignment horizontal="center" vertical="center"/>
    </xf>
    <xf numFmtId="176" fontId="0" fillId="0" borderId="95" xfId="0" applyBorder="1" applyAlignment="1">
      <alignment horizontal="center" vertical="center"/>
    </xf>
    <xf numFmtId="213" fontId="9" fillId="0" borderId="84" xfId="0" applyNumberFormat="1" applyFont="1" applyBorder="1" applyAlignment="1">
      <alignment horizontal="right" vertical="center"/>
    </xf>
    <xf numFmtId="213" fontId="9" fillId="0" borderId="0" xfId="0" applyNumberFormat="1" applyFont="1" applyBorder="1" applyAlignment="1">
      <alignment horizontal="right" vertical="center"/>
    </xf>
    <xf numFmtId="213" fontId="9" fillId="0" borderId="83" xfId="0" applyNumberFormat="1" applyFont="1" applyBorder="1" applyAlignment="1">
      <alignment horizontal="right" vertical="center"/>
    </xf>
    <xf numFmtId="213" fontId="0" fillId="0" borderId="0" xfId="0" applyNumberFormat="1" applyBorder="1" applyAlignment="1">
      <alignment horizontal="right" vertical="center"/>
    </xf>
    <xf numFmtId="213" fontId="0" fillId="0" borderId="83" xfId="0" applyNumberFormat="1" applyBorder="1" applyAlignment="1">
      <alignment horizontal="right" vertical="center"/>
    </xf>
    <xf numFmtId="213" fontId="9" fillId="0" borderId="84" xfId="0" applyNumberFormat="1" applyFont="1" applyBorder="1" applyAlignment="1" applyProtection="1">
      <alignment horizontal="right" vertical="center"/>
      <protection locked="0"/>
    </xf>
    <xf numFmtId="213" fontId="9" fillId="0" borderId="0" xfId="0" applyNumberFormat="1" applyFont="1" applyBorder="1" applyAlignment="1" applyProtection="1">
      <alignment horizontal="right" vertical="center"/>
      <protection locked="0"/>
    </xf>
    <xf numFmtId="213" fontId="9" fillId="0" borderId="83" xfId="0" applyNumberFormat="1" applyFont="1" applyBorder="1" applyAlignment="1" applyProtection="1">
      <alignment horizontal="right" vertical="center"/>
      <protection locked="0"/>
    </xf>
    <xf numFmtId="176" fontId="9" fillId="0" borderId="86" xfId="0" applyFont="1" applyBorder="1" applyAlignment="1">
      <alignment horizontal="center" vertical="center"/>
    </xf>
    <xf numFmtId="176" fontId="9" fillId="0" borderId="87" xfId="0" applyFont="1" applyBorder="1" applyAlignment="1">
      <alignment horizontal="center" vertical="center"/>
    </xf>
    <xf numFmtId="176" fontId="9" fillId="0" borderId="88" xfId="0" applyFont="1" applyBorder="1" applyAlignment="1">
      <alignment horizontal="center" vertical="center"/>
    </xf>
    <xf numFmtId="213" fontId="9" fillId="0" borderId="86" xfId="0" applyNumberFormat="1" applyFont="1" applyBorder="1" applyAlignment="1" applyProtection="1">
      <alignment horizontal="right" vertical="center"/>
      <protection locked="0"/>
    </xf>
    <xf numFmtId="213" fontId="9" fillId="0" borderId="87" xfId="0" applyNumberFormat="1" applyFont="1" applyBorder="1" applyAlignment="1" applyProtection="1">
      <alignment horizontal="right" vertical="center"/>
      <protection locked="0"/>
    </xf>
    <xf numFmtId="213" fontId="9" fillId="0" borderId="88" xfId="0" applyNumberFormat="1" applyFont="1" applyBorder="1" applyAlignment="1" applyProtection="1">
      <alignment horizontal="right" vertical="center"/>
      <protection locked="0"/>
    </xf>
    <xf numFmtId="213" fontId="0" fillId="0" borderId="87" xfId="0" applyNumberFormat="1" applyBorder="1" applyAlignment="1">
      <alignment horizontal="right" vertical="center"/>
    </xf>
    <xf numFmtId="213" fontId="0" fillId="0" borderId="88" xfId="0" applyNumberFormat="1" applyBorder="1" applyAlignment="1">
      <alignment horizontal="right" vertical="center"/>
    </xf>
    <xf numFmtId="176" fontId="9" fillId="0" borderId="84" xfId="0" applyFont="1" applyBorder="1" applyAlignment="1">
      <alignment horizontal="center" vertical="center" wrapText="1"/>
    </xf>
    <xf numFmtId="58" fontId="9" fillId="0" borderId="87" xfId="0" applyNumberFormat="1" applyFont="1" applyBorder="1" applyAlignment="1" applyProtection="1">
      <alignment horizontal="distributed" vertical="center"/>
      <protection locked="0"/>
    </xf>
    <xf numFmtId="58" fontId="9" fillId="0" borderId="88" xfId="0" applyNumberFormat="1" applyFont="1" applyBorder="1" applyAlignment="1" applyProtection="1">
      <alignment horizontal="distributed" vertical="center"/>
      <protection locked="0"/>
    </xf>
    <xf numFmtId="176" fontId="0" fillId="0" borderId="0" xfId="0" applyAlignment="1" applyProtection="1">
      <alignment horizontal="left" vertical="center"/>
      <protection locked="0"/>
    </xf>
    <xf numFmtId="176" fontId="34" fillId="0" borderId="0" xfId="0" applyFont="1" applyAlignment="1" applyProtection="1">
      <alignment horizontal="left" vertical="justify"/>
      <protection locked="0"/>
    </xf>
    <xf numFmtId="183" fontId="34" fillId="0" borderId="0" xfId="0" applyNumberFormat="1" applyFont="1" applyAlignment="1" applyProtection="1">
      <alignment horizontal="left" vertical="justify"/>
      <protection locked="0"/>
    </xf>
    <xf numFmtId="176" fontId="34" fillId="0" borderId="84" xfId="0" applyFont="1" applyBorder="1" applyAlignment="1" applyProtection="1">
      <alignment vertical="center"/>
      <protection locked="0"/>
    </xf>
    <xf numFmtId="176" fontId="0" fillId="0" borderId="0" xfId="0" applyAlignment="1">
      <alignment/>
    </xf>
    <xf numFmtId="176" fontId="34" fillId="0" borderId="0" xfId="0" applyFont="1" applyAlignment="1">
      <alignment horizontal="left" vertical="center" wrapText="1"/>
    </xf>
    <xf numFmtId="176" fontId="34" fillId="0" borderId="0" xfId="0" applyFont="1" applyAlignment="1" applyProtection="1">
      <alignment horizontal="left" vertical="top" wrapText="1"/>
      <protection locked="0"/>
    </xf>
    <xf numFmtId="176" fontId="9" fillId="0" borderId="86" xfId="0" applyFont="1" applyBorder="1" applyAlignment="1" applyProtection="1">
      <alignment horizontal="left" vertical="center"/>
      <protection/>
    </xf>
    <xf numFmtId="176" fontId="9" fillId="0" borderId="87" xfId="0" applyFont="1" applyBorder="1" applyAlignment="1" applyProtection="1">
      <alignment horizontal="left" vertical="center"/>
      <protection/>
    </xf>
    <xf numFmtId="176" fontId="9" fillId="0" borderId="88" xfId="0" applyFont="1" applyBorder="1" applyAlignment="1" applyProtection="1">
      <alignment horizontal="left" vertical="center"/>
      <protection/>
    </xf>
    <xf numFmtId="0" fontId="11" fillId="0" borderId="89" xfId="0" applyNumberFormat="1" applyFont="1" applyBorder="1" applyAlignment="1" applyProtection="1">
      <alignment horizontal="center" vertical="center" wrapText="1"/>
      <protection/>
    </xf>
    <xf numFmtId="0" fontId="11" fillId="0" borderId="82" xfId="0" applyNumberFormat="1" applyFont="1" applyBorder="1" applyAlignment="1" applyProtection="1">
      <alignment horizontal="center" vertical="center" wrapText="1"/>
      <protection/>
    </xf>
    <xf numFmtId="0" fontId="11" fillId="0" borderId="90" xfId="0" applyNumberFormat="1" applyFont="1" applyBorder="1" applyAlignment="1" applyProtection="1">
      <alignment horizontal="center" vertical="center" wrapText="1"/>
      <protection/>
    </xf>
    <xf numFmtId="176" fontId="0" fillId="0" borderId="82" xfId="0" applyBorder="1" applyAlignment="1">
      <alignment horizontal="center" vertical="center"/>
    </xf>
    <xf numFmtId="176" fontId="0" fillId="0" borderId="90" xfId="0" applyBorder="1" applyAlignment="1">
      <alignment horizontal="center" vertical="center"/>
    </xf>
    <xf numFmtId="176" fontId="9" fillId="0" borderId="87" xfId="0" applyFont="1" applyBorder="1" applyAlignment="1">
      <alignment horizontal="center" vertical="center" wrapText="1"/>
    </xf>
    <xf numFmtId="176" fontId="9" fillId="0" borderId="115" xfId="0" applyFont="1" applyBorder="1" applyAlignment="1" applyProtection="1">
      <alignment horizontal="center" vertical="center"/>
      <protection locked="0"/>
    </xf>
    <xf numFmtId="176" fontId="9" fillId="0" borderId="6" xfId="0" applyFont="1" applyBorder="1" applyAlignment="1" applyProtection="1">
      <alignment horizontal="center" vertical="center"/>
      <protection locked="0"/>
    </xf>
    <xf numFmtId="176" fontId="0" fillId="0" borderId="112" xfId="0" applyBorder="1" applyAlignment="1">
      <alignment horizontal="center" vertical="center"/>
    </xf>
    <xf numFmtId="176" fontId="0" fillId="0" borderId="98" xfId="0" applyBorder="1" applyAlignment="1">
      <alignment horizontal="center" vertical="center"/>
    </xf>
    <xf numFmtId="176" fontId="0" fillId="0" borderId="97" xfId="0" applyBorder="1" applyAlignment="1">
      <alignment horizontal="center" vertical="center"/>
    </xf>
    <xf numFmtId="176" fontId="0" fillId="0" borderId="93" xfId="0" applyBorder="1" applyAlignment="1">
      <alignment horizontal="center" vertical="center"/>
    </xf>
    <xf numFmtId="176" fontId="9" fillId="0" borderId="91" xfId="0" applyFont="1" applyBorder="1" applyAlignment="1" applyProtection="1">
      <alignment horizontal="center" vertical="center" textRotation="255"/>
      <protection/>
    </xf>
    <xf numFmtId="176" fontId="9" fillId="0" borderId="0" xfId="0" applyFont="1" applyAlignment="1" applyProtection="1">
      <alignment vertical="center"/>
      <protection/>
    </xf>
    <xf numFmtId="176" fontId="9" fillId="0" borderId="0" xfId="0" applyFont="1" applyBorder="1" applyAlignment="1" applyProtection="1">
      <alignment horizontal="justify" vertical="center"/>
      <protection locked="0"/>
    </xf>
    <xf numFmtId="176" fontId="9" fillId="0" borderId="0" xfId="0" applyFont="1" applyBorder="1" applyAlignment="1" applyProtection="1">
      <alignment vertical="center"/>
      <protection locked="0"/>
    </xf>
    <xf numFmtId="176" fontId="9" fillId="0" borderId="0" xfId="0" applyFont="1" applyAlignment="1" applyProtection="1">
      <alignment vertical="center" wrapText="1"/>
      <protection locked="0"/>
    </xf>
    <xf numFmtId="176" fontId="9" fillId="0" borderId="0" xfId="0" applyFont="1" applyAlignment="1">
      <alignment vertical="center" wrapText="1"/>
    </xf>
    <xf numFmtId="176" fontId="34" fillId="0" borderId="0" xfId="0" applyFont="1" applyAlignment="1" applyProtection="1">
      <alignment horizontal="center" vertical="center"/>
      <protection/>
    </xf>
    <xf numFmtId="176" fontId="34" fillId="0" borderId="0" xfId="0" applyFont="1" applyAlignment="1" applyProtection="1">
      <alignment horizontal="left" vertical="center" wrapText="1"/>
      <protection locked="0"/>
    </xf>
    <xf numFmtId="176" fontId="17" fillId="0" borderId="0" xfId="0" applyFont="1" applyAlignment="1">
      <alignment horizontal="left" vertical="center" wrapText="1"/>
    </xf>
    <xf numFmtId="176" fontId="31" fillId="0" borderId="0" xfId="0" applyFont="1" applyAlignment="1">
      <alignment horizontal="center" vertical="top"/>
    </xf>
    <xf numFmtId="176" fontId="31" fillId="0" borderId="0" xfId="0" applyFont="1" applyBorder="1" applyAlignment="1" applyProtection="1">
      <alignment horizontal="center" vertical="top"/>
      <protection/>
    </xf>
    <xf numFmtId="176" fontId="11" fillId="0" borderId="78" xfId="0" applyFont="1" applyFill="1" applyBorder="1" applyAlignment="1">
      <alignment horizontal="center" vertical="center"/>
    </xf>
    <xf numFmtId="176" fontId="11" fillId="0" borderId="0" xfId="0" applyFont="1" applyFill="1" applyBorder="1" applyAlignment="1">
      <alignment horizontal="center" vertical="center"/>
    </xf>
    <xf numFmtId="176" fontId="11" fillId="0" borderId="80" xfId="0" applyFont="1" applyFill="1" applyBorder="1" applyAlignment="1">
      <alignment horizontal="center" vertical="center"/>
    </xf>
    <xf numFmtId="176" fontId="11" fillId="0" borderId="0" xfId="0" applyFont="1" applyFill="1" applyAlignment="1">
      <alignment horizontal="center" vertical="center"/>
    </xf>
    <xf numFmtId="176" fontId="11" fillId="0" borderId="78" xfId="0" applyFont="1" applyFill="1" applyBorder="1" applyAlignment="1">
      <alignment horizontal="distributed" vertical="center"/>
    </xf>
    <xf numFmtId="176" fontId="11" fillId="0" borderId="0" xfId="0" applyFont="1" applyFill="1" applyBorder="1" applyAlignment="1">
      <alignment horizontal="distributed" vertical="center"/>
    </xf>
    <xf numFmtId="176" fontId="11" fillId="0" borderId="80" xfId="0" applyFont="1" applyFill="1" applyBorder="1" applyAlignment="1">
      <alignment horizontal="distributed" vertical="center"/>
    </xf>
    <xf numFmtId="176" fontId="11" fillId="0" borderId="0" xfId="0" applyFont="1" applyFill="1" applyAlignment="1">
      <alignment horizontal="distributed" vertical="center"/>
    </xf>
    <xf numFmtId="0" fontId="4" fillId="0" borderId="91" xfId="0" applyNumberFormat="1" applyFont="1" applyBorder="1" applyAlignment="1" applyProtection="1">
      <alignment horizontal="center" textRotation="255"/>
      <protection/>
    </xf>
    <xf numFmtId="176" fontId="0" fillId="0" borderId="91" xfId="0" applyBorder="1" applyAlignment="1">
      <alignment horizontal="center" textRotation="255"/>
    </xf>
    <xf numFmtId="0" fontId="4" fillId="0" borderId="91" xfId="0" applyNumberFormat="1" applyFont="1" applyBorder="1" applyAlignment="1" applyProtection="1">
      <alignment horizontal="center" vertical="top" textRotation="255"/>
      <protection/>
    </xf>
    <xf numFmtId="176" fontId="0" fillId="0" borderId="91" xfId="0" applyBorder="1" applyAlignment="1">
      <alignment horizontal="center" vertical="top" textRotation="255"/>
    </xf>
    <xf numFmtId="0" fontId="9" fillId="0" borderId="91" xfId="0" applyNumberFormat="1" applyFont="1" applyBorder="1" applyAlignment="1" applyProtection="1">
      <alignment horizontal="center" vertical="top" textRotation="255"/>
      <protection/>
    </xf>
    <xf numFmtId="176" fontId="11" fillId="0" borderId="9" xfId="0" applyFont="1" applyBorder="1" applyAlignment="1" applyProtection="1">
      <alignment horizontal="center" vertical="center"/>
      <protection locked="0"/>
    </xf>
    <xf numFmtId="176" fontId="11" fillId="0" borderId="10" xfId="0" applyFont="1" applyBorder="1" applyAlignment="1" applyProtection="1">
      <alignment horizontal="center" vertical="center"/>
      <protection locked="0"/>
    </xf>
    <xf numFmtId="176" fontId="0" fillId="0" borderId="35" xfId="0" applyBorder="1" applyAlignment="1" applyProtection="1">
      <alignment horizontal="center" vertical="center"/>
      <protection locked="0"/>
    </xf>
    <xf numFmtId="176" fontId="0" fillId="0" borderId="48" xfId="0" applyBorder="1" applyAlignment="1" applyProtection="1">
      <alignment horizontal="center" vertical="center"/>
      <protection locked="0"/>
    </xf>
    <xf numFmtId="176" fontId="0" fillId="0" borderId="41" xfId="0" applyBorder="1" applyAlignment="1" applyProtection="1">
      <alignment horizontal="center" vertical="center"/>
      <protection locked="0"/>
    </xf>
    <xf numFmtId="176" fontId="0" fillId="0" borderId="110" xfId="0" applyBorder="1" applyAlignment="1">
      <alignment/>
    </xf>
    <xf numFmtId="176" fontId="0" fillId="0" borderId="39" xfId="0" applyBorder="1" applyAlignment="1" applyProtection="1">
      <alignment horizontal="center" vertical="center"/>
      <protection locked="0"/>
    </xf>
    <xf numFmtId="176" fontId="0" fillId="0" borderId="74" xfId="0" applyBorder="1" applyAlignment="1" applyProtection="1">
      <alignment horizontal="center" vertical="center"/>
      <protection locked="0"/>
    </xf>
    <xf numFmtId="176" fontId="0" fillId="0" borderId="57" xfId="0" applyBorder="1" applyAlignment="1" applyProtection="1">
      <alignment horizontal="center" vertical="center"/>
      <protection locked="0"/>
    </xf>
    <xf numFmtId="176" fontId="0" fillId="0" borderId="34" xfId="0" applyBorder="1" applyAlignment="1" applyProtection="1">
      <alignment horizontal="center" vertical="center"/>
      <protection locked="0"/>
    </xf>
    <xf numFmtId="176" fontId="0" fillId="0" borderId="12" xfId="0" applyBorder="1" applyAlignment="1" applyProtection="1">
      <alignment horizontal="center" vertical="center"/>
      <protection locked="0"/>
    </xf>
    <xf numFmtId="176" fontId="0" fillId="0" borderId="56" xfId="0" applyBorder="1" applyAlignment="1" applyProtection="1">
      <alignment horizontal="center" vertical="center"/>
      <protection locked="0"/>
    </xf>
    <xf numFmtId="176" fontId="9" fillId="0" borderId="11" xfId="0" applyFont="1" applyBorder="1" applyAlignment="1" applyProtection="1">
      <alignment horizontal="center"/>
      <protection locked="0"/>
    </xf>
    <xf numFmtId="176" fontId="0" fillId="0" borderId="68" xfId="0" applyBorder="1" applyAlignment="1" applyProtection="1">
      <alignment horizontal="center" vertical="center"/>
      <protection locked="0"/>
    </xf>
    <xf numFmtId="176" fontId="0" fillId="0" borderId="70" xfId="0" applyBorder="1" applyAlignment="1" applyProtection="1">
      <alignment horizontal="center" vertical="center"/>
      <protection locked="0"/>
    </xf>
    <xf numFmtId="176" fontId="0" fillId="0" borderId="4" xfId="0" applyBorder="1" applyAlignment="1" applyProtection="1">
      <alignment horizontal="center" vertical="center"/>
      <protection locked="0"/>
    </xf>
    <xf numFmtId="176" fontId="0" fillId="0" borderId="6" xfId="0" applyBorder="1" applyAlignment="1" applyProtection="1">
      <alignment horizontal="center" vertical="center"/>
      <protection locked="0"/>
    </xf>
    <xf numFmtId="176" fontId="0" fillId="0" borderId="7" xfId="0" applyBorder="1" applyAlignment="1" applyProtection="1">
      <alignment horizontal="center" vertical="center"/>
      <protection locked="0"/>
    </xf>
    <xf numFmtId="176" fontId="0" fillId="0" borderId="47" xfId="0" applyBorder="1" applyAlignment="1" applyProtection="1">
      <alignment horizontal="center" vertical="center"/>
      <protection locked="0"/>
    </xf>
    <xf numFmtId="176" fontId="0" fillId="0" borderId="110" xfId="0" applyBorder="1" applyAlignment="1" applyProtection="1">
      <alignment horizontal="center" vertical="center"/>
      <protection locked="0"/>
    </xf>
    <xf numFmtId="176" fontId="0" fillId="0" borderId="58" xfId="0" applyBorder="1" applyAlignment="1" applyProtection="1">
      <alignment horizontal="center" vertical="center"/>
      <protection locked="0"/>
    </xf>
    <xf numFmtId="176" fontId="0" fillId="0" borderId="38" xfId="0" applyBorder="1" applyAlignment="1" applyProtection="1">
      <alignment horizontal="center" vertical="center"/>
      <protection locked="0"/>
    </xf>
    <xf numFmtId="176" fontId="0" fillId="0" borderId="108" xfId="0" applyBorder="1" applyAlignment="1" applyProtection="1">
      <alignment horizontal="center" vertical="center"/>
      <protection locked="0"/>
    </xf>
    <xf numFmtId="176" fontId="0" fillId="0" borderId="23" xfId="0" applyBorder="1" applyAlignment="1" applyProtection="1">
      <alignment horizontal="center"/>
      <protection locked="0"/>
    </xf>
    <xf numFmtId="176" fontId="0" fillId="0" borderId="36" xfId="0" applyBorder="1" applyAlignment="1" applyProtection="1">
      <alignment horizontal="center"/>
      <protection locked="0"/>
    </xf>
    <xf numFmtId="176" fontId="0" fillId="0" borderId="35" xfId="0" applyBorder="1" applyAlignment="1" applyProtection="1">
      <alignment horizontal="center"/>
      <protection locked="0"/>
    </xf>
    <xf numFmtId="176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44" fillId="0" borderId="0" xfId="0" applyNumberFormat="1" applyFont="1" applyFill="1" applyAlignment="1" applyProtection="1">
      <alignment horizontal="center" vertical="center"/>
      <protection locked="0"/>
    </xf>
    <xf numFmtId="1" fontId="0" fillId="10" borderId="98" xfId="0" applyNumberFormat="1" applyFill="1" applyBorder="1" applyAlignment="1">
      <alignment horizontal="center"/>
    </xf>
    <xf numFmtId="1" fontId="0" fillId="10" borderId="97" xfId="0" applyNumberFormat="1" applyFill="1" applyBorder="1" applyAlignment="1">
      <alignment horizontal="center"/>
    </xf>
    <xf numFmtId="176" fontId="0" fillId="0" borderId="0" xfId="0" applyAlignment="1" applyProtection="1">
      <alignment horizontal="center" vertical="center"/>
      <protection locked="0"/>
    </xf>
    <xf numFmtId="176" fontId="0" fillId="0" borderId="98" xfId="0" applyBorder="1" applyAlignment="1">
      <alignment horizontal="center"/>
    </xf>
    <xf numFmtId="176" fontId="0" fillId="0" borderId="97" xfId="0" applyBorder="1" applyAlignment="1">
      <alignment horizontal="center"/>
    </xf>
    <xf numFmtId="176" fontId="4" fillId="0" borderId="11" xfId="0" applyFont="1" applyBorder="1" applyAlignment="1" applyProtection="1">
      <alignment horizontal="center" vertical="center"/>
      <protection locked="0"/>
    </xf>
    <xf numFmtId="176" fontId="3" fillId="0" borderId="0" xfId="0" applyFont="1" applyBorder="1" applyAlignment="1" applyProtection="1">
      <alignment horizontal="left" vertical="center"/>
      <protection locked="0"/>
    </xf>
    <xf numFmtId="176" fontId="3" fillId="0" borderId="13" xfId="0" applyFont="1" applyBorder="1" applyAlignment="1" applyProtection="1">
      <alignment horizontal="left" vertical="center"/>
      <protection locked="0"/>
    </xf>
    <xf numFmtId="176" fontId="20" fillId="0" borderId="0" xfId="0" applyFont="1" applyBorder="1" applyAlignment="1" applyProtection="1">
      <alignment horizontal="center" vertical="center"/>
      <protection locked="0"/>
    </xf>
    <xf numFmtId="176" fontId="4" fillId="0" borderId="55" xfId="0" applyFont="1" applyBorder="1" applyAlignment="1" applyProtection="1">
      <alignment horizontal="center" vertical="center" textRotation="255"/>
      <protection locked="0"/>
    </xf>
    <xf numFmtId="176" fontId="4" fillId="0" borderId="91" xfId="0" applyFont="1" applyBorder="1" applyAlignment="1" applyProtection="1">
      <alignment horizontal="center" vertical="center" textRotation="255"/>
      <protection locked="0"/>
    </xf>
    <xf numFmtId="176" fontId="4" fillId="0" borderId="71" xfId="0" applyFont="1" applyBorder="1" applyAlignment="1" applyProtection="1">
      <alignment horizontal="center" vertical="center" textRotation="255"/>
      <protection locked="0"/>
    </xf>
    <xf numFmtId="176" fontId="4" fillId="2" borderId="11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確報本文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dxfs count="2">
    <dxf>
      <font>
        <b/>
        <i val="0"/>
      </font>
      <border/>
    </dxf>
    <dxf>
      <font>
        <b/>
        <i/>
        <u val="non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男　子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75"/>
          <c:y val="0.13825"/>
          <c:w val="0.9335"/>
          <c:h val="0.7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ｺﾒﾝﾄﾃﾞｰﾀ!$E$2:$E$49</c:f>
              <c:numCache>
                <c:ptCount val="48"/>
                <c:pt idx="0">
                  <c:v>100</c:v>
                </c:pt>
                <c:pt idx="1">
                  <c:v>100.01171097318186</c:v>
                </c:pt>
                <c:pt idx="2">
                  <c:v>100.53870476636608</c:v>
                </c:pt>
                <c:pt idx="3">
                  <c:v>100.48014990045672</c:v>
                </c:pt>
                <c:pt idx="4">
                  <c:v>99.9531561072725</c:v>
                </c:pt>
                <c:pt idx="5">
                  <c:v>100.94858882773158</c:v>
                </c:pt>
                <c:pt idx="6">
                  <c:v>100.01171097318186</c:v>
                </c:pt>
                <c:pt idx="7">
                  <c:v>100.07026583909122</c:v>
                </c:pt>
                <c:pt idx="8">
                  <c:v>99.9531561072725</c:v>
                </c:pt>
                <c:pt idx="9">
                  <c:v>99.8360463754538</c:v>
                </c:pt>
                <c:pt idx="10">
                  <c:v>99.9531561072725</c:v>
                </c:pt>
                <c:pt idx="11">
                  <c:v>99.89460124136316</c:v>
                </c:pt>
                <c:pt idx="12">
                  <c:v>100.07026583909122</c:v>
                </c:pt>
                <c:pt idx="13">
                  <c:v>100.2459304368193</c:v>
                </c:pt>
                <c:pt idx="14">
                  <c:v>100.12882070500058</c:v>
                </c:pt>
                <c:pt idx="15">
                  <c:v>100.53870476636608</c:v>
                </c:pt>
                <c:pt idx="16">
                  <c:v>100.36304016863802</c:v>
                </c:pt>
                <c:pt idx="17">
                  <c:v>100.2459304368193</c:v>
                </c:pt>
                <c:pt idx="18">
                  <c:v>100.36304016863802</c:v>
                </c:pt>
                <c:pt idx="19">
                  <c:v>100.18737557090994</c:v>
                </c:pt>
                <c:pt idx="20">
                  <c:v>99.77749150954445</c:v>
                </c:pt>
                <c:pt idx="21">
                  <c:v>99.77749150954445</c:v>
                </c:pt>
                <c:pt idx="22">
                  <c:v>100.12882070500058</c:v>
                </c:pt>
                <c:pt idx="23">
                  <c:v>100.01171097318186</c:v>
                </c:pt>
                <c:pt idx="24">
                  <c:v>100.07026583909122</c:v>
                </c:pt>
                <c:pt idx="25">
                  <c:v>100.12882070500058</c:v>
                </c:pt>
                <c:pt idx="26">
                  <c:v>100.12882070500058</c:v>
                </c:pt>
                <c:pt idx="27">
                  <c:v>100.12882070500058</c:v>
                </c:pt>
                <c:pt idx="28">
                  <c:v>100.12882070500058</c:v>
                </c:pt>
                <c:pt idx="29">
                  <c:v>100.07026583909122</c:v>
                </c:pt>
                <c:pt idx="30">
                  <c:v>99.9531561072725</c:v>
                </c:pt>
                <c:pt idx="31">
                  <c:v>100.36304016863802</c:v>
                </c:pt>
                <c:pt idx="32">
                  <c:v>99.54327204590702</c:v>
                </c:pt>
                <c:pt idx="33">
                  <c:v>99.60182691181637</c:v>
                </c:pt>
                <c:pt idx="34">
                  <c:v>99.4261623140883</c:v>
                </c:pt>
                <c:pt idx="35">
                  <c:v>99.60182691181637</c:v>
                </c:pt>
                <c:pt idx="36">
                  <c:v>99.48471717999766</c:v>
                </c:pt>
                <c:pt idx="37">
                  <c:v>99.77749150954445</c:v>
                </c:pt>
                <c:pt idx="38">
                  <c:v>99.48471717999766</c:v>
                </c:pt>
                <c:pt idx="39">
                  <c:v>99.48471717999766</c:v>
                </c:pt>
                <c:pt idx="40">
                  <c:v>100.01171097318186</c:v>
                </c:pt>
                <c:pt idx="41">
                  <c:v>99.4261623140883</c:v>
                </c:pt>
                <c:pt idx="42">
                  <c:v>99.9531561072725</c:v>
                </c:pt>
                <c:pt idx="43">
                  <c:v>99.89460124136316</c:v>
                </c:pt>
                <c:pt idx="44">
                  <c:v>99.54327204590702</c:v>
                </c:pt>
                <c:pt idx="45">
                  <c:v>99.60182691181637</c:v>
                </c:pt>
                <c:pt idx="46">
                  <c:v>99.66038177772573</c:v>
                </c:pt>
                <c:pt idx="47">
                  <c:v>99.19194285045087</c:v>
                </c:pt>
              </c:numCache>
            </c:numRef>
          </c:xVal>
          <c:yVal>
            <c:numRef>
              <c:f>ｺﾒﾝﾄﾃﾞｰﾀ!$F$2:$F$49</c:f>
              <c:numCache>
                <c:ptCount val="48"/>
                <c:pt idx="0">
                  <c:v>100</c:v>
                </c:pt>
                <c:pt idx="1">
                  <c:v>100.15847860538827</c:v>
                </c:pt>
                <c:pt idx="2">
                  <c:v>104.12044374009508</c:v>
                </c:pt>
                <c:pt idx="3">
                  <c:v>105.0713153724247</c:v>
                </c:pt>
                <c:pt idx="4">
                  <c:v>102.85261489698891</c:v>
                </c:pt>
                <c:pt idx="5">
                  <c:v>104.12044374009508</c:v>
                </c:pt>
                <c:pt idx="6">
                  <c:v>101.26782884310617</c:v>
                </c:pt>
                <c:pt idx="7">
                  <c:v>102.21870047543582</c:v>
                </c:pt>
                <c:pt idx="8">
                  <c:v>100</c:v>
                </c:pt>
                <c:pt idx="9">
                  <c:v>102.21870047543582</c:v>
                </c:pt>
                <c:pt idx="10">
                  <c:v>100.15847860538827</c:v>
                </c:pt>
                <c:pt idx="11">
                  <c:v>98.41521394611728</c:v>
                </c:pt>
                <c:pt idx="12">
                  <c:v>100.31695721077654</c:v>
                </c:pt>
                <c:pt idx="13">
                  <c:v>99.68304278922345</c:v>
                </c:pt>
                <c:pt idx="14">
                  <c:v>97.62282091917591</c:v>
                </c:pt>
                <c:pt idx="15">
                  <c:v>101.42630744849446</c:v>
                </c:pt>
                <c:pt idx="16">
                  <c:v>101.1093502377179</c:v>
                </c:pt>
                <c:pt idx="17">
                  <c:v>99.68304278922345</c:v>
                </c:pt>
                <c:pt idx="18">
                  <c:v>100.15847860538827</c:v>
                </c:pt>
                <c:pt idx="19">
                  <c:v>101.58478605388272</c:v>
                </c:pt>
                <c:pt idx="20">
                  <c:v>101.58478605388272</c:v>
                </c:pt>
                <c:pt idx="21">
                  <c:v>98.73217115689381</c:v>
                </c:pt>
                <c:pt idx="22">
                  <c:v>99.52456418383517</c:v>
                </c:pt>
                <c:pt idx="23">
                  <c:v>99.84152139461172</c:v>
                </c:pt>
                <c:pt idx="24">
                  <c:v>99.52456418383517</c:v>
                </c:pt>
                <c:pt idx="25">
                  <c:v>98.41521394611728</c:v>
                </c:pt>
                <c:pt idx="26">
                  <c:v>99.36608557844691</c:v>
                </c:pt>
                <c:pt idx="27">
                  <c:v>99.68304278922345</c:v>
                </c:pt>
                <c:pt idx="28">
                  <c:v>101.42630744849446</c:v>
                </c:pt>
                <c:pt idx="29">
                  <c:v>99.52456418383517</c:v>
                </c:pt>
                <c:pt idx="30">
                  <c:v>99.52456418383517</c:v>
                </c:pt>
                <c:pt idx="31">
                  <c:v>101.26782884310617</c:v>
                </c:pt>
                <c:pt idx="32">
                  <c:v>98.41521394611728</c:v>
                </c:pt>
                <c:pt idx="33">
                  <c:v>99.68304278922345</c:v>
                </c:pt>
                <c:pt idx="34">
                  <c:v>99.36608557844691</c:v>
                </c:pt>
                <c:pt idx="35">
                  <c:v>96.98890649762284</c:v>
                </c:pt>
                <c:pt idx="36">
                  <c:v>102.37717908082409</c:v>
                </c:pt>
                <c:pt idx="37">
                  <c:v>99.20760697305863</c:v>
                </c:pt>
                <c:pt idx="38">
                  <c:v>100</c:v>
                </c:pt>
                <c:pt idx="39">
                  <c:v>99.68304278922345</c:v>
                </c:pt>
                <c:pt idx="40">
                  <c:v>101.1093502377179</c:v>
                </c:pt>
                <c:pt idx="41">
                  <c:v>97.46434231378764</c:v>
                </c:pt>
                <c:pt idx="42">
                  <c:v>100.79239302694137</c:v>
                </c:pt>
                <c:pt idx="43">
                  <c:v>101.1093502377179</c:v>
                </c:pt>
                <c:pt idx="44">
                  <c:v>98.57369255150556</c:v>
                </c:pt>
                <c:pt idx="45">
                  <c:v>99.04912836767036</c:v>
                </c:pt>
                <c:pt idx="46">
                  <c:v>101.1093502377179</c:v>
                </c:pt>
                <c:pt idx="47">
                  <c:v>97.14738510301109</c:v>
                </c:pt>
              </c:numCache>
            </c:numRef>
          </c:yVal>
          <c:smooth val="0"/>
        </c:ser>
        <c:axId val="59914760"/>
        <c:axId val="2361929"/>
      </c:scatterChart>
      <c:val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身長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2361929"/>
        <c:crossesAt val="100"/>
        <c:crossBetween val="midCat"/>
        <c:dispUnits/>
      </c:valAx>
      <c:valAx>
        <c:axId val="2361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体重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59914760"/>
        <c:crossesAt val="1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女　子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24"/>
          <c:w val="0.939"/>
          <c:h val="0.80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ｺﾒﾝﾄﾃﾞｰﾀ!$K$2:$K$49</c:f>
              <c:numCache>
                <c:ptCount val="48"/>
                <c:pt idx="0">
                  <c:v>100</c:v>
                </c:pt>
                <c:pt idx="1">
                  <c:v>99.8733375554148</c:v>
                </c:pt>
                <c:pt idx="2">
                  <c:v>100.18999366687775</c:v>
                </c:pt>
                <c:pt idx="3">
                  <c:v>99.74667511082963</c:v>
                </c:pt>
                <c:pt idx="4">
                  <c:v>99.93666877770741</c:v>
                </c:pt>
                <c:pt idx="5">
                  <c:v>100.88663711209627</c:v>
                </c:pt>
                <c:pt idx="6">
                  <c:v>100.25332488917036</c:v>
                </c:pt>
                <c:pt idx="7">
                  <c:v>99.93666877770741</c:v>
                </c:pt>
                <c:pt idx="8">
                  <c:v>99.74667511082963</c:v>
                </c:pt>
                <c:pt idx="9">
                  <c:v>100</c:v>
                </c:pt>
                <c:pt idx="10">
                  <c:v>100.06333122229259</c:v>
                </c:pt>
                <c:pt idx="11">
                  <c:v>100.18999366687775</c:v>
                </c:pt>
                <c:pt idx="12">
                  <c:v>100.31665611146295</c:v>
                </c:pt>
                <c:pt idx="13">
                  <c:v>100.12666244458516</c:v>
                </c:pt>
                <c:pt idx="14">
                  <c:v>100.31665611146295</c:v>
                </c:pt>
                <c:pt idx="15">
                  <c:v>100.50664977834072</c:v>
                </c:pt>
                <c:pt idx="16">
                  <c:v>100.18999366687775</c:v>
                </c:pt>
                <c:pt idx="17">
                  <c:v>100.25332488917036</c:v>
                </c:pt>
                <c:pt idx="18">
                  <c:v>100.63331222292591</c:v>
                </c:pt>
                <c:pt idx="19">
                  <c:v>100</c:v>
                </c:pt>
                <c:pt idx="20">
                  <c:v>99.8733375554148</c:v>
                </c:pt>
                <c:pt idx="21">
                  <c:v>100.12666244458516</c:v>
                </c:pt>
                <c:pt idx="22">
                  <c:v>100.06333122229259</c:v>
                </c:pt>
                <c:pt idx="23">
                  <c:v>99.93666877770741</c:v>
                </c:pt>
                <c:pt idx="24">
                  <c:v>100</c:v>
                </c:pt>
                <c:pt idx="25">
                  <c:v>100.37998733375552</c:v>
                </c:pt>
                <c:pt idx="26">
                  <c:v>100.63331222292591</c:v>
                </c:pt>
                <c:pt idx="27">
                  <c:v>99.93666877770741</c:v>
                </c:pt>
                <c:pt idx="28">
                  <c:v>100.06333122229259</c:v>
                </c:pt>
                <c:pt idx="29">
                  <c:v>100.18999366687775</c:v>
                </c:pt>
                <c:pt idx="30">
                  <c:v>99.81000633312223</c:v>
                </c:pt>
                <c:pt idx="31">
                  <c:v>100.12666244458516</c:v>
                </c:pt>
                <c:pt idx="32">
                  <c:v>99.74667511082963</c:v>
                </c:pt>
                <c:pt idx="33">
                  <c:v>99.68334388853705</c:v>
                </c:pt>
                <c:pt idx="34">
                  <c:v>99.43001899936668</c:v>
                </c:pt>
                <c:pt idx="35">
                  <c:v>99.74667511082963</c:v>
                </c:pt>
                <c:pt idx="36">
                  <c:v>99.68334388853705</c:v>
                </c:pt>
                <c:pt idx="37">
                  <c:v>99.43001899936668</c:v>
                </c:pt>
                <c:pt idx="38">
                  <c:v>99.93666877770741</c:v>
                </c:pt>
                <c:pt idx="39">
                  <c:v>99.43001899936668</c:v>
                </c:pt>
                <c:pt idx="40">
                  <c:v>99.68334388853705</c:v>
                </c:pt>
                <c:pt idx="41">
                  <c:v>99.62001266624446</c:v>
                </c:pt>
                <c:pt idx="42">
                  <c:v>100.25332488917036</c:v>
                </c:pt>
                <c:pt idx="43">
                  <c:v>100</c:v>
                </c:pt>
                <c:pt idx="44">
                  <c:v>99.68334388853705</c:v>
                </c:pt>
                <c:pt idx="45">
                  <c:v>99.74667511082963</c:v>
                </c:pt>
                <c:pt idx="46">
                  <c:v>99.62001266624446</c:v>
                </c:pt>
                <c:pt idx="47">
                  <c:v>98.86003799873336</c:v>
                </c:pt>
              </c:numCache>
            </c:numRef>
          </c:xVal>
          <c:yVal>
            <c:numRef>
              <c:f>ｺﾒﾝﾄﾃﾞｰﾀ!$L$2:$L$49</c:f>
              <c:numCache>
                <c:ptCount val="48"/>
                <c:pt idx="0">
                  <c:v>100</c:v>
                </c:pt>
                <c:pt idx="1">
                  <c:v>100</c:v>
                </c:pt>
                <c:pt idx="2">
                  <c:v>101.5122873345936</c:v>
                </c:pt>
                <c:pt idx="3">
                  <c:v>103.02457466918715</c:v>
                </c:pt>
                <c:pt idx="4">
                  <c:v>102.07939508506615</c:v>
                </c:pt>
                <c:pt idx="5">
                  <c:v>104.34782608695652</c:v>
                </c:pt>
                <c:pt idx="6">
                  <c:v>103.21361058601136</c:v>
                </c:pt>
                <c:pt idx="7">
                  <c:v>103.59168241965972</c:v>
                </c:pt>
                <c:pt idx="8">
                  <c:v>100.1890359168242</c:v>
                </c:pt>
                <c:pt idx="9">
                  <c:v>101.13421550094519</c:v>
                </c:pt>
                <c:pt idx="10">
                  <c:v>101.32325141776938</c:v>
                </c:pt>
                <c:pt idx="11">
                  <c:v>100.5671077504726</c:v>
                </c:pt>
                <c:pt idx="12">
                  <c:v>98.48771266540643</c:v>
                </c:pt>
                <c:pt idx="13">
                  <c:v>98.67674858223063</c:v>
                </c:pt>
                <c:pt idx="14">
                  <c:v>99.05482041587902</c:v>
                </c:pt>
                <c:pt idx="15">
                  <c:v>100.37807183364839</c:v>
                </c:pt>
                <c:pt idx="16">
                  <c:v>100.5671077504726</c:v>
                </c:pt>
                <c:pt idx="17">
                  <c:v>100.945179584121</c:v>
                </c:pt>
                <c:pt idx="18">
                  <c:v>101.13421550094519</c:v>
                </c:pt>
                <c:pt idx="19">
                  <c:v>100</c:v>
                </c:pt>
                <c:pt idx="20">
                  <c:v>100.945179584121</c:v>
                </c:pt>
                <c:pt idx="21">
                  <c:v>99.24385633270322</c:v>
                </c:pt>
                <c:pt idx="22">
                  <c:v>100.5671077504726</c:v>
                </c:pt>
                <c:pt idx="23">
                  <c:v>98.10964083175804</c:v>
                </c:pt>
                <c:pt idx="24">
                  <c:v>100</c:v>
                </c:pt>
                <c:pt idx="25">
                  <c:v>102.26843100189036</c:v>
                </c:pt>
                <c:pt idx="26">
                  <c:v>101.32325141776938</c:v>
                </c:pt>
                <c:pt idx="27">
                  <c:v>98.86578449905483</c:v>
                </c:pt>
                <c:pt idx="28">
                  <c:v>99.24385633270322</c:v>
                </c:pt>
                <c:pt idx="29">
                  <c:v>100.945179584121</c:v>
                </c:pt>
                <c:pt idx="30">
                  <c:v>99.05482041587902</c:v>
                </c:pt>
                <c:pt idx="31">
                  <c:v>100</c:v>
                </c:pt>
                <c:pt idx="32">
                  <c:v>100.7561436672968</c:v>
                </c:pt>
                <c:pt idx="33">
                  <c:v>100.37807183364839</c:v>
                </c:pt>
                <c:pt idx="34">
                  <c:v>99.8109640831758</c:v>
                </c:pt>
                <c:pt idx="35">
                  <c:v>97.73156899810965</c:v>
                </c:pt>
                <c:pt idx="36">
                  <c:v>101.70132325141776</c:v>
                </c:pt>
                <c:pt idx="37">
                  <c:v>98.67674858223063</c:v>
                </c:pt>
                <c:pt idx="38">
                  <c:v>99.24385633270322</c:v>
                </c:pt>
                <c:pt idx="39">
                  <c:v>102.64650283553875</c:v>
                </c:pt>
                <c:pt idx="40">
                  <c:v>99.62192816635161</c:v>
                </c:pt>
                <c:pt idx="41">
                  <c:v>103.02457466918715</c:v>
                </c:pt>
                <c:pt idx="42">
                  <c:v>101.89035916824196</c:v>
                </c:pt>
                <c:pt idx="43">
                  <c:v>100</c:v>
                </c:pt>
                <c:pt idx="44">
                  <c:v>99.24385633270322</c:v>
                </c:pt>
                <c:pt idx="45">
                  <c:v>101.89035916824196</c:v>
                </c:pt>
                <c:pt idx="46">
                  <c:v>99.24385633270322</c:v>
                </c:pt>
                <c:pt idx="47">
                  <c:v>96.21928166351607</c:v>
                </c:pt>
              </c:numCache>
            </c:numRef>
          </c:yVal>
          <c:smooth val="0"/>
        </c:ser>
        <c:axId val="21257362"/>
        <c:axId val="57098531"/>
      </c:scatterChart>
      <c:valAx>
        <c:axId val="2125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身長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57098531"/>
        <c:crossesAt val="100"/>
        <c:crossBetween val="midCat"/>
        <c:dispUnits/>
      </c:valAx>
      <c:valAx>
        <c:axId val="570985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体重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21257362"/>
        <c:crossesAt val="10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10</xdr:col>
      <xdr:colOff>66675</xdr:colOff>
      <xdr:row>43</xdr:row>
      <xdr:rowOff>19050</xdr:rowOff>
    </xdr:to>
    <xdr:graphicFrame>
      <xdr:nvGraphicFramePr>
        <xdr:cNvPr id="1" name="Chart 3"/>
        <xdr:cNvGraphicFramePr/>
      </xdr:nvGraphicFramePr>
      <xdr:xfrm>
        <a:off x="0" y="2419350"/>
        <a:ext cx="6924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10</xdr:col>
      <xdr:colOff>66675</xdr:colOff>
      <xdr:row>72</xdr:row>
      <xdr:rowOff>85725</xdr:rowOff>
    </xdr:to>
    <xdr:graphicFrame>
      <xdr:nvGraphicFramePr>
        <xdr:cNvPr id="2" name="Chart 6"/>
        <xdr:cNvGraphicFramePr/>
      </xdr:nvGraphicFramePr>
      <xdr:xfrm>
        <a:off x="0" y="7115175"/>
        <a:ext cx="692467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33</xdr:row>
      <xdr:rowOff>114300</xdr:rowOff>
    </xdr:from>
    <xdr:to>
      <xdr:col>5</xdr:col>
      <xdr:colOff>676275</xdr:colOff>
      <xdr:row>34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3609975" y="5600700"/>
          <a:ext cx="495300" cy="180975"/>
        </a:xfrm>
        <a:prstGeom prst="wedgeRectCallout">
          <a:avLst>
            <a:gd name="adj1" fmla="val -80435"/>
            <a:gd name="adj2" fmla="val -305555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全 国</a:t>
          </a:r>
        </a:p>
      </xdr:txBody>
    </xdr:sp>
    <xdr:clientData/>
  </xdr:twoCellAnchor>
  <xdr:twoCellAnchor>
    <xdr:from>
      <xdr:col>6</xdr:col>
      <xdr:colOff>171450</xdr:colOff>
      <xdr:row>32</xdr:row>
      <xdr:rowOff>28575</xdr:rowOff>
    </xdr:from>
    <xdr:to>
      <xdr:col>7</xdr:col>
      <xdr:colOff>28575</xdr:colOff>
      <xdr:row>33</xdr:row>
      <xdr:rowOff>38100</xdr:rowOff>
    </xdr:to>
    <xdr:sp>
      <xdr:nvSpPr>
        <xdr:cNvPr id="4" name="AutoShape 12"/>
        <xdr:cNvSpPr>
          <a:spLocks/>
        </xdr:cNvSpPr>
      </xdr:nvSpPr>
      <xdr:spPr>
        <a:xfrm>
          <a:off x="4286250" y="5353050"/>
          <a:ext cx="542925" cy="171450"/>
        </a:xfrm>
        <a:prstGeom prst="wedgeRectCallout">
          <a:avLst>
            <a:gd name="adj1" fmla="val -77449"/>
            <a:gd name="adj2" fmla="val -10882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石川県</a:t>
          </a:r>
        </a:p>
      </xdr:txBody>
    </xdr:sp>
    <xdr:clientData/>
  </xdr:twoCellAnchor>
  <xdr:twoCellAnchor>
    <xdr:from>
      <xdr:col>4</xdr:col>
      <xdr:colOff>438150</xdr:colOff>
      <xdr:row>55</xdr:row>
      <xdr:rowOff>152400</xdr:rowOff>
    </xdr:from>
    <xdr:to>
      <xdr:col>5</xdr:col>
      <xdr:colOff>276225</xdr:colOff>
      <xdr:row>57</xdr:row>
      <xdr:rowOff>28575</xdr:rowOff>
    </xdr:to>
    <xdr:sp>
      <xdr:nvSpPr>
        <xdr:cNvPr id="5" name="AutoShape 15"/>
        <xdr:cNvSpPr>
          <a:spLocks/>
        </xdr:cNvSpPr>
      </xdr:nvSpPr>
      <xdr:spPr>
        <a:xfrm>
          <a:off x="3181350" y="9201150"/>
          <a:ext cx="523875" cy="200025"/>
        </a:xfrm>
        <a:prstGeom prst="wedgeRectCallout">
          <a:avLst>
            <a:gd name="adj1" fmla="val 154083"/>
            <a:gd name="adj2" fmla="val 114999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全 国</a:t>
          </a:r>
        </a:p>
      </xdr:txBody>
    </xdr:sp>
    <xdr:clientData/>
  </xdr:twoCellAnchor>
  <xdr:twoCellAnchor>
    <xdr:from>
      <xdr:col>7</xdr:col>
      <xdr:colOff>590550</xdr:colOff>
      <xdr:row>57</xdr:row>
      <xdr:rowOff>0</xdr:rowOff>
    </xdr:from>
    <xdr:to>
      <xdr:col>8</xdr:col>
      <xdr:colOff>438150</xdr:colOff>
      <xdr:row>58</xdr:row>
      <xdr:rowOff>57150</xdr:rowOff>
    </xdr:to>
    <xdr:sp>
      <xdr:nvSpPr>
        <xdr:cNvPr id="6" name="AutoShape 17"/>
        <xdr:cNvSpPr>
          <a:spLocks/>
        </xdr:cNvSpPr>
      </xdr:nvSpPr>
      <xdr:spPr>
        <a:xfrm>
          <a:off x="5391150" y="9372600"/>
          <a:ext cx="533400" cy="219075"/>
        </a:xfrm>
        <a:prstGeom prst="wedgeRectCallout">
          <a:avLst>
            <a:gd name="adj1" fmla="val -144000"/>
            <a:gd name="adj2" fmla="val -11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石川県</a:t>
          </a:r>
        </a:p>
      </xdr:txBody>
    </xdr:sp>
    <xdr:clientData/>
  </xdr:twoCellAnchor>
  <xdr:twoCellAnchor>
    <xdr:from>
      <xdr:col>7</xdr:col>
      <xdr:colOff>133350</xdr:colOff>
      <xdr:row>16</xdr:row>
      <xdr:rowOff>47625</xdr:rowOff>
    </xdr:from>
    <xdr:to>
      <xdr:col>9</xdr:col>
      <xdr:colOff>523875</xdr:colOff>
      <xdr:row>18</xdr:row>
      <xdr:rowOff>114300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4933950" y="2781300"/>
          <a:ext cx="17621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(全国平均値=100.0)
</a:t>
          </a:r>
        </a:p>
      </xdr:txBody>
    </xdr:sp>
    <xdr:clientData/>
  </xdr:twoCellAnchor>
  <xdr:twoCellAnchor>
    <xdr:from>
      <xdr:col>7</xdr:col>
      <xdr:colOff>114300</xdr:colOff>
      <xdr:row>44</xdr:row>
      <xdr:rowOff>142875</xdr:rowOff>
    </xdr:from>
    <xdr:to>
      <xdr:col>9</xdr:col>
      <xdr:colOff>600075</xdr:colOff>
      <xdr:row>47</xdr:row>
      <xdr:rowOff>38100</xdr:rowOff>
    </xdr:to>
    <xdr:sp>
      <xdr:nvSpPr>
        <xdr:cNvPr id="8" name="TextBox 19"/>
        <xdr:cNvSpPr txBox="1">
          <a:spLocks noChangeArrowheads="1"/>
        </xdr:cNvSpPr>
      </xdr:nvSpPr>
      <xdr:spPr>
        <a:xfrm>
          <a:off x="4914900" y="7410450"/>
          <a:ext cx="1857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(全国平均値=100.0)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19050</xdr:rowOff>
    </xdr:from>
    <xdr:to>
      <xdr:col>9</xdr:col>
      <xdr:colOff>114300</xdr:colOff>
      <xdr:row>12</xdr:row>
      <xdr:rowOff>19050</xdr:rowOff>
    </xdr:to>
    <xdr:sp>
      <xdr:nvSpPr>
        <xdr:cNvPr id="1" name="Comment 1" hidden="1"/>
        <xdr:cNvSpPr>
          <a:spLocks/>
        </xdr:cNvSpPr>
      </xdr:nvSpPr>
      <xdr:spPr>
        <a:xfrm>
          <a:off x="1819275" y="19050"/>
          <a:ext cx="1857375" cy="1914525"/>
        </a:xfrm>
        <a:prstGeom prst="wedgeRoundRectCallout">
          <a:avLst>
            <a:gd name="adj1" fmla="val -60652"/>
            <a:gd name="adj2" fmla="val -2811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現年度のデータは、</a:t>
          </a:r>
          <a:r>
            <a:rPr lang="en-US" cap="none" sz="1200" b="0" i="0" u="none" baseline="0"/>
            <a:t>E</a:t>
          </a:r>
          <a:r>
            <a:rPr lang="en-US" cap="none" sz="1200" b="0" i="0" u="none" baseline="0"/>
            <a:t>列に入力する。</a:t>
          </a:r>
          <a:r>
            <a:rPr lang="en-US" cap="none" sz="800" b="0" i="0" u="none" baseline="0"/>
            <a:t>
　全列のデータ（年次も含め）を</a:t>
          </a:r>
          <a:r>
            <a:rPr lang="en-US" cap="none" sz="800" b="0" i="0" u="none" baseline="0">
              <a:solidFill>
                <a:srgbClr val="FF0000"/>
              </a:solidFill>
            </a:rPr>
            <a:t>コピー→</a:t>
          </a:r>
          <a:r>
            <a:rPr lang="en-US" cap="none" sz="1000" b="0" i="0" u="none" baseline="0">
              <a:solidFill>
                <a:srgbClr val="FF0000"/>
              </a:solidFill>
            </a:rPr>
            <a:t>値</a:t>
          </a:r>
          <a:r>
            <a:rPr lang="en-US" cap="none" sz="800" b="0" i="0" u="none" baseline="0">
              <a:solidFill>
                <a:srgbClr val="FF0000"/>
              </a:solidFill>
            </a:rPr>
            <a:t>の貼付け</a:t>
          </a:r>
          <a:r>
            <a:rPr lang="en-US" cap="none" sz="800" b="0" i="0" u="none" baseline="0"/>
            <a:t>で右方向にシフトし、E列の前年度データ（F列へコピー済）を消去したうえで入力する
　数値を入力するときは
ツール→オプションを開いて
小数点以下桁数を固定すると
(平均値なら1,標準偏差なら2)
楽できるよ。</a:t>
          </a:r>
        </a:p>
      </xdr:txBody>
    </xdr:sp>
    <xdr:clientData/>
  </xdr:twoCellAnchor>
  <xdr:twoCellAnchor>
    <xdr:from>
      <xdr:col>18</xdr:col>
      <xdr:colOff>209550</xdr:colOff>
      <xdr:row>29</xdr:row>
      <xdr:rowOff>85725</xdr:rowOff>
    </xdr:from>
    <xdr:to>
      <xdr:col>24</xdr:col>
      <xdr:colOff>66675</xdr:colOff>
      <xdr:row>34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7715250" y="4591050"/>
          <a:ext cx="2486025" cy="733425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/>
            <a:t>標準偏差は前年度以前の数値を参照していないので、この辺は入力してなくてもOK。
（体重、座高も同じ）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16</xdr:row>
      <xdr:rowOff>66675</xdr:rowOff>
    </xdr:from>
    <xdr:to>
      <xdr:col>4</xdr:col>
      <xdr:colOff>285750</xdr:colOff>
      <xdr:row>16</xdr:row>
      <xdr:rowOff>257175</xdr:rowOff>
    </xdr:to>
    <xdr:sp>
      <xdr:nvSpPr>
        <xdr:cNvPr id="1" name="AutoShape 51"/>
        <xdr:cNvSpPr>
          <a:spLocks/>
        </xdr:cNvSpPr>
      </xdr:nvSpPr>
      <xdr:spPr>
        <a:xfrm>
          <a:off x="1038225" y="2771775"/>
          <a:ext cx="561975" cy="190500"/>
        </a:xfrm>
        <a:prstGeom prst="downArrow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381000</xdr:colOff>
      <xdr:row>31</xdr:row>
      <xdr:rowOff>66675</xdr:rowOff>
    </xdr:from>
    <xdr:to>
      <xdr:col>15</xdr:col>
      <xdr:colOff>209550</xdr:colOff>
      <xdr:row>31</xdr:row>
      <xdr:rowOff>257175</xdr:rowOff>
    </xdr:to>
    <xdr:sp>
      <xdr:nvSpPr>
        <xdr:cNvPr id="2" name="AutoShape 52"/>
        <xdr:cNvSpPr>
          <a:spLocks/>
        </xdr:cNvSpPr>
      </xdr:nvSpPr>
      <xdr:spPr>
        <a:xfrm>
          <a:off x="5457825" y="5419725"/>
          <a:ext cx="1162050" cy="190500"/>
        </a:xfrm>
        <a:prstGeom prst="downArrow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1407;&#34920;&#65314;(&#30142;&#30149;&#30064;&#241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"/>
      <sheetName val="幼全"/>
      <sheetName val="小"/>
      <sheetName val="小全"/>
      <sheetName val="中"/>
      <sheetName val="中全"/>
      <sheetName val="高"/>
      <sheetName val="高全"/>
      <sheetName val="別表3"/>
      <sheetName val="別表4"/>
      <sheetName val="参考data(健康)"/>
      <sheetName val="図ﾃﾞｰﾀ"/>
      <sheetName val="表4data"/>
      <sheetName val="8"/>
      <sheetName val="9"/>
      <sheetName val="10（前様式）"/>
      <sheetName val="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91"/>
  <sheetViews>
    <sheetView showGridLines="0" view="pageBreakPreview" zoomScaleSheetLayoutView="100" workbookViewId="0" topLeftCell="A25">
      <selection activeCell="E41" sqref="E41"/>
    </sheetView>
  </sheetViews>
  <sheetFormatPr defaultColWidth="6.75390625" defaultRowHeight="12.75"/>
  <cols>
    <col min="1" max="1" width="2.75390625" style="49" customWidth="1"/>
    <col min="2" max="2" width="6.75390625" style="49" customWidth="1"/>
    <col min="3" max="3" width="9.75390625" style="49" customWidth="1"/>
    <col min="4" max="4" width="2.625" style="49" customWidth="1"/>
    <col min="5" max="7" width="2.75390625" style="49" customWidth="1"/>
    <col min="8" max="8" width="6.625" style="49" customWidth="1"/>
    <col min="9" max="12" width="2.875" style="49" customWidth="1"/>
    <col min="13" max="13" width="3.00390625" style="49" customWidth="1"/>
    <col min="14" max="18" width="2.875" style="49" customWidth="1"/>
    <col min="19" max="23" width="3.00390625" style="49" customWidth="1"/>
    <col min="24" max="27" width="2.875" style="49" customWidth="1"/>
    <col min="28" max="28" width="2.75390625" style="49" customWidth="1"/>
    <col min="29" max="29" width="3.125" style="49" customWidth="1"/>
    <col min="30" max="30" width="7.75390625" style="49" customWidth="1"/>
    <col min="31" max="31" width="5.75390625" style="49" customWidth="1"/>
    <col min="32" max="35" width="6.25390625" style="49" customWidth="1"/>
    <col min="36" max="36" width="8.25390625" style="49" customWidth="1"/>
    <col min="37" max="37" width="7.125" style="49" customWidth="1"/>
    <col min="38" max="43" width="6.75390625" style="49" customWidth="1"/>
    <col min="44" max="44" width="9.00390625" style="49" bestFit="1" customWidth="1"/>
    <col min="45" max="16384" width="6.75390625" style="49" customWidth="1"/>
  </cols>
  <sheetData>
    <row r="1" ht="12.75"/>
    <row r="2" spans="1:28" ht="12" customHeight="1">
      <c r="A2" s="3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299"/>
      <c r="V2" s="597">
        <v>40228</v>
      </c>
      <c r="W2" s="597"/>
      <c r="X2" s="597"/>
      <c r="Y2" s="597"/>
      <c r="Z2" s="597"/>
      <c r="AA2" s="597"/>
      <c r="AB2" s="598"/>
    </row>
    <row r="3" spans="1:28" ht="12" customHeight="1">
      <c r="A3" s="3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T3" s="427"/>
      <c r="U3" s="516"/>
      <c r="V3" s="517"/>
      <c r="W3" s="517"/>
      <c r="X3" s="517"/>
      <c r="Y3" s="517"/>
      <c r="Z3" s="517"/>
      <c r="AA3" s="517"/>
      <c r="AB3" s="518"/>
    </row>
    <row r="4" spans="1:28" ht="12" customHeight="1">
      <c r="A4" s="3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T4" s="427"/>
      <c r="U4" s="516" t="s">
        <v>338</v>
      </c>
      <c r="V4" s="517"/>
      <c r="W4" s="517"/>
      <c r="X4" s="517"/>
      <c r="Y4" s="517"/>
      <c r="Z4" s="517"/>
      <c r="AA4" s="517"/>
      <c r="AB4" s="518"/>
    </row>
    <row r="5" spans="1:30" ht="12" customHeight="1">
      <c r="A5" s="3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T5" s="427"/>
      <c r="U5" s="516" t="s">
        <v>392</v>
      </c>
      <c r="V5" s="517"/>
      <c r="W5" s="517"/>
      <c r="X5" s="517"/>
      <c r="Y5" s="517"/>
      <c r="Z5" s="517"/>
      <c r="AA5" s="517"/>
      <c r="AB5" s="518"/>
      <c r="AC5" s="286"/>
      <c r="AD5" s="286"/>
    </row>
    <row r="6" spans="1:28" ht="12" customHeight="1">
      <c r="A6" s="3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426"/>
      <c r="T6" s="426"/>
      <c r="U6" s="455"/>
      <c r="V6" s="65"/>
      <c r="W6" s="453" t="s">
        <v>393</v>
      </c>
      <c r="X6" s="453"/>
      <c r="Y6" s="453"/>
      <c r="Z6" s="453"/>
      <c r="AA6" s="453"/>
      <c r="AB6" s="454"/>
    </row>
    <row r="7" spans="1:29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85"/>
      <c r="U7" s="304"/>
      <c r="V7" s="234"/>
      <c r="W7" s="456" t="s">
        <v>339</v>
      </c>
      <c r="X7" s="456"/>
      <c r="Y7" s="456"/>
      <c r="Z7" s="456"/>
      <c r="AA7" s="456"/>
      <c r="AB7" s="457"/>
      <c r="AC7" s="427"/>
    </row>
    <row r="8" spans="1:29" ht="30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85"/>
      <c r="W8" s="427"/>
      <c r="X8" s="427"/>
      <c r="Y8" s="427"/>
      <c r="Z8" s="427"/>
      <c r="AA8" s="427"/>
      <c r="AB8" s="427"/>
      <c r="AC8" s="427"/>
    </row>
    <row r="9" spans="1:28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18"/>
      <c r="Y9" s="318"/>
      <c r="Z9" s="318"/>
      <c r="AA9" s="318"/>
      <c r="AB9" s="318"/>
    </row>
    <row r="10" spans="1:28" ht="18.75">
      <c r="A10" s="319" t="str">
        <f>REPLACE("平成 年度石川県学校保健統計調査結果の概要について",3,1,FIXED('身長'!F2+1,0,TRUE))</f>
        <v>平成21年度石川県学校保健統計調査結果の概要について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</row>
    <row r="11" spans="1:28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1" ht="15.75" customHeight="1">
      <c r="A12" s="387"/>
      <c r="B12" s="394" t="str">
        <f>REPLACE("平成 年度の石川県学校保健統計調査結果の概要は、次のとおりである。",3,1,FIXED('身長'!F2+1,0,TRUE))</f>
        <v>平成21年度の石川県学校保健統計調査結果の概要は、次のとおりである。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E12" s="49" t="s">
        <v>178</v>
      </c>
    </row>
    <row r="13" spans="1:28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.75" customHeight="1">
      <c r="A14" s="321"/>
      <c r="B14" s="321"/>
      <c r="C14" s="404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</row>
    <row r="15" spans="1:28" ht="20.25" customHeight="1">
      <c r="A15" s="387" t="s">
        <v>275</v>
      </c>
      <c r="B15" s="3"/>
      <c r="C15" s="396"/>
      <c r="D15" s="26"/>
      <c r="E15" s="519" t="s">
        <v>389</v>
      </c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</row>
    <row r="16" spans="1:28" ht="26.25" customHeight="1">
      <c r="A16" s="3"/>
      <c r="B16" s="458" t="s">
        <v>79</v>
      </c>
      <c r="C16" s="396"/>
      <c r="D16" s="26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</row>
    <row r="17" spans="1:46" ht="9" customHeight="1">
      <c r="A17" s="3"/>
      <c r="B17" s="3"/>
      <c r="C17" s="39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O17" s="500" t="s">
        <v>322</v>
      </c>
      <c r="AP17" s="500"/>
      <c r="AQ17" s="500"/>
      <c r="AR17" s="500"/>
      <c r="AS17" s="500"/>
      <c r="AT17" s="500"/>
    </row>
    <row r="18" spans="1:46" ht="12.75" customHeight="1">
      <c r="A18" s="3"/>
      <c r="B18" s="3"/>
      <c r="C18" s="396"/>
      <c r="D18" s="26"/>
      <c r="E18" s="513" t="s">
        <v>78</v>
      </c>
      <c r="F18" s="514"/>
      <c r="G18" s="514"/>
      <c r="H18" s="515"/>
      <c r="I18" s="504" t="s">
        <v>334</v>
      </c>
      <c r="J18" s="505"/>
      <c r="K18" s="505"/>
      <c r="L18" s="506"/>
      <c r="M18" s="504" t="s">
        <v>385</v>
      </c>
      <c r="N18" s="505"/>
      <c r="O18" s="505"/>
      <c r="P18" s="506"/>
      <c r="Q18" s="504" t="s">
        <v>247</v>
      </c>
      <c r="R18" s="505"/>
      <c r="S18" s="505"/>
      <c r="T18" s="506"/>
      <c r="U18" s="491" t="s">
        <v>333</v>
      </c>
      <c r="V18" s="492"/>
      <c r="W18" s="492"/>
      <c r="X18" s="492"/>
      <c r="Y18" s="492"/>
      <c r="Z18" s="492"/>
      <c r="AA18" s="492"/>
      <c r="AB18" s="493"/>
      <c r="AF18" s="501" t="s">
        <v>89</v>
      </c>
      <c r="AG18" s="501"/>
      <c r="AH18" s="501"/>
      <c r="AI18" s="307"/>
      <c r="AJ18" s="544" t="s">
        <v>136</v>
      </c>
      <c r="AK18" s="544"/>
      <c r="AL18" s="544"/>
      <c r="AO18" s="494" t="s">
        <v>137</v>
      </c>
      <c r="AP18" s="495"/>
      <c r="AQ18" s="496"/>
      <c r="AR18" s="494" t="s">
        <v>138</v>
      </c>
      <c r="AS18" s="495"/>
      <c r="AT18" s="496"/>
    </row>
    <row r="19" spans="1:46" ht="12.75" customHeight="1">
      <c r="A19" s="3"/>
      <c r="B19" s="3"/>
      <c r="C19" s="396"/>
      <c r="D19" s="26"/>
      <c r="E19" s="516"/>
      <c r="F19" s="517"/>
      <c r="G19" s="517"/>
      <c r="H19" s="518"/>
      <c r="I19" s="507"/>
      <c r="J19" s="508"/>
      <c r="K19" s="508"/>
      <c r="L19" s="509"/>
      <c r="M19" s="507"/>
      <c r="N19" s="508"/>
      <c r="O19" s="508"/>
      <c r="P19" s="509"/>
      <c r="Q19" s="507"/>
      <c r="R19" s="508"/>
      <c r="S19" s="508"/>
      <c r="T19" s="509"/>
      <c r="U19" s="504" t="s">
        <v>71</v>
      </c>
      <c r="V19" s="505"/>
      <c r="W19" s="505"/>
      <c r="X19" s="506"/>
      <c r="Y19" s="513" t="s">
        <v>323</v>
      </c>
      <c r="Z19" s="514"/>
      <c r="AA19" s="514"/>
      <c r="AB19" s="515"/>
      <c r="AF19" s="228" t="s">
        <v>86</v>
      </c>
      <c r="AG19" s="228" t="s">
        <v>87</v>
      </c>
      <c r="AH19" s="157" t="s">
        <v>88</v>
      </c>
      <c r="AI19" s="116"/>
      <c r="AJ19" s="294" t="s">
        <v>90</v>
      </c>
      <c r="AK19" s="227" t="s">
        <v>91</v>
      </c>
      <c r="AL19" s="296" t="s">
        <v>135</v>
      </c>
      <c r="AO19" s="294" t="s">
        <v>90</v>
      </c>
      <c r="AP19" s="295" t="s">
        <v>91</v>
      </c>
      <c r="AQ19" s="295" t="s">
        <v>135</v>
      </c>
      <c r="AR19" s="294" t="s">
        <v>90</v>
      </c>
      <c r="AS19" s="295" t="s">
        <v>91</v>
      </c>
      <c r="AT19" s="296" t="s">
        <v>135</v>
      </c>
    </row>
    <row r="20" spans="1:46" ht="12.75" customHeight="1">
      <c r="A20" s="3"/>
      <c r="B20" s="3"/>
      <c r="C20" s="396"/>
      <c r="D20" s="26"/>
      <c r="E20" s="536"/>
      <c r="F20" s="537"/>
      <c r="G20" s="537"/>
      <c r="H20" s="538"/>
      <c r="I20" s="510"/>
      <c r="J20" s="511"/>
      <c r="K20" s="511"/>
      <c r="L20" s="499"/>
      <c r="M20" s="510"/>
      <c r="N20" s="511"/>
      <c r="O20" s="511"/>
      <c r="P20" s="499"/>
      <c r="Q20" s="510"/>
      <c r="R20" s="511"/>
      <c r="S20" s="511"/>
      <c r="T20" s="499"/>
      <c r="U20" s="510"/>
      <c r="V20" s="511"/>
      <c r="W20" s="511"/>
      <c r="X20" s="499"/>
      <c r="Y20" s="536"/>
      <c r="Z20" s="537"/>
      <c r="AA20" s="537"/>
      <c r="AB20" s="538"/>
      <c r="AD20" s="179" t="s">
        <v>6</v>
      </c>
      <c r="AE20" s="178" t="s">
        <v>7</v>
      </c>
      <c r="AF20" s="229"/>
      <c r="AG20" s="229"/>
      <c r="AH20" s="230"/>
      <c r="AI20" s="306"/>
      <c r="AJ20" s="238" t="str">
        <f>IF('参考data(発育)'!D40&lt;0,'参考data(発育)'!C40&amp;"･"," ")</f>
        <v> </v>
      </c>
      <c r="AK20" s="308" t="str">
        <f>IF('参考data(発育)'!G40&lt;0,'参考data(発育)'!F40&amp;"･"," ")</f>
        <v> </v>
      </c>
      <c r="AL20" s="237" t="str">
        <f>IF('参考data(発育)'!J40&lt;0,'参考data(発育)'!I40&amp;"･"," ")</f>
        <v> </v>
      </c>
      <c r="AO20" s="299" t="str">
        <f>IF('参考data(発育)'!C58&lt;0,'参考data(発育)'!$B58&amp;"･"," ")</f>
        <v> </v>
      </c>
      <c r="AP20" s="300" t="str">
        <f>IF('参考data(発育)'!E58&lt;0,'参考data(発育)'!$B58&amp;"･"," ")</f>
        <v>5歳･</v>
      </c>
      <c r="AQ20" s="300" t="str">
        <f>IF('参考data(発育)'!G58&lt;0,'参考data(発育)'!$B58&amp;"･"," ")</f>
        <v> </v>
      </c>
      <c r="AR20" s="299" t="str">
        <f>IF('参考data(発育)'!I58&lt;0,'参考data(発育)'!$B58&amp;"･"," ")</f>
        <v> </v>
      </c>
      <c r="AS20" s="300" t="str">
        <f>IF('参考data(発育)'!K58&lt;0,'参考data(発育)'!$B58&amp;"･"," ")</f>
        <v> </v>
      </c>
      <c r="AT20" s="301" t="str">
        <f>IF('参考data(発育)'!M58&lt;0,'参考data(発育)'!$B58&amp;"･"," ")</f>
        <v> </v>
      </c>
    </row>
    <row r="21" spans="1:46" ht="12" customHeight="1">
      <c r="A21" s="3"/>
      <c r="B21" s="3"/>
      <c r="C21" s="396"/>
      <c r="D21" s="26"/>
      <c r="E21" s="516" t="s">
        <v>357</v>
      </c>
      <c r="F21" s="517"/>
      <c r="G21" s="517"/>
      <c r="H21" s="518"/>
      <c r="I21" s="502">
        <f>SUM(I22:L25)</f>
        <v>476</v>
      </c>
      <c r="J21" s="503"/>
      <c r="K21" s="503"/>
      <c r="L21" s="490"/>
      <c r="M21" s="502">
        <f>SUM(M22:P25)</f>
        <v>141470</v>
      </c>
      <c r="N21" s="503"/>
      <c r="O21" s="503"/>
      <c r="P21" s="490"/>
      <c r="Q21" s="502">
        <f>SUM(Q22:T25)</f>
        <v>148</v>
      </c>
      <c r="R21" s="503"/>
      <c r="S21" s="503"/>
      <c r="T21" s="490"/>
      <c r="U21" s="502">
        <f>SUM(U22:X25)</f>
        <v>12502</v>
      </c>
      <c r="V21" s="503"/>
      <c r="W21" s="503"/>
      <c r="X21" s="490"/>
      <c r="Y21" s="502">
        <f>SUM(Y22:AB25)</f>
        <v>60943</v>
      </c>
      <c r="Z21" s="503"/>
      <c r="AA21" s="503"/>
      <c r="AB21" s="490"/>
      <c r="AD21" s="180" t="s">
        <v>8</v>
      </c>
      <c r="AE21" s="181" t="s">
        <v>29</v>
      </c>
      <c r="AF21" s="229"/>
      <c r="AG21" s="229"/>
      <c r="AH21" s="230"/>
      <c r="AI21" s="306"/>
      <c r="AJ21" s="238" t="str">
        <f>IF('参考data(発育)'!D41&lt;0,'参考data(発育)'!C41&amp;"･"," ")</f>
        <v> </v>
      </c>
      <c r="AK21" s="308" t="str">
        <f>IF('参考data(発育)'!G41&lt;0,'参考data(発育)'!F41&amp;"･"," ")</f>
        <v> </v>
      </c>
      <c r="AL21" s="237" t="str">
        <f>IF('参考data(発育)'!J41&lt;0,'参考data(発育)'!I41&amp;"･"," ")</f>
        <v> </v>
      </c>
      <c r="AO21" s="302" t="str">
        <f>IF('参考data(発育)'!C59&lt;0,'参考data(発育)'!$B59&amp;"･"," ")</f>
        <v> </v>
      </c>
      <c r="AP21" s="65" t="str">
        <f>IF('参考data(発育)'!E59&lt;0,'参考data(発育)'!$B59&amp;"･"," ")</f>
        <v> </v>
      </c>
      <c r="AQ21" s="65" t="str">
        <f>IF('参考data(発育)'!G59&lt;0,'参考data(発育)'!$B59&amp;"･"," ")</f>
        <v>6歳･</v>
      </c>
      <c r="AR21" s="302" t="str">
        <f>IF('参考data(発育)'!I59&lt;0,'参考data(発育)'!$B59&amp;"･"," ")</f>
        <v> </v>
      </c>
      <c r="AS21" s="65" t="str">
        <f>IF('参考data(発育)'!K59&lt;0,'参考data(発育)'!$B59&amp;"･"," ")</f>
        <v> </v>
      </c>
      <c r="AT21" s="303" t="str">
        <f>IF('参考data(発育)'!M59&lt;0,'参考data(発育)'!$B59&amp;"･"," ")</f>
        <v> </v>
      </c>
    </row>
    <row r="22" spans="1:46" ht="12" customHeight="1">
      <c r="A22" s="3"/>
      <c r="B22" s="3"/>
      <c r="C22" s="396"/>
      <c r="D22" s="26"/>
      <c r="E22" s="516" t="s">
        <v>82</v>
      </c>
      <c r="F22" s="517"/>
      <c r="G22" s="517"/>
      <c r="H22" s="518"/>
      <c r="I22" s="539">
        <v>75</v>
      </c>
      <c r="J22" s="540"/>
      <c r="K22" s="540"/>
      <c r="L22" s="541"/>
      <c r="M22" s="539">
        <v>8200</v>
      </c>
      <c r="N22" s="540"/>
      <c r="O22" s="540"/>
      <c r="P22" s="541"/>
      <c r="Q22" s="539">
        <v>28</v>
      </c>
      <c r="R22" s="540"/>
      <c r="S22" s="540"/>
      <c r="T22" s="541"/>
      <c r="U22" s="533">
        <v>1013</v>
      </c>
      <c r="V22" s="534"/>
      <c r="W22" s="534"/>
      <c r="X22" s="535"/>
      <c r="Y22" s="533">
        <v>1379</v>
      </c>
      <c r="Z22" s="534"/>
      <c r="AA22" s="534"/>
      <c r="AB22" s="535"/>
      <c r="AD22" s="182"/>
      <c r="AE22" s="181" t="s">
        <v>31</v>
      </c>
      <c r="AF22" s="229"/>
      <c r="AG22" s="229"/>
      <c r="AH22" s="230"/>
      <c r="AI22" s="306"/>
      <c r="AJ22" s="238" t="str">
        <f>IF('参考data(発育)'!D42&lt;0,'参考data(発育)'!C42&amp;"･"," ")</f>
        <v> </v>
      </c>
      <c r="AK22" s="308" t="str">
        <f>IF('参考data(発育)'!G42&lt;0,'参考data(発育)'!F42&amp;"･"," ")</f>
        <v> </v>
      </c>
      <c r="AL22" s="237" t="str">
        <f>IF('参考data(発育)'!J42&lt;0,'参考data(発育)'!I42&amp;"･"," ")</f>
        <v> </v>
      </c>
      <c r="AO22" s="302" t="str">
        <f>IF('参考data(発育)'!C60&lt;0,'参考data(発育)'!$B60&amp;"･"," ")</f>
        <v> </v>
      </c>
      <c r="AP22" s="65" t="str">
        <f>IF('参考data(発育)'!E60&lt;0,'参考data(発育)'!$B60&amp;"･"," ")</f>
        <v> </v>
      </c>
      <c r="AQ22" s="65" t="str">
        <f>IF('参考data(発育)'!G60&lt;0,'参考data(発育)'!$B60&amp;"･"," ")</f>
        <v> </v>
      </c>
      <c r="AR22" s="302" t="str">
        <f>IF('参考data(発育)'!I60&lt;0,'参考data(発育)'!$B60&amp;"･"," ")</f>
        <v> </v>
      </c>
      <c r="AS22" s="65" t="str">
        <f>IF('参考data(発育)'!K60&lt;0,'参考data(発育)'!$B60&amp;"･"," ")</f>
        <v> </v>
      </c>
      <c r="AT22" s="303" t="str">
        <f>IF('参考data(発育)'!M60&lt;0,'参考data(発育)'!$B60&amp;"･"," ")</f>
        <v> </v>
      </c>
    </row>
    <row r="23" spans="1:46" ht="12" customHeight="1">
      <c r="A23" s="3"/>
      <c r="B23" s="3"/>
      <c r="C23" s="396"/>
      <c r="D23" s="26"/>
      <c r="E23" s="516" t="s">
        <v>80</v>
      </c>
      <c r="F23" s="517"/>
      <c r="G23" s="517"/>
      <c r="H23" s="518"/>
      <c r="I23" s="539">
        <v>233</v>
      </c>
      <c r="J23" s="540"/>
      <c r="K23" s="540"/>
      <c r="L23" s="541"/>
      <c r="M23" s="539">
        <v>67132</v>
      </c>
      <c r="N23" s="540"/>
      <c r="O23" s="540"/>
      <c r="P23" s="541"/>
      <c r="Q23" s="539">
        <v>57</v>
      </c>
      <c r="R23" s="540"/>
      <c r="S23" s="540"/>
      <c r="T23" s="541"/>
      <c r="U23" s="533">
        <v>4966</v>
      </c>
      <c r="V23" s="534"/>
      <c r="W23" s="534"/>
      <c r="X23" s="535"/>
      <c r="Y23" s="533">
        <v>23911</v>
      </c>
      <c r="Z23" s="534"/>
      <c r="AA23" s="534"/>
      <c r="AB23" s="535"/>
      <c r="AD23" s="182"/>
      <c r="AE23" s="181" t="s">
        <v>32</v>
      </c>
      <c r="AF23" s="229"/>
      <c r="AG23" s="229"/>
      <c r="AH23" s="230"/>
      <c r="AI23" s="306"/>
      <c r="AJ23" s="238" t="str">
        <f>IF('参考data(発育)'!D43&lt;0,'参考data(発育)'!C43&amp;"･"," ")</f>
        <v> </v>
      </c>
      <c r="AK23" s="308" t="str">
        <f>IF('参考data(発育)'!G43&lt;0,'参考data(発育)'!F43&amp;"･"," ")</f>
        <v> </v>
      </c>
      <c r="AL23" s="237" t="str">
        <f>IF('参考data(発育)'!J43&lt;0,'参考data(発育)'!I43&amp;"･"," ")</f>
        <v> </v>
      </c>
      <c r="AO23" s="302" t="str">
        <f>IF('参考data(発育)'!C61&lt;0,'参考data(発育)'!$B61&amp;"･"," ")</f>
        <v> </v>
      </c>
      <c r="AP23" s="65" t="str">
        <f>IF('参考data(発育)'!E61&lt;0,'参考data(発育)'!$B61&amp;"･"," ")</f>
        <v> </v>
      </c>
      <c r="AQ23" s="65" t="str">
        <f>IF('参考data(発育)'!G61&lt;0,'参考data(発育)'!$B61&amp;"･"," ")</f>
        <v> </v>
      </c>
      <c r="AR23" s="302" t="str">
        <f>IF('参考data(発育)'!I61&lt;0,'参考data(発育)'!$B61&amp;"･"," ")</f>
        <v> </v>
      </c>
      <c r="AS23" s="65" t="str">
        <f>IF('参考data(発育)'!K61&lt;0,'参考data(発育)'!$B61&amp;"･"," ")</f>
        <v> </v>
      </c>
      <c r="AT23" s="303" t="str">
        <f>IF('参考data(発育)'!M61&lt;0,'参考data(発育)'!$B61&amp;"･"," ")</f>
        <v> </v>
      </c>
    </row>
    <row r="24" spans="1:46" ht="12" customHeight="1">
      <c r="A24" s="3"/>
      <c r="B24" s="3"/>
      <c r="C24" s="396"/>
      <c r="D24" s="26"/>
      <c r="E24" s="516" t="s">
        <v>81</v>
      </c>
      <c r="F24" s="517"/>
      <c r="G24" s="517"/>
      <c r="H24" s="518"/>
      <c r="I24" s="539">
        <v>105</v>
      </c>
      <c r="J24" s="540"/>
      <c r="K24" s="540"/>
      <c r="L24" s="541"/>
      <c r="M24" s="539">
        <v>34052</v>
      </c>
      <c r="N24" s="540"/>
      <c r="O24" s="540"/>
      <c r="P24" s="541"/>
      <c r="Q24" s="539">
        <v>37</v>
      </c>
      <c r="R24" s="540"/>
      <c r="S24" s="540"/>
      <c r="T24" s="541"/>
      <c r="U24" s="533">
        <v>4183</v>
      </c>
      <c r="V24" s="534"/>
      <c r="W24" s="534"/>
      <c r="X24" s="535"/>
      <c r="Y24" s="533">
        <v>16737</v>
      </c>
      <c r="Z24" s="534"/>
      <c r="AA24" s="534"/>
      <c r="AB24" s="535"/>
      <c r="AD24" s="182"/>
      <c r="AE24" s="181" t="s">
        <v>33</v>
      </c>
      <c r="AF24" s="229"/>
      <c r="AG24" s="229"/>
      <c r="AH24" s="230"/>
      <c r="AI24" s="306"/>
      <c r="AJ24" s="238" t="str">
        <f>IF('参考data(発育)'!D44&lt;0,'参考data(発育)'!C44&amp;"･"," ")</f>
        <v> </v>
      </c>
      <c r="AK24" s="308" t="str">
        <f>IF('参考data(発育)'!G44&lt;0,'参考data(発育)'!F44&amp;"･"," ")</f>
        <v> </v>
      </c>
      <c r="AL24" s="237" t="str">
        <f>IF('参考data(発育)'!J44&lt;0,'参考data(発育)'!I44&amp;"･"," ")</f>
        <v>9歳･</v>
      </c>
      <c r="AO24" s="302" t="str">
        <f>IF('参考data(発育)'!C62&lt;0,'参考data(発育)'!$B62&amp;"･"," ")</f>
        <v> </v>
      </c>
      <c r="AP24" s="65" t="str">
        <f>IF('参考data(発育)'!E62&lt;0,'参考data(発育)'!$B62&amp;"･"," ")</f>
        <v> </v>
      </c>
      <c r="AQ24" s="65" t="str">
        <f>IF('参考data(発育)'!G62&lt;0,'参考data(発育)'!$B62&amp;"･"," ")</f>
        <v> </v>
      </c>
      <c r="AR24" s="302" t="str">
        <f>IF('参考data(発育)'!I62&lt;0,'参考data(発育)'!$B62&amp;"･"," ")</f>
        <v> </v>
      </c>
      <c r="AS24" s="65" t="str">
        <f>IF('参考data(発育)'!K62&lt;0,'参考data(発育)'!$B62&amp;"･"," ")</f>
        <v> </v>
      </c>
      <c r="AT24" s="303" t="str">
        <f>IF('参考data(発育)'!M62&lt;0,'参考data(発育)'!$B62&amp;"･"," ")</f>
        <v> </v>
      </c>
    </row>
    <row r="25" spans="1:46" ht="12" customHeight="1">
      <c r="A25" s="3"/>
      <c r="B25" s="3"/>
      <c r="C25" s="396"/>
      <c r="D25" s="26"/>
      <c r="E25" s="536" t="s">
        <v>20</v>
      </c>
      <c r="F25" s="537"/>
      <c r="G25" s="537"/>
      <c r="H25" s="538"/>
      <c r="I25" s="488">
        <v>63</v>
      </c>
      <c r="J25" s="489"/>
      <c r="K25" s="489"/>
      <c r="L25" s="486"/>
      <c r="M25" s="488">
        <v>32086</v>
      </c>
      <c r="N25" s="489"/>
      <c r="O25" s="489"/>
      <c r="P25" s="486"/>
      <c r="Q25" s="488">
        <v>26</v>
      </c>
      <c r="R25" s="489"/>
      <c r="S25" s="489"/>
      <c r="T25" s="486"/>
      <c r="U25" s="552">
        <v>2340</v>
      </c>
      <c r="V25" s="553"/>
      <c r="W25" s="553"/>
      <c r="X25" s="554"/>
      <c r="Y25" s="552">
        <v>18916</v>
      </c>
      <c r="Z25" s="553"/>
      <c r="AA25" s="553"/>
      <c r="AB25" s="554"/>
      <c r="AD25" s="182"/>
      <c r="AE25" s="181" t="s">
        <v>34</v>
      </c>
      <c r="AF25" s="229"/>
      <c r="AG25" s="229"/>
      <c r="AH25" s="230"/>
      <c r="AI25" s="306"/>
      <c r="AJ25" s="238" t="str">
        <f>IF('参考data(発育)'!D45&lt;0,'参考data(発育)'!C45&amp;"･"," ")</f>
        <v>10歳･</v>
      </c>
      <c r="AK25" s="308" t="str">
        <f>IF('参考data(発育)'!G45&lt;0,'参考data(発育)'!F45&amp;"･"," ")</f>
        <v> </v>
      </c>
      <c r="AL25" s="237" t="str">
        <f>IF('参考data(発育)'!J45&lt;0,'参考data(発育)'!I45&amp;"･"," ")</f>
        <v>10歳･</v>
      </c>
      <c r="AO25" s="302" t="str">
        <f>IF('参考data(発育)'!C63&lt;0,'参考data(発育)'!$B63&amp;"･"," ")</f>
        <v> </v>
      </c>
      <c r="AP25" s="65" t="str">
        <f>IF('参考data(発育)'!E63&lt;0,'参考data(発育)'!$B63&amp;"･"," ")</f>
        <v> </v>
      </c>
      <c r="AQ25" s="65" t="str">
        <f>IF('参考data(発育)'!G63&lt;0,'参考data(発育)'!$B63&amp;"･"," ")</f>
        <v> </v>
      </c>
      <c r="AR25" s="302" t="str">
        <f>IF('参考data(発育)'!I63&lt;0,'参考data(発育)'!$B63&amp;"･"," ")</f>
        <v> </v>
      </c>
      <c r="AS25" s="65" t="str">
        <f>IF('参考data(発育)'!K63&lt;0,'参考data(発育)'!$B63&amp;"･"," ")</f>
        <v> </v>
      </c>
      <c r="AT25" s="303" t="str">
        <f>IF('参考data(発育)'!M63&lt;0,'参考data(発育)'!$B63&amp;"･"," ")</f>
        <v> </v>
      </c>
    </row>
    <row r="26" spans="1:46" ht="15" customHeight="1">
      <c r="A26" s="387"/>
      <c r="B26" s="3"/>
      <c r="C26" s="396"/>
      <c r="D26" s="26"/>
      <c r="E26" s="284"/>
      <c r="F26" s="284"/>
      <c r="G26" s="284"/>
      <c r="H26" s="284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8"/>
      <c r="V26" s="428"/>
      <c r="W26" s="428"/>
      <c r="X26" s="428"/>
      <c r="Y26" s="428"/>
      <c r="Z26" s="428"/>
      <c r="AA26" s="428"/>
      <c r="AB26" s="428"/>
      <c r="AD26" s="182"/>
      <c r="AE26" s="181"/>
      <c r="AF26" s="229"/>
      <c r="AG26" s="229"/>
      <c r="AH26" s="230"/>
      <c r="AI26" s="306"/>
      <c r="AJ26" s="238"/>
      <c r="AK26" s="308"/>
      <c r="AL26" s="237"/>
      <c r="AO26" s="302"/>
      <c r="AP26" s="65"/>
      <c r="AQ26" s="65"/>
      <c r="AR26" s="302"/>
      <c r="AS26" s="65"/>
      <c r="AT26" s="303"/>
    </row>
    <row r="27" spans="1:46" ht="13.5" customHeight="1">
      <c r="A27" s="387" t="s">
        <v>276</v>
      </c>
      <c r="B27" s="3"/>
      <c r="C27" s="39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D27" s="162"/>
      <c r="AE27" s="181" t="s">
        <v>35</v>
      </c>
      <c r="AF27" s="229"/>
      <c r="AG27" s="229"/>
      <c r="AH27" s="230"/>
      <c r="AI27" s="306"/>
      <c r="AJ27" s="238" t="str">
        <f>IF('参考data(発育)'!D46&lt;0,'参考data(発育)'!C46&amp;"･"," ")</f>
        <v>11歳･</v>
      </c>
      <c r="AK27" s="308" t="str">
        <f>IF('参考data(発育)'!G46&lt;0,'参考data(発育)'!F46&amp;"･"," ")</f>
        <v>11歳･</v>
      </c>
      <c r="AL27" s="237" t="str">
        <f>IF('参考data(発育)'!J46&lt;0,'参考data(発育)'!I46&amp;"･"," ")</f>
        <v>11歳･</v>
      </c>
      <c r="AO27" s="302" t="str">
        <f>IF('参考data(発育)'!C64&lt;0,'参考data(発育)'!$B64&amp;"･"," ")</f>
        <v> </v>
      </c>
      <c r="AP27" s="65" t="str">
        <f>IF('参考data(発育)'!E64&lt;0,'参考data(発育)'!$B64&amp;"･"," ")</f>
        <v> </v>
      </c>
      <c r="AQ27" s="65" t="str">
        <f>IF('参考data(発育)'!G64&lt;0,'参考data(発育)'!$B64&amp;"･"," ")</f>
        <v> </v>
      </c>
      <c r="AR27" s="302" t="str">
        <f>IF('参考data(発育)'!I64&lt;0,'参考data(発育)'!$B64&amp;"･"," ")</f>
        <v> </v>
      </c>
      <c r="AS27" s="65" t="str">
        <f>IF('参考data(発育)'!K64&lt;0,'参考data(発育)'!$B64&amp;"･"," ")</f>
        <v> </v>
      </c>
      <c r="AT27" s="303" t="str">
        <f>IF('参考data(発育)'!M64&lt;0,'参考data(発育)'!$B64&amp;"･"," ")</f>
        <v> </v>
      </c>
    </row>
    <row r="28" spans="1:46" ht="13.5" customHeight="1">
      <c r="A28" s="3"/>
      <c r="B28" s="387" t="s">
        <v>324</v>
      </c>
      <c r="C28" s="396"/>
      <c r="D28" s="397" t="s">
        <v>424</v>
      </c>
      <c r="E28" s="26"/>
      <c r="F28" s="26"/>
      <c r="G28" s="26"/>
      <c r="H28" s="26"/>
      <c r="I28" s="26"/>
      <c r="J28" s="26"/>
      <c r="K28" s="26"/>
      <c r="L28" s="26"/>
      <c r="M28" s="370"/>
      <c r="N28" s="370"/>
      <c r="O28" s="370"/>
      <c r="P28" s="370"/>
      <c r="Q28" s="370"/>
      <c r="R28" s="370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D28" s="180" t="s">
        <v>16</v>
      </c>
      <c r="AE28" s="163" t="s">
        <v>36</v>
      </c>
      <c r="AF28" s="229"/>
      <c r="AG28" s="229"/>
      <c r="AH28" s="230"/>
      <c r="AI28" s="306"/>
      <c r="AJ28" s="238" t="str">
        <f>IF('参考data(発育)'!D47&lt;0,'参考data(発育)'!C47&amp;"･"," ")</f>
        <v> </v>
      </c>
      <c r="AK28" s="308" t="str">
        <f>IF('参考data(発育)'!G47&lt;0,'参考data(発育)'!F47&amp;"･"," ")</f>
        <v>12歳･</v>
      </c>
      <c r="AL28" s="237" t="str">
        <f>IF('参考data(発育)'!J47&lt;0,'参考data(発育)'!I47&amp;"･"," ")</f>
        <v>12歳･</v>
      </c>
      <c r="AO28" s="302" t="str">
        <f>IF('参考data(発育)'!C65&lt;0,'参考data(発育)'!$B65&amp;"･"," ")</f>
        <v> </v>
      </c>
      <c r="AP28" s="65" t="str">
        <f>IF('参考data(発育)'!E65&lt;0,'参考data(発育)'!$B65&amp;"･"," ")</f>
        <v> </v>
      </c>
      <c r="AQ28" s="65" t="str">
        <f>IF('参考data(発育)'!G65&lt;0,'参考data(発育)'!$B65&amp;"･"," ")</f>
        <v> </v>
      </c>
      <c r="AR28" s="302" t="str">
        <f>IF('参考data(発育)'!I65&lt;0,'参考data(発育)'!$B65&amp;"･"," ")</f>
        <v> </v>
      </c>
      <c r="AS28" s="65" t="str">
        <f>IF('参考data(発育)'!K65&lt;0,'参考data(発育)'!$B65&amp;"･"," ")</f>
        <v> </v>
      </c>
      <c r="AT28" s="303" t="str">
        <f>IF('参考data(発育)'!M65&lt;0,'参考data(発育)'!$B65&amp;"･"," ")</f>
        <v> </v>
      </c>
    </row>
    <row r="29" spans="1:46" ht="17.25" customHeight="1">
      <c r="A29" s="3"/>
      <c r="B29" s="3"/>
      <c r="C29" s="396"/>
      <c r="D29" s="26"/>
      <c r="E29" s="3"/>
      <c r="F29" s="397" t="s">
        <v>267</v>
      </c>
      <c r="G29" s="26"/>
      <c r="H29" s="26"/>
      <c r="I29" s="26"/>
      <c r="J29" s="26"/>
      <c r="K29" s="26"/>
      <c r="L29" s="26"/>
      <c r="M29" s="370"/>
      <c r="N29" s="370"/>
      <c r="O29" s="370"/>
      <c r="P29" s="370"/>
      <c r="Q29" s="370"/>
      <c r="R29" s="370"/>
      <c r="S29" s="370"/>
      <c r="T29" s="370"/>
      <c r="U29" s="390"/>
      <c r="V29" s="390"/>
      <c r="W29" s="390"/>
      <c r="X29" s="390"/>
      <c r="Y29" s="390"/>
      <c r="Z29" s="390"/>
      <c r="AA29" s="390"/>
      <c r="AB29" s="390"/>
      <c r="AD29" s="182"/>
      <c r="AE29" s="181" t="s">
        <v>37</v>
      </c>
      <c r="AF29" s="229"/>
      <c r="AG29" s="229"/>
      <c r="AH29" s="230"/>
      <c r="AI29" s="306"/>
      <c r="AJ29" s="238" t="str">
        <f>IF('参考data(発育)'!D48&lt;0,'参考data(発育)'!C48&amp;"･"," ")</f>
        <v> </v>
      </c>
      <c r="AK29" s="308" t="str">
        <f>IF('参考data(発育)'!G48&lt;0,'参考data(発育)'!F48&amp;"･"," ")</f>
        <v> </v>
      </c>
      <c r="AL29" s="237" t="str">
        <f>IF('参考data(発育)'!J48&lt;0,'参考data(発育)'!I48&amp;"･"," ")</f>
        <v> </v>
      </c>
      <c r="AO29" s="302" t="str">
        <f>IF('参考data(発育)'!C66&lt;0,'参考data(発育)'!$B66&amp;"･"," ")</f>
        <v> </v>
      </c>
      <c r="AP29" s="65" t="str">
        <f>IF('参考data(発育)'!E66&lt;0,'参考data(発育)'!$B66&amp;"･"," ")</f>
        <v> </v>
      </c>
      <c r="AQ29" s="65" t="str">
        <f>IF('参考data(発育)'!G66&lt;0,'参考data(発育)'!$B66&amp;"･"," ")</f>
        <v> </v>
      </c>
      <c r="AR29" s="302" t="str">
        <f>IF('参考data(発育)'!I66&lt;0,'参考data(発育)'!$B66&amp;"･"," ")</f>
        <v> </v>
      </c>
      <c r="AS29" s="65" t="str">
        <f>IF('参考data(発育)'!K66&lt;0,'参考data(発育)'!$B66&amp;"･"," ")</f>
        <v> </v>
      </c>
      <c r="AT29" s="303" t="str">
        <f>IF('参考data(発育)'!M66&lt;0,'参考data(発育)'!$B66&amp;"･"," ")</f>
        <v> </v>
      </c>
    </row>
    <row r="30" spans="1:46" ht="13.5" customHeight="1">
      <c r="A30" s="3"/>
      <c r="B30" s="3"/>
      <c r="C30" s="396"/>
      <c r="D30" s="27"/>
      <c r="E30" s="521" t="s">
        <v>266</v>
      </c>
      <c r="F30" s="522"/>
      <c r="G30" s="522"/>
      <c r="H30" s="523"/>
      <c r="I30" s="530" t="s">
        <v>381</v>
      </c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2"/>
      <c r="AD30" s="162"/>
      <c r="AE30" s="183" t="s">
        <v>38</v>
      </c>
      <c r="AF30" s="229"/>
      <c r="AG30" s="229"/>
      <c r="AH30" s="230"/>
      <c r="AI30" s="306"/>
      <c r="AJ30" s="238" t="str">
        <f>IF('参考data(発育)'!D49&lt;0,'参考data(発育)'!C49&amp;"･"," ")</f>
        <v> </v>
      </c>
      <c r="AK30" s="308" t="str">
        <f>IF('参考data(発育)'!G49&lt;0,'参考data(発育)'!F49&amp;"･"," ")</f>
        <v> </v>
      </c>
      <c r="AL30" s="237" t="str">
        <f>IF('参考data(発育)'!J49&lt;0,'参考data(発育)'!I49&amp;"･"," ")</f>
        <v> </v>
      </c>
      <c r="AO30" s="302" t="str">
        <f>IF('参考data(発育)'!C67&lt;0,'参考data(発育)'!$B67&amp;"･"," ")</f>
        <v> </v>
      </c>
      <c r="AP30" s="65" t="str">
        <f>IF('参考data(発育)'!E67&lt;0,'参考data(発育)'!$B67&amp;"･"," ")</f>
        <v> </v>
      </c>
      <c r="AQ30" s="65" t="str">
        <f>IF('参考data(発育)'!G67&lt;0,'参考data(発育)'!$B67&amp;"･"," ")</f>
        <v> </v>
      </c>
      <c r="AR30" s="302" t="str">
        <f>IF('参考data(発育)'!I67&lt;0,'参考data(発育)'!$B67&amp;"･"," ")</f>
        <v> </v>
      </c>
      <c r="AS30" s="65" t="str">
        <f>IF('参考data(発育)'!K67&lt;0,'参考data(発育)'!$B67&amp;"･"," ")</f>
        <v> </v>
      </c>
      <c r="AT30" s="303" t="str">
        <f>IF('参考data(発育)'!M67&lt;0,'参考data(発育)'!$B67&amp;"･"," ")</f>
        <v> </v>
      </c>
    </row>
    <row r="31" spans="1:46" ht="13.5" customHeight="1">
      <c r="A31" s="3"/>
      <c r="B31" s="3"/>
      <c r="C31" s="396"/>
      <c r="D31" s="27"/>
      <c r="E31" s="524"/>
      <c r="F31" s="525"/>
      <c r="G31" s="525"/>
      <c r="H31" s="526"/>
      <c r="I31" s="530" t="s">
        <v>72</v>
      </c>
      <c r="J31" s="531"/>
      <c r="K31" s="531"/>
      <c r="L31" s="531"/>
      <c r="M31" s="531"/>
      <c r="N31" s="531"/>
      <c r="O31" s="531"/>
      <c r="P31" s="531"/>
      <c r="Q31" s="531"/>
      <c r="R31" s="532"/>
      <c r="S31" s="530" t="s">
        <v>264</v>
      </c>
      <c r="T31" s="531"/>
      <c r="U31" s="531"/>
      <c r="V31" s="531"/>
      <c r="W31" s="531"/>
      <c r="X31" s="531"/>
      <c r="Y31" s="531"/>
      <c r="Z31" s="531"/>
      <c r="AA31" s="531"/>
      <c r="AB31" s="532"/>
      <c r="AD31" s="180" t="s">
        <v>20</v>
      </c>
      <c r="AE31" s="181" t="s">
        <v>39</v>
      </c>
      <c r="AF31" s="229"/>
      <c r="AG31" s="229"/>
      <c r="AH31" s="230"/>
      <c r="AI31" s="306"/>
      <c r="AJ31" s="238" t="str">
        <f>IF('参考data(発育)'!D50&lt;0,'参考data(発育)'!C50&amp;"･"," ")</f>
        <v> </v>
      </c>
      <c r="AK31" s="308" t="str">
        <f>IF('参考data(発育)'!G50&lt;0,'参考data(発育)'!F50&amp;"･"," ")</f>
        <v> </v>
      </c>
      <c r="AL31" s="237" t="str">
        <f>IF('参考data(発育)'!J50&lt;0,'参考data(発育)'!I50&amp;"･"," ")</f>
        <v> </v>
      </c>
      <c r="AO31" s="302" t="str">
        <f>IF('参考data(発育)'!C68&lt;0,'参考data(発育)'!$B68&amp;"･"," ")</f>
        <v> </v>
      </c>
      <c r="AP31" s="65" t="str">
        <f>IF('参考data(発育)'!E68&lt;0,'参考data(発育)'!$B68&amp;"･"," ")</f>
        <v> </v>
      </c>
      <c r="AQ31" s="65" t="str">
        <f>IF('参考data(発育)'!G68&lt;0,'参考data(発育)'!$B68&amp;"･"," ")</f>
        <v> </v>
      </c>
      <c r="AR31" s="302" t="str">
        <f>IF('参考data(発育)'!I68&lt;0,'参考data(発育)'!$B68&amp;"･"," ")</f>
        <v> </v>
      </c>
      <c r="AS31" s="65" t="str">
        <f>IF('参考data(発育)'!K68&lt;0,'参考data(発育)'!$B68&amp;"･"," ")</f>
        <v>15歳･</v>
      </c>
      <c r="AT31" s="303" t="str">
        <f>IF('参考data(発育)'!M68&lt;0,'参考data(発育)'!$B68&amp;"･"," ")</f>
        <v>15歳･</v>
      </c>
    </row>
    <row r="32" spans="1:46" ht="13.5" customHeight="1">
      <c r="A32" s="3"/>
      <c r="B32" s="3"/>
      <c r="C32" s="396"/>
      <c r="D32" s="27"/>
      <c r="E32" s="527"/>
      <c r="F32" s="528"/>
      <c r="G32" s="528"/>
      <c r="H32" s="529"/>
      <c r="I32" s="530" t="s">
        <v>248</v>
      </c>
      <c r="J32" s="531"/>
      <c r="K32" s="531"/>
      <c r="L32" s="531"/>
      <c r="M32" s="532"/>
      <c r="N32" s="530" t="s">
        <v>263</v>
      </c>
      <c r="O32" s="531"/>
      <c r="P32" s="531"/>
      <c r="Q32" s="531"/>
      <c r="R32" s="532"/>
      <c r="S32" s="530" t="s">
        <v>248</v>
      </c>
      <c r="T32" s="531"/>
      <c r="U32" s="531"/>
      <c r="V32" s="531"/>
      <c r="W32" s="532"/>
      <c r="X32" s="530" t="s">
        <v>263</v>
      </c>
      <c r="Y32" s="531"/>
      <c r="Z32" s="531"/>
      <c r="AA32" s="531"/>
      <c r="AB32" s="532"/>
      <c r="AD32" s="182"/>
      <c r="AE32" s="181" t="s">
        <v>40</v>
      </c>
      <c r="AF32" s="229"/>
      <c r="AG32" s="229"/>
      <c r="AH32" s="230"/>
      <c r="AI32" s="306"/>
      <c r="AJ32" s="238" t="str">
        <f>IF('参考data(発育)'!D51&lt;0,'参考data(発育)'!C51&amp;"･"," ")</f>
        <v> </v>
      </c>
      <c r="AK32" s="308" t="str">
        <f>IF('参考data(発育)'!G51&lt;0,'参考data(発育)'!F51&amp;"･"," ")</f>
        <v> </v>
      </c>
      <c r="AL32" s="237" t="str">
        <f>IF('参考data(発育)'!J51&lt;0,'参考data(発育)'!I51&amp;"･"," ")</f>
        <v> </v>
      </c>
      <c r="AO32" s="302" t="str">
        <f>IF('参考data(発育)'!C69&lt;0,'参考data(発育)'!$B69&amp;"･"," ")</f>
        <v> </v>
      </c>
      <c r="AP32" s="65" t="str">
        <f>IF('参考data(発育)'!E69&lt;0,'参考data(発育)'!$B69&amp;"･"," ")</f>
        <v> </v>
      </c>
      <c r="AQ32" s="65" t="str">
        <f>IF('参考data(発育)'!G69&lt;0,'参考data(発育)'!$B69&amp;"･"," ")</f>
        <v> </v>
      </c>
      <c r="AR32" s="302" t="str">
        <f>IF('参考data(発育)'!I69&lt;0,'参考data(発育)'!$B69&amp;"･"," ")</f>
        <v> </v>
      </c>
      <c r="AS32" s="65" t="str">
        <f>IF('参考data(発育)'!K69&lt;0,'参考data(発育)'!$B69&amp;"･"," ")</f>
        <v> </v>
      </c>
      <c r="AT32" s="303" t="str">
        <f>IF('参考data(発育)'!M69&lt;0,'参考data(発育)'!$B69&amp;"･"," ")</f>
        <v> </v>
      </c>
    </row>
    <row r="33" spans="1:46" ht="13.5" customHeight="1">
      <c r="A33" s="3"/>
      <c r="B33" s="3"/>
      <c r="C33" s="396"/>
      <c r="D33" s="26"/>
      <c r="E33" s="615" t="s">
        <v>249</v>
      </c>
      <c r="F33" s="616"/>
      <c r="G33" s="616"/>
      <c r="H33" s="617"/>
      <c r="I33" s="563" t="s">
        <v>395</v>
      </c>
      <c r="J33" s="545"/>
      <c r="K33" s="545"/>
      <c r="L33" s="545"/>
      <c r="M33" s="564"/>
      <c r="N33" s="395"/>
      <c r="O33" s="614" t="s">
        <v>396</v>
      </c>
      <c r="P33" s="614"/>
      <c r="Q33" s="614"/>
      <c r="R33" s="614"/>
      <c r="S33" s="606" t="s">
        <v>401</v>
      </c>
      <c r="T33" s="607"/>
      <c r="U33" s="607"/>
      <c r="V33" s="607"/>
      <c r="W33" s="608"/>
      <c r="X33" s="393"/>
      <c r="Y33" s="487" t="s">
        <v>400</v>
      </c>
      <c r="Z33" s="487"/>
      <c r="AA33" s="487"/>
      <c r="AB33" s="543"/>
      <c r="AD33" s="162"/>
      <c r="AE33" s="293" t="s">
        <v>41</v>
      </c>
      <c r="AF33" s="229"/>
      <c r="AG33" s="229"/>
      <c r="AH33" s="230"/>
      <c r="AI33" s="306"/>
      <c r="AJ33" s="297" t="str">
        <f>IF('参考data(発育)'!D52&lt;0,'参考data(発育)'!C52&amp;"･"," ")</f>
        <v> </v>
      </c>
      <c r="AK33" s="309" t="str">
        <f>IF('参考data(発育)'!G52&lt;0,'参考data(発育)'!F52&amp;"･"," ")</f>
        <v> </v>
      </c>
      <c r="AL33" s="298" t="str">
        <f>IF('参考data(発育)'!J52&lt;0,'参考data(発育)'!I52&amp;"･"," ")</f>
        <v> </v>
      </c>
      <c r="AO33" s="304" t="str">
        <f>IF('参考data(発育)'!C70&lt;0,'参考data(発育)'!$B70&amp;"･"," ")</f>
        <v> </v>
      </c>
      <c r="AP33" s="234" t="str">
        <f>IF('参考data(発育)'!E70&lt;0,'参考data(発育)'!$B70&amp;"･"," ")</f>
        <v> </v>
      </c>
      <c r="AQ33" s="234" t="str">
        <f>IF('参考data(発育)'!G70&lt;0,'参考data(発育)'!$B70&amp;"･"," ")</f>
        <v> </v>
      </c>
      <c r="AR33" s="304" t="str">
        <f>IF('参考data(発育)'!I70&lt;0,'参考data(発育)'!$B70&amp;"･"," ")</f>
        <v> </v>
      </c>
      <c r="AS33" s="234" t="str">
        <f>IF('参考data(発育)'!K70&lt;0,'参考data(発育)'!$B70&amp;"･"," ")</f>
        <v> </v>
      </c>
      <c r="AT33" s="305" t="str">
        <f>IF('参考data(発育)'!M70&lt;0,'参考data(発育)'!$B70&amp;"･"," ")</f>
        <v> </v>
      </c>
    </row>
    <row r="34" spans="1:45" ht="13.5" customHeight="1">
      <c r="A34" s="3"/>
      <c r="B34" s="3"/>
      <c r="C34" s="396"/>
      <c r="D34" s="26"/>
      <c r="E34" s="524" t="s">
        <v>250</v>
      </c>
      <c r="F34" s="525"/>
      <c r="G34" s="525"/>
      <c r="H34" s="577"/>
      <c r="I34" s="549" t="s">
        <v>397</v>
      </c>
      <c r="J34" s="550"/>
      <c r="K34" s="550"/>
      <c r="L34" s="550"/>
      <c r="M34" s="551"/>
      <c r="N34" s="26"/>
      <c r="O34" s="487" t="s">
        <v>398</v>
      </c>
      <c r="P34" s="487"/>
      <c r="Q34" s="487"/>
      <c r="R34" s="487"/>
      <c r="S34" s="560" t="s">
        <v>376</v>
      </c>
      <c r="T34" s="561"/>
      <c r="U34" s="561"/>
      <c r="V34" s="561"/>
      <c r="W34" s="562"/>
      <c r="X34" s="393"/>
      <c r="Y34" s="487" t="s">
        <v>402</v>
      </c>
      <c r="Z34" s="487"/>
      <c r="AA34" s="487"/>
      <c r="AB34" s="543"/>
      <c r="AI34" s="50" t="s">
        <v>26</v>
      </c>
      <c r="AJ34" s="3" t="str">
        <f>TRIM(CONCATENATE(AJ20,AJ21,AJ22,AJ23,AJ24,AJ25,AJ27,AJ28,AJ29,AJ30,AJ31,AJ32,AJ33,))</f>
        <v>10歳･11歳･</v>
      </c>
      <c r="AM34" s="497" t="s">
        <v>143</v>
      </c>
      <c r="AN34" s="116" t="s">
        <v>26</v>
      </c>
      <c r="AO34" s="26">
        <f>TRIM(CONCATENATE(AO20,AO21,AO22,AO23,AO24,AO25,AO27,AO28,AO29,AO30,AO31,AO32,AO33,))</f>
      </c>
      <c r="AP34" s="65"/>
      <c r="AQ34" s="65"/>
      <c r="AR34" s="231" t="str">
        <f>IF(LEN(AO34)&gt;0,LEFT(AO34,LEN(AO34)-1)&amp;"の身長、"," ")</f>
        <v> </v>
      </c>
      <c r="AS34" s="65"/>
    </row>
    <row r="35" spans="1:45" ht="24.75" customHeight="1">
      <c r="A35" s="3"/>
      <c r="B35" s="3"/>
      <c r="C35" s="396"/>
      <c r="D35" s="27"/>
      <c r="E35" s="565" t="s">
        <v>265</v>
      </c>
      <c r="F35" s="612"/>
      <c r="G35" s="612"/>
      <c r="H35" s="613"/>
      <c r="I35" s="609" t="s">
        <v>415</v>
      </c>
      <c r="J35" s="610"/>
      <c r="K35" s="610"/>
      <c r="L35" s="610"/>
      <c r="M35" s="611"/>
      <c r="N35" s="27"/>
      <c r="O35" s="487" t="s">
        <v>399</v>
      </c>
      <c r="P35" s="487"/>
      <c r="Q35" s="487"/>
      <c r="R35" s="543"/>
      <c r="S35" s="555" t="s">
        <v>401</v>
      </c>
      <c r="T35" s="556"/>
      <c r="U35" s="556"/>
      <c r="V35" s="556"/>
      <c r="W35" s="557"/>
      <c r="X35" s="419"/>
      <c r="Y35" s="558" t="s">
        <v>377</v>
      </c>
      <c r="Z35" s="558"/>
      <c r="AA35" s="558"/>
      <c r="AB35" s="559"/>
      <c r="AD35"/>
      <c r="AE35"/>
      <c r="AF35"/>
      <c r="AG35"/>
      <c r="AH35"/>
      <c r="AI35" s="27" t="s">
        <v>45</v>
      </c>
      <c r="AJ35" s="3" t="str">
        <f>TRIM(CONCATENATE(AK20,AK21,AK22,AK23,AK24,AK25,AK27,AK28,AK29,AK30,AK31,AK32,AK33,))</f>
        <v>11歳･12歳･</v>
      </c>
      <c r="AM35" s="497"/>
      <c r="AN35" s="27" t="s">
        <v>45</v>
      </c>
      <c r="AO35" s="26" t="str">
        <f>TRIM(CONCATENATE(AP20,AP21,AP22,AP23,AP24,AP25,AP27,AP28,AP29,AP30,AP31,AP32,AP33,))</f>
        <v>5歳･</v>
      </c>
      <c r="AP35" s="65"/>
      <c r="AQ35" s="65"/>
      <c r="AR35" s="231" t="str">
        <f>IF(LEN(AO35)&gt;0,LEFT(AO35,LEN(AO35)-1)&amp;"の体重、"," ")</f>
        <v>5歳の体重、</v>
      </c>
      <c r="AS35" s="65"/>
    </row>
    <row r="36" spans="1:45" ht="8.25" customHeight="1">
      <c r="A36" s="3"/>
      <c r="B36" s="3"/>
      <c r="C36" s="396"/>
      <c r="D36" s="27"/>
      <c r="E36" s="418"/>
      <c r="F36" s="418"/>
      <c r="G36" s="418"/>
      <c r="H36" s="418"/>
      <c r="I36" s="545"/>
      <c r="J36" s="545"/>
      <c r="K36" s="545"/>
      <c r="L36" s="545"/>
      <c r="M36" s="545"/>
      <c r="N36" s="418"/>
      <c r="O36" s="614"/>
      <c r="P36" s="614"/>
      <c r="Q36" s="614"/>
      <c r="R36" s="614"/>
      <c r="S36" s="420"/>
      <c r="T36" s="420"/>
      <c r="U36" s="420"/>
      <c r="V36" s="420"/>
      <c r="W36" s="420"/>
      <c r="X36" s="421"/>
      <c r="Y36" s="422"/>
      <c r="Z36" s="422"/>
      <c r="AA36" s="422"/>
      <c r="AB36" s="422"/>
      <c r="AD36"/>
      <c r="AE36"/>
      <c r="AF36"/>
      <c r="AG36"/>
      <c r="AH36"/>
      <c r="AI36" s="27" t="s">
        <v>46</v>
      </c>
      <c r="AJ36" s="3" t="str">
        <f>TRIM(CONCATENATE(AL20,AL21,AL22,AL23,AL24,AL25,AL27,AL28,AL29,AL30,AL31,AL32,AL33,))</f>
        <v>9歳･10歳･11歳･12歳･</v>
      </c>
      <c r="AM36" s="498"/>
      <c r="AN36" s="232" t="s">
        <v>46</v>
      </c>
      <c r="AO36" s="233" t="str">
        <f>TRIM(CONCATENATE(AQ20,AQ21,AQ22,AQ23,AQ24,AQ25,AQ27,AQ28,AQ29,AQ30,AQ31,AQ32,AQ33,))</f>
        <v>6歳･</v>
      </c>
      <c r="AP36" s="234"/>
      <c r="AQ36" s="234"/>
      <c r="AR36" s="235" t="str">
        <f>IF(LEN(AO36)&gt;0,LEFT(AO36,LEN(AO36)-1)&amp;"の座高、"," ")</f>
        <v>6歳の座高、</v>
      </c>
      <c r="AS36" s="234"/>
    </row>
    <row r="37" spans="1:44" ht="3.75" customHeight="1">
      <c r="A37" s="3"/>
      <c r="C37" s="396"/>
      <c r="D37" s="400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D37"/>
      <c r="AE37"/>
      <c r="AF37"/>
      <c r="AG37"/>
      <c r="AH37"/>
      <c r="AI37" s="27"/>
      <c r="AJ37" s="49" t="s">
        <v>246</v>
      </c>
      <c r="AR37" s="49" t="str">
        <f>TRIM(AR34&amp;AR35&amp;AR36)</f>
        <v>5歳の体重、6歳の座高、</v>
      </c>
    </row>
    <row r="38" spans="1:44" ht="21" customHeight="1">
      <c r="A38" s="3"/>
      <c r="B38" s="3"/>
      <c r="C38" s="396"/>
      <c r="D38" s="397" t="s">
        <v>371</v>
      </c>
      <c r="E38" s="26"/>
      <c r="F38" s="26"/>
      <c r="G38" s="26"/>
      <c r="H38" s="26"/>
      <c r="I38" s="325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15"/>
      <c r="AD38" s="315"/>
      <c r="AE38" s="315"/>
      <c r="AF38"/>
      <c r="AG38"/>
      <c r="AH38"/>
      <c r="AI38" s="27"/>
      <c r="AR38" s="49" t="str">
        <f>LEFT(AR37,LEN(AR37)-1)</f>
        <v>5歳の体重、6歳の座高</v>
      </c>
    </row>
    <row r="39" spans="1:35" ht="19.5" customHeight="1">
      <c r="A39" s="3"/>
      <c r="B39" s="3"/>
      <c r="C39" s="396"/>
      <c r="D39" s="401"/>
      <c r="E39" s="605" t="s">
        <v>426</v>
      </c>
      <c r="F39" s="605"/>
      <c r="G39" s="605"/>
      <c r="H39" s="605"/>
      <c r="I39" s="605"/>
      <c r="J39" s="605"/>
      <c r="K39" s="605"/>
      <c r="L39" s="605"/>
      <c r="M39" s="605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605"/>
      <c r="AD39"/>
      <c r="AE39"/>
      <c r="AF39"/>
      <c r="AG39"/>
      <c r="AH39"/>
      <c r="AI39" s="27"/>
    </row>
    <row r="40" spans="1:46" ht="9.75" customHeight="1">
      <c r="A40" s="3"/>
      <c r="B40" s="3"/>
      <c r="C40" s="396"/>
      <c r="D40" s="401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398"/>
      <c r="AD40"/>
      <c r="AE40"/>
      <c r="AF40"/>
      <c r="AG40"/>
      <c r="AH40"/>
      <c r="AI40" s="27"/>
      <c r="AM40" s="116" t="s">
        <v>144</v>
      </c>
      <c r="AN40" s="116" t="s">
        <v>26</v>
      </c>
      <c r="AO40" s="26">
        <f>TRIM(CONCATENATE(AR20,AR21,AR22,AR23,AR24,AR25,AR27,AR28,AR29,AR30,AR31,AR32,AR33,))</f>
      </c>
      <c r="AP40" s="65"/>
      <c r="AQ40" s="65"/>
      <c r="AR40" s="231" t="str">
        <f>IF(LEN(AO40)&gt;0,LEFT(AO40,LEN(AO40)-1)&amp;"の身長、"," ")</f>
        <v> </v>
      </c>
      <c r="AS40" s="65"/>
      <c r="AT40" s="65"/>
    </row>
    <row r="41" spans="1:55" ht="6.75" customHeight="1">
      <c r="A41" s="3"/>
      <c r="B41" s="3"/>
      <c r="C41" s="396"/>
      <c r="D41" s="26"/>
      <c r="E41" s="26"/>
      <c r="F41" s="26"/>
      <c r="G41" s="26"/>
      <c r="H41" s="26"/>
      <c r="I41" s="26"/>
      <c r="J41" s="26"/>
      <c r="K41" s="26"/>
      <c r="L41" s="26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98"/>
      <c r="AD41"/>
      <c r="AE41" s="400"/>
      <c r="AF41" s="400"/>
      <c r="AG41" s="400"/>
      <c r="AH41" s="400"/>
      <c r="AI41" s="400"/>
      <c r="AJ41" s="400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65"/>
      <c r="BA41" s="65"/>
      <c r="BB41" s="65"/>
      <c r="BC41" s="65"/>
    </row>
    <row r="42" spans="1:55" ht="14.25" customHeight="1">
      <c r="A42" s="3"/>
      <c r="B42" s="3"/>
      <c r="C42" s="396"/>
      <c r="D42" s="397" t="str">
        <f>"（３）30年前("&amp;IF(AND('身長'!AI2&lt;=63,'身長'!AI2&gt;=45),"昭和","平成")&amp;'身長'!AI2&amp;"年度）の体格との比較　　（本文Ｐ5 表２参照）"</f>
        <v>（３）30年前(昭和54年度）の体格との比較　　（本文Ｐ5 表２参照）</v>
      </c>
      <c r="E42" s="23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43"/>
      <c r="AD42" s="343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65"/>
      <c r="BC42" s="65"/>
    </row>
    <row r="43" spans="1:55" ht="8.25" customHeight="1">
      <c r="A43" s="3"/>
      <c r="B43" s="3"/>
      <c r="C43" s="396"/>
      <c r="D43" s="397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600"/>
      <c r="X43" s="600"/>
      <c r="Y43" s="600"/>
      <c r="Z43" s="600"/>
      <c r="AA43" s="600"/>
      <c r="AB43" s="600"/>
      <c r="AC43" s="343"/>
      <c r="AD43" s="343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65"/>
      <c r="BC43" s="65"/>
    </row>
    <row r="44" spans="1:55" ht="15.75" customHeight="1">
      <c r="A44" s="3"/>
      <c r="B44" s="3"/>
      <c r="C44" s="396"/>
      <c r="D44" s="26"/>
      <c r="E44" s="600" t="s">
        <v>382</v>
      </c>
      <c r="F44" s="600"/>
      <c r="G44" s="600"/>
      <c r="H44" s="600"/>
      <c r="I44" s="600"/>
      <c r="J44" s="600"/>
      <c r="K44" s="600"/>
      <c r="L44" s="600"/>
      <c r="M44" s="600"/>
      <c r="N44" s="600"/>
      <c r="O44" s="600"/>
      <c r="P44" s="600"/>
      <c r="Q44" s="600"/>
      <c r="R44" s="600"/>
      <c r="S44" s="600"/>
      <c r="T44" s="600"/>
      <c r="U44" s="600"/>
      <c r="V44" s="600"/>
      <c r="W44" s="600"/>
      <c r="X44" s="600"/>
      <c r="Y44" s="600"/>
      <c r="Z44" s="600"/>
      <c r="AA44" s="600"/>
      <c r="AB44" s="600"/>
      <c r="AD44"/>
      <c r="AE44" s="26"/>
      <c r="AF44" s="547"/>
      <c r="AG44" s="548"/>
      <c r="AH44" s="548"/>
      <c r="AI44" s="548"/>
      <c r="AJ44" s="548"/>
      <c r="AK44" s="548"/>
      <c r="AL44" s="548"/>
      <c r="AM44" s="548"/>
      <c r="AN44" s="548"/>
      <c r="AO44" s="548"/>
      <c r="AP44" s="548"/>
      <c r="AQ44" s="548"/>
      <c r="AR44" s="548"/>
      <c r="AS44" s="548"/>
      <c r="AT44" s="548"/>
      <c r="AU44" s="548"/>
      <c r="AV44" s="548"/>
      <c r="AW44" s="548"/>
      <c r="AX44" s="548"/>
      <c r="AY44" s="548"/>
      <c r="AZ44" s="548"/>
      <c r="BA44" s="548"/>
      <c r="BB44" s="548"/>
      <c r="BC44" s="548"/>
    </row>
    <row r="45" spans="1:55" ht="13.5" customHeight="1">
      <c r="A45" s="3"/>
      <c r="C45" s="396"/>
      <c r="D45" s="26"/>
      <c r="E45" s="600" t="str">
        <f>"　　男子は、身長が"&amp;'参考data(発育)'!P65&amp;"、体重が"&amp;'参考data(発育)'!Q65&amp;"、座高が"&amp;'参考data(発育)'!R65&amp;""</f>
        <v>　　男子は、身長が1cm高く、体重が1.9kg多く、座高が1.2cm高くなっている。</v>
      </c>
      <c r="F45" s="600"/>
      <c r="G45" s="600"/>
      <c r="H45" s="600"/>
      <c r="I45" s="600"/>
      <c r="J45" s="600"/>
      <c r="K45" s="600"/>
      <c r="L45" s="600"/>
      <c r="M45" s="600"/>
      <c r="N45" s="600"/>
      <c r="O45" s="600"/>
      <c r="P45" s="600"/>
      <c r="Q45" s="600"/>
      <c r="R45" s="600"/>
      <c r="S45" s="600"/>
      <c r="T45" s="600"/>
      <c r="U45" s="600"/>
      <c r="V45" s="600"/>
      <c r="W45" s="600"/>
      <c r="X45" s="600"/>
      <c r="Y45" s="600"/>
      <c r="Z45" s="600"/>
      <c r="AA45" s="600"/>
      <c r="AB45" s="600"/>
      <c r="AE45" s="26"/>
      <c r="AF45" s="548"/>
      <c r="AG45" s="548"/>
      <c r="AH45" s="548"/>
      <c r="AI45" s="548"/>
      <c r="AJ45" s="548"/>
      <c r="AK45" s="548"/>
      <c r="AL45" s="548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  <c r="AY45" s="548"/>
      <c r="AZ45" s="548"/>
      <c r="BA45" s="548"/>
      <c r="BB45" s="548"/>
      <c r="BC45" s="548"/>
    </row>
    <row r="46" spans="1:55" ht="13.5" customHeight="1">
      <c r="A46" s="3"/>
      <c r="B46" s="3"/>
      <c r="C46" s="396"/>
      <c r="D46" s="26"/>
      <c r="E46" s="601" t="str">
        <f>"　　女子は、身長が"&amp;'参考data(発育)'!S65&amp;"、体重が"&amp;'参考data(発育)'!T65&amp;"、座高が"&amp;'参考data(発育)'!U65</f>
        <v>　　女子は、身長が0.4cm高く、体重が0.4kg多く、座高が0.7cm高くなっている。</v>
      </c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1"/>
      <c r="Y46" s="601"/>
      <c r="Z46" s="601"/>
      <c r="AA46" s="601"/>
      <c r="AB46" s="601"/>
      <c r="AD46" s="369"/>
      <c r="AE46" s="26"/>
      <c r="AF46" s="548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8"/>
      <c r="AS46" s="548"/>
      <c r="AT46" s="548"/>
      <c r="AU46" s="548"/>
      <c r="AV46" s="548"/>
      <c r="AW46" s="548"/>
      <c r="AX46" s="548"/>
      <c r="AY46" s="548"/>
      <c r="AZ46" s="548"/>
      <c r="BA46" s="548"/>
      <c r="BB46" s="548"/>
      <c r="BC46" s="548"/>
    </row>
    <row r="47" spans="1:55" ht="9.75" customHeight="1">
      <c r="A47" s="3"/>
      <c r="B47" s="3"/>
      <c r="C47" s="396"/>
      <c r="AD47" s="369"/>
      <c r="AE47" s="26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</row>
    <row r="48" spans="1:41" ht="13.5" customHeight="1">
      <c r="A48" s="3"/>
      <c r="B48" s="3"/>
      <c r="C48" s="396"/>
      <c r="D48" s="397" t="s">
        <v>423</v>
      </c>
      <c r="E48" s="3"/>
      <c r="F48" s="26"/>
      <c r="G48" s="26"/>
      <c r="H48" s="26"/>
      <c r="I48" s="26"/>
      <c r="J48" s="26"/>
      <c r="K48" s="26"/>
      <c r="L48" s="26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</row>
    <row r="49" spans="1:41" ht="7.5" customHeight="1">
      <c r="A49" s="3"/>
      <c r="B49" s="3"/>
      <c r="C49" s="396"/>
      <c r="D49" s="26"/>
      <c r="E49" s="519" t="s">
        <v>417</v>
      </c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0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</row>
    <row r="50" spans="1:28" ht="16.5" customHeight="1">
      <c r="A50" s="3"/>
      <c r="B50" s="3"/>
      <c r="C50" s="396"/>
      <c r="D50" s="26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</row>
    <row r="51" spans="1:35" ht="18.75" customHeight="1">
      <c r="A51" s="3"/>
      <c r="B51" s="3"/>
      <c r="C51" s="396"/>
      <c r="D51" s="26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246"/>
      <c r="AD51" s="246"/>
      <c r="AE51" s="246"/>
      <c r="AF51" s="246"/>
      <c r="AG51" s="246"/>
      <c r="AH51" s="246"/>
      <c r="AI51" s="246"/>
    </row>
    <row r="52" spans="1:35" ht="2.25" customHeight="1">
      <c r="A52" s="3"/>
      <c r="B52" s="3"/>
      <c r="C52" s="396"/>
      <c r="D52" s="26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246"/>
      <c r="AD52" s="246"/>
      <c r="AE52" s="246"/>
      <c r="AF52" s="246"/>
      <c r="AG52" s="246"/>
      <c r="AH52" s="246"/>
      <c r="AI52" s="246"/>
    </row>
    <row r="53" spans="1:35" ht="15" customHeight="1">
      <c r="A53" s="3"/>
      <c r="B53" s="3"/>
      <c r="C53" s="396"/>
      <c r="D53" s="602" t="s">
        <v>416</v>
      </c>
      <c r="E53" s="603"/>
      <c r="F53" s="603"/>
      <c r="G53" s="603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246"/>
      <c r="AE53" s="246"/>
      <c r="AF53" s="246"/>
      <c r="AG53" s="246"/>
      <c r="AH53" s="246"/>
      <c r="AI53" s="246"/>
    </row>
    <row r="54" spans="1:35" ht="3" customHeight="1">
      <c r="A54" s="3"/>
      <c r="B54" s="3"/>
      <c r="C54" s="396"/>
      <c r="D54" s="26"/>
      <c r="E54" s="604" t="s">
        <v>425</v>
      </c>
      <c r="F54" s="604"/>
      <c r="G54" s="604"/>
      <c r="H54" s="604"/>
      <c r="I54" s="604"/>
      <c r="J54" s="604"/>
      <c r="K54" s="604"/>
      <c r="L54" s="604"/>
      <c r="M54" s="604"/>
      <c r="N54" s="604"/>
      <c r="O54" s="604"/>
      <c r="P54" s="604"/>
      <c r="Q54" s="604"/>
      <c r="R54" s="604"/>
      <c r="S54" s="604"/>
      <c r="T54" s="604"/>
      <c r="U54" s="604"/>
      <c r="V54" s="604"/>
      <c r="W54" s="604"/>
      <c r="X54" s="604"/>
      <c r="Y54" s="604"/>
      <c r="Z54" s="604"/>
      <c r="AA54" s="604"/>
      <c r="AB54" s="604"/>
      <c r="AC54" s="246"/>
      <c r="AD54" s="246"/>
      <c r="AE54" s="246"/>
      <c r="AF54" s="246"/>
      <c r="AG54" s="246"/>
      <c r="AH54" s="246"/>
      <c r="AI54" s="246"/>
    </row>
    <row r="55" spans="1:35" ht="27.75" customHeight="1">
      <c r="A55" s="3"/>
      <c r="B55" s="3"/>
      <c r="C55" s="396"/>
      <c r="D55" s="26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246"/>
      <c r="AD55" s="246"/>
      <c r="AE55" s="246"/>
      <c r="AF55" s="246"/>
      <c r="AG55" s="246"/>
      <c r="AH55" s="246"/>
      <c r="AI55" s="246"/>
    </row>
    <row r="56" spans="1:35" ht="30.75" customHeight="1">
      <c r="A56" s="3"/>
      <c r="B56" s="3"/>
      <c r="C56" s="396"/>
      <c r="D56" s="26"/>
      <c r="E56" s="604"/>
      <c r="F56" s="604"/>
      <c r="G56" s="604"/>
      <c r="H56" s="604"/>
      <c r="I56" s="604"/>
      <c r="J56" s="604"/>
      <c r="K56" s="604"/>
      <c r="L56" s="604"/>
      <c r="M56" s="604"/>
      <c r="N56" s="604"/>
      <c r="O56" s="604"/>
      <c r="P56" s="604"/>
      <c r="Q56" s="604"/>
      <c r="R56" s="604"/>
      <c r="S56" s="604"/>
      <c r="T56" s="604"/>
      <c r="U56" s="604"/>
      <c r="V56" s="604"/>
      <c r="W56" s="604"/>
      <c r="X56" s="604"/>
      <c r="Y56" s="604"/>
      <c r="Z56" s="604"/>
      <c r="AA56" s="604"/>
      <c r="AB56" s="604"/>
      <c r="AC56" s="246"/>
      <c r="AD56" s="246"/>
      <c r="AE56" s="246"/>
      <c r="AF56" s="246"/>
      <c r="AG56" s="246"/>
      <c r="AH56" s="246"/>
      <c r="AI56" s="246"/>
    </row>
    <row r="57" spans="1:35" ht="7.5" customHeight="1">
      <c r="A57" s="3"/>
      <c r="B57" s="3"/>
      <c r="C57" s="396"/>
      <c r="D57" s="26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246"/>
      <c r="AD57" s="246"/>
      <c r="AE57" s="246"/>
      <c r="AF57" s="246"/>
      <c r="AG57" s="246"/>
      <c r="AH57" s="246"/>
      <c r="AI57" s="246"/>
    </row>
    <row r="58" spans="1:35" ht="19.5" customHeight="1">
      <c r="A58" s="3"/>
      <c r="C58" s="396"/>
      <c r="E58" s="599"/>
      <c r="F58" s="599"/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Z58" s="599"/>
      <c r="AA58" s="599"/>
      <c r="AB58" s="599"/>
      <c r="AC58" s="599"/>
      <c r="AD58" s="236"/>
      <c r="AE58" s="236"/>
      <c r="AF58" s="236"/>
      <c r="AG58" s="236"/>
      <c r="AH58" s="236"/>
      <c r="AI58" s="236"/>
    </row>
    <row r="59" spans="1:35" ht="3.75" customHeight="1">
      <c r="A59" s="3"/>
      <c r="B59" s="387"/>
      <c r="C59" s="396"/>
      <c r="E59" s="599"/>
      <c r="F59" s="599"/>
      <c r="G59" s="599"/>
      <c r="H59" s="599"/>
      <c r="I59" s="599"/>
      <c r="J59" s="599"/>
      <c r="K59" s="599"/>
      <c r="L59" s="599"/>
      <c r="M59" s="599"/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236"/>
      <c r="AE59" s="236"/>
      <c r="AF59" s="236"/>
      <c r="AG59" s="236"/>
      <c r="AH59" s="236"/>
      <c r="AI59" s="236"/>
    </row>
    <row r="60" spans="1:35" ht="12" customHeight="1">
      <c r="A60" s="3"/>
      <c r="B60" s="3"/>
      <c r="C60" s="396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236"/>
      <c r="AE60" s="236"/>
      <c r="AF60" s="236"/>
      <c r="AG60" s="236"/>
      <c r="AH60" s="236"/>
      <c r="AI60" s="236"/>
    </row>
    <row r="61" spans="1:35" ht="17.25" customHeight="1">
      <c r="A61" s="3"/>
      <c r="B61" s="3"/>
      <c r="C61" s="396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236"/>
      <c r="AE61" s="236"/>
      <c r="AF61" s="236"/>
      <c r="AG61" s="236"/>
      <c r="AH61" s="236"/>
      <c r="AI61" s="236"/>
    </row>
    <row r="62" spans="1:35" ht="2.25" customHeight="1">
      <c r="A62" s="3"/>
      <c r="B62" s="3"/>
      <c r="C62" s="396"/>
      <c r="AD62" s="236"/>
      <c r="AE62" s="236"/>
      <c r="AF62" s="236"/>
      <c r="AG62" s="236"/>
      <c r="AH62" s="236"/>
      <c r="AI62" s="236"/>
    </row>
    <row r="63" spans="1:35" ht="12" customHeight="1">
      <c r="A63" s="3"/>
      <c r="B63" s="3"/>
      <c r="C63" s="396"/>
      <c r="AD63" s="236"/>
      <c r="AE63" s="236"/>
      <c r="AF63" s="236"/>
      <c r="AG63" s="236"/>
      <c r="AH63" s="236"/>
      <c r="AI63" s="236"/>
    </row>
    <row r="64" spans="3:35" ht="12" customHeight="1">
      <c r="C64" s="30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D64" s="246"/>
      <c r="AE64" s="246"/>
      <c r="AF64" s="246"/>
      <c r="AG64" s="246"/>
      <c r="AH64" s="246"/>
      <c r="AI64" s="246"/>
    </row>
    <row r="65" ht="5.25" customHeight="1">
      <c r="C65" s="303"/>
    </row>
    <row r="66" spans="3:28" ht="13.5" customHeight="1">
      <c r="C66" s="303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</row>
    <row r="67" ht="16.5" customHeight="1">
      <c r="C67" s="303"/>
    </row>
    <row r="68" ht="21" customHeight="1"/>
    <row r="69" ht="12">
      <c r="D69" s="26"/>
    </row>
    <row r="70" ht="12">
      <c r="D70" s="26"/>
    </row>
    <row r="71" ht="12" customHeight="1">
      <c r="D71" s="26"/>
    </row>
    <row r="72" ht="12">
      <c r="D72" s="26"/>
    </row>
    <row r="73" ht="12">
      <c r="D73" s="26"/>
    </row>
    <row r="74" spans="4:28" ht="12">
      <c r="D74" s="26"/>
      <c r="E74" s="27"/>
      <c r="F74" s="27"/>
      <c r="G74" s="27"/>
      <c r="H74" s="27"/>
      <c r="I74" s="424"/>
      <c r="J74" s="424"/>
      <c r="K74" s="424"/>
      <c r="L74" s="424"/>
      <c r="M74" s="424"/>
      <c r="N74" s="424"/>
      <c r="O74" s="425"/>
      <c r="P74" s="425"/>
      <c r="Q74" s="425"/>
      <c r="R74" s="425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</row>
    <row r="75" spans="4:28" ht="12"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4:28" ht="12">
      <c r="D76" s="26"/>
      <c r="E76" s="521" t="s">
        <v>266</v>
      </c>
      <c r="F76" s="573"/>
      <c r="G76" s="573"/>
      <c r="H76" s="574"/>
      <c r="I76" s="530" t="s">
        <v>327</v>
      </c>
      <c r="J76" s="531"/>
      <c r="K76" s="531"/>
      <c r="L76" s="531"/>
      <c r="M76" s="531"/>
      <c r="N76" s="531"/>
      <c r="O76" s="531"/>
      <c r="P76" s="531"/>
      <c r="Q76" s="531"/>
      <c r="R76" s="532"/>
      <c r="S76" s="530" t="s">
        <v>328</v>
      </c>
      <c r="T76" s="578"/>
      <c r="U76" s="578"/>
      <c r="V76" s="578"/>
      <c r="W76" s="578"/>
      <c r="X76" s="578"/>
      <c r="Y76" s="578"/>
      <c r="Z76" s="578"/>
      <c r="AA76" s="578"/>
      <c r="AB76" s="579"/>
    </row>
    <row r="77" spans="4:28" ht="12">
      <c r="D77" s="26"/>
      <c r="E77" s="575"/>
      <c r="F77" s="576"/>
      <c r="G77" s="576"/>
      <c r="H77" s="577"/>
      <c r="I77" s="530" t="s">
        <v>179</v>
      </c>
      <c r="J77" s="531"/>
      <c r="K77" s="531"/>
      <c r="L77" s="531"/>
      <c r="M77" s="532"/>
      <c r="N77" s="530" t="s">
        <v>254</v>
      </c>
      <c r="O77" s="531"/>
      <c r="P77" s="531"/>
      <c r="Q77" s="531"/>
      <c r="R77" s="532"/>
      <c r="S77" s="530" t="s">
        <v>179</v>
      </c>
      <c r="T77" s="531"/>
      <c r="U77" s="531"/>
      <c r="V77" s="531"/>
      <c r="W77" s="532"/>
      <c r="X77" s="530" t="s">
        <v>254</v>
      </c>
      <c r="Y77" s="531"/>
      <c r="Z77" s="531"/>
      <c r="AA77" s="531"/>
      <c r="AB77" s="532"/>
    </row>
    <row r="78" spans="4:28" ht="12">
      <c r="D78" s="26"/>
      <c r="E78" s="588" t="s">
        <v>329</v>
      </c>
      <c r="F78" s="589"/>
      <c r="G78" s="589"/>
      <c r="H78" s="590"/>
      <c r="I78" s="591">
        <v>66.67</v>
      </c>
      <c r="J78" s="592"/>
      <c r="K78" s="592"/>
      <c r="L78" s="592"/>
      <c r="M78" s="593"/>
      <c r="N78" s="591">
        <v>56.9</v>
      </c>
      <c r="O78" s="594"/>
      <c r="P78" s="594"/>
      <c r="Q78" s="594"/>
      <c r="R78" s="595"/>
      <c r="S78" s="591">
        <v>23.22</v>
      </c>
      <c r="T78" s="592"/>
      <c r="U78" s="592"/>
      <c r="V78" s="592"/>
      <c r="W78" s="593"/>
      <c r="X78" s="591">
        <v>20.8</v>
      </c>
      <c r="Y78" s="592"/>
      <c r="Z78" s="592"/>
      <c r="AA78" s="592"/>
      <c r="AB78" s="593"/>
    </row>
    <row r="79" spans="4:28" ht="12">
      <c r="D79" s="26"/>
      <c r="E79" s="596" t="s">
        <v>330</v>
      </c>
      <c r="F79" s="487"/>
      <c r="G79" s="487"/>
      <c r="H79" s="543"/>
      <c r="I79" s="585">
        <v>73.25</v>
      </c>
      <c r="J79" s="586"/>
      <c r="K79" s="586"/>
      <c r="L79" s="586"/>
      <c r="M79" s="587"/>
      <c r="N79" s="585">
        <v>70.4</v>
      </c>
      <c r="O79" s="583"/>
      <c r="P79" s="583"/>
      <c r="Q79" s="583"/>
      <c r="R79" s="584"/>
      <c r="S79" s="585">
        <v>28.57</v>
      </c>
      <c r="T79" s="586"/>
      <c r="U79" s="586"/>
      <c r="V79" s="586"/>
      <c r="W79" s="587"/>
      <c r="X79" s="585">
        <v>25.6</v>
      </c>
      <c r="Y79" s="586"/>
      <c r="Z79" s="586"/>
      <c r="AA79" s="586"/>
      <c r="AB79" s="587"/>
    </row>
    <row r="80" spans="4:28" ht="12">
      <c r="D80" s="26"/>
      <c r="E80" s="524" t="s">
        <v>331</v>
      </c>
      <c r="F80" s="525"/>
      <c r="G80" s="525"/>
      <c r="H80" s="526"/>
      <c r="I80" s="580">
        <v>78.09</v>
      </c>
      <c r="J80" s="581"/>
      <c r="K80" s="581"/>
      <c r="L80" s="581"/>
      <c r="M80" s="582"/>
      <c r="N80" s="580">
        <v>64.6</v>
      </c>
      <c r="O80" s="583"/>
      <c r="P80" s="583"/>
      <c r="Q80" s="583"/>
      <c r="R80" s="584"/>
      <c r="S80" s="585">
        <v>53.26</v>
      </c>
      <c r="T80" s="586"/>
      <c r="U80" s="586"/>
      <c r="V80" s="586"/>
      <c r="W80" s="587"/>
      <c r="X80" s="585">
        <v>47.7</v>
      </c>
      <c r="Y80" s="586"/>
      <c r="Z80" s="586"/>
      <c r="AA80" s="586"/>
      <c r="AB80" s="587"/>
    </row>
    <row r="81" spans="4:28" ht="12">
      <c r="D81" s="26"/>
      <c r="E81" s="565" t="s">
        <v>332</v>
      </c>
      <c r="F81" s="566"/>
      <c r="G81" s="566"/>
      <c r="H81" s="567"/>
      <c r="I81" s="568">
        <v>78.29</v>
      </c>
      <c r="J81" s="569"/>
      <c r="K81" s="569"/>
      <c r="L81" s="569"/>
      <c r="M81" s="570"/>
      <c r="N81" s="568">
        <v>76</v>
      </c>
      <c r="O81" s="571"/>
      <c r="P81" s="571"/>
      <c r="Q81" s="571"/>
      <c r="R81" s="572"/>
      <c r="S81" s="568">
        <v>71.29</v>
      </c>
      <c r="T81" s="569"/>
      <c r="U81" s="569"/>
      <c r="V81" s="569"/>
      <c r="W81" s="570"/>
      <c r="X81" s="568">
        <v>59.3</v>
      </c>
      <c r="Y81" s="569"/>
      <c r="Z81" s="569"/>
      <c r="AA81" s="569"/>
      <c r="AB81" s="570"/>
    </row>
    <row r="82" spans="4:28" ht="12">
      <c r="D82" s="26"/>
      <c r="E82" s="23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91" ht="12">
      <c r="D91" s="26"/>
    </row>
  </sheetData>
  <mergeCells count="112">
    <mergeCell ref="Q22:T22"/>
    <mergeCell ref="U22:X22"/>
    <mergeCell ref="Y22:AB22"/>
    <mergeCell ref="E33:H33"/>
    <mergeCell ref="O33:R33"/>
    <mergeCell ref="N32:R32"/>
    <mergeCell ref="M25:P25"/>
    <mergeCell ref="I31:R31"/>
    <mergeCell ref="S31:AB31"/>
    <mergeCell ref="I23:L23"/>
    <mergeCell ref="E39:AB40"/>
    <mergeCell ref="S33:W33"/>
    <mergeCell ref="I35:M35"/>
    <mergeCell ref="E43:AB43"/>
    <mergeCell ref="E34:H34"/>
    <mergeCell ref="E35:H35"/>
    <mergeCell ref="O36:R36"/>
    <mergeCell ref="Y34:AB34"/>
    <mergeCell ref="E58:AC61"/>
    <mergeCell ref="E44:AB44"/>
    <mergeCell ref="E45:AB45"/>
    <mergeCell ref="E46:AB46"/>
    <mergeCell ref="D53:AC53"/>
    <mergeCell ref="E54:AB56"/>
    <mergeCell ref="X81:AB81"/>
    <mergeCell ref="V2:AB2"/>
    <mergeCell ref="Y25:AB25"/>
    <mergeCell ref="Y24:AB24"/>
    <mergeCell ref="Y23:AB23"/>
    <mergeCell ref="Y21:AB21"/>
    <mergeCell ref="X79:AB79"/>
    <mergeCell ref="X80:AB80"/>
    <mergeCell ref="X78:AB78"/>
    <mergeCell ref="X32:AB32"/>
    <mergeCell ref="E79:H79"/>
    <mergeCell ref="I79:M79"/>
    <mergeCell ref="N79:R79"/>
    <mergeCell ref="S79:W79"/>
    <mergeCell ref="E78:H78"/>
    <mergeCell ref="I78:M78"/>
    <mergeCell ref="N78:R78"/>
    <mergeCell ref="S78:W78"/>
    <mergeCell ref="E80:H80"/>
    <mergeCell ref="I80:M80"/>
    <mergeCell ref="N80:R80"/>
    <mergeCell ref="S80:W80"/>
    <mergeCell ref="E76:H77"/>
    <mergeCell ref="I76:R76"/>
    <mergeCell ref="S76:AB76"/>
    <mergeCell ref="I77:M77"/>
    <mergeCell ref="N77:R77"/>
    <mergeCell ref="S77:W77"/>
    <mergeCell ref="X77:AB77"/>
    <mergeCell ref="E81:H81"/>
    <mergeCell ref="I81:M81"/>
    <mergeCell ref="N81:R81"/>
    <mergeCell ref="S81:W81"/>
    <mergeCell ref="AD49:AO49"/>
    <mergeCell ref="I25:L25"/>
    <mergeCell ref="AF44:BC46"/>
    <mergeCell ref="I34:M34"/>
    <mergeCell ref="U25:X25"/>
    <mergeCell ref="S35:W35"/>
    <mergeCell ref="Y35:AB35"/>
    <mergeCell ref="S34:W34"/>
    <mergeCell ref="I33:M33"/>
    <mergeCell ref="Y33:AB33"/>
    <mergeCell ref="AR18:AT18"/>
    <mergeCell ref="AO18:AQ18"/>
    <mergeCell ref="Q23:T23"/>
    <mergeCell ref="AM34:AM36"/>
    <mergeCell ref="Q25:T25"/>
    <mergeCell ref="O34:R34"/>
    <mergeCell ref="O35:R35"/>
    <mergeCell ref="AJ18:AL18"/>
    <mergeCell ref="M23:P23"/>
    <mergeCell ref="I36:M36"/>
    <mergeCell ref="AO17:AT17"/>
    <mergeCell ref="AF18:AH18"/>
    <mergeCell ref="I21:L21"/>
    <mergeCell ref="Q21:T21"/>
    <mergeCell ref="M21:P21"/>
    <mergeCell ref="U21:X21"/>
    <mergeCell ref="I18:L20"/>
    <mergeCell ref="U18:AB18"/>
    <mergeCell ref="U19:X20"/>
    <mergeCell ref="Y19:AB20"/>
    <mergeCell ref="E15:AB16"/>
    <mergeCell ref="E21:H21"/>
    <mergeCell ref="E18:H20"/>
    <mergeCell ref="Q18:T20"/>
    <mergeCell ref="M18:P20"/>
    <mergeCell ref="E23:H23"/>
    <mergeCell ref="E22:H22"/>
    <mergeCell ref="I22:L22"/>
    <mergeCell ref="M22:P22"/>
    <mergeCell ref="I24:L24"/>
    <mergeCell ref="I30:AB30"/>
    <mergeCell ref="U24:X24"/>
    <mergeCell ref="Q24:T24"/>
    <mergeCell ref="M24:P24"/>
    <mergeCell ref="S28:AB28"/>
    <mergeCell ref="U3:AB3"/>
    <mergeCell ref="U4:AB4"/>
    <mergeCell ref="U5:AB5"/>
    <mergeCell ref="E49:AB51"/>
    <mergeCell ref="E30:H32"/>
    <mergeCell ref="I32:M32"/>
    <mergeCell ref="U23:X23"/>
    <mergeCell ref="E24:H24"/>
    <mergeCell ref="E25:H25"/>
    <mergeCell ref="S32:W32"/>
  </mergeCells>
  <printOptions/>
  <pageMargins left="0.4330708661417323" right="0.6299212598425197" top="0.5118110236220472" bottom="0" header="0.31496062992125984" footer="0.5118110236220472"/>
  <pageSetup horizontalDpi="600" verticalDpi="600" orientation="portrait" paperSize="9" r:id="rId3"/>
  <headerFooter alignWithMargins="0">
    <oddFooter>&amp;C－１－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BM54"/>
  <sheetViews>
    <sheetView workbookViewId="0" topLeftCell="AO1">
      <selection activeCell="E55" sqref="E55"/>
    </sheetView>
  </sheetViews>
  <sheetFormatPr defaultColWidth="9.00390625" defaultRowHeight="12.75"/>
  <cols>
    <col min="1" max="2" width="2.75390625" style="0" customWidth="1"/>
    <col min="3" max="3" width="7.75390625" style="0" customWidth="1"/>
    <col min="4" max="4" width="4.75390625" style="0" customWidth="1"/>
    <col min="5" max="58" width="5.75390625" style="0" customWidth="1"/>
    <col min="59" max="62" width="6.75390625" style="0" customWidth="1"/>
  </cols>
  <sheetData>
    <row r="1" spans="1:58" s="198" customFormat="1" ht="18.75">
      <c r="A1" s="199" t="s">
        <v>155</v>
      </c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65" s="198" customFormat="1" ht="12">
      <c r="A2" s="219"/>
      <c r="B2" s="219"/>
      <c r="C2" s="219"/>
      <c r="D2" s="219"/>
      <c r="E2" s="203">
        <v>21</v>
      </c>
      <c r="F2" s="203">
        <v>20</v>
      </c>
      <c r="G2" s="203">
        <v>19</v>
      </c>
      <c r="H2" s="203">
        <v>18</v>
      </c>
      <c r="I2" s="203">
        <v>17</v>
      </c>
      <c r="J2" s="203">
        <v>16</v>
      </c>
      <c r="K2" s="203">
        <v>15</v>
      </c>
      <c r="L2" s="203">
        <v>14</v>
      </c>
      <c r="M2" s="203">
        <v>13</v>
      </c>
      <c r="N2" s="203">
        <v>12</v>
      </c>
      <c r="O2" s="203">
        <v>11</v>
      </c>
      <c r="P2" s="203">
        <v>10</v>
      </c>
      <c r="Q2" s="203">
        <v>9</v>
      </c>
      <c r="R2" s="203">
        <v>8</v>
      </c>
      <c r="S2" s="203">
        <v>7</v>
      </c>
      <c r="T2" s="203">
        <v>6</v>
      </c>
      <c r="U2" s="203">
        <v>5</v>
      </c>
      <c r="V2" s="203">
        <v>4</v>
      </c>
      <c r="W2" s="203">
        <v>3</v>
      </c>
      <c r="X2" s="203">
        <v>2</v>
      </c>
      <c r="Y2" s="203">
        <v>1</v>
      </c>
      <c r="Z2" s="203">
        <v>63</v>
      </c>
      <c r="AA2" s="203">
        <v>62</v>
      </c>
      <c r="AB2" s="203">
        <v>61</v>
      </c>
      <c r="AC2" s="203">
        <v>60</v>
      </c>
      <c r="AD2" s="203">
        <v>59</v>
      </c>
      <c r="AE2" s="203">
        <v>58</v>
      </c>
      <c r="AF2" s="203">
        <v>57</v>
      </c>
      <c r="AG2" s="203">
        <v>56</v>
      </c>
      <c r="AH2" s="203">
        <v>55</v>
      </c>
      <c r="AI2" s="220">
        <v>54</v>
      </c>
      <c r="AJ2" s="220">
        <v>53</v>
      </c>
      <c r="AK2" s="220">
        <v>52</v>
      </c>
      <c r="AL2" s="220">
        <v>51</v>
      </c>
      <c r="AM2" s="220">
        <v>50</v>
      </c>
      <c r="AN2" s="220">
        <v>49</v>
      </c>
      <c r="AO2" s="220">
        <v>48</v>
      </c>
      <c r="AP2" s="220">
        <v>47</v>
      </c>
      <c r="AQ2" s="220">
        <v>46</v>
      </c>
      <c r="AR2" s="220">
        <v>45</v>
      </c>
      <c r="AS2" s="220">
        <v>44</v>
      </c>
      <c r="AT2" s="220">
        <v>43</v>
      </c>
      <c r="AU2" s="220">
        <v>42</v>
      </c>
      <c r="AV2" s="220">
        <v>41</v>
      </c>
      <c r="AW2" s="220">
        <v>40</v>
      </c>
      <c r="AX2" s="220">
        <v>39</v>
      </c>
      <c r="AY2" s="220">
        <v>38</v>
      </c>
      <c r="AZ2" s="220">
        <v>37</v>
      </c>
      <c r="BA2" s="220">
        <v>36</v>
      </c>
      <c r="BB2" s="220">
        <v>35</v>
      </c>
      <c r="BC2" s="220">
        <v>34</v>
      </c>
      <c r="BD2" s="220">
        <v>33</v>
      </c>
      <c r="BE2" s="220">
        <v>32</v>
      </c>
      <c r="BF2" s="220">
        <v>31</v>
      </c>
      <c r="BG2" s="450">
        <v>30</v>
      </c>
      <c r="BH2" s="451">
        <v>29</v>
      </c>
      <c r="BI2" s="451">
        <v>28</v>
      </c>
      <c r="BJ2" s="451">
        <v>27</v>
      </c>
      <c r="BK2" s="198">
        <v>26</v>
      </c>
      <c r="BL2" s="198">
        <v>25</v>
      </c>
      <c r="BM2" s="198">
        <v>24</v>
      </c>
    </row>
    <row r="3" spans="1:65" s="198" customFormat="1" ht="12">
      <c r="A3" s="204" t="s">
        <v>27</v>
      </c>
      <c r="B3" s="205" t="s">
        <v>15</v>
      </c>
      <c r="C3" s="32" t="s">
        <v>6</v>
      </c>
      <c r="D3" s="221" t="s">
        <v>7</v>
      </c>
      <c r="E3" s="207">
        <v>61.9</v>
      </c>
      <c r="F3" s="207">
        <v>62.1</v>
      </c>
      <c r="G3" s="207">
        <v>62</v>
      </c>
      <c r="H3" s="207">
        <v>62.1</v>
      </c>
      <c r="I3" s="207">
        <v>62</v>
      </c>
      <c r="J3" s="207">
        <v>62.1</v>
      </c>
      <c r="K3" s="207">
        <v>62.1</v>
      </c>
      <c r="L3" s="207">
        <v>62.1</v>
      </c>
      <c r="M3" s="207">
        <v>62.1</v>
      </c>
      <c r="N3" s="207">
        <v>62.1</v>
      </c>
      <c r="O3" s="207">
        <v>62.2</v>
      </c>
      <c r="P3" s="207">
        <v>62.2</v>
      </c>
      <c r="Q3" s="207">
        <v>62.3</v>
      </c>
      <c r="R3" s="207">
        <v>62.3</v>
      </c>
      <c r="S3" s="207">
        <v>62.3</v>
      </c>
      <c r="T3" s="207">
        <v>62.4</v>
      </c>
      <c r="U3" s="207">
        <v>62.4</v>
      </c>
      <c r="V3" s="207">
        <v>62.5</v>
      </c>
      <c r="W3" s="207">
        <v>62.5</v>
      </c>
      <c r="X3" s="207">
        <v>62.6</v>
      </c>
      <c r="Y3" s="207">
        <v>62.6</v>
      </c>
      <c r="Z3" s="207">
        <v>62.6</v>
      </c>
      <c r="AA3" s="207">
        <v>62.6</v>
      </c>
      <c r="AB3" s="207">
        <v>62.7</v>
      </c>
      <c r="AC3" s="207">
        <v>62.6</v>
      </c>
      <c r="AD3" s="207">
        <v>62.6</v>
      </c>
      <c r="AE3" s="207">
        <v>62.5</v>
      </c>
      <c r="AF3" s="207">
        <v>62.5</v>
      </c>
      <c r="AG3" s="207">
        <v>62.3</v>
      </c>
      <c r="AH3" s="207">
        <v>62.4</v>
      </c>
      <c r="AI3" s="207">
        <v>62.2</v>
      </c>
      <c r="AJ3" s="207">
        <v>61.7</v>
      </c>
      <c r="AK3" s="207">
        <v>61.5</v>
      </c>
      <c r="AL3" s="207">
        <v>62.2</v>
      </c>
      <c r="AM3" s="207">
        <v>62.1</v>
      </c>
      <c r="AN3" s="207">
        <v>62.1</v>
      </c>
      <c r="AO3" s="207">
        <v>62.1</v>
      </c>
      <c r="AP3" s="207">
        <v>62</v>
      </c>
      <c r="AQ3" s="207">
        <v>62.4</v>
      </c>
      <c r="AR3" s="207">
        <v>62</v>
      </c>
      <c r="AS3" s="207">
        <v>61.9</v>
      </c>
      <c r="AT3" s="207">
        <v>61.8</v>
      </c>
      <c r="AU3" s="207">
        <v>61.9</v>
      </c>
      <c r="AV3" s="207">
        <v>61.8</v>
      </c>
      <c r="AW3" s="207">
        <v>61.8</v>
      </c>
      <c r="AX3" s="207">
        <v>61.6</v>
      </c>
      <c r="AY3" s="207">
        <v>61.5</v>
      </c>
      <c r="AZ3" s="207">
        <v>61.4</v>
      </c>
      <c r="BA3" s="207">
        <v>61.3</v>
      </c>
      <c r="BB3" s="207">
        <v>61.2</v>
      </c>
      <c r="BC3" s="207">
        <v>61.1</v>
      </c>
      <c r="BD3" s="207">
        <v>61</v>
      </c>
      <c r="BE3" s="207">
        <v>60.8</v>
      </c>
      <c r="BF3" s="207">
        <v>60.7</v>
      </c>
      <c r="BG3" s="207">
        <v>60.6</v>
      </c>
      <c r="BH3" s="198">
        <v>60.6</v>
      </c>
      <c r="BI3" s="198" t="s">
        <v>170</v>
      </c>
      <c r="BJ3" s="198" t="s">
        <v>170</v>
      </c>
      <c r="BK3" s="198">
        <v>60.3</v>
      </c>
      <c r="BL3" s="198">
        <v>60.1</v>
      </c>
      <c r="BM3" s="198">
        <v>59.9</v>
      </c>
    </row>
    <row r="4" spans="1:65" s="198" customFormat="1" ht="12">
      <c r="A4" s="204" t="s">
        <v>28</v>
      </c>
      <c r="B4" s="205"/>
      <c r="C4" s="636" t="s">
        <v>8</v>
      </c>
      <c r="D4" s="223" t="s">
        <v>29</v>
      </c>
      <c r="E4" s="209">
        <v>64.9</v>
      </c>
      <c r="F4" s="209">
        <v>65</v>
      </c>
      <c r="G4" s="209">
        <v>64.8</v>
      </c>
      <c r="H4" s="209">
        <v>64.9</v>
      </c>
      <c r="I4" s="209">
        <v>64.9</v>
      </c>
      <c r="J4" s="209">
        <v>65</v>
      </c>
      <c r="K4" s="209">
        <v>65</v>
      </c>
      <c r="L4" s="209">
        <v>65</v>
      </c>
      <c r="M4" s="209">
        <v>64.9</v>
      </c>
      <c r="N4" s="209">
        <v>65.1</v>
      </c>
      <c r="O4" s="209">
        <v>65</v>
      </c>
      <c r="P4" s="209">
        <v>65.1</v>
      </c>
      <c r="Q4" s="209">
        <v>65.1</v>
      </c>
      <c r="R4" s="209">
        <v>65.2</v>
      </c>
      <c r="S4" s="209">
        <v>65.1</v>
      </c>
      <c r="T4" s="209">
        <v>65.2</v>
      </c>
      <c r="U4" s="209">
        <v>65.2</v>
      </c>
      <c r="V4" s="209">
        <v>65.2</v>
      </c>
      <c r="W4" s="209">
        <v>65.2</v>
      </c>
      <c r="X4" s="209">
        <v>65.3</v>
      </c>
      <c r="Y4" s="209">
        <v>65.3</v>
      </c>
      <c r="Z4" s="209">
        <v>65.3</v>
      </c>
      <c r="AA4" s="209">
        <v>65.3</v>
      </c>
      <c r="AB4" s="209">
        <v>65.3</v>
      </c>
      <c r="AC4" s="209">
        <v>65.2</v>
      </c>
      <c r="AD4" s="209">
        <v>65.2</v>
      </c>
      <c r="AE4" s="209">
        <v>65.1</v>
      </c>
      <c r="AF4" s="209">
        <v>65</v>
      </c>
      <c r="AG4" s="209">
        <v>65</v>
      </c>
      <c r="AH4" s="209">
        <v>64.9</v>
      </c>
      <c r="AI4" s="209">
        <v>64.8</v>
      </c>
      <c r="AJ4" s="209">
        <v>64.8</v>
      </c>
      <c r="AK4" s="209">
        <v>64.8</v>
      </c>
      <c r="AL4" s="209">
        <v>64.7</v>
      </c>
      <c r="AM4" s="209">
        <v>64.6</v>
      </c>
      <c r="AN4" s="209">
        <v>64.7</v>
      </c>
      <c r="AO4" s="209">
        <v>64.4</v>
      </c>
      <c r="AP4" s="209">
        <v>64.6</v>
      </c>
      <c r="AQ4" s="209">
        <v>64.5</v>
      </c>
      <c r="AR4" s="209">
        <v>64.4</v>
      </c>
      <c r="AS4" s="209">
        <v>64.3</v>
      </c>
      <c r="AT4" s="209">
        <v>64.2</v>
      </c>
      <c r="AU4" s="209">
        <v>64.2</v>
      </c>
      <c r="AV4" s="209">
        <v>64.2</v>
      </c>
      <c r="AW4" s="209">
        <v>64.1</v>
      </c>
      <c r="AX4" s="209">
        <v>63.9</v>
      </c>
      <c r="AY4" s="209">
        <v>63.7</v>
      </c>
      <c r="AZ4" s="209">
        <v>63.6</v>
      </c>
      <c r="BA4" s="209">
        <v>63.5</v>
      </c>
      <c r="BB4" s="209">
        <v>63.3</v>
      </c>
      <c r="BC4" s="209">
        <v>63.2</v>
      </c>
      <c r="BD4" s="209">
        <v>63.1</v>
      </c>
      <c r="BE4" s="209">
        <v>62.9</v>
      </c>
      <c r="BF4" s="209">
        <v>62.9</v>
      </c>
      <c r="BG4" s="210">
        <v>62.8</v>
      </c>
      <c r="BH4" s="198">
        <v>62.6</v>
      </c>
      <c r="BI4" s="198">
        <v>62.5</v>
      </c>
      <c r="BJ4" s="198">
        <v>62.4</v>
      </c>
      <c r="BK4" s="198">
        <v>62.3</v>
      </c>
      <c r="BL4" s="198">
        <v>62</v>
      </c>
      <c r="BM4" s="198">
        <v>62.1</v>
      </c>
    </row>
    <row r="5" spans="1:65" s="198" customFormat="1" ht="12">
      <c r="A5" s="204" t="s">
        <v>30</v>
      </c>
      <c r="B5" s="205"/>
      <c r="C5" s="637"/>
      <c r="D5" s="224" t="s">
        <v>31</v>
      </c>
      <c r="E5" s="210">
        <v>67.7</v>
      </c>
      <c r="F5" s="210">
        <v>67.7</v>
      </c>
      <c r="G5" s="210">
        <v>67.7</v>
      </c>
      <c r="H5" s="210">
        <v>67.7</v>
      </c>
      <c r="I5" s="210">
        <v>67.7</v>
      </c>
      <c r="J5" s="210">
        <v>67.8</v>
      </c>
      <c r="K5" s="210">
        <v>67.7</v>
      </c>
      <c r="L5" s="210">
        <v>67.7</v>
      </c>
      <c r="M5" s="210">
        <v>67.7</v>
      </c>
      <c r="N5" s="210">
        <v>67.7</v>
      </c>
      <c r="O5" s="210">
        <v>67.7</v>
      </c>
      <c r="P5" s="210">
        <v>67.8</v>
      </c>
      <c r="Q5" s="210">
        <v>67.9</v>
      </c>
      <c r="R5" s="210">
        <v>67.8</v>
      </c>
      <c r="S5" s="210">
        <v>67.8</v>
      </c>
      <c r="T5" s="210">
        <v>67.9</v>
      </c>
      <c r="U5" s="210">
        <v>67.8</v>
      </c>
      <c r="V5" s="210">
        <v>67.9</v>
      </c>
      <c r="W5" s="210">
        <v>67.9</v>
      </c>
      <c r="X5" s="210">
        <v>67.9</v>
      </c>
      <c r="Y5" s="210">
        <v>67.9</v>
      </c>
      <c r="Z5" s="210">
        <v>67.8</v>
      </c>
      <c r="AA5" s="210">
        <v>67.8</v>
      </c>
      <c r="AB5" s="210">
        <v>67.8</v>
      </c>
      <c r="AC5" s="210">
        <v>67.7</v>
      </c>
      <c r="AD5" s="210">
        <v>67.7</v>
      </c>
      <c r="AE5" s="210">
        <v>67.6</v>
      </c>
      <c r="AF5" s="210">
        <v>67.5</v>
      </c>
      <c r="AG5" s="210">
        <v>67.4</v>
      </c>
      <c r="AH5" s="210">
        <v>67.4</v>
      </c>
      <c r="AI5" s="210">
        <v>67.4</v>
      </c>
      <c r="AJ5" s="210">
        <v>67.4</v>
      </c>
      <c r="AK5" s="210">
        <v>67.3</v>
      </c>
      <c r="AL5" s="210">
        <v>67.3</v>
      </c>
      <c r="AM5" s="210">
        <v>67.2</v>
      </c>
      <c r="AN5" s="210">
        <v>67.1</v>
      </c>
      <c r="AO5" s="210">
        <v>67.2</v>
      </c>
      <c r="AP5" s="210">
        <v>67.2</v>
      </c>
      <c r="AQ5" s="210">
        <v>67</v>
      </c>
      <c r="AR5" s="210">
        <v>67</v>
      </c>
      <c r="AS5" s="210">
        <v>66.9</v>
      </c>
      <c r="AT5" s="210">
        <v>66.8</v>
      </c>
      <c r="AU5" s="210">
        <v>66.7</v>
      </c>
      <c r="AV5" s="210">
        <v>66.7</v>
      </c>
      <c r="AW5" s="210">
        <v>66.6</v>
      </c>
      <c r="AX5" s="210">
        <v>66.5</v>
      </c>
      <c r="AY5" s="210">
        <v>66.3</v>
      </c>
      <c r="AZ5" s="210">
        <v>66.1</v>
      </c>
      <c r="BA5" s="210">
        <v>66</v>
      </c>
      <c r="BB5" s="210">
        <v>65.8</v>
      </c>
      <c r="BC5" s="210">
        <v>65.7</v>
      </c>
      <c r="BD5" s="210">
        <v>65.7</v>
      </c>
      <c r="BE5" s="210">
        <v>65.5</v>
      </c>
      <c r="BF5" s="210">
        <v>65.4</v>
      </c>
      <c r="BG5" s="210">
        <v>65.2</v>
      </c>
      <c r="BH5" s="198">
        <v>65</v>
      </c>
      <c r="BI5" s="198">
        <v>65</v>
      </c>
      <c r="BJ5" s="198">
        <v>64.8</v>
      </c>
      <c r="BK5" s="198">
        <v>64.7</v>
      </c>
      <c r="BL5" s="198">
        <v>64.4</v>
      </c>
      <c r="BM5" s="198">
        <v>64.4</v>
      </c>
    </row>
    <row r="6" spans="1:65" s="198" customFormat="1" ht="12">
      <c r="A6" s="204"/>
      <c r="B6" s="205"/>
      <c r="C6" s="637"/>
      <c r="D6" s="224" t="s">
        <v>32</v>
      </c>
      <c r="E6" s="210">
        <v>70.3</v>
      </c>
      <c r="F6" s="210">
        <v>70.3</v>
      </c>
      <c r="G6" s="210">
        <v>70.4</v>
      </c>
      <c r="H6" s="210">
        <v>70.3</v>
      </c>
      <c r="I6" s="210">
        <v>70.3</v>
      </c>
      <c r="J6" s="210">
        <v>70.3</v>
      </c>
      <c r="K6" s="210">
        <v>70.4</v>
      </c>
      <c r="L6" s="210">
        <v>70.4</v>
      </c>
      <c r="M6" s="210">
        <v>70.4</v>
      </c>
      <c r="N6" s="210">
        <v>70.4</v>
      </c>
      <c r="O6" s="210">
        <v>70.4</v>
      </c>
      <c r="P6" s="210">
        <v>70.4</v>
      </c>
      <c r="Q6" s="210">
        <v>70.5</v>
      </c>
      <c r="R6" s="210">
        <v>70.4</v>
      </c>
      <c r="S6" s="210">
        <v>70.4</v>
      </c>
      <c r="T6" s="210">
        <v>70.4</v>
      </c>
      <c r="U6" s="210">
        <v>70.4</v>
      </c>
      <c r="V6" s="210">
        <v>70.4</v>
      </c>
      <c r="W6" s="210">
        <v>70.4</v>
      </c>
      <c r="X6" s="210">
        <v>70.4</v>
      </c>
      <c r="Y6" s="210">
        <v>70.3</v>
      </c>
      <c r="Z6" s="210">
        <v>70.3</v>
      </c>
      <c r="AA6" s="210">
        <v>70.3</v>
      </c>
      <c r="AB6" s="210">
        <v>70.2</v>
      </c>
      <c r="AC6" s="210">
        <v>70.1</v>
      </c>
      <c r="AD6" s="210">
        <v>70.1</v>
      </c>
      <c r="AE6" s="210">
        <v>70</v>
      </c>
      <c r="AF6" s="210">
        <v>69.9</v>
      </c>
      <c r="AG6" s="210">
        <v>69.8</v>
      </c>
      <c r="AH6" s="210">
        <v>69.8</v>
      </c>
      <c r="AI6" s="210">
        <v>69.8</v>
      </c>
      <c r="AJ6" s="210">
        <v>69.8</v>
      </c>
      <c r="AK6" s="210">
        <v>69.7</v>
      </c>
      <c r="AL6" s="210">
        <v>69.8</v>
      </c>
      <c r="AM6" s="210">
        <v>69.5</v>
      </c>
      <c r="AN6" s="210">
        <v>69.8</v>
      </c>
      <c r="AO6" s="210">
        <v>69.5</v>
      </c>
      <c r="AP6" s="210">
        <v>69.5</v>
      </c>
      <c r="AQ6" s="210">
        <v>69.4</v>
      </c>
      <c r="AR6" s="210">
        <v>69.4</v>
      </c>
      <c r="AS6" s="210">
        <v>69.2</v>
      </c>
      <c r="AT6" s="210">
        <v>69.1</v>
      </c>
      <c r="AU6" s="210">
        <v>69.1</v>
      </c>
      <c r="AV6" s="210">
        <v>69.1</v>
      </c>
      <c r="AW6" s="210">
        <v>69</v>
      </c>
      <c r="AX6" s="210">
        <v>68.8</v>
      </c>
      <c r="AY6" s="210">
        <v>68.6</v>
      </c>
      <c r="AZ6" s="210">
        <v>68.4</v>
      </c>
      <c r="BA6" s="210">
        <v>68.3</v>
      </c>
      <c r="BB6" s="210">
        <v>68.2</v>
      </c>
      <c r="BC6" s="210">
        <v>68.1</v>
      </c>
      <c r="BD6" s="210">
        <v>68</v>
      </c>
      <c r="BE6" s="210">
        <v>67.8</v>
      </c>
      <c r="BF6" s="210">
        <v>67.7</v>
      </c>
      <c r="BG6" s="210">
        <v>67.4</v>
      </c>
      <c r="BH6" s="198">
        <v>67.3</v>
      </c>
      <c r="BI6" s="198">
        <v>67.2</v>
      </c>
      <c r="BJ6" s="198">
        <v>67</v>
      </c>
      <c r="BK6" s="198">
        <v>66.9</v>
      </c>
      <c r="BL6" s="198">
        <v>66.6</v>
      </c>
      <c r="BM6" s="198">
        <v>66.5</v>
      </c>
    </row>
    <row r="7" spans="1:65" s="198" customFormat="1" ht="12">
      <c r="A7" s="204"/>
      <c r="B7" s="205"/>
      <c r="C7" s="637"/>
      <c r="D7" s="224" t="s">
        <v>33</v>
      </c>
      <c r="E7" s="210">
        <v>72.7</v>
      </c>
      <c r="F7" s="210">
        <v>72.8</v>
      </c>
      <c r="G7" s="210">
        <v>72.7</v>
      </c>
      <c r="H7" s="210">
        <v>72.7</v>
      </c>
      <c r="I7" s="210">
        <v>72.7</v>
      </c>
      <c r="J7" s="210">
        <v>72.7</v>
      </c>
      <c r="K7" s="210">
        <v>72.8</v>
      </c>
      <c r="L7" s="210">
        <v>72.8</v>
      </c>
      <c r="M7" s="210">
        <v>72.8</v>
      </c>
      <c r="N7" s="210">
        <v>72.8</v>
      </c>
      <c r="O7" s="210">
        <v>72.8</v>
      </c>
      <c r="P7" s="210">
        <v>72.8</v>
      </c>
      <c r="Q7" s="210">
        <v>72.8</v>
      </c>
      <c r="R7" s="210">
        <v>72.9</v>
      </c>
      <c r="S7" s="210">
        <v>72.8</v>
      </c>
      <c r="T7" s="210">
        <v>72.8</v>
      </c>
      <c r="U7" s="210">
        <v>72.7</v>
      </c>
      <c r="V7" s="210">
        <v>72.7</v>
      </c>
      <c r="W7" s="210">
        <v>72.7</v>
      </c>
      <c r="X7" s="210">
        <v>72.6</v>
      </c>
      <c r="Y7" s="210">
        <v>72.7</v>
      </c>
      <c r="Z7" s="210">
        <v>72.5</v>
      </c>
      <c r="AA7" s="210">
        <v>72.5</v>
      </c>
      <c r="AB7" s="210">
        <v>72.4</v>
      </c>
      <c r="AC7" s="210">
        <v>72.3</v>
      </c>
      <c r="AD7" s="210">
        <v>72.3</v>
      </c>
      <c r="AE7" s="210">
        <v>72.2</v>
      </c>
      <c r="AF7" s="210">
        <v>72.1</v>
      </c>
      <c r="AG7" s="210">
        <v>72.1</v>
      </c>
      <c r="AH7" s="210">
        <v>72</v>
      </c>
      <c r="AI7" s="210">
        <v>72</v>
      </c>
      <c r="AJ7" s="210">
        <v>72</v>
      </c>
      <c r="AK7" s="210">
        <v>72</v>
      </c>
      <c r="AL7" s="210">
        <v>71.9</v>
      </c>
      <c r="AM7" s="210">
        <v>71.9</v>
      </c>
      <c r="AN7" s="210">
        <v>71.8</v>
      </c>
      <c r="AO7" s="210">
        <v>71.8</v>
      </c>
      <c r="AP7" s="210">
        <v>71.7</v>
      </c>
      <c r="AQ7" s="210">
        <v>71.6</v>
      </c>
      <c r="AR7" s="210">
        <v>71.8</v>
      </c>
      <c r="AS7" s="210">
        <v>71.4</v>
      </c>
      <c r="AT7" s="210">
        <v>71.3</v>
      </c>
      <c r="AU7" s="210">
        <v>71.3</v>
      </c>
      <c r="AV7" s="210">
        <v>71.2</v>
      </c>
      <c r="AW7" s="210">
        <v>71.1</v>
      </c>
      <c r="AX7" s="210">
        <v>71</v>
      </c>
      <c r="AY7" s="210">
        <v>70.8</v>
      </c>
      <c r="AZ7" s="210">
        <v>70.6</v>
      </c>
      <c r="BA7" s="210">
        <v>70.5</v>
      </c>
      <c r="BB7" s="210">
        <v>70.3</v>
      </c>
      <c r="BC7" s="210">
        <v>70.2</v>
      </c>
      <c r="BD7" s="210">
        <v>70</v>
      </c>
      <c r="BE7" s="210">
        <v>69.9</v>
      </c>
      <c r="BF7" s="210">
        <v>69.7</v>
      </c>
      <c r="BG7" s="210">
        <v>69.5</v>
      </c>
      <c r="BH7" s="198">
        <v>69.3</v>
      </c>
      <c r="BI7" s="198">
        <v>69.2</v>
      </c>
      <c r="BJ7" s="198">
        <v>69</v>
      </c>
      <c r="BK7" s="198">
        <v>69</v>
      </c>
      <c r="BL7" s="198">
        <v>68.6</v>
      </c>
      <c r="BM7" s="198">
        <v>68.4</v>
      </c>
    </row>
    <row r="8" spans="1:65" s="198" customFormat="1" ht="12">
      <c r="A8" s="204"/>
      <c r="B8" s="205"/>
      <c r="C8" s="637"/>
      <c r="D8" s="224" t="s">
        <v>34</v>
      </c>
      <c r="E8" s="210">
        <v>75</v>
      </c>
      <c r="F8" s="210">
        <v>75</v>
      </c>
      <c r="G8" s="210">
        <v>75.1</v>
      </c>
      <c r="H8" s="210">
        <v>75</v>
      </c>
      <c r="I8" s="210">
        <v>75.1</v>
      </c>
      <c r="J8" s="210">
        <v>75.1</v>
      </c>
      <c r="K8" s="210">
        <v>75.1</v>
      </c>
      <c r="L8" s="210">
        <v>75.1</v>
      </c>
      <c r="M8" s="210">
        <v>75.1</v>
      </c>
      <c r="N8" s="210">
        <v>75.3</v>
      </c>
      <c r="O8" s="210">
        <v>75.2</v>
      </c>
      <c r="P8" s="210">
        <v>75.2</v>
      </c>
      <c r="Q8" s="210">
        <v>75.2</v>
      </c>
      <c r="R8" s="210">
        <v>75.1</v>
      </c>
      <c r="S8" s="210">
        <v>75.1</v>
      </c>
      <c r="T8" s="210">
        <v>75.1</v>
      </c>
      <c r="U8" s="210">
        <v>75.1</v>
      </c>
      <c r="V8" s="210">
        <v>75</v>
      </c>
      <c r="W8" s="210">
        <v>75</v>
      </c>
      <c r="X8" s="210">
        <v>74.9</v>
      </c>
      <c r="Y8" s="210">
        <v>74.8</v>
      </c>
      <c r="Z8" s="210">
        <v>74.7</v>
      </c>
      <c r="AA8" s="210">
        <v>74.7</v>
      </c>
      <c r="AB8" s="210">
        <v>74.6</v>
      </c>
      <c r="AC8" s="210">
        <v>74.4</v>
      </c>
      <c r="AD8" s="210">
        <v>74.4</v>
      </c>
      <c r="AE8" s="210">
        <v>74.3</v>
      </c>
      <c r="AF8" s="210">
        <v>74.2</v>
      </c>
      <c r="AG8" s="210">
        <v>74.3</v>
      </c>
      <c r="AH8" s="210">
        <v>74.2</v>
      </c>
      <c r="AI8" s="210">
        <v>74.2</v>
      </c>
      <c r="AJ8" s="210">
        <v>74.1</v>
      </c>
      <c r="AK8" s="210">
        <v>73.9</v>
      </c>
      <c r="AL8" s="210">
        <v>74.2</v>
      </c>
      <c r="AM8" s="210">
        <v>74</v>
      </c>
      <c r="AN8" s="210">
        <v>73.9</v>
      </c>
      <c r="AO8" s="210">
        <v>73.9</v>
      </c>
      <c r="AP8" s="210">
        <v>73.8</v>
      </c>
      <c r="AQ8" s="210">
        <v>73.7</v>
      </c>
      <c r="AR8" s="210">
        <v>73.7</v>
      </c>
      <c r="AS8" s="210">
        <v>73.5</v>
      </c>
      <c r="AT8" s="210">
        <v>73.3</v>
      </c>
      <c r="AU8" s="210">
        <v>73.3</v>
      </c>
      <c r="AV8" s="210">
        <v>73.3</v>
      </c>
      <c r="AW8" s="210">
        <v>73.1</v>
      </c>
      <c r="AX8" s="210">
        <v>73</v>
      </c>
      <c r="AY8" s="210">
        <v>72.7</v>
      </c>
      <c r="AZ8" s="210">
        <v>72.6</v>
      </c>
      <c r="BA8" s="210">
        <v>72.5</v>
      </c>
      <c r="BB8" s="210">
        <v>72.4</v>
      </c>
      <c r="BC8" s="210">
        <v>72.1</v>
      </c>
      <c r="BD8" s="210">
        <v>72</v>
      </c>
      <c r="BE8" s="210">
        <v>71.7</v>
      </c>
      <c r="BF8" s="210">
        <v>71.6</v>
      </c>
      <c r="BG8" s="210">
        <v>71.4</v>
      </c>
      <c r="BH8" s="198">
        <v>71.2</v>
      </c>
      <c r="BI8" s="198">
        <v>71.2</v>
      </c>
      <c r="BJ8" s="198">
        <v>71</v>
      </c>
      <c r="BK8" s="198">
        <v>70.8</v>
      </c>
      <c r="BL8" s="198">
        <v>70.3</v>
      </c>
      <c r="BM8" s="198">
        <v>70.2</v>
      </c>
    </row>
    <row r="9" spans="1:65" s="198" customFormat="1" ht="12">
      <c r="A9" s="204"/>
      <c r="B9" s="205"/>
      <c r="C9" s="638"/>
      <c r="D9" s="225" t="s">
        <v>35</v>
      </c>
      <c r="E9" s="212">
        <v>77.6</v>
      </c>
      <c r="F9" s="212">
        <v>77.8</v>
      </c>
      <c r="G9" s="212">
        <v>77.7</v>
      </c>
      <c r="H9" s="212">
        <v>77.8</v>
      </c>
      <c r="I9" s="212">
        <v>77.7</v>
      </c>
      <c r="J9" s="212">
        <v>77.8</v>
      </c>
      <c r="K9" s="212">
        <v>77.9</v>
      </c>
      <c r="L9" s="212">
        <v>77.9</v>
      </c>
      <c r="M9" s="212">
        <v>77.9</v>
      </c>
      <c r="N9" s="212">
        <v>77.9</v>
      </c>
      <c r="O9" s="212">
        <v>78</v>
      </c>
      <c r="P9" s="212">
        <v>77.9</v>
      </c>
      <c r="Q9" s="212">
        <v>77.8</v>
      </c>
      <c r="R9" s="212">
        <v>77.7</v>
      </c>
      <c r="S9" s="212">
        <v>77.6</v>
      </c>
      <c r="T9" s="212">
        <v>77.6</v>
      </c>
      <c r="U9" s="212">
        <v>77.6</v>
      </c>
      <c r="V9" s="212">
        <v>77.5</v>
      </c>
      <c r="W9" s="212">
        <v>77.5</v>
      </c>
      <c r="X9" s="212">
        <v>77.4</v>
      </c>
      <c r="Y9" s="212">
        <v>77.3</v>
      </c>
      <c r="Z9" s="212">
        <v>77.2</v>
      </c>
      <c r="AA9" s="212">
        <v>77</v>
      </c>
      <c r="AB9" s="212">
        <v>77</v>
      </c>
      <c r="AC9" s="212">
        <v>76.7</v>
      </c>
      <c r="AD9" s="212">
        <v>76.7</v>
      </c>
      <c r="AE9" s="212">
        <v>76.7</v>
      </c>
      <c r="AF9" s="212">
        <v>76.5</v>
      </c>
      <c r="AG9" s="212">
        <v>76.6</v>
      </c>
      <c r="AH9" s="212">
        <v>76.6</v>
      </c>
      <c r="AI9" s="212">
        <v>76.6</v>
      </c>
      <c r="AJ9" s="212">
        <v>76.4</v>
      </c>
      <c r="AK9" s="212">
        <v>76.5</v>
      </c>
      <c r="AL9" s="212">
        <v>76.3</v>
      </c>
      <c r="AM9" s="212">
        <v>76.2</v>
      </c>
      <c r="AN9" s="212">
        <v>76.2</v>
      </c>
      <c r="AO9" s="212">
        <v>76</v>
      </c>
      <c r="AP9" s="212">
        <v>76.1</v>
      </c>
      <c r="AQ9" s="212">
        <v>76</v>
      </c>
      <c r="AR9" s="212">
        <v>75.9</v>
      </c>
      <c r="AS9" s="212">
        <v>75.7</v>
      </c>
      <c r="AT9" s="212">
        <v>75.6</v>
      </c>
      <c r="AU9" s="212">
        <v>75.5</v>
      </c>
      <c r="AV9" s="212">
        <v>75.4</v>
      </c>
      <c r="AW9" s="212">
        <v>75.3</v>
      </c>
      <c r="AX9" s="212">
        <v>75.1</v>
      </c>
      <c r="AY9" s="212">
        <v>74.8</v>
      </c>
      <c r="AZ9" s="212">
        <v>74.6</v>
      </c>
      <c r="BA9" s="212">
        <v>74.5</v>
      </c>
      <c r="BB9" s="212">
        <v>74.3</v>
      </c>
      <c r="BC9" s="212">
        <v>74.2</v>
      </c>
      <c r="BD9" s="212">
        <v>73.8</v>
      </c>
      <c r="BE9" s="212">
        <v>73.6</v>
      </c>
      <c r="BF9" s="212">
        <v>73.5</v>
      </c>
      <c r="BG9" s="210">
        <v>73.2</v>
      </c>
      <c r="BH9" s="198">
        <v>73.1</v>
      </c>
      <c r="BI9" s="198">
        <v>73</v>
      </c>
      <c r="BJ9" s="198">
        <v>72.7</v>
      </c>
      <c r="BK9" s="198">
        <v>72.5</v>
      </c>
      <c r="BL9" s="198">
        <v>72.1</v>
      </c>
      <c r="BM9" s="198">
        <v>72</v>
      </c>
    </row>
    <row r="10" spans="1:65" s="198" customFormat="1" ht="12">
      <c r="A10" s="204"/>
      <c r="B10" s="205"/>
      <c r="C10" s="639" t="s">
        <v>16</v>
      </c>
      <c r="D10" s="221" t="s">
        <v>36</v>
      </c>
      <c r="E10" s="207">
        <v>81.3</v>
      </c>
      <c r="F10" s="207">
        <v>81.4</v>
      </c>
      <c r="G10" s="207">
        <v>81.3</v>
      </c>
      <c r="H10" s="207">
        <v>81.4</v>
      </c>
      <c r="I10" s="207">
        <v>81.3</v>
      </c>
      <c r="J10" s="207">
        <v>81.3</v>
      </c>
      <c r="K10" s="207">
        <v>81.3</v>
      </c>
      <c r="L10" s="207">
        <v>81.5</v>
      </c>
      <c r="M10" s="207">
        <v>81.6</v>
      </c>
      <c r="N10" s="207">
        <v>81.5</v>
      </c>
      <c r="O10" s="207">
        <v>81.5</v>
      </c>
      <c r="P10" s="207">
        <v>81.4</v>
      </c>
      <c r="Q10" s="207">
        <v>81.2</v>
      </c>
      <c r="R10" s="207">
        <v>81.1</v>
      </c>
      <c r="S10" s="207">
        <v>81</v>
      </c>
      <c r="T10" s="207">
        <v>81</v>
      </c>
      <c r="U10" s="207">
        <v>80.9</v>
      </c>
      <c r="V10" s="207">
        <v>80.9</v>
      </c>
      <c r="W10" s="207">
        <v>80.9</v>
      </c>
      <c r="X10" s="207">
        <v>80.7</v>
      </c>
      <c r="Y10" s="207">
        <v>80.6</v>
      </c>
      <c r="Z10" s="207">
        <v>80.5</v>
      </c>
      <c r="AA10" s="207">
        <v>80.3</v>
      </c>
      <c r="AB10" s="207">
        <v>80.1</v>
      </c>
      <c r="AC10" s="207">
        <v>79.9</v>
      </c>
      <c r="AD10" s="207">
        <v>79.9</v>
      </c>
      <c r="AE10" s="207">
        <v>79.9</v>
      </c>
      <c r="AF10" s="207">
        <v>79.8</v>
      </c>
      <c r="AG10" s="207">
        <v>79.8</v>
      </c>
      <c r="AH10" s="207">
        <v>79.9</v>
      </c>
      <c r="AI10" s="207">
        <v>79.5</v>
      </c>
      <c r="AJ10" s="207">
        <v>79.8</v>
      </c>
      <c r="AK10" s="207">
        <v>79.5</v>
      </c>
      <c r="AL10" s="207">
        <v>79.5</v>
      </c>
      <c r="AM10" s="207">
        <v>79.5</v>
      </c>
      <c r="AN10" s="207">
        <v>79.4</v>
      </c>
      <c r="AO10" s="207">
        <v>79.3</v>
      </c>
      <c r="AP10" s="207">
        <v>79.3</v>
      </c>
      <c r="AQ10" s="207">
        <v>79</v>
      </c>
      <c r="AR10" s="207">
        <v>79</v>
      </c>
      <c r="AS10" s="207">
        <v>78.8</v>
      </c>
      <c r="AT10" s="207">
        <v>78.7</v>
      </c>
      <c r="AU10" s="207">
        <v>78.6</v>
      </c>
      <c r="AV10" s="207">
        <v>78.5</v>
      </c>
      <c r="AW10" s="207">
        <v>78.3</v>
      </c>
      <c r="AX10" s="207">
        <v>78</v>
      </c>
      <c r="AY10" s="207">
        <v>77.7</v>
      </c>
      <c r="AZ10" s="207">
        <v>77.7</v>
      </c>
      <c r="BA10" s="207">
        <v>77.2</v>
      </c>
      <c r="BB10" s="207">
        <v>77</v>
      </c>
      <c r="BC10" s="207">
        <v>76.5</v>
      </c>
      <c r="BD10" s="207">
        <v>76.4</v>
      </c>
      <c r="BE10" s="207">
        <v>76.1</v>
      </c>
      <c r="BF10" s="207">
        <v>75.9</v>
      </c>
      <c r="BG10" s="207">
        <v>75.7</v>
      </c>
      <c r="BH10" s="198">
        <v>75.3</v>
      </c>
      <c r="BI10" s="198">
        <v>75.1</v>
      </c>
      <c r="BJ10" s="198">
        <v>74.8</v>
      </c>
      <c r="BK10" s="198">
        <v>74.6</v>
      </c>
      <c r="BL10" s="198">
        <v>74.2</v>
      </c>
      <c r="BM10" s="198">
        <v>74</v>
      </c>
    </row>
    <row r="11" spans="1:65" s="198" customFormat="1" ht="12">
      <c r="A11" s="204"/>
      <c r="B11" s="205"/>
      <c r="C11" s="639"/>
      <c r="D11" s="221" t="s">
        <v>37</v>
      </c>
      <c r="E11" s="207">
        <v>84.9</v>
      </c>
      <c r="F11" s="207">
        <v>85</v>
      </c>
      <c r="G11" s="207">
        <v>85</v>
      </c>
      <c r="H11" s="207">
        <v>85</v>
      </c>
      <c r="I11" s="207">
        <v>85</v>
      </c>
      <c r="J11" s="207">
        <v>85</v>
      </c>
      <c r="K11" s="207">
        <v>85</v>
      </c>
      <c r="L11" s="207">
        <v>85.2</v>
      </c>
      <c r="M11" s="207">
        <v>85.1</v>
      </c>
      <c r="N11" s="207">
        <v>85</v>
      </c>
      <c r="O11" s="207">
        <v>85</v>
      </c>
      <c r="P11" s="207">
        <v>84.9</v>
      </c>
      <c r="Q11" s="207">
        <v>84.7</v>
      </c>
      <c r="R11" s="207">
        <v>84.6</v>
      </c>
      <c r="S11" s="207">
        <v>84.6</v>
      </c>
      <c r="T11" s="207">
        <v>84.5</v>
      </c>
      <c r="U11" s="207">
        <v>84.5</v>
      </c>
      <c r="V11" s="207">
        <v>84.5</v>
      </c>
      <c r="W11" s="207">
        <v>84.5</v>
      </c>
      <c r="X11" s="207">
        <v>84.3</v>
      </c>
      <c r="Y11" s="207">
        <v>84.2</v>
      </c>
      <c r="Z11" s="207">
        <v>84.1</v>
      </c>
      <c r="AA11" s="207">
        <v>84</v>
      </c>
      <c r="AB11" s="207">
        <v>83.7</v>
      </c>
      <c r="AC11" s="207">
        <v>83.7</v>
      </c>
      <c r="AD11" s="207">
        <v>83.6</v>
      </c>
      <c r="AE11" s="207">
        <v>83.5</v>
      </c>
      <c r="AF11" s="207">
        <v>83.5</v>
      </c>
      <c r="AG11" s="207">
        <v>83.4</v>
      </c>
      <c r="AH11" s="207">
        <v>83.3</v>
      </c>
      <c r="AI11" s="207">
        <v>83.5</v>
      </c>
      <c r="AJ11" s="207">
        <v>83.3</v>
      </c>
      <c r="AK11" s="207">
        <v>83.2</v>
      </c>
      <c r="AL11" s="207">
        <v>83.1</v>
      </c>
      <c r="AM11" s="207">
        <v>83.1</v>
      </c>
      <c r="AN11" s="207">
        <v>83</v>
      </c>
      <c r="AO11" s="207">
        <v>83</v>
      </c>
      <c r="AP11" s="207">
        <v>82.8</v>
      </c>
      <c r="AQ11" s="207">
        <v>82.6</v>
      </c>
      <c r="AR11" s="207">
        <v>82.4</v>
      </c>
      <c r="AS11" s="207">
        <v>82.3</v>
      </c>
      <c r="AT11" s="207">
        <v>82.2</v>
      </c>
      <c r="AU11" s="207">
        <v>82.1</v>
      </c>
      <c r="AV11" s="207">
        <v>82</v>
      </c>
      <c r="AW11" s="207">
        <v>81.7</v>
      </c>
      <c r="AX11" s="207">
        <v>81.6</v>
      </c>
      <c r="AY11" s="207">
        <v>81.2</v>
      </c>
      <c r="AZ11" s="207">
        <v>80.9</v>
      </c>
      <c r="BA11" s="207">
        <v>80.5</v>
      </c>
      <c r="BB11" s="207">
        <v>80</v>
      </c>
      <c r="BC11" s="207">
        <v>80</v>
      </c>
      <c r="BD11" s="207">
        <v>79.6</v>
      </c>
      <c r="BE11" s="207">
        <v>79.1</v>
      </c>
      <c r="BF11" s="207">
        <v>78.9</v>
      </c>
      <c r="BG11" s="207">
        <v>78.7</v>
      </c>
      <c r="BH11" s="198">
        <v>78.2</v>
      </c>
      <c r="BI11" s="198">
        <v>77.8</v>
      </c>
      <c r="BJ11" s="198">
        <v>77.5</v>
      </c>
      <c r="BK11" s="198">
        <v>77</v>
      </c>
      <c r="BL11" s="198">
        <v>76.5</v>
      </c>
      <c r="BM11" s="198">
        <v>76.4</v>
      </c>
    </row>
    <row r="12" spans="1:65" s="198" customFormat="1" ht="12">
      <c r="A12" s="204"/>
      <c r="B12" s="205"/>
      <c r="C12" s="639"/>
      <c r="D12" s="221" t="s">
        <v>38</v>
      </c>
      <c r="E12" s="207">
        <v>88.1</v>
      </c>
      <c r="F12" s="207">
        <v>88.2</v>
      </c>
      <c r="G12" s="207">
        <v>88</v>
      </c>
      <c r="H12" s="207">
        <v>88</v>
      </c>
      <c r="I12" s="207">
        <v>88.1</v>
      </c>
      <c r="J12" s="207">
        <v>88</v>
      </c>
      <c r="K12" s="207">
        <v>88.1</v>
      </c>
      <c r="L12" s="207">
        <v>88.1</v>
      </c>
      <c r="M12" s="207">
        <v>88.1</v>
      </c>
      <c r="N12" s="207">
        <v>88.1</v>
      </c>
      <c r="O12" s="207">
        <v>88</v>
      </c>
      <c r="P12" s="207">
        <v>87.8</v>
      </c>
      <c r="Q12" s="207">
        <v>87.7</v>
      </c>
      <c r="R12" s="207">
        <v>87.6</v>
      </c>
      <c r="S12" s="207">
        <v>87.6</v>
      </c>
      <c r="T12" s="207">
        <v>87.6</v>
      </c>
      <c r="U12" s="207">
        <v>87.6</v>
      </c>
      <c r="V12" s="207">
        <v>87.6</v>
      </c>
      <c r="W12" s="207">
        <v>87.5</v>
      </c>
      <c r="X12" s="207">
        <v>87.5</v>
      </c>
      <c r="Y12" s="207">
        <v>87.4</v>
      </c>
      <c r="Z12" s="207">
        <v>87.2</v>
      </c>
      <c r="AA12" s="207">
        <v>87.1</v>
      </c>
      <c r="AB12" s="207">
        <v>87.1</v>
      </c>
      <c r="AC12" s="207">
        <v>87</v>
      </c>
      <c r="AD12" s="207">
        <v>86.8</v>
      </c>
      <c r="AE12" s="207">
        <v>86.8</v>
      </c>
      <c r="AF12" s="207">
        <v>86.8</v>
      </c>
      <c r="AG12" s="207">
        <v>86.5</v>
      </c>
      <c r="AH12" s="207">
        <v>86.8</v>
      </c>
      <c r="AI12" s="207">
        <v>86.6</v>
      </c>
      <c r="AJ12" s="207">
        <v>86.6</v>
      </c>
      <c r="AK12" s="207">
        <v>86.5</v>
      </c>
      <c r="AL12" s="207">
        <v>86.4</v>
      </c>
      <c r="AM12" s="207">
        <v>86.4</v>
      </c>
      <c r="AN12" s="207">
        <v>86.3</v>
      </c>
      <c r="AO12" s="207">
        <v>86.2</v>
      </c>
      <c r="AP12" s="207">
        <v>86.1</v>
      </c>
      <c r="AQ12" s="207">
        <v>86</v>
      </c>
      <c r="AR12" s="207">
        <v>85.8</v>
      </c>
      <c r="AS12" s="207">
        <v>85.7</v>
      </c>
      <c r="AT12" s="207">
        <v>85.7</v>
      </c>
      <c r="AU12" s="207">
        <v>85.5</v>
      </c>
      <c r="AV12" s="207">
        <v>85.4</v>
      </c>
      <c r="AW12" s="207">
        <v>85.2</v>
      </c>
      <c r="AX12" s="207">
        <v>85</v>
      </c>
      <c r="AY12" s="207">
        <v>84.6</v>
      </c>
      <c r="AZ12" s="207">
        <v>84.3</v>
      </c>
      <c r="BA12" s="207">
        <v>83.9</v>
      </c>
      <c r="BB12" s="207">
        <v>83.8</v>
      </c>
      <c r="BC12" s="207">
        <v>83.4</v>
      </c>
      <c r="BD12" s="207">
        <v>83</v>
      </c>
      <c r="BE12" s="207">
        <v>82.7</v>
      </c>
      <c r="BF12" s="207">
        <v>82.4</v>
      </c>
      <c r="BG12" s="207">
        <v>82</v>
      </c>
      <c r="BH12" s="198">
        <v>81.4</v>
      </c>
      <c r="BI12" s="198">
        <v>81</v>
      </c>
      <c r="BJ12" s="198">
        <v>80.7</v>
      </c>
      <c r="BK12" s="198">
        <v>80.2</v>
      </c>
      <c r="BL12" s="198">
        <v>79.6</v>
      </c>
      <c r="BM12" s="198">
        <v>79.4</v>
      </c>
    </row>
    <row r="13" spans="1:65" s="198" customFormat="1" ht="12">
      <c r="A13" s="204"/>
      <c r="B13" s="205"/>
      <c r="C13" s="636" t="s">
        <v>20</v>
      </c>
      <c r="D13" s="223" t="s">
        <v>39</v>
      </c>
      <c r="E13" s="209">
        <v>90.3</v>
      </c>
      <c r="F13" s="209">
        <v>90.2</v>
      </c>
      <c r="G13" s="209">
        <v>90.2</v>
      </c>
      <c r="H13" s="209">
        <v>90.2</v>
      </c>
      <c r="I13" s="209">
        <v>90.2</v>
      </c>
      <c r="J13" s="209">
        <v>90.2</v>
      </c>
      <c r="K13" s="209">
        <v>90.1</v>
      </c>
      <c r="L13" s="209">
        <v>90</v>
      </c>
      <c r="M13" s="209">
        <v>90.1</v>
      </c>
      <c r="N13" s="209">
        <v>90</v>
      </c>
      <c r="O13" s="209">
        <v>89.8</v>
      </c>
      <c r="P13" s="209">
        <v>89.8</v>
      </c>
      <c r="Q13" s="209">
        <v>89.9</v>
      </c>
      <c r="R13" s="209">
        <v>89.8</v>
      </c>
      <c r="S13" s="209">
        <v>89.8</v>
      </c>
      <c r="T13" s="209">
        <v>89.8</v>
      </c>
      <c r="U13" s="209">
        <v>89.7</v>
      </c>
      <c r="V13" s="209">
        <v>89.6</v>
      </c>
      <c r="W13" s="209">
        <v>89.7</v>
      </c>
      <c r="X13" s="209">
        <v>89.7</v>
      </c>
      <c r="Y13" s="209">
        <v>89.5</v>
      </c>
      <c r="Z13" s="209">
        <v>89.5</v>
      </c>
      <c r="AA13" s="209">
        <v>89.5</v>
      </c>
      <c r="AB13" s="209">
        <v>89.5</v>
      </c>
      <c r="AC13" s="209">
        <v>89.3</v>
      </c>
      <c r="AD13" s="209">
        <v>89.3</v>
      </c>
      <c r="AE13" s="209">
        <v>89.3</v>
      </c>
      <c r="AF13" s="209">
        <v>89.1</v>
      </c>
      <c r="AG13" s="209">
        <v>89.2</v>
      </c>
      <c r="AH13" s="209">
        <v>89.1</v>
      </c>
      <c r="AI13" s="209">
        <v>89.1</v>
      </c>
      <c r="AJ13" s="209">
        <v>89</v>
      </c>
      <c r="AK13" s="209">
        <v>88.8</v>
      </c>
      <c r="AL13" s="209">
        <v>88.9</v>
      </c>
      <c r="AM13" s="209">
        <v>88.9</v>
      </c>
      <c r="AN13" s="209">
        <v>88.8</v>
      </c>
      <c r="AO13" s="209">
        <v>88.8</v>
      </c>
      <c r="AP13" s="209">
        <v>88.6</v>
      </c>
      <c r="AQ13" s="209">
        <v>88.5</v>
      </c>
      <c r="AR13" s="209">
        <v>88.4</v>
      </c>
      <c r="AS13" s="209">
        <v>88.5</v>
      </c>
      <c r="AT13" s="209">
        <v>88.4</v>
      </c>
      <c r="AU13" s="209">
        <v>88.2</v>
      </c>
      <c r="AV13" s="209">
        <v>88.2</v>
      </c>
      <c r="AW13" s="209">
        <v>88.2</v>
      </c>
      <c r="AX13" s="209">
        <v>87.9</v>
      </c>
      <c r="AY13" s="209">
        <v>87.8</v>
      </c>
      <c r="AZ13" s="209">
        <v>87.6</v>
      </c>
      <c r="BA13" s="209">
        <v>87.5</v>
      </c>
      <c r="BB13" s="209">
        <v>87.3</v>
      </c>
      <c r="BC13" s="209">
        <v>87.1</v>
      </c>
      <c r="BD13" s="209">
        <v>87</v>
      </c>
      <c r="BE13" s="209">
        <v>86.7</v>
      </c>
      <c r="BF13" s="209">
        <v>86.4</v>
      </c>
      <c r="BG13" s="210">
        <v>86</v>
      </c>
      <c r="BH13" s="198">
        <v>85.6</v>
      </c>
      <c r="BI13" s="198">
        <v>85.3</v>
      </c>
      <c r="BJ13" s="198">
        <v>84.8</v>
      </c>
      <c r="BK13" s="198">
        <v>84.5</v>
      </c>
      <c r="BL13" s="198">
        <v>83.5</v>
      </c>
      <c r="BM13" s="198">
        <v>83.3</v>
      </c>
    </row>
    <row r="14" spans="1:65" s="198" customFormat="1" ht="12">
      <c r="A14" s="204"/>
      <c r="B14" s="205"/>
      <c r="C14" s="637"/>
      <c r="D14" s="224" t="s">
        <v>40</v>
      </c>
      <c r="E14" s="210">
        <v>91.2</v>
      </c>
      <c r="F14" s="210">
        <v>91.2</v>
      </c>
      <c r="G14" s="210">
        <v>91.3</v>
      </c>
      <c r="H14" s="210">
        <v>91.2</v>
      </c>
      <c r="I14" s="210">
        <v>91.1</v>
      </c>
      <c r="J14" s="210">
        <v>91.1</v>
      </c>
      <c r="K14" s="210">
        <v>91</v>
      </c>
      <c r="L14" s="210">
        <v>91</v>
      </c>
      <c r="M14" s="210">
        <v>90.9</v>
      </c>
      <c r="N14" s="210">
        <v>90.8</v>
      </c>
      <c r="O14" s="210">
        <v>90.8</v>
      </c>
      <c r="P14" s="210">
        <v>90.8</v>
      </c>
      <c r="Q14" s="210">
        <v>90.7</v>
      </c>
      <c r="R14" s="210">
        <v>90.7</v>
      </c>
      <c r="S14" s="210">
        <v>90.7</v>
      </c>
      <c r="T14" s="210">
        <v>90.7</v>
      </c>
      <c r="U14" s="210">
        <v>90.6</v>
      </c>
      <c r="V14" s="210">
        <v>90.7</v>
      </c>
      <c r="W14" s="210">
        <v>90.6</v>
      </c>
      <c r="X14" s="210">
        <v>90.5</v>
      </c>
      <c r="Y14" s="210">
        <v>90.4</v>
      </c>
      <c r="Z14" s="210">
        <v>90.5</v>
      </c>
      <c r="AA14" s="210">
        <v>90.4</v>
      </c>
      <c r="AB14" s="210">
        <v>90.4</v>
      </c>
      <c r="AC14" s="210">
        <v>90.3</v>
      </c>
      <c r="AD14" s="210">
        <v>90.3</v>
      </c>
      <c r="AE14" s="210">
        <v>90.2</v>
      </c>
      <c r="AF14" s="210">
        <v>90.2</v>
      </c>
      <c r="AG14" s="210">
        <v>90.2</v>
      </c>
      <c r="AH14" s="210">
        <v>90.1</v>
      </c>
      <c r="AI14" s="210">
        <v>90.1</v>
      </c>
      <c r="AJ14" s="210">
        <v>90</v>
      </c>
      <c r="AK14" s="210">
        <v>89.9</v>
      </c>
      <c r="AL14" s="210">
        <v>89.9</v>
      </c>
      <c r="AM14" s="210">
        <v>89.9</v>
      </c>
      <c r="AN14" s="210">
        <v>89.9</v>
      </c>
      <c r="AO14" s="210">
        <v>89.8</v>
      </c>
      <c r="AP14" s="210">
        <v>89.6</v>
      </c>
      <c r="AQ14" s="210">
        <v>89.7</v>
      </c>
      <c r="AR14" s="210">
        <v>89.6</v>
      </c>
      <c r="AS14" s="210">
        <v>89.6</v>
      </c>
      <c r="AT14" s="210">
        <v>89.5</v>
      </c>
      <c r="AU14" s="210">
        <v>89.4</v>
      </c>
      <c r="AV14" s="210">
        <v>89.5</v>
      </c>
      <c r="AW14" s="210">
        <v>89.3</v>
      </c>
      <c r="AX14" s="210">
        <v>89.3</v>
      </c>
      <c r="AY14" s="210">
        <v>89.3</v>
      </c>
      <c r="AZ14" s="210">
        <v>89.2</v>
      </c>
      <c r="BA14" s="210">
        <v>89</v>
      </c>
      <c r="BB14" s="210">
        <v>88.9</v>
      </c>
      <c r="BC14" s="210">
        <v>88.8</v>
      </c>
      <c r="BD14" s="210">
        <v>88.7</v>
      </c>
      <c r="BE14" s="210">
        <v>88.4</v>
      </c>
      <c r="BF14" s="210">
        <v>88.1</v>
      </c>
      <c r="BG14" s="210">
        <v>87.9</v>
      </c>
      <c r="BH14" s="198">
        <v>87.6</v>
      </c>
      <c r="BI14" s="198">
        <v>87.3</v>
      </c>
      <c r="BJ14" s="198">
        <v>87</v>
      </c>
      <c r="BK14" s="198">
        <v>86.8</v>
      </c>
      <c r="BL14" s="198">
        <v>86.1</v>
      </c>
      <c r="BM14" s="198">
        <v>85.9</v>
      </c>
    </row>
    <row r="15" spans="1:65" s="198" customFormat="1" ht="12">
      <c r="A15" s="204"/>
      <c r="B15" s="205"/>
      <c r="C15" s="638"/>
      <c r="D15" s="225" t="s">
        <v>41</v>
      </c>
      <c r="E15" s="212">
        <v>91.8</v>
      </c>
      <c r="F15" s="212">
        <v>91.7</v>
      </c>
      <c r="G15" s="212">
        <v>91.8</v>
      </c>
      <c r="H15" s="212">
        <v>91.8</v>
      </c>
      <c r="I15" s="212">
        <v>91.7</v>
      </c>
      <c r="J15" s="212">
        <v>91.7</v>
      </c>
      <c r="K15" s="212">
        <v>91.5</v>
      </c>
      <c r="L15" s="212">
        <v>91.5</v>
      </c>
      <c r="M15" s="212">
        <v>91.5</v>
      </c>
      <c r="N15" s="212">
        <v>91.3</v>
      </c>
      <c r="O15" s="212">
        <v>91.3</v>
      </c>
      <c r="P15" s="212">
        <v>91.3</v>
      </c>
      <c r="Q15" s="212">
        <v>91.3</v>
      </c>
      <c r="R15" s="212">
        <v>91.2</v>
      </c>
      <c r="S15" s="212">
        <v>91.1</v>
      </c>
      <c r="T15" s="212">
        <v>91.2</v>
      </c>
      <c r="U15" s="212">
        <v>91.1</v>
      </c>
      <c r="V15" s="212">
        <v>91.2</v>
      </c>
      <c r="W15" s="212">
        <v>91</v>
      </c>
      <c r="X15" s="212">
        <v>91</v>
      </c>
      <c r="Y15" s="212">
        <v>91</v>
      </c>
      <c r="Z15" s="212">
        <v>90.9</v>
      </c>
      <c r="AA15" s="212">
        <v>91</v>
      </c>
      <c r="AB15" s="212">
        <v>90.9</v>
      </c>
      <c r="AC15" s="212">
        <v>90.8</v>
      </c>
      <c r="AD15" s="212">
        <v>90.8</v>
      </c>
      <c r="AE15" s="212">
        <v>90.8</v>
      </c>
      <c r="AF15" s="212">
        <v>90.8</v>
      </c>
      <c r="AG15" s="212">
        <v>90.6</v>
      </c>
      <c r="AH15" s="212">
        <v>90.6</v>
      </c>
      <c r="AI15" s="212">
        <v>90.6</v>
      </c>
      <c r="AJ15" s="212">
        <v>90.4</v>
      </c>
      <c r="AK15" s="212">
        <v>90.3</v>
      </c>
      <c r="AL15" s="212">
        <v>90.4</v>
      </c>
      <c r="AM15" s="212">
        <v>90.3</v>
      </c>
      <c r="AN15" s="212">
        <v>90.4</v>
      </c>
      <c r="AO15" s="212">
        <v>90.3</v>
      </c>
      <c r="AP15" s="212">
        <v>90.1</v>
      </c>
      <c r="AQ15" s="212">
        <v>90.3</v>
      </c>
      <c r="AR15" s="212">
        <v>90.2</v>
      </c>
      <c r="AS15" s="212">
        <v>90.1</v>
      </c>
      <c r="AT15" s="212">
        <v>90.1</v>
      </c>
      <c r="AU15" s="212">
        <v>90</v>
      </c>
      <c r="AV15" s="212">
        <v>90</v>
      </c>
      <c r="AW15" s="212">
        <v>90</v>
      </c>
      <c r="AX15" s="212">
        <v>89.9</v>
      </c>
      <c r="AY15" s="212">
        <v>89.8</v>
      </c>
      <c r="AZ15" s="212">
        <v>89.9</v>
      </c>
      <c r="BA15" s="212">
        <v>89.7</v>
      </c>
      <c r="BB15" s="212">
        <v>89.8</v>
      </c>
      <c r="BC15" s="212">
        <v>89.8</v>
      </c>
      <c r="BD15" s="212">
        <v>89.7</v>
      </c>
      <c r="BE15" s="212">
        <v>89.4</v>
      </c>
      <c r="BF15" s="212">
        <v>89.2</v>
      </c>
      <c r="BG15" s="210">
        <v>89</v>
      </c>
      <c r="BH15" s="198">
        <v>88.8</v>
      </c>
      <c r="BI15" s="198">
        <v>88.8</v>
      </c>
      <c r="BJ15" s="198">
        <v>88.4</v>
      </c>
      <c r="BK15" s="198">
        <v>88.3</v>
      </c>
      <c r="BL15" s="198">
        <v>87.7</v>
      </c>
      <c r="BM15" s="198">
        <v>87.4</v>
      </c>
    </row>
    <row r="16" spans="1:65" s="198" customFormat="1" ht="12">
      <c r="A16" s="204"/>
      <c r="B16" s="213" t="s">
        <v>24</v>
      </c>
      <c r="C16" s="32" t="s">
        <v>6</v>
      </c>
      <c r="D16" s="221" t="s">
        <v>7</v>
      </c>
      <c r="E16" s="207">
        <v>61.5</v>
      </c>
      <c r="F16" s="207">
        <v>61.6</v>
      </c>
      <c r="G16" s="207">
        <v>61.6</v>
      </c>
      <c r="H16" s="207">
        <v>61.6</v>
      </c>
      <c r="I16" s="207">
        <v>61.5</v>
      </c>
      <c r="J16" s="207">
        <v>61.6</v>
      </c>
      <c r="K16" s="207">
        <v>61.7</v>
      </c>
      <c r="L16" s="207">
        <v>61.7</v>
      </c>
      <c r="M16" s="207">
        <v>61.6</v>
      </c>
      <c r="N16" s="207">
        <v>61.7</v>
      </c>
      <c r="O16" s="207">
        <v>61.6</v>
      </c>
      <c r="P16" s="207">
        <v>61.7</v>
      </c>
      <c r="Q16" s="207">
        <v>61.8</v>
      </c>
      <c r="R16" s="207">
        <v>61.8</v>
      </c>
      <c r="S16" s="207">
        <v>61.9</v>
      </c>
      <c r="T16" s="207">
        <v>62</v>
      </c>
      <c r="U16" s="207">
        <v>61.9</v>
      </c>
      <c r="V16" s="207">
        <v>62</v>
      </c>
      <c r="W16" s="207">
        <v>61.9</v>
      </c>
      <c r="X16" s="207">
        <v>62.1</v>
      </c>
      <c r="Y16" s="207">
        <v>62.2</v>
      </c>
      <c r="Z16" s="207">
        <v>62.2</v>
      </c>
      <c r="AA16" s="207">
        <v>62.2</v>
      </c>
      <c r="AB16" s="207">
        <v>62.2</v>
      </c>
      <c r="AC16" s="207">
        <v>62.1</v>
      </c>
      <c r="AD16" s="207">
        <v>62.1</v>
      </c>
      <c r="AE16" s="207">
        <v>62</v>
      </c>
      <c r="AF16" s="207">
        <v>62</v>
      </c>
      <c r="AG16" s="207">
        <v>61.8</v>
      </c>
      <c r="AH16" s="207">
        <v>61.8</v>
      </c>
      <c r="AI16" s="207">
        <v>61.7</v>
      </c>
      <c r="AJ16" s="207">
        <v>61.2</v>
      </c>
      <c r="AK16" s="207">
        <v>60.9</v>
      </c>
      <c r="AL16" s="207">
        <v>61.7</v>
      </c>
      <c r="AM16" s="207">
        <v>61.5</v>
      </c>
      <c r="AN16" s="207">
        <v>61.5</v>
      </c>
      <c r="AO16" s="207">
        <v>61.6</v>
      </c>
      <c r="AP16" s="207">
        <v>61.4</v>
      </c>
      <c r="AQ16" s="207">
        <v>61.7</v>
      </c>
      <c r="AR16" s="207">
        <v>61.4</v>
      </c>
      <c r="AS16" s="207">
        <v>61.4</v>
      </c>
      <c r="AT16" s="207">
        <v>61.3</v>
      </c>
      <c r="AU16" s="207">
        <v>61.2</v>
      </c>
      <c r="AV16" s="207">
        <v>61.1</v>
      </c>
      <c r="AW16" s="207">
        <v>61.1</v>
      </c>
      <c r="AX16" s="207">
        <v>61</v>
      </c>
      <c r="AY16" s="207">
        <v>61</v>
      </c>
      <c r="AZ16" s="207">
        <v>60.8</v>
      </c>
      <c r="BA16" s="207">
        <v>60.6</v>
      </c>
      <c r="BB16" s="207">
        <v>60.6</v>
      </c>
      <c r="BC16" s="207">
        <v>60.4</v>
      </c>
      <c r="BD16" s="207">
        <v>60.4</v>
      </c>
      <c r="BE16" s="207">
        <v>60.2</v>
      </c>
      <c r="BF16" s="207">
        <v>60.1</v>
      </c>
      <c r="BG16" s="207">
        <v>60.1</v>
      </c>
      <c r="BH16" s="198">
        <v>60</v>
      </c>
      <c r="BI16" s="198" t="s">
        <v>170</v>
      </c>
      <c r="BJ16" s="198" t="s">
        <v>170</v>
      </c>
      <c r="BK16" s="198">
        <v>59.7</v>
      </c>
      <c r="BL16" s="198">
        <v>59.6</v>
      </c>
      <c r="BM16" s="198">
        <v>59.5</v>
      </c>
    </row>
    <row r="17" spans="1:65" s="198" customFormat="1" ht="12">
      <c r="A17" s="204"/>
      <c r="B17" s="213"/>
      <c r="C17" s="636" t="s">
        <v>8</v>
      </c>
      <c r="D17" s="223" t="s">
        <v>29</v>
      </c>
      <c r="E17" s="209">
        <v>64.5</v>
      </c>
      <c r="F17" s="209">
        <v>64.6</v>
      </c>
      <c r="G17" s="209">
        <v>64.5</v>
      </c>
      <c r="H17" s="209">
        <v>64.5</v>
      </c>
      <c r="I17" s="209">
        <v>64.5</v>
      </c>
      <c r="J17" s="209">
        <v>64.6</v>
      </c>
      <c r="K17" s="209">
        <v>64.6</v>
      </c>
      <c r="L17" s="209">
        <v>64.6</v>
      </c>
      <c r="M17" s="209">
        <v>64.6</v>
      </c>
      <c r="N17" s="209">
        <v>64.6</v>
      </c>
      <c r="O17" s="209">
        <v>64.7</v>
      </c>
      <c r="P17" s="209">
        <v>64.7</v>
      </c>
      <c r="Q17" s="209">
        <v>64.7</v>
      </c>
      <c r="R17" s="209">
        <v>64.8</v>
      </c>
      <c r="S17" s="209">
        <v>64.7</v>
      </c>
      <c r="T17" s="209">
        <v>64.8</v>
      </c>
      <c r="U17" s="209">
        <v>64.8</v>
      </c>
      <c r="V17" s="209">
        <v>64.7</v>
      </c>
      <c r="W17" s="209">
        <v>64.9</v>
      </c>
      <c r="X17" s="209">
        <v>64.9</v>
      </c>
      <c r="Y17" s="209">
        <v>64.9</v>
      </c>
      <c r="Z17" s="209">
        <v>64.8</v>
      </c>
      <c r="AA17" s="209">
        <v>64.8</v>
      </c>
      <c r="AB17" s="209">
        <v>64.8</v>
      </c>
      <c r="AC17" s="209">
        <v>64.7</v>
      </c>
      <c r="AD17" s="209">
        <v>64.8</v>
      </c>
      <c r="AE17" s="209">
        <v>64.7</v>
      </c>
      <c r="AF17" s="209">
        <v>64.5</v>
      </c>
      <c r="AG17" s="209">
        <v>64.4</v>
      </c>
      <c r="AH17" s="209">
        <v>64.4</v>
      </c>
      <c r="AI17" s="209">
        <v>64.3</v>
      </c>
      <c r="AJ17" s="209">
        <v>64.2</v>
      </c>
      <c r="AK17" s="209">
        <v>64.2</v>
      </c>
      <c r="AL17" s="209">
        <v>64.2</v>
      </c>
      <c r="AM17" s="209">
        <v>64</v>
      </c>
      <c r="AN17" s="209">
        <v>64.3</v>
      </c>
      <c r="AO17" s="209">
        <v>63.9</v>
      </c>
      <c r="AP17" s="209">
        <v>64.2</v>
      </c>
      <c r="AQ17" s="209">
        <v>63.9</v>
      </c>
      <c r="AR17" s="209">
        <v>63.8</v>
      </c>
      <c r="AS17" s="209">
        <v>63.8</v>
      </c>
      <c r="AT17" s="209">
        <v>63.7</v>
      </c>
      <c r="AU17" s="209">
        <v>63.7</v>
      </c>
      <c r="AV17" s="209">
        <v>63.6</v>
      </c>
      <c r="AW17" s="209">
        <v>63.6</v>
      </c>
      <c r="AX17" s="209">
        <v>63.4</v>
      </c>
      <c r="AY17" s="209">
        <v>63.2</v>
      </c>
      <c r="AZ17" s="209">
        <v>63.1</v>
      </c>
      <c r="BA17" s="209">
        <v>63</v>
      </c>
      <c r="BB17" s="209">
        <v>62.8</v>
      </c>
      <c r="BC17" s="209">
        <v>62.7</v>
      </c>
      <c r="BD17" s="209">
        <v>62.6</v>
      </c>
      <c r="BE17" s="209">
        <v>62.5</v>
      </c>
      <c r="BF17" s="209">
        <v>62.5</v>
      </c>
      <c r="BG17" s="210">
        <v>62.3</v>
      </c>
      <c r="BH17" s="198">
        <v>62.2</v>
      </c>
      <c r="BI17" s="198">
        <v>62</v>
      </c>
      <c r="BJ17" s="198">
        <v>62</v>
      </c>
      <c r="BK17" s="198">
        <v>61.9</v>
      </c>
      <c r="BL17" s="198">
        <v>61.6</v>
      </c>
      <c r="BM17" s="198">
        <v>61.7</v>
      </c>
    </row>
    <row r="18" spans="1:65" s="198" customFormat="1" ht="12">
      <c r="A18" s="204"/>
      <c r="B18" s="213"/>
      <c r="C18" s="637"/>
      <c r="D18" s="224" t="s">
        <v>31</v>
      </c>
      <c r="E18" s="210">
        <v>67.3</v>
      </c>
      <c r="F18" s="210">
        <v>67.3</v>
      </c>
      <c r="G18" s="210">
        <v>67.3</v>
      </c>
      <c r="H18" s="210">
        <v>67.3</v>
      </c>
      <c r="I18" s="210">
        <v>67.3</v>
      </c>
      <c r="J18" s="210">
        <v>67.3</v>
      </c>
      <c r="K18" s="210">
        <v>67.4</v>
      </c>
      <c r="L18" s="210">
        <v>67.4</v>
      </c>
      <c r="M18" s="210">
        <v>67.4</v>
      </c>
      <c r="N18" s="210">
        <v>67.4</v>
      </c>
      <c r="O18" s="210">
        <v>67.4</v>
      </c>
      <c r="P18" s="210">
        <v>67.4</v>
      </c>
      <c r="Q18" s="210">
        <v>67.4</v>
      </c>
      <c r="R18" s="210">
        <v>67.5</v>
      </c>
      <c r="S18" s="210">
        <v>67.5</v>
      </c>
      <c r="T18" s="210">
        <v>67.5</v>
      </c>
      <c r="U18" s="210">
        <v>67.4</v>
      </c>
      <c r="V18" s="210">
        <v>67.4</v>
      </c>
      <c r="W18" s="210">
        <v>67.5</v>
      </c>
      <c r="X18" s="210">
        <v>67.5</v>
      </c>
      <c r="Y18" s="210">
        <v>67.5</v>
      </c>
      <c r="Z18" s="210">
        <v>67.4</v>
      </c>
      <c r="AA18" s="210">
        <v>67.4</v>
      </c>
      <c r="AB18" s="210">
        <v>67.4</v>
      </c>
      <c r="AC18" s="210">
        <v>67.4</v>
      </c>
      <c r="AD18" s="210">
        <v>67.3</v>
      </c>
      <c r="AE18" s="210">
        <v>67.2</v>
      </c>
      <c r="AF18" s="210">
        <v>67.1</v>
      </c>
      <c r="AG18" s="210">
        <v>67.1</v>
      </c>
      <c r="AH18" s="210">
        <v>66.9</v>
      </c>
      <c r="AI18" s="210">
        <v>66.9</v>
      </c>
      <c r="AJ18" s="210">
        <v>66.8</v>
      </c>
      <c r="AK18" s="210">
        <v>66.8</v>
      </c>
      <c r="AL18" s="210">
        <v>66.8</v>
      </c>
      <c r="AM18" s="210">
        <v>66.7</v>
      </c>
      <c r="AN18" s="210">
        <v>66.7</v>
      </c>
      <c r="AO18" s="210">
        <v>66.8</v>
      </c>
      <c r="AP18" s="210">
        <v>66.7</v>
      </c>
      <c r="AQ18" s="210">
        <v>66.5</v>
      </c>
      <c r="AR18" s="210">
        <v>66.5</v>
      </c>
      <c r="AS18" s="210">
        <v>66.4</v>
      </c>
      <c r="AT18" s="210">
        <v>66.3</v>
      </c>
      <c r="AU18" s="210">
        <v>66.3</v>
      </c>
      <c r="AV18" s="210">
        <v>66.2</v>
      </c>
      <c r="AW18" s="210">
        <v>66.1</v>
      </c>
      <c r="AX18" s="210">
        <v>66</v>
      </c>
      <c r="AY18" s="210">
        <v>65.8</v>
      </c>
      <c r="AZ18" s="210">
        <v>65.6</v>
      </c>
      <c r="BA18" s="210">
        <v>65.6</v>
      </c>
      <c r="BB18" s="210">
        <v>65.3</v>
      </c>
      <c r="BC18" s="210">
        <v>65.1</v>
      </c>
      <c r="BD18" s="210">
        <v>65.2</v>
      </c>
      <c r="BE18" s="210">
        <v>65</v>
      </c>
      <c r="BF18" s="210">
        <v>65</v>
      </c>
      <c r="BG18" s="210">
        <v>64.8</v>
      </c>
      <c r="BH18" s="198">
        <v>64.6</v>
      </c>
      <c r="BI18" s="198">
        <v>64.6</v>
      </c>
      <c r="BJ18" s="198">
        <v>64.3</v>
      </c>
      <c r="BK18" s="198">
        <v>64.2</v>
      </c>
      <c r="BL18" s="198">
        <v>64</v>
      </c>
      <c r="BM18" s="198">
        <v>64.1</v>
      </c>
    </row>
    <row r="19" spans="1:65" s="198" customFormat="1" ht="12">
      <c r="A19" s="204"/>
      <c r="B19" s="213"/>
      <c r="C19" s="637"/>
      <c r="D19" s="224" t="s">
        <v>32</v>
      </c>
      <c r="E19" s="210">
        <v>70</v>
      </c>
      <c r="F19" s="210">
        <v>70</v>
      </c>
      <c r="G19" s="210">
        <v>70</v>
      </c>
      <c r="H19" s="210">
        <v>70</v>
      </c>
      <c r="I19" s="210">
        <v>70</v>
      </c>
      <c r="J19" s="210">
        <v>70.1</v>
      </c>
      <c r="K19" s="210">
        <v>70.1</v>
      </c>
      <c r="L19" s="210">
        <v>70.1</v>
      </c>
      <c r="M19" s="210">
        <v>70.1</v>
      </c>
      <c r="N19" s="210">
        <v>70.1</v>
      </c>
      <c r="O19" s="210">
        <v>70.1</v>
      </c>
      <c r="P19" s="210">
        <v>70.1</v>
      </c>
      <c r="Q19" s="210">
        <v>70.2</v>
      </c>
      <c r="R19" s="210">
        <v>70.2</v>
      </c>
      <c r="S19" s="210">
        <v>70.1</v>
      </c>
      <c r="T19" s="210">
        <v>70.1</v>
      </c>
      <c r="U19" s="210">
        <v>70.1</v>
      </c>
      <c r="V19" s="210">
        <v>70</v>
      </c>
      <c r="W19" s="210">
        <v>70.1</v>
      </c>
      <c r="X19" s="210">
        <v>70</v>
      </c>
      <c r="Y19" s="210">
        <v>70</v>
      </c>
      <c r="Z19" s="210">
        <v>70</v>
      </c>
      <c r="AA19" s="210">
        <v>69.9</v>
      </c>
      <c r="AB19" s="210">
        <v>69.9</v>
      </c>
      <c r="AC19" s="210">
        <v>69.8</v>
      </c>
      <c r="AD19" s="210">
        <v>69.8</v>
      </c>
      <c r="AE19" s="210">
        <v>69.7</v>
      </c>
      <c r="AF19" s="210">
        <v>69.5</v>
      </c>
      <c r="AG19" s="210">
        <v>69.4</v>
      </c>
      <c r="AH19" s="210">
        <v>69.5</v>
      </c>
      <c r="AI19" s="210">
        <v>69.4</v>
      </c>
      <c r="AJ19" s="210">
        <v>69.3</v>
      </c>
      <c r="AK19" s="210">
        <v>69.3</v>
      </c>
      <c r="AL19" s="210">
        <v>69.3</v>
      </c>
      <c r="AM19" s="210">
        <v>69.2</v>
      </c>
      <c r="AN19" s="210">
        <v>69.4</v>
      </c>
      <c r="AO19" s="210">
        <v>69.1</v>
      </c>
      <c r="AP19" s="210">
        <v>69.2</v>
      </c>
      <c r="AQ19" s="210">
        <v>68.9</v>
      </c>
      <c r="AR19" s="210">
        <v>69</v>
      </c>
      <c r="AS19" s="210">
        <v>68.9</v>
      </c>
      <c r="AT19" s="210">
        <v>68.8</v>
      </c>
      <c r="AU19" s="210">
        <v>68.7</v>
      </c>
      <c r="AV19" s="210">
        <v>68.7</v>
      </c>
      <c r="AW19" s="210">
        <v>68.6</v>
      </c>
      <c r="AX19" s="210">
        <v>68.4</v>
      </c>
      <c r="AY19" s="210">
        <v>68.3</v>
      </c>
      <c r="AZ19" s="210">
        <v>68</v>
      </c>
      <c r="BA19" s="210">
        <v>68</v>
      </c>
      <c r="BB19" s="210">
        <v>67.8</v>
      </c>
      <c r="BC19" s="210">
        <v>67.7</v>
      </c>
      <c r="BD19" s="210">
        <v>67.6</v>
      </c>
      <c r="BE19" s="210">
        <v>67.4</v>
      </c>
      <c r="BF19" s="210">
        <v>67.3</v>
      </c>
      <c r="BG19" s="210">
        <v>67.1</v>
      </c>
      <c r="BH19" s="198">
        <v>67</v>
      </c>
      <c r="BI19" s="198">
        <v>66.8</v>
      </c>
      <c r="BJ19" s="198">
        <v>66.6</v>
      </c>
      <c r="BK19" s="198">
        <v>66.5</v>
      </c>
      <c r="BL19" s="198">
        <v>66.2</v>
      </c>
      <c r="BM19" s="198">
        <v>66.2</v>
      </c>
    </row>
    <row r="20" spans="1:65" s="198" customFormat="1" ht="12">
      <c r="A20" s="204"/>
      <c r="B20" s="213"/>
      <c r="C20" s="637"/>
      <c r="D20" s="224" t="s">
        <v>33</v>
      </c>
      <c r="E20" s="210">
        <v>72.7</v>
      </c>
      <c r="F20" s="210">
        <v>72.8</v>
      </c>
      <c r="G20" s="210">
        <v>72.8</v>
      </c>
      <c r="H20" s="210">
        <v>72.8</v>
      </c>
      <c r="I20" s="210">
        <v>72.8</v>
      </c>
      <c r="J20" s="210">
        <v>72.8</v>
      </c>
      <c r="K20" s="210">
        <v>72.8</v>
      </c>
      <c r="L20" s="210">
        <v>72.9</v>
      </c>
      <c r="M20" s="210">
        <v>72.8</v>
      </c>
      <c r="N20" s="210">
        <v>72.9</v>
      </c>
      <c r="O20" s="210">
        <v>72.9</v>
      </c>
      <c r="P20" s="210">
        <v>72.9</v>
      </c>
      <c r="Q20" s="210">
        <v>73</v>
      </c>
      <c r="R20" s="210">
        <v>73</v>
      </c>
      <c r="S20" s="210">
        <v>72.9</v>
      </c>
      <c r="T20" s="210">
        <v>72.8</v>
      </c>
      <c r="U20" s="210">
        <v>72.7</v>
      </c>
      <c r="V20" s="210">
        <v>72.7</v>
      </c>
      <c r="W20" s="210">
        <v>72.7</v>
      </c>
      <c r="X20" s="210">
        <v>72.6</v>
      </c>
      <c r="Y20" s="210">
        <v>72.6</v>
      </c>
      <c r="Z20" s="210">
        <v>72.5</v>
      </c>
      <c r="AA20" s="210">
        <v>72.4</v>
      </c>
      <c r="AB20" s="210">
        <v>72.4</v>
      </c>
      <c r="AC20" s="210">
        <v>72.3</v>
      </c>
      <c r="AD20" s="210">
        <v>72.2</v>
      </c>
      <c r="AE20" s="210">
        <v>72.1</v>
      </c>
      <c r="AF20" s="210">
        <v>72</v>
      </c>
      <c r="AG20" s="210">
        <v>71.9</v>
      </c>
      <c r="AH20" s="210">
        <v>71.9</v>
      </c>
      <c r="AI20" s="210">
        <v>71.9</v>
      </c>
      <c r="AJ20" s="210">
        <v>71.8</v>
      </c>
      <c r="AK20" s="210">
        <v>71.8</v>
      </c>
      <c r="AL20" s="210">
        <v>71.7</v>
      </c>
      <c r="AM20" s="210">
        <v>71.8</v>
      </c>
      <c r="AN20" s="210">
        <v>71.7</v>
      </c>
      <c r="AO20" s="210">
        <v>71.7</v>
      </c>
      <c r="AP20" s="210">
        <v>71.6</v>
      </c>
      <c r="AQ20" s="210">
        <v>71.5</v>
      </c>
      <c r="AR20" s="210">
        <v>71.5</v>
      </c>
      <c r="AS20" s="210">
        <v>71.4</v>
      </c>
      <c r="AT20" s="210">
        <v>71.3</v>
      </c>
      <c r="AU20" s="210">
        <v>71.1</v>
      </c>
      <c r="AV20" s="210">
        <v>71.1</v>
      </c>
      <c r="AW20" s="210">
        <v>71</v>
      </c>
      <c r="AX20" s="210">
        <v>70.8</v>
      </c>
      <c r="AY20" s="210">
        <v>70.6</v>
      </c>
      <c r="AZ20" s="210">
        <v>70.4</v>
      </c>
      <c r="BA20" s="210">
        <v>70.4</v>
      </c>
      <c r="BB20" s="210">
        <v>70.2</v>
      </c>
      <c r="BC20" s="210">
        <v>70.1</v>
      </c>
      <c r="BD20" s="210">
        <v>69.9</v>
      </c>
      <c r="BE20" s="210">
        <v>69.7</v>
      </c>
      <c r="BF20" s="210">
        <v>69.5</v>
      </c>
      <c r="BG20" s="210">
        <v>69.4</v>
      </c>
      <c r="BH20" s="198">
        <v>69.1</v>
      </c>
      <c r="BI20" s="198">
        <v>68.9</v>
      </c>
      <c r="BJ20" s="198">
        <v>68.8</v>
      </c>
      <c r="BK20" s="198">
        <v>68.7</v>
      </c>
      <c r="BL20" s="198">
        <v>68.2</v>
      </c>
      <c r="BM20" s="198">
        <v>68.2</v>
      </c>
    </row>
    <row r="21" spans="1:65" s="198" customFormat="1" ht="12">
      <c r="A21" s="204"/>
      <c r="B21" s="213"/>
      <c r="C21" s="637"/>
      <c r="D21" s="224" t="s">
        <v>34</v>
      </c>
      <c r="E21" s="210">
        <v>75.9</v>
      </c>
      <c r="F21" s="210">
        <v>76</v>
      </c>
      <c r="G21" s="210">
        <v>76</v>
      </c>
      <c r="H21" s="210">
        <v>76</v>
      </c>
      <c r="I21" s="210">
        <v>75.9</v>
      </c>
      <c r="J21" s="210">
        <v>75.9</v>
      </c>
      <c r="K21" s="210">
        <v>76</v>
      </c>
      <c r="L21" s="210">
        <v>76</v>
      </c>
      <c r="M21" s="210">
        <v>76</v>
      </c>
      <c r="N21" s="210">
        <v>76.1</v>
      </c>
      <c r="O21" s="210">
        <v>76.1</v>
      </c>
      <c r="P21" s="210">
        <v>76.2</v>
      </c>
      <c r="Q21" s="210">
        <v>76.1</v>
      </c>
      <c r="R21" s="210">
        <v>76.1</v>
      </c>
      <c r="S21" s="210">
        <v>76</v>
      </c>
      <c r="T21" s="210">
        <v>76</v>
      </c>
      <c r="U21" s="210">
        <v>75.9</v>
      </c>
      <c r="V21" s="210">
        <v>75.8</v>
      </c>
      <c r="W21" s="210">
        <v>75.6</v>
      </c>
      <c r="X21" s="210">
        <v>75.6</v>
      </c>
      <c r="Y21" s="210">
        <v>75.6</v>
      </c>
      <c r="Z21" s="210">
        <v>75.4</v>
      </c>
      <c r="AA21" s="210">
        <v>75.4</v>
      </c>
      <c r="AB21" s="210">
        <v>75.2</v>
      </c>
      <c r="AC21" s="210">
        <v>75.2</v>
      </c>
      <c r="AD21" s="210">
        <v>75.2</v>
      </c>
      <c r="AE21" s="210">
        <v>75</v>
      </c>
      <c r="AF21" s="210">
        <v>74.9</v>
      </c>
      <c r="AG21" s="210">
        <v>74.9</v>
      </c>
      <c r="AH21" s="210">
        <v>74.9</v>
      </c>
      <c r="AI21" s="210">
        <v>74.9</v>
      </c>
      <c r="AJ21" s="210">
        <v>74.9</v>
      </c>
      <c r="AK21" s="210">
        <v>74.6</v>
      </c>
      <c r="AL21" s="210">
        <v>74.9</v>
      </c>
      <c r="AM21" s="210">
        <v>74.7</v>
      </c>
      <c r="AN21" s="210">
        <v>74.6</v>
      </c>
      <c r="AO21" s="210">
        <v>74.5</v>
      </c>
      <c r="AP21" s="210">
        <v>74.4</v>
      </c>
      <c r="AQ21" s="210">
        <v>74.3</v>
      </c>
      <c r="AR21" s="210">
        <v>74.4</v>
      </c>
      <c r="AS21" s="210">
        <v>74.2</v>
      </c>
      <c r="AT21" s="210">
        <v>74</v>
      </c>
      <c r="AU21" s="210">
        <v>74</v>
      </c>
      <c r="AV21" s="210">
        <v>73.8</v>
      </c>
      <c r="AW21" s="210">
        <v>73.7</v>
      </c>
      <c r="AX21" s="210">
        <v>73.5</v>
      </c>
      <c r="AY21" s="210">
        <v>73.3</v>
      </c>
      <c r="AZ21" s="210">
        <v>73</v>
      </c>
      <c r="BA21" s="210">
        <v>73</v>
      </c>
      <c r="BB21" s="210">
        <v>72.8</v>
      </c>
      <c r="BC21" s="210">
        <v>72</v>
      </c>
      <c r="BD21" s="210">
        <v>72.3</v>
      </c>
      <c r="BE21" s="210">
        <v>71.9</v>
      </c>
      <c r="BF21" s="210">
        <v>72</v>
      </c>
      <c r="BG21" s="210">
        <v>71.6</v>
      </c>
      <c r="BH21" s="198">
        <v>71.3</v>
      </c>
      <c r="BI21" s="198">
        <v>71.1</v>
      </c>
      <c r="BJ21" s="198">
        <v>70.9</v>
      </c>
      <c r="BK21" s="198">
        <v>70.6</v>
      </c>
      <c r="BL21" s="198">
        <v>70.2</v>
      </c>
      <c r="BM21" s="198">
        <v>70.1</v>
      </c>
    </row>
    <row r="22" spans="1:65" s="198" customFormat="1" ht="12">
      <c r="A22" s="204"/>
      <c r="B22" s="213"/>
      <c r="C22" s="638"/>
      <c r="D22" s="225" t="s">
        <v>35</v>
      </c>
      <c r="E22" s="212">
        <v>79.3</v>
      </c>
      <c r="F22" s="212">
        <v>79.3</v>
      </c>
      <c r="G22" s="212">
        <v>79.3</v>
      </c>
      <c r="H22" s="212">
        <v>79.4</v>
      </c>
      <c r="I22" s="212">
        <v>79.3</v>
      </c>
      <c r="J22" s="212">
        <v>79.4</v>
      </c>
      <c r="K22" s="212">
        <v>79.5</v>
      </c>
      <c r="L22" s="212">
        <v>79.3</v>
      </c>
      <c r="M22" s="212">
        <v>79.5</v>
      </c>
      <c r="N22" s="212">
        <v>79.5</v>
      </c>
      <c r="O22" s="212">
        <v>79.5</v>
      </c>
      <c r="P22" s="212">
        <v>79.5</v>
      </c>
      <c r="Q22" s="212">
        <v>79.5</v>
      </c>
      <c r="R22" s="212">
        <v>79.5</v>
      </c>
      <c r="S22" s="212">
        <v>79.3</v>
      </c>
      <c r="T22" s="212">
        <v>79.3</v>
      </c>
      <c r="U22" s="212">
        <v>79.1</v>
      </c>
      <c r="V22" s="212">
        <v>79</v>
      </c>
      <c r="W22" s="212">
        <v>79</v>
      </c>
      <c r="X22" s="212">
        <v>79</v>
      </c>
      <c r="Y22" s="212">
        <v>78.8</v>
      </c>
      <c r="Z22" s="212">
        <v>78.7</v>
      </c>
      <c r="AA22" s="212">
        <v>78.6</v>
      </c>
      <c r="AB22" s="212">
        <v>78.6</v>
      </c>
      <c r="AC22" s="212">
        <v>78.5</v>
      </c>
      <c r="AD22" s="212">
        <v>78.4</v>
      </c>
      <c r="AE22" s="212">
        <v>78.3</v>
      </c>
      <c r="AF22" s="212">
        <v>78.2</v>
      </c>
      <c r="AG22" s="212">
        <v>78.2</v>
      </c>
      <c r="AH22" s="212">
        <v>78.2</v>
      </c>
      <c r="AI22" s="212">
        <v>78.3</v>
      </c>
      <c r="AJ22" s="212">
        <v>77.9</v>
      </c>
      <c r="AK22" s="212">
        <v>78.2</v>
      </c>
      <c r="AL22" s="212">
        <v>78</v>
      </c>
      <c r="AM22" s="212">
        <v>77.9</v>
      </c>
      <c r="AN22" s="212">
        <v>77.8</v>
      </c>
      <c r="AO22" s="212">
        <v>77.8</v>
      </c>
      <c r="AP22" s="212">
        <v>77.6</v>
      </c>
      <c r="AQ22" s="212">
        <v>77.7</v>
      </c>
      <c r="AR22" s="212">
        <v>77.7</v>
      </c>
      <c r="AS22" s="212">
        <v>77.3</v>
      </c>
      <c r="AT22" s="212">
        <v>77.2</v>
      </c>
      <c r="AU22" s="212">
        <v>77.1</v>
      </c>
      <c r="AV22" s="212">
        <v>77</v>
      </c>
      <c r="AW22" s="212">
        <v>76.8</v>
      </c>
      <c r="AX22" s="212">
        <v>76.6</v>
      </c>
      <c r="AY22" s="212">
        <v>76.2</v>
      </c>
      <c r="AZ22" s="212">
        <v>76.1</v>
      </c>
      <c r="BA22" s="212">
        <v>76.1</v>
      </c>
      <c r="BB22" s="212">
        <v>75.9</v>
      </c>
      <c r="BC22" s="212">
        <v>75.5</v>
      </c>
      <c r="BD22" s="212">
        <v>75</v>
      </c>
      <c r="BE22" s="212">
        <v>74.8</v>
      </c>
      <c r="BF22" s="212">
        <v>74.6</v>
      </c>
      <c r="BG22" s="210">
        <v>74.1</v>
      </c>
      <c r="BH22" s="198">
        <v>73.9</v>
      </c>
      <c r="BI22" s="198">
        <v>73.6</v>
      </c>
      <c r="BJ22" s="198">
        <v>73.2</v>
      </c>
      <c r="BK22" s="198">
        <v>73</v>
      </c>
      <c r="BL22" s="198">
        <v>72.7</v>
      </c>
      <c r="BM22" s="198">
        <v>72.4</v>
      </c>
    </row>
    <row r="23" spans="1:65" s="198" customFormat="1" ht="12">
      <c r="A23" s="204"/>
      <c r="B23" s="213"/>
      <c r="C23" s="639" t="s">
        <v>16</v>
      </c>
      <c r="D23" s="221" t="s">
        <v>36</v>
      </c>
      <c r="E23" s="207">
        <v>82.1</v>
      </c>
      <c r="F23" s="207">
        <v>82.2</v>
      </c>
      <c r="G23" s="207">
        <v>82.2</v>
      </c>
      <c r="H23" s="207">
        <v>82.2</v>
      </c>
      <c r="I23" s="207">
        <v>82.2</v>
      </c>
      <c r="J23" s="207">
        <v>82.2</v>
      </c>
      <c r="K23" s="207">
        <v>82.2</v>
      </c>
      <c r="L23" s="207">
        <v>82.2</v>
      </c>
      <c r="M23" s="207">
        <v>82.3</v>
      </c>
      <c r="N23" s="207">
        <v>82.3</v>
      </c>
      <c r="O23" s="207">
        <v>82.3</v>
      </c>
      <c r="P23" s="207">
        <v>82.3</v>
      </c>
      <c r="Q23" s="207">
        <v>82.3</v>
      </c>
      <c r="R23" s="207">
        <v>82.2</v>
      </c>
      <c r="S23" s="207">
        <v>82.2</v>
      </c>
      <c r="T23" s="207">
        <v>82.1</v>
      </c>
      <c r="U23" s="207">
        <v>82</v>
      </c>
      <c r="V23" s="207">
        <v>82</v>
      </c>
      <c r="W23" s="207">
        <v>82</v>
      </c>
      <c r="X23" s="207">
        <v>81.9</v>
      </c>
      <c r="Y23" s="207">
        <v>81.9</v>
      </c>
      <c r="Z23" s="207">
        <v>81.7</v>
      </c>
      <c r="AA23" s="207">
        <v>81.8</v>
      </c>
      <c r="AB23" s="207">
        <v>81.7</v>
      </c>
      <c r="AC23" s="207">
        <v>81.6</v>
      </c>
      <c r="AD23" s="207">
        <v>81.5</v>
      </c>
      <c r="AE23" s="207">
        <v>81.4</v>
      </c>
      <c r="AF23" s="207">
        <v>81.4</v>
      </c>
      <c r="AG23" s="207">
        <v>81.4</v>
      </c>
      <c r="AH23" s="207">
        <v>81.5</v>
      </c>
      <c r="AI23" s="207">
        <v>81.3</v>
      </c>
      <c r="AJ23" s="207">
        <v>81.3</v>
      </c>
      <c r="AK23" s="207">
        <v>81.2</v>
      </c>
      <c r="AL23" s="207">
        <v>81.2</v>
      </c>
      <c r="AM23" s="207">
        <v>81.2</v>
      </c>
      <c r="AN23" s="207">
        <v>81.1</v>
      </c>
      <c r="AO23" s="207">
        <v>81.1</v>
      </c>
      <c r="AP23" s="207">
        <v>81</v>
      </c>
      <c r="AQ23" s="207">
        <v>80.8</v>
      </c>
      <c r="AR23" s="207">
        <v>80.8</v>
      </c>
      <c r="AS23" s="207">
        <v>80.7</v>
      </c>
      <c r="AT23" s="207">
        <v>80.6</v>
      </c>
      <c r="AU23" s="207">
        <v>80.5</v>
      </c>
      <c r="AV23" s="207">
        <v>80.4</v>
      </c>
      <c r="AW23" s="207">
        <v>80.2</v>
      </c>
      <c r="AX23" s="207">
        <v>80</v>
      </c>
      <c r="AY23" s="207">
        <v>79.9</v>
      </c>
      <c r="AZ23" s="207">
        <v>79.5</v>
      </c>
      <c r="BA23" s="207">
        <v>79.4</v>
      </c>
      <c r="BB23" s="207">
        <v>79.1</v>
      </c>
      <c r="BC23" s="207">
        <v>78.6</v>
      </c>
      <c r="BD23" s="207">
        <v>78.5</v>
      </c>
      <c r="BE23" s="207">
        <v>78</v>
      </c>
      <c r="BF23" s="207">
        <v>77.8</v>
      </c>
      <c r="BG23" s="207">
        <v>77.4</v>
      </c>
      <c r="BH23" s="198">
        <v>76.9</v>
      </c>
      <c r="BI23" s="198">
        <v>76.5</v>
      </c>
      <c r="BJ23" s="198">
        <v>76</v>
      </c>
      <c r="BK23" s="198">
        <v>75.8</v>
      </c>
      <c r="BL23" s="198">
        <v>75.1</v>
      </c>
      <c r="BM23" s="198">
        <v>75</v>
      </c>
    </row>
    <row r="24" spans="1:65" s="198" customFormat="1" ht="12">
      <c r="A24" s="204"/>
      <c r="B24" s="213"/>
      <c r="C24" s="639"/>
      <c r="D24" s="221" t="s">
        <v>37</v>
      </c>
      <c r="E24" s="207">
        <v>83.7</v>
      </c>
      <c r="F24" s="207">
        <v>83.8</v>
      </c>
      <c r="G24" s="207">
        <v>83.9</v>
      </c>
      <c r="H24" s="207">
        <v>83.9</v>
      </c>
      <c r="I24" s="207">
        <v>83.8</v>
      </c>
      <c r="J24" s="207">
        <v>83.9</v>
      </c>
      <c r="K24" s="207">
        <v>83.8</v>
      </c>
      <c r="L24" s="207">
        <v>83.8</v>
      </c>
      <c r="M24" s="207">
        <v>83.8</v>
      </c>
      <c r="N24" s="207">
        <v>83.8</v>
      </c>
      <c r="O24" s="207">
        <v>83.8</v>
      </c>
      <c r="P24" s="207">
        <v>83.9</v>
      </c>
      <c r="Q24" s="207">
        <v>83.8</v>
      </c>
      <c r="R24" s="207">
        <v>83.8</v>
      </c>
      <c r="S24" s="207">
        <v>83.8</v>
      </c>
      <c r="T24" s="207">
        <v>83.7</v>
      </c>
      <c r="U24" s="207">
        <v>83.7</v>
      </c>
      <c r="V24" s="207">
        <v>83.7</v>
      </c>
      <c r="W24" s="207">
        <v>83.6</v>
      </c>
      <c r="X24" s="207">
        <v>83.6</v>
      </c>
      <c r="Y24" s="207">
        <v>83.6</v>
      </c>
      <c r="Z24" s="207">
        <v>83.5</v>
      </c>
      <c r="AA24" s="207">
        <v>83.5</v>
      </c>
      <c r="AB24" s="207">
        <v>83.5</v>
      </c>
      <c r="AC24" s="207">
        <v>83.4</v>
      </c>
      <c r="AD24" s="207">
        <v>83.4</v>
      </c>
      <c r="AE24" s="207">
        <v>83.3</v>
      </c>
      <c r="AF24" s="207">
        <v>83.3</v>
      </c>
      <c r="AG24" s="207">
        <v>83.3</v>
      </c>
      <c r="AH24" s="207">
        <v>83.3</v>
      </c>
      <c r="AI24" s="207">
        <v>83.4</v>
      </c>
      <c r="AJ24" s="207">
        <v>83.2</v>
      </c>
      <c r="AK24" s="207">
        <v>83.1</v>
      </c>
      <c r="AL24" s="207">
        <v>83.1</v>
      </c>
      <c r="AM24" s="207">
        <v>83.1</v>
      </c>
      <c r="AN24" s="207">
        <v>83</v>
      </c>
      <c r="AO24" s="207">
        <v>83.1</v>
      </c>
      <c r="AP24" s="207">
        <v>83.1</v>
      </c>
      <c r="AQ24" s="207">
        <v>83</v>
      </c>
      <c r="AR24" s="207">
        <v>83</v>
      </c>
      <c r="AS24" s="207">
        <v>82.8</v>
      </c>
      <c r="AT24" s="207">
        <v>82.8</v>
      </c>
      <c r="AU24" s="207">
        <v>82.7</v>
      </c>
      <c r="AV24" s="207">
        <v>82.7</v>
      </c>
      <c r="AW24" s="207">
        <v>82.6</v>
      </c>
      <c r="AX24" s="207">
        <v>82.5</v>
      </c>
      <c r="AY24" s="207">
        <v>82.3</v>
      </c>
      <c r="AZ24" s="207">
        <v>82.1</v>
      </c>
      <c r="BA24" s="207">
        <v>81.9</v>
      </c>
      <c r="BB24" s="207">
        <v>81.5</v>
      </c>
      <c r="BC24" s="207">
        <v>81.3</v>
      </c>
      <c r="BD24" s="207">
        <v>80.9</v>
      </c>
      <c r="BE24" s="207">
        <v>80.6</v>
      </c>
      <c r="BF24" s="207">
        <v>80.4</v>
      </c>
      <c r="BG24" s="207">
        <v>80</v>
      </c>
      <c r="BH24" s="198">
        <v>79.5</v>
      </c>
      <c r="BI24" s="198">
        <v>79.1</v>
      </c>
      <c r="BJ24" s="198">
        <v>78.8</v>
      </c>
      <c r="BK24" s="198">
        <v>78.7</v>
      </c>
      <c r="BL24" s="198">
        <v>78</v>
      </c>
      <c r="BM24" s="198">
        <v>77.5</v>
      </c>
    </row>
    <row r="25" spans="1:65" s="198" customFormat="1" ht="12">
      <c r="A25" s="204"/>
      <c r="B25" s="213"/>
      <c r="C25" s="639"/>
      <c r="D25" s="221" t="s">
        <v>38</v>
      </c>
      <c r="E25" s="207">
        <v>84.8</v>
      </c>
      <c r="F25" s="207">
        <v>84.9</v>
      </c>
      <c r="G25" s="207">
        <v>84.9</v>
      </c>
      <c r="H25" s="207">
        <v>84.9</v>
      </c>
      <c r="I25" s="207">
        <v>84.9</v>
      </c>
      <c r="J25" s="207">
        <v>84.8</v>
      </c>
      <c r="K25" s="207">
        <v>84.8</v>
      </c>
      <c r="L25" s="207">
        <v>84.8</v>
      </c>
      <c r="M25" s="207">
        <v>84.8</v>
      </c>
      <c r="N25" s="207">
        <v>84.7</v>
      </c>
      <c r="O25" s="207">
        <v>84.7</v>
      </c>
      <c r="P25" s="207">
        <v>84.7</v>
      </c>
      <c r="Q25" s="207">
        <v>84.7</v>
      </c>
      <c r="R25" s="207">
        <v>84.6</v>
      </c>
      <c r="S25" s="207">
        <v>84.6</v>
      </c>
      <c r="T25" s="207">
        <v>84.7</v>
      </c>
      <c r="U25" s="207">
        <v>84.6</v>
      </c>
      <c r="V25" s="207">
        <v>84.7</v>
      </c>
      <c r="W25" s="207">
        <v>84.7</v>
      </c>
      <c r="X25" s="207">
        <v>84.6</v>
      </c>
      <c r="Y25" s="207">
        <v>84.5</v>
      </c>
      <c r="Z25" s="207">
        <v>84.5</v>
      </c>
      <c r="AA25" s="207">
        <v>84.5</v>
      </c>
      <c r="AB25" s="207">
        <v>84.5</v>
      </c>
      <c r="AC25" s="207">
        <v>84.5</v>
      </c>
      <c r="AD25" s="207">
        <v>84.4</v>
      </c>
      <c r="AE25" s="207">
        <v>84.3</v>
      </c>
      <c r="AF25" s="207">
        <v>84.3</v>
      </c>
      <c r="AG25" s="207">
        <v>84.3</v>
      </c>
      <c r="AH25" s="207">
        <v>84.4</v>
      </c>
      <c r="AI25" s="207">
        <v>84.3</v>
      </c>
      <c r="AJ25" s="207">
        <v>84.2</v>
      </c>
      <c r="AK25" s="207">
        <v>84.1</v>
      </c>
      <c r="AL25" s="207">
        <v>84.2</v>
      </c>
      <c r="AM25" s="207">
        <v>84.2</v>
      </c>
      <c r="AN25" s="207">
        <v>84.2</v>
      </c>
      <c r="AO25" s="207">
        <v>84.2</v>
      </c>
      <c r="AP25" s="207">
        <v>84.3</v>
      </c>
      <c r="AQ25" s="207">
        <v>84.1</v>
      </c>
      <c r="AR25" s="207">
        <v>84.4</v>
      </c>
      <c r="AS25" s="207">
        <v>84.1</v>
      </c>
      <c r="AT25" s="207">
        <v>84</v>
      </c>
      <c r="AU25" s="207">
        <v>84</v>
      </c>
      <c r="AV25" s="207">
        <v>84</v>
      </c>
      <c r="AW25" s="207">
        <v>84</v>
      </c>
      <c r="AX25" s="207">
        <v>83.9</v>
      </c>
      <c r="AY25" s="207">
        <v>83.7</v>
      </c>
      <c r="AZ25" s="207">
        <v>83.8</v>
      </c>
      <c r="BA25" s="207">
        <v>83.3</v>
      </c>
      <c r="BB25" s="207">
        <v>83.2</v>
      </c>
      <c r="BC25" s="207">
        <v>82.9</v>
      </c>
      <c r="BD25" s="207">
        <v>82.7</v>
      </c>
      <c r="BE25" s="207">
        <v>82.5</v>
      </c>
      <c r="BF25" s="207">
        <v>82.3</v>
      </c>
      <c r="BG25" s="207">
        <v>82</v>
      </c>
      <c r="BH25" s="198">
        <v>81.5</v>
      </c>
      <c r="BI25" s="198">
        <v>81.3</v>
      </c>
      <c r="BJ25" s="198">
        <v>81.1</v>
      </c>
      <c r="BK25" s="198">
        <v>80.9</v>
      </c>
      <c r="BL25" s="198">
        <v>80.4</v>
      </c>
      <c r="BM25" s="198">
        <v>80</v>
      </c>
    </row>
    <row r="26" spans="1:65" s="198" customFormat="1" ht="12">
      <c r="A26" s="204"/>
      <c r="B26" s="213"/>
      <c r="C26" s="636" t="s">
        <v>20</v>
      </c>
      <c r="D26" s="223" t="s">
        <v>39</v>
      </c>
      <c r="E26" s="209">
        <v>85.3</v>
      </c>
      <c r="F26" s="209">
        <v>85.4</v>
      </c>
      <c r="G26" s="209">
        <v>85.4</v>
      </c>
      <c r="H26" s="209">
        <v>85.4</v>
      </c>
      <c r="I26" s="209">
        <v>85.3</v>
      </c>
      <c r="J26" s="209">
        <v>85.4</v>
      </c>
      <c r="K26" s="209">
        <v>85.2</v>
      </c>
      <c r="L26" s="209">
        <v>85.3</v>
      </c>
      <c r="M26" s="209">
        <v>85.1</v>
      </c>
      <c r="N26" s="209">
        <v>85.1</v>
      </c>
      <c r="O26" s="209">
        <v>85.1</v>
      </c>
      <c r="P26" s="209">
        <v>85.1</v>
      </c>
      <c r="Q26" s="209">
        <v>85.1</v>
      </c>
      <c r="R26" s="209">
        <v>85.1</v>
      </c>
      <c r="S26" s="209">
        <v>85.1</v>
      </c>
      <c r="T26" s="209">
        <v>85.2</v>
      </c>
      <c r="U26" s="209">
        <v>85.2</v>
      </c>
      <c r="V26" s="209">
        <v>85.3</v>
      </c>
      <c r="W26" s="209">
        <v>85.2</v>
      </c>
      <c r="X26" s="209">
        <v>85.2</v>
      </c>
      <c r="Y26" s="209">
        <v>85.1</v>
      </c>
      <c r="Z26" s="209">
        <v>85.1</v>
      </c>
      <c r="AA26" s="209">
        <v>85.1</v>
      </c>
      <c r="AB26" s="209">
        <v>85.1</v>
      </c>
      <c r="AC26" s="209">
        <v>85.1</v>
      </c>
      <c r="AD26" s="209">
        <v>85</v>
      </c>
      <c r="AE26" s="209">
        <v>85.1</v>
      </c>
      <c r="AF26" s="209">
        <v>85</v>
      </c>
      <c r="AG26" s="209">
        <v>85</v>
      </c>
      <c r="AH26" s="209">
        <v>84.9</v>
      </c>
      <c r="AI26" s="209">
        <v>85</v>
      </c>
      <c r="AJ26" s="209">
        <v>84.9</v>
      </c>
      <c r="AK26" s="209">
        <v>84.9</v>
      </c>
      <c r="AL26" s="209">
        <v>84.9</v>
      </c>
      <c r="AM26" s="209">
        <v>84.9</v>
      </c>
      <c r="AN26" s="209">
        <v>84.9</v>
      </c>
      <c r="AO26" s="209">
        <v>84.9</v>
      </c>
      <c r="AP26" s="209">
        <v>84.7</v>
      </c>
      <c r="AQ26" s="209">
        <v>84.8</v>
      </c>
      <c r="AR26" s="209">
        <v>84.9</v>
      </c>
      <c r="AS26" s="209">
        <v>84.7</v>
      </c>
      <c r="AT26" s="209">
        <v>84.8</v>
      </c>
      <c r="AU26" s="209">
        <v>84.8</v>
      </c>
      <c r="AV26" s="209">
        <v>84.8</v>
      </c>
      <c r="AW26" s="209">
        <v>84.8</v>
      </c>
      <c r="AX26" s="209">
        <v>84.7</v>
      </c>
      <c r="AY26" s="209">
        <v>84.8</v>
      </c>
      <c r="AZ26" s="209">
        <v>84.6</v>
      </c>
      <c r="BA26" s="209">
        <v>84.5</v>
      </c>
      <c r="BB26" s="209">
        <v>84.4</v>
      </c>
      <c r="BC26" s="209">
        <v>84.2</v>
      </c>
      <c r="BD26" s="209">
        <v>84.1</v>
      </c>
      <c r="BE26" s="209">
        <v>84</v>
      </c>
      <c r="BF26" s="209">
        <v>83.8</v>
      </c>
      <c r="BG26" s="210">
        <v>83.7</v>
      </c>
      <c r="BH26" s="198">
        <v>83.3</v>
      </c>
      <c r="BI26" s="198">
        <v>83.3</v>
      </c>
      <c r="BJ26" s="198">
        <v>83.2</v>
      </c>
      <c r="BK26" s="198">
        <v>83.1</v>
      </c>
      <c r="BL26" s="198">
        <v>82.4</v>
      </c>
      <c r="BM26" s="198">
        <v>82.3</v>
      </c>
    </row>
    <row r="27" spans="1:65" s="198" customFormat="1" ht="12">
      <c r="A27" s="204"/>
      <c r="B27" s="213"/>
      <c r="C27" s="637"/>
      <c r="D27" s="224" t="s">
        <v>40</v>
      </c>
      <c r="E27" s="210">
        <v>85.6</v>
      </c>
      <c r="F27" s="210">
        <v>85.6</v>
      </c>
      <c r="G27" s="210">
        <v>85.6</v>
      </c>
      <c r="H27" s="210">
        <v>85.7</v>
      </c>
      <c r="I27" s="210">
        <v>85.6</v>
      </c>
      <c r="J27" s="210">
        <v>85.5</v>
      </c>
      <c r="K27" s="210">
        <v>85.4</v>
      </c>
      <c r="L27" s="210">
        <v>85.4</v>
      </c>
      <c r="M27" s="210">
        <v>85.3</v>
      </c>
      <c r="N27" s="210">
        <v>85.3</v>
      </c>
      <c r="O27" s="210">
        <v>85.3</v>
      </c>
      <c r="P27" s="210">
        <v>85.2</v>
      </c>
      <c r="Q27" s="210">
        <v>85.2</v>
      </c>
      <c r="R27" s="210">
        <v>85.3</v>
      </c>
      <c r="S27" s="210">
        <v>85.2</v>
      </c>
      <c r="T27" s="210">
        <v>85.2</v>
      </c>
      <c r="U27" s="210">
        <v>85.3</v>
      </c>
      <c r="V27" s="210">
        <v>85.4</v>
      </c>
      <c r="W27" s="210">
        <v>85.3</v>
      </c>
      <c r="X27" s="210">
        <v>85.3</v>
      </c>
      <c r="Y27" s="210">
        <v>85.1</v>
      </c>
      <c r="Z27" s="210">
        <v>85.2</v>
      </c>
      <c r="AA27" s="210">
        <v>85.2</v>
      </c>
      <c r="AB27" s="210">
        <v>85.1</v>
      </c>
      <c r="AC27" s="210">
        <v>85.2</v>
      </c>
      <c r="AD27" s="210">
        <v>85.2</v>
      </c>
      <c r="AE27" s="210">
        <v>85.1</v>
      </c>
      <c r="AF27" s="210">
        <v>85.1</v>
      </c>
      <c r="AG27" s="210">
        <v>85</v>
      </c>
      <c r="AH27" s="210">
        <v>85</v>
      </c>
      <c r="AI27" s="210">
        <v>85</v>
      </c>
      <c r="AJ27" s="210">
        <v>85</v>
      </c>
      <c r="AK27" s="210">
        <v>84.9</v>
      </c>
      <c r="AL27" s="210">
        <v>85</v>
      </c>
      <c r="AM27" s="210">
        <v>85.1</v>
      </c>
      <c r="AN27" s="210">
        <v>85.1</v>
      </c>
      <c r="AO27" s="210">
        <v>85</v>
      </c>
      <c r="AP27" s="210">
        <v>85</v>
      </c>
      <c r="AQ27" s="210">
        <v>84.9</v>
      </c>
      <c r="AR27" s="210">
        <v>85</v>
      </c>
      <c r="AS27" s="210">
        <v>85.1</v>
      </c>
      <c r="AT27" s="210">
        <v>85</v>
      </c>
      <c r="AU27" s="210">
        <v>85.1</v>
      </c>
      <c r="AV27" s="210">
        <v>85.1</v>
      </c>
      <c r="AW27" s="210">
        <v>85.1</v>
      </c>
      <c r="AX27" s="210">
        <v>85.1</v>
      </c>
      <c r="AY27" s="210">
        <v>85.1</v>
      </c>
      <c r="AZ27" s="210">
        <v>84.9</v>
      </c>
      <c r="BA27" s="210">
        <v>84.8</v>
      </c>
      <c r="BB27" s="210">
        <v>84.7</v>
      </c>
      <c r="BC27" s="210">
        <v>84.6</v>
      </c>
      <c r="BD27" s="210">
        <v>84.5</v>
      </c>
      <c r="BE27" s="210">
        <v>84.4</v>
      </c>
      <c r="BF27" s="210">
        <v>84</v>
      </c>
      <c r="BG27" s="210">
        <v>84.2</v>
      </c>
      <c r="BH27" s="198">
        <v>84</v>
      </c>
      <c r="BI27" s="198">
        <v>84</v>
      </c>
      <c r="BJ27" s="198">
        <v>83.8</v>
      </c>
      <c r="BK27" s="198">
        <v>83.7</v>
      </c>
      <c r="BL27" s="198">
        <v>83.5</v>
      </c>
      <c r="BM27" s="198">
        <v>83.3</v>
      </c>
    </row>
    <row r="28" spans="1:65" s="198" customFormat="1" ht="12">
      <c r="A28" s="204"/>
      <c r="B28" s="213"/>
      <c r="C28" s="638"/>
      <c r="D28" s="225" t="s">
        <v>41</v>
      </c>
      <c r="E28" s="212">
        <v>85.7</v>
      </c>
      <c r="F28" s="212">
        <v>85.8</v>
      </c>
      <c r="G28" s="212">
        <v>85.7</v>
      </c>
      <c r="H28" s="212">
        <v>85.7</v>
      </c>
      <c r="I28" s="212">
        <v>85.6</v>
      </c>
      <c r="J28" s="212">
        <v>85.5</v>
      </c>
      <c r="K28" s="212">
        <v>85.4</v>
      </c>
      <c r="L28" s="212">
        <v>85.4</v>
      </c>
      <c r="M28" s="212">
        <v>85.4</v>
      </c>
      <c r="N28" s="212">
        <v>85.4</v>
      </c>
      <c r="O28" s="212">
        <v>85.3</v>
      </c>
      <c r="P28" s="212">
        <v>85.2</v>
      </c>
      <c r="Q28" s="212">
        <v>85.2</v>
      </c>
      <c r="R28" s="212">
        <v>85.3</v>
      </c>
      <c r="S28" s="212">
        <v>85.3</v>
      </c>
      <c r="T28" s="212">
        <v>85.3</v>
      </c>
      <c r="U28" s="212">
        <v>85.4</v>
      </c>
      <c r="V28" s="212">
        <v>85.4</v>
      </c>
      <c r="W28" s="212">
        <v>85.3</v>
      </c>
      <c r="X28" s="212">
        <v>85.3</v>
      </c>
      <c r="Y28" s="212">
        <v>85.1</v>
      </c>
      <c r="Z28" s="212">
        <v>85.2</v>
      </c>
      <c r="AA28" s="212">
        <v>85.2</v>
      </c>
      <c r="AB28" s="212">
        <v>85.1</v>
      </c>
      <c r="AC28" s="212">
        <v>85.1</v>
      </c>
      <c r="AD28" s="212">
        <v>85.1</v>
      </c>
      <c r="AE28" s="212">
        <v>85</v>
      </c>
      <c r="AF28" s="212">
        <v>85</v>
      </c>
      <c r="AG28" s="212">
        <v>85</v>
      </c>
      <c r="AH28" s="212">
        <v>85</v>
      </c>
      <c r="AI28" s="212">
        <v>85</v>
      </c>
      <c r="AJ28" s="212">
        <v>84.9</v>
      </c>
      <c r="AK28" s="212">
        <v>85</v>
      </c>
      <c r="AL28" s="212">
        <v>85.1</v>
      </c>
      <c r="AM28" s="212">
        <v>85</v>
      </c>
      <c r="AN28" s="212">
        <v>85.1</v>
      </c>
      <c r="AO28" s="212">
        <v>85</v>
      </c>
      <c r="AP28" s="212">
        <v>85</v>
      </c>
      <c r="AQ28" s="212">
        <v>84.8</v>
      </c>
      <c r="AR28" s="212">
        <v>85.1</v>
      </c>
      <c r="AS28" s="212">
        <v>85.1</v>
      </c>
      <c r="AT28" s="212">
        <v>85</v>
      </c>
      <c r="AU28" s="212">
        <v>85.1</v>
      </c>
      <c r="AV28" s="212">
        <v>85.1</v>
      </c>
      <c r="AW28" s="212">
        <v>85.1</v>
      </c>
      <c r="AX28" s="212">
        <v>85.1</v>
      </c>
      <c r="AY28" s="212">
        <v>85.1</v>
      </c>
      <c r="AZ28" s="212">
        <v>84.9</v>
      </c>
      <c r="BA28" s="212">
        <v>85</v>
      </c>
      <c r="BB28" s="212">
        <v>84.9</v>
      </c>
      <c r="BC28" s="212">
        <v>84.7</v>
      </c>
      <c r="BD28" s="212">
        <v>84.7</v>
      </c>
      <c r="BE28" s="212">
        <v>84.6</v>
      </c>
      <c r="BF28" s="212">
        <v>84.4</v>
      </c>
      <c r="BG28" s="210">
        <v>84.3</v>
      </c>
      <c r="BH28" s="198">
        <v>84.3</v>
      </c>
      <c r="BI28" s="198">
        <v>84.4</v>
      </c>
      <c r="BJ28" s="198">
        <v>84.2</v>
      </c>
      <c r="BK28" s="198">
        <v>84</v>
      </c>
      <c r="BL28" s="198">
        <v>84</v>
      </c>
      <c r="BM28" s="198">
        <v>83.8</v>
      </c>
    </row>
    <row r="29" spans="1:58" s="198" customFormat="1" ht="12">
      <c r="A29" s="214" t="s">
        <v>42</v>
      </c>
      <c r="B29" s="205" t="s">
        <v>15</v>
      </c>
      <c r="C29" s="32" t="s">
        <v>6</v>
      </c>
      <c r="D29" s="221" t="s">
        <v>7</v>
      </c>
      <c r="E29" s="215">
        <v>2.83</v>
      </c>
      <c r="F29" s="215">
        <v>2.88</v>
      </c>
      <c r="G29" s="215">
        <v>2.81</v>
      </c>
      <c r="H29" s="215">
        <v>2.85</v>
      </c>
      <c r="I29" s="215">
        <v>2.93</v>
      </c>
      <c r="J29" s="215">
        <v>2.88</v>
      </c>
      <c r="K29" s="215">
        <v>2.91</v>
      </c>
      <c r="L29" s="215">
        <v>2.88</v>
      </c>
      <c r="M29" s="215">
        <v>2.82</v>
      </c>
      <c r="N29" s="215">
        <v>2.85</v>
      </c>
      <c r="O29" s="215">
        <v>2.89</v>
      </c>
      <c r="P29" s="215">
        <v>2.85</v>
      </c>
      <c r="Q29" s="215">
        <v>2.89</v>
      </c>
      <c r="R29" s="215">
        <v>2.84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</row>
    <row r="30" spans="1:58" s="198" customFormat="1" ht="12">
      <c r="A30" s="214" t="s">
        <v>43</v>
      </c>
      <c r="B30" s="205"/>
      <c r="C30" s="636" t="s">
        <v>8</v>
      </c>
      <c r="D30" s="223" t="s">
        <v>29</v>
      </c>
      <c r="E30" s="216">
        <v>2.88</v>
      </c>
      <c r="F30" s="216">
        <v>2.85</v>
      </c>
      <c r="G30" s="216">
        <v>2.92</v>
      </c>
      <c r="H30" s="216">
        <v>2.92</v>
      </c>
      <c r="I30" s="216">
        <v>2.89</v>
      </c>
      <c r="J30" s="216">
        <v>2.88</v>
      </c>
      <c r="K30" s="216">
        <v>2.91</v>
      </c>
      <c r="L30" s="216">
        <v>2.9</v>
      </c>
      <c r="M30" s="216">
        <v>2.9</v>
      </c>
      <c r="N30" s="216">
        <v>2.92</v>
      </c>
      <c r="O30" s="216">
        <v>2.9</v>
      </c>
      <c r="P30" s="216">
        <v>2.85</v>
      </c>
      <c r="Q30" s="216">
        <v>2.86</v>
      </c>
      <c r="R30" s="216">
        <v>2.86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</row>
    <row r="31" spans="1:58" s="198" customFormat="1" ht="12">
      <c r="A31" s="214" t="s">
        <v>44</v>
      </c>
      <c r="B31" s="205"/>
      <c r="C31" s="637"/>
      <c r="D31" s="224" t="s">
        <v>31</v>
      </c>
      <c r="E31" s="217">
        <v>2.97</v>
      </c>
      <c r="F31" s="217">
        <v>2.96</v>
      </c>
      <c r="G31" s="217">
        <v>3.02</v>
      </c>
      <c r="H31" s="217">
        <v>2.97</v>
      </c>
      <c r="I31" s="217">
        <v>2.97</v>
      </c>
      <c r="J31" s="217">
        <v>2.97</v>
      </c>
      <c r="K31" s="217">
        <v>2.97</v>
      </c>
      <c r="L31" s="217">
        <v>2.98</v>
      </c>
      <c r="M31" s="217">
        <v>2.98</v>
      </c>
      <c r="N31" s="217">
        <v>2.94</v>
      </c>
      <c r="O31" s="217">
        <v>2.96</v>
      </c>
      <c r="P31" s="217">
        <v>2.96</v>
      </c>
      <c r="Q31" s="217">
        <v>2.96</v>
      </c>
      <c r="R31" s="217">
        <v>2.95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</row>
    <row r="32" spans="1:58" s="198" customFormat="1" ht="12">
      <c r="A32" s="214" t="s">
        <v>5</v>
      </c>
      <c r="B32" s="205"/>
      <c r="C32" s="637"/>
      <c r="D32" s="224" t="s">
        <v>32</v>
      </c>
      <c r="E32" s="217">
        <v>3</v>
      </c>
      <c r="F32" s="217">
        <v>3.02</v>
      </c>
      <c r="G32" s="217">
        <v>3.08</v>
      </c>
      <c r="H32" s="217">
        <v>3.06</v>
      </c>
      <c r="I32" s="217">
        <v>3.1</v>
      </c>
      <c r="J32" s="217">
        <v>3.09</v>
      </c>
      <c r="K32" s="217">
        <v>3.12</v>
      </c>
      <c r="L32" s="217">
        <v>3.14</v>
      </c>
      <c r="M32" s="217">
        <v>3.06</v>
      </c>
      <c r="N32" s="217">
        <v>3.09</v>
      </c>
      <c r="O32" s="217">
        <v>3.06</v>
      </c>
      <c r="P32" s="217">
        <v>3.07</v>
      </c>
      <c r="Q32" s="217">
        <v>3.05</v>
      </c>
      <c r="R32" s="217">
        <v>3.07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</row>
    <row r="33" spans="1:58" s="198" customFormat="1" ht="12">
      <c r="A33" s="214"/>
      <c r="B33" s="205"/>
      <c r="C33" s="637"/>
      <c r="D33" s="224" t="s">
        <v>33</v>
      </c>
      <c r="E33" s="217">
        <v>3.15</v>
      </c>
      <c r="F33" s="217">
        <v>3.19</v>
      </c>
      <c r="G33" s="217">
        <v>3.12</v>
      </c>
      <c r="H33" s="217">
        <v>3.17</v>
      </c>
      <c r="I33" s="217">
        <v>3.12</v>
      </c>
      <c r="J33" s="217">
        <v>3.21</v>
      </c>
      <c r="K33" s="217">
        <v>3.19</v>
      </c>
      <c r="L33" s="217">
        <v>3.2</v>
      </c>
      <c r="M33" s="217">
        <v>3.21</v>
      </c>
      <c r="N33" s="217">
        <v>3.19</v>
      </c>
      <c r="O33" s="217">
        <v>3.17</v>
      </c>
      <c r="P33" s="217">
        <v>3.19</v>
      </c>
      <c r="Q33" s="217">
        <v>3.16</v>
      </c>
      <c r="R33" s="217">
        <v>3.12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</row>
    <row r="34" spans="1:58" s="198" customFormat="1" ht="12">
      <c r="A34" s="214"/>
      <c r="B34" s="205"/>
      <c r="C34" s="637"/>
      <c r="D34" s="224" t="s">
        <v>34</v>
      </c>
      <c r="E34" s="217">
        <v>3.33</v>
      </c>
      <c r="F34" s="217">
        <v>3.31</v>
      </c>
      <c r="G34" s="217">
        <v>3.37</v>
      </c>
      <c r="H34" s="217">
        <v>3.36</v>
      </c>
      <c r="I34" s="217">
        <v>3.36</v>
      </c>
      <c r="J34" s="217">
        <v>3.37</v>
      </c>
      <c r="K34" s="217">
        <v>3.34</v>
      </c>
      <c r="L34" s="217">
        <v>3.35</v>
      </c>
      <c r="M34" s="217">
        <v>3.37</v>
      </c>
      <c r="N34" s="217">
        <v>3.35</v>
      </c>
      <c r="O34" s="217">
        <v>3.34</v>
      </c>
      <c r="P34" s="217">
        <v>3.35</v>
      </c>
      <c r="Q34" s="217">
        <v>3.3</v>
      </c>
      <c r="R34" s="217">
        <v>3.28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</row>
    <row r="35" spans="1:58" s="198" customFormat="1" ht="12">
      <c r="A35" s="214"/>
      <c r="B35" s="205"/>
      <c r="C35" s="638"/>
      <c r="D35" s="225" t="s">
        <v>35</v>
      </c>
      <c r="E35" s="218">
        <v>3.77</v>
      </c>
      <c r="F35" s="218">
        <v>3.81</v>
      </c>
      <c r="G35" s="218">
        <v>3.77</v>
      </c>
      <c r="H35" s="218">
        <v>3.86</v>
      </c>
      <c r="I35" s="218">
        <v>3.86</v>
      </c>
      <c r="J35" s="218">
        <v>3.81</v>
      </c>
      <c r="K35" s="218">
        <v>3.84</v>
      </c>
      <c r="L35" s="218">
        <v>3.81</v>
      </c>
      <c r="M35" s="218">
        <v>3.81</v>
      </c>
      <c r="N35" s="218">
        <v>3.85</v>
      </c>
      <c r="O35" s="218">
        <v>3.82</v>
      </c>
      <c r="P35" s="218">
        <v>3.82</v>
      </c>
      <c r="Q35" s="218">
        <v>3.76</v>
      </c>
      <c r="R35" s="218">
        <v>3.75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</row>
    <row r="36" spans="1:58" s="198" customFormat="1" ht="12">
      <c r="A36" s="214"/>
      <c r="B36" s="205"/>
      <c r="C36" s="639" t="s">
        <v>16</v>
      </c>
      <c r="D36" s="221" t="s">
        <v>36</v>
      </c>
      <c r="E36" s="215">
        <v>4.5</v>
      </c>
      <c r="F36" s="215">
        <v>4.54</v>
      </c>
      <c r="G36" s="215">
        <v>4.52</v>
      </c>
      <c r="H36" s="215">
        <v>4.55</v>
      </c>
      <c r="I36" s="215">
        <v>4.55</v>
      </c>
      <c r="J36" s="215">
        <v>4.53</v>
      </c>
      <c r="K36" s="215">
        <v>4.54</v>
      </c>
      <c r="L36" s="215">
        <v>4.54</v>
      </c>
      <c r="M36" s="215">
        <v>4.55</v>
      </c>
      <c r="N36" s="215">
        <v>4.56</v>
      </c>
      <c r="O36" s="215">
        <v>4.51</v>
      </c>
      <c r="P36" s="215">
        <v>4.46</v>
      </c>
      <c r="Q36" s="215">
        <v>4.45</v>
      </c>
      <c r="R36" s="215">
        <v>4.39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</row>
    <row r="37" spans="1:58" s="198" customFormat="1" ht="12">
      <c r="A37" s="214"/>
      <c r="B37" s="205"/>
      <c r="C37" s="639"/>
      <c r="D37" s="221" t="s">
        <v>37</v>
      </c>
      <c r="E37" s="215">
        <v>4.52</v>
      </c>
      <c r="F37" s="215">
        <v>4.52</v>
      </c>
      <c r="G37" s="215">
        <v>4.55</v>
      </c>
      <c r="H37" s="215">
        <v>4.52</v>
      </c>
      <c r="I37" s="215">
        <v>4.53</v>
      </c>
      <c r="J37" s="215">
        <v>4.52</v>
      </c>
      <c r="K37" s="215">
        <v>4.51</v>
      </c>
      <c r="L37" s="215">
        <v>4.47</v>
      </c>
      <c r="M37" s="215">
        <v>4.47</v>
      </c>
      <c r="N37" s="215">
        <v>4.47</v>
      </c>
      <c r="O37" s="215">
        <v>4.45</v>
      </c>
      <c r="P37" s="215">
        <v>4.43</v>
      </c>
      <c r="Q37" s="215">
        <v>4.45</v>
      </c>
      <c r="R37" s="215">
        <v>4.51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</row>
    <row r="38" spans="1:58" s="198" customFormat="1" ht="12">
      <c r="A38" s="214"/>
      <c r="B38" s="205"/>
      <c r="C38" s="639"/>
      <c r="D38" s="221" t="s">
        <v>38</v>
      </c>
      <c r="E38" s="215">
        <v>4.03</v>
      </c>
      <c r="F38" s="215">
        <v>4.01</v>
      </c>
      <c r="G38" s="215">
        <v>4.01</v>
      </c>
      <c r="H38" s="215">
        <v>4.03</v>
      </c>
      <c r="I38" s="215">
        <v>4.02</v>
      </c>
      <c r="J38" s="215">
        <v>4.04</v>
      </c>
      <c r="K38" s="215">
        <v>4.03</v>
      </c>
      <c r="L38" s="215">
        <v>3.98</v>
      </c>
      <c r="M38" s="215">
        <v>3.98</v>
      </c>
      <c r="N38" s="215">
        <v>3.89</v>
      </c>
      <c r="O38" s="215">
        <v>3.94</v>
      </c>
      <c r="P38" s="215">
        <v>3.95</v>
      </c>
      <c r="Q38" s="215">
        <v>3.93</v>
      </c>
      <c r="R38" s="215">
        <v>3.97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</row>
    <row r="39" spans="1:58" s="198" customFormat="1" ht="12">
      <c r="A39" s="214"/>
      <c r="B39" s="205"/>
      <c r="C39" s="636" t="s">
        <v>20</v>
      </c>
      <c r="D39" s="223" t="s">
        <v>39</v>
      </c>
      <c r="E39" s="216">
        <v>3.52</v>
      </c>
      <c r="F39" s="216">
        <v>3.45</v>
      </c>
      <c r="G39" s="216">
        <v>3.5</v>
      </c>
      <c r="H39" s="216">
        <v>3.46</v>
      </c>
      <c r="I39" s="216">
        <v>3.47</v>
      </c>
      <c r="J39" s="216">
        <v>3.46</v>
      </c>
      <c r="K39" s="216">
        <v>3.48</v>
      </c>
      <c r="L39" s="216">
        <v>3.44</v>
      </c>
      <c r="M39" s="216">
        <v>3.46</v>
      </c>
      <c r="N39" s="216">
        <v>3.46</v>
      </c>
      <c r="O39" s="216">
        <v>3.47</v>
      </c>
      <c r="P39" s="216">
        <v>3.43</v>
      </c>
      <c r="Q39" s="216">
        <v>3.44</v>
      </c>
      <c r="R39" s="216">
        <v>3.44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</row>
    <row r="40" spans="1:58" s="198" customFormat="1" ht="12">
      <c r="A40" s="214"/>
      <c r="B40" s="205"/>
      <c r="C40" s="637"/>
      <c r="D40" s="224" t="s">
        <v>40</v>
      </c>
      <c r="E40" s="217">
        <v>3.23</v>
      </c>
      <c r="F40" s="217">
        <v>3.31</v>
      </c>
      <c r="G40" s="217">
        <v>3.32</v>
      </c>
      <c r="H40" s="217">
        <v>3.31</v>
      </c>
      <c r="I40" s="217">
        <v>3.31</v>
      </c>
      <c r="J40" s="217">
        <v>3.3</v>
      </c>
      <c r="K40" s="217">
        <v>3.29</v>
      </c>
      <c r="L40" s="217">
        <v>3.25</v>
      </c>
      <c r="M40" s="217">
        <v>3.28</v>
      </c>
      <c r="N40" s="217">
        <v>3.31</v>
      </c>
      <c r="O40" s="217">
        <v>3.28</v>
      </c>
      <c r="P40" s="217">
        <v>3.25</v>
      </c>
      <c r="Q40" s="217">
        <v>3.24</v>
      </c>
      <c r="R40" s="217">
        <v>3.25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</row>
    <row r="41" spans="1:58" s="198" customFormat="1" ht="12">
      <c r="A41" s="214"/>
      <c r="B41" s="205"/>
      <c r="C41" s="638"/>
      <c r="D41" s="225" t="s">
        <v>41</v>
      </c>
      <c r="E41" s="218">
        <v>3.23</v>
      </c>
      <c r="F41" s="218">
        <v>3.24</v>
      </c>
      <c r="G41" s="218">
        <v>3.24</v>
      </c>
      <c r="H41" s="218">
        <v>3.23</v>
      </c>
      <c r="I41" s="218">
        <v>3.26</v>
      </c>
      <c r="J41" s="218">
        <v>3.25</v>
      </c>
      <c r="K41" s="218">
        <v>3.23</v>
      </c>
      <c r="L41" s="218">
        <v>3.23</v>
      </c>
      <c r="M41" s="218">
        <v>3.26</v>
      </c>
      <c r="N41" s="218">
        <v>3.28</v>
      </c>
      <c r="O41" s="218">
        <v>3.24</v>
      </c>
      <c r="P41" s="218">
        <v>3.28</v>
      </c>
      <c r="Q41" s="218">
        <v>3.23</v>
      </c>
      <c r="R41" s="218">
        <v>3.22</v>
      </c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</row>
    <row r="42" spans="1:58" s="198" customFormat="1" ht="12">
      <c r="A42" s="214"/>
      <c r="B42" s="213" t="s">
        <v>24</v>
      </c>
      <c r="C42" s="32" t="s">
        <v>6</v>
      </c>
      <c r="D42" s="221" t="s">
        <v>7</v>
      </c>
      <c r="E42" s="215">
        <v>2.79</v>
      </c>
      <c r="F42" s="215">
        <v>2.78</v>
      </c>
      <c r="G42" s="215">
        <v>2.81</v>
      </c>
      <c r="H42" s="215">
        <v>2.83</v>
      </c>
      <c r="I42" s="215">
        <v>2.85</v>
      </c>
      <c r="J42" s="215">
        <v>2.82</v>
      </c>
      <c r="K42" s="215">
        <v>2.87</v>
      </c>
      <c r="L42" s="215">
        <v>2.83</v>
      </c>
      <c r="M42" s="215">
        <v>2.83</v>
      </c>
      <c r="N42" s="215">
        <v>2.81</v>
      </c>
      <c r="O42" s="215">
        <v>2.85</v>
      </c>
      <c r="P42" s="215">
        <v>2.82</v>
      </c>
      <c r="Q42" s="215">
        <v>2.84</v>
      </c>
      <c r="R42" s="215">
        <v>2.86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</row>
    <row r="43" spans="1:58" s="198" customFormat="1" ht="12">
      <c r="A43" s="214"/>
      <c r="B43" s="213"/>
      <c r="C43" s="636" t="s">
        <v>8</v>
      </c>
      <c r="D43" s="223" t="s">
        <v>29</v>
      </c>
      <c r="E43" s="216">
        <v>2.79</v>
      </c>
      <c r="F43" s="216">
        <v>2.82</v>
      </c>
      <c r="G43" s="216">
        <v>2.83</v>
      </c>
      <c r="H43" s="216">
        <v>2.85</v>
      </c>
      <c r="I43" s="216">
        <v>2.85</v>
      </c>
      <c r="J43" s="216">
        <v>2.85</v>
      </c>
      <c r="K43" s="216">
        <v>2.83</v>
      </c>
      <c r="L43" s="216">
        <v>2.84</v>
      </c>
      <c r="M43" s="216">
        <v>2.82</v>
      </c>
      <c r="N43" s="216">
        <v>2.83</v>
      </c>
      <c r="O43" s="216">
        <v>2.82</v>
      </c>
      <c r="P43" s="216">
        <v>2.84</v>
      </c>
      <c r="Q43" s="216">
        <v>2.81</v>
      </c>
      <c r="R43" s="216">
        <v>2.81</v>
      </c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</row>
    <row r="44" spans="1:58" s="198" customFormat="1" ht="12">
      <c r="A44" s="214"/>
      <c r="B44" s="213"/>
      <c r="C44" s="637"/>
      <c r="D44" s="224" t="s">
        <v>31</v>
      </c>
      <c r="E44" s="217">
        <v>2.87</v>
      </c>
      <c r="F44" s="217">
        <v>2.88</v>
      </c>
      <c r="G44" s="217">
        <v>2.91</v>
      </c>
      <c r="H44" s="217">
        <v>2.94</v>
      </c>
      <c r="I44" s="217">
        <v>2.96</v>
      </c>
      <c r="J44" s="217">
        <v>2.91</v>
      </c>
      <c r="K44" s="217">
        <v>2.97</v>
      </c>
      <c r="L44" s="217">
        <v>2.97</v>
      </c>
      <c r="M44" s="217">
        <v>2.88</v>
      </c>
      <c r="N44" s="217">
        <v>2.91</v>
      </c>
      <c r="O44" s="217">
        <v>2.93</v>
      </c>
      <c r="P44" s="217">
        <v>2.9</v>
      </c>
      <c r="Q44" s="217">
        <v>2.92</v>
      </c>
      <c r="R44" s="217">
        <v>2.92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</row>
    <row r="45" spans="1:58" s="198" customFormat="1" ht="12">
      <c r="A45" s="214"/>
      <c r="B45" s="213"/>
      <c r="C45" s="637"/>
      <c r="D45" s="224" t="s">
        <v>32</v>
      </c>
      <c r="E45" s="217">
        <v>3.09</v>
      </c>
      <c r="F45" s="217">
        <v>3.09</v>
      </c>
      <c r="G45" s="217">
        <v>3.11</v>
      </c>
      <c r="H45" s="217">
        <v>3.07</v>
      </c>
      <c r="I45" s="217">
        <v>3.11</v>
      </c>
      <c r="J45" s="217">
        <v>3.11</v>
      </c>
      <c r="K45" s="217">
        <v>3.13</v>
      </c>
      <c r="L45" s="217">
        <v>3.17</v>
      </c>
      <c r="M45" s="217">
        <v>3.07</v>
      </c>
      <c r="N45" s="217">
        <v>3.13</v>
      </c>
      <c r="O45" s="217">
        <v>3.09</v>
      </c>
      <c r="P45" s="217">
        <v>3.07</v>
      </c>
      <c r="Q45" s="217">
        <v>3.12</v>
      </c>
      <c r="R45" s="217">
        <v>3.08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</row>
    <row r="46" spans="1:58" s="198" customFormat="1" ht="12">
      <c r="A46" s="214"/>
      <c r="B46" s="213"/>
      <c r="C46" s="637"/>
      <c r="D46" s="224" t="s">
        <v>33</v>
      </c>
      <c r="E46" s="217">
        <v>3.39</v>
      </c>
      <c r="F46" s="217">
        <v>3.39</v>
      </c>
      <c r="G46" s="217">
        <v>3.41</v>
      </c>
      <c r="H46" s="217">
        <v>3.41</v>
      </c>
      <c r="I46" s="217">
        <v>3.46</v>
      </c>
      <c r="J46" s="217">
        <v>3.42</v>
      </c>
      <c r="K46" s="217">
        <v>3.45</v>
      </c>
      <c r="L46" s="217">
        <v>3.41</v>
      </c>
      <c r="M46" s="217">
        <v>3.43</v>
      </c>
      <c r="N46" s="217">
        <v>3.45</v>
      </c>
      <c r="O46" s="217">
        <v>3.42</v>
      </c>
      <c r="P46" s="217">
        <v>3.45</v>
      </c>
      <c r="Q46" s="217">
        <v>3.41</v>
      </c>
      <c r="R46" s="217">
        <v>3.4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</row>
    <row r="47" spans="1:58" s="198" customFormat="1" ht="12">
      <c r="A47" s="214"/>
      <c r="B47" s="213"/>
      <c r="C47" s="637"/>
      <c r="D47" s="224" t="s">
        <v>34</v>
      </c>
      <c r="E47" s="217">
        <v>3.82</v>
      </c>
      <c r="F47" s="217">
        <v>3.86</v>
      </c>
      <c r="G47" s="217">
        <v>3.77</v>
      </c>
      <c r="H47" s="217">
        <v>3.82</v>
      </c>
      <c r="I47" s="217">
        <v>3.83</v>
      </c>
      <c r="J47" s="217">
        <v>3.83</v>
      </c>
      <c r="K47" s="217">
        <v>3.83</v>
      </c>
      <c r="L47" s="217">
        <v>3.86</v>
      </c>
      <c r="M47" s="217">
        <v>3.78</v>
      </c>
      <c r="N47" s="217">
        <v>3.84</v>
      </c>
      <c r="O47" s="217">
        <v>3.8</v>
      </c>
      <c r="P47" s="217">
        <v>3.76</v>
      </c>
      <c r="Q47" s="217">
        <v>3.76</v>
      </c>
      <c r="R47" s="217">
        <v>3.79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</row>
    <row r="48" spans="1:58" s="198" customFormat="1" ht="12">
      <c r="A48" s="214"/>
      <c r="B48" s="213"/>
      <c r="C48" s="638"/>
      <c r="D48" s="225" t="s">
        <v>35</v>
      </c>
      <c r="E48" s="218">
        <v>3.89</v>
      </c>
      <c r="F48" s="218">
        <v>3.91</v>
      </c>
      <c r="G48" s="218">
        <v>3.92</v>
      </c>
      <c r="H48" s="218">
        <v>3.95</v>
      </c>
      <c r="I48" s="218">
        <v>3.96</v>
      </c>
      <c r="J48" s="218">
        <v>3.9</v>
      </c>
      <c r="K48" s="218">
        <v>3.99</v>
      </c>
      <c r="L48" s="218">
        <v>3.96</v>
      </c>
      <c r="M48" s="218">
        <v>3.88</v>
      </c>
      <c r="N48" s="218">
        <v>3.92</v>
      </c>
      <c r="O48" s="218">
        <v>3.87</v>
      </c>
      <c r="P48" s="218">
        <v>3.87</v>
      </c>
      <c r="Q48" s="218">
        <v>3.87</v>
      </c>
      <c r="R48" s="218">
        <v>3.91</v>
      </c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</row>
    <row r="49" spans="1:58" s="198" customFormat="1" ht="12">
      <c r="A49" s="214"/>
      <c r="B49" s="213"/>
      <c r="C49" s="639" t="s">
        <v>16</v>
      </c>
      <c r="D49" s="221" t="s">
        <v>36</v>
      </c>
      <c r="E49" s="215">
        <v>3.58</v>
      </c>
      <c r="F49" s="215">
        <v>3.63</v>
      </c>
      <c r="G49" s="215">
        <v>3.63</v>
      </c>
      <c r="H49" s="215">
        <v>3.63</v>
      </c>
      <c r="I49" s="215">
        <v>3.63</v>
      </c>
      <c r="J49" s="215">
        <v>3.63</v>
      </c>
      <c r="K49" s="215">
        <v>3.6</v>
      </c>
      <c r="L49" s="215">
        <v>3.63</v>
      </c>
      <c r="M49" s="215">
        <v>3.57</v>
      </c>
      <c r="N49" s="215">
        <v>3.58</v>
      </c>
      <c r="O49" s="215">
        <v>3.54</v>
      </c>
      <c r="P49" s="215">
        <v>3.59</v>
      </c>
      <c r="Q49" s="215">
        <v>3.58</v>
      </c>
      <c r="R49" s="215">
        <v>3.59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</row>
    <row r="50" spans="1:58" s="198" customFormat="1" ht="12">
      <c r="A50" s="214"/>
      <c r="B50" s="213"/>
      <c r="C50" s="639"/>
      <c r="D50" s="221" t="s">
        <v>37</v>
      </c>
      <c r="E50" s="215">
        <v>3.21</v>
      </c>
      <c r="F50" s="215">
        <v>3.27</v>
      </c>
      <c r="G50" s="215">
        <v>3.24</v>
      </c>
      <c r="H50" s="215">
        <v>3.23</v>
      </c>
      <c r="I50" s="215">
        <v>3.24</v>
      </c>
      <c r="J50" s="215">
        <v>3.26</v>
      </c>
      <c r="K50" s="215">
        <v>3.21</v>
      </c>
      <c r="L50" s="215">
        <v>3.21</v>
      </c>
      <c r="M50" s="215">
        <v>3.2</v>
      </c>
      <c r="N50" s="215">
        <v>3.2</v>
      </c>
      <c r="O50" s="215">
        <v>3.17</v>
      </c>
      <c r="P50" s="215">
        <v>3.16</v>
      </c>
      <c r="Q50" s="215">
        <v>3.17</v>
      </c>
      <c r="R50" s="215">
        <v>3.16</v>
      </c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</row>
    <row r="51" spans="1:58" s="198" customFormat="1" ht="12">
      <c r="A51" s="214"/>
      <c r="B51" s="213"/>
      <c r="C51" s="639"/>
      <c r="D51" s="221" t="s">
        <v>38</v>
      </c>
      <c r="E51" s="215">
        <v>3.04</v>
      </c>
      <c r="F51" s="215">
        <v>3.06</v>
      </c>
      <c r="G51" s="215">
        <v>3.06</v>
      </c>
      <c r="H51" s="215">
        <v>3.04</v>
      </c>
      <c r="I51" s="215">
        <v>3.06</v>
      </c>
      <c r="J51" s="215">
        <v>3.04</v>
      </c>
      <c r="K51" s="215">
        <v>3.03</v>
      </c>
      <c r="L51" s="215">
        <v>3.02</v>
      </c>
      <c r="M51" s="215">
        <v>3</v>
      </c>
      <c r="N51" s="215">
        <v>3.01</v>
      </c>
      <c r="O51" s="215">
        <v>3</v>
      </c>
      <c r="P51" s="215">
        <v>2.98</v>
      </c>
      <c r="Q51" s="215">
        <v>2.97</v>
      </c>
      <c r="R51" s="215">
        <v>3.04</v>
      </c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</row>
    <row r="52" spans="1:58" s="198" customFormat="1" ht="12">
      <c r="A52" s="214"/>
      <c r="B52" s="213"/>
      <c r="C52" s="636" t="s">
        <v>20</v>
      </c>
      <c r="D52" s="223" t="s">
        <v>39</v>
      </c>
      <c r="E52" s="216">
        <v>2.94</v>
      </c>
      <c r="F52" s="216">
        <v>2.96</v>
      </c>
      <c r="G52" s="216">
        <v>2.98</v>
      </c>
      <c r="H52" s="216">
        <v>2.97</v>
      </c>
      <c r="I52" s="216">
        <v>2.98</v>
      </c>
      <c r="J52" s="216">
        <v>2.97</v>
      </c>
      <c r="K52" s="216">
        <v>2.97</v>
      </c>
      <c r="L52" s="216">
        <v>3</v>
      </c>
      <c r="M52" s="216">
        <v>3.02</v>
      </c>
      <c r="N52" s="216">
        <v>2.98</v>
      </c>
      <c r="O52" s="216">
        <v>2.96</v>
      </c>
      <c r="P52" s="216">
        <v>2.93</v>
      </c>
      <c r="Q52" s="216">
        <v>2.92</v>
      </c>
      <c r="R52" s="216">
        <v>2.95</v>
      </c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</row>
    <row r="53" spans="1:58" s="198" customFormat="1" ht="12">
      <c r="A53" s="214"/>
      <c r="B53" s="213"/>
      <c r="C53" s="637"/>
      <c r="D53" s="224" t="s">
        <v>40</v>
      </c>
      <c r="E53" s="217">
        <v>3.01</v>
      </c>
      <c r="F53" s="217">
        <v>3.02</v>
      </c>
      <c r="G53" s="217">
        <v>2.93</v>
      </c>
      <c r="H53" s="217">
        <v>2.96</v>
      </c>
      <c r="I53" s="217">
        <v>2.99</v>
      </c>
      <c r="J53" s="217">
        <v>2.97</v>
      </c>
      <c r="K53" s="217">
        <v>2.98</v>
      </c>
      <c r="L53" s="217">
        <v>2.96</v>
      </c>
      <c r="M53" s="217">
        <v>2.99</v>
      </c>
      <c r="N53" s="217">
        <v>2.95</v>
      </c>
      <c r="O53" s="217">
        <v>2.96</v>
      </c>
      <c r="P53" s="217">
        <v>2.98</v>
      </c>
      <c r="Q53" s="217">
        <v>2.93</v>
      </c>
      <c r="R53" s="217">
        <v>2.93</v>
      </c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</row>
    <row r="54" spans="1:58" s="198" customFormat="1" ht="12">
      <c r="A54" s="214"/>
      <c r="B54" s="213"/>
      <c r="C54" s="638"/>
      <c r="D54" s="225" t="s">
        <v>41</v>
      </c>
      <c r="E54" s="218">
        <v>2.98</v>
      </c>
      <c r="F54" s="218">
        <v>3</v>
      </c>
      <c r="G54" s="218">
        <v>2.98</v>
      </c>
      <c r="H54" s="218">
        <v>3</v>
      </c>
      <c r="I54" s="218">
        <v>2.96</v>
      </c>
      <c r="J54" s="218">
        <v>3</v>
      </c>
      <c r="K54" s="218">
        <v>2.99</v>
      </c>
      <c r="L54" s="218">
        <v>2.98</v>
      </c>
      <c r="M54" s="218">
        <v>2.95</v>
      </c>
      <c r="N54" s="218">
        <v>2.95</v>
      </c>
      <c r="O54" s="218">
        <v>2.92</v>
      </c>
      <c r="P54" s="218">
        <v>2.94</v>
      </c>
      <c r="Q54" s="218">
        <v>2.95</v>
      </c>
      <c r="R54" s="218">
        <v>2.97</v>
      </c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</row>
  </sheetData>
  <sheetProtection/>
  <mergeCells count="12">
    <mergeCell ref="C39:C41"/>
    <mergeCell ref="C43:C48"/>
    <mergeCell ref="C49:C51"/>
    <mergeCell ref="C52:C54"/>
    <mergeCell ref="C23:C25"/>
    <mergeCell ref="C26:C28"/>
    <mergeCell ref="C30:C35"/>
    <mergeCell ref="C36:C38"/>
    <mergeCell ref="C4:C9"/>
    <mergeCell ref="C10:C12"/>
    <mergeCell ref="C13:C15"/>
    <mergeCell ref="C17:C22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79"/>
  <sheetViews>
    <sheetView showGridLines="0" view="pageBreakPreview" zoomScaleNormal="120" zoomScaleSheetLayoutView="100" workbookViewId="0" topLeftCell="A89">
      <selection activeCell="P65" sqref="P65"/>
    </sheetView>
  </sheetViews>
  <sheetFormatPr defaultColWidth="6.75390625" defaultRowHeight="12.75"/>
  <cols>
    <col min="1" max="1" width="3.75390625" style="13" customWidth="1"/>
    <col min="2" max="2" width="7.375" style="50" customWidth="1"/>
    <col min="3" max="3" width="8.75390625" style="13" customWidth="1"/>
    <col min="4" max="4" width="8.625" style="13" customWidth="1"/>
    <col min="5" max="8" width="7.125" style="13" customWidth="1"/>
    <col min="9" max="9" width="12.00390625" style="13" bestFit="1" customWidth="1"/>
    <col min="10" max="14" width="7.125" style="13" customWidth="1"/>
    <col min="15" max="15" width="2.75390625" style="13" customWidth="1"/>
    <col min="16" max="17" width="6.75390625" style="184" customWidth="1"/>
    <col min="18" max="18" width="9.00390625" style="184" bestFit="1" customWidth="1"/>
    <col min="19" max="19" width="6.75390625" style="184" customWidth="1"/>
    <col min="20" max="20" width="9.00390625" style="184" bestFit="1" customWidth="1"/>
    <col min="21" max="21" width="7.75390625" style="184" bestFit="1" customWidth="1"/>
    <col min="22" max="22" width="9.00390625" style="184" bestFit="1" customWidth="1"/>
    <col min="23" max="23" width="6.75390625" style="184" customWidth="1"/>
    <col min="24" max="24" width="9.00390625" style="184" bestFit="1" customWidth="1"/>
    <col min="25" max="25" width="6.75390625" style="184" customWidth="1"/>
    <col min="26" max="26" width="9.00390625" style="184" bestFit="1" customWidth="1"/>
    <col min="27" max="27" width="6.75390625" style="184" customWidth="1"/>
    <col min="28" max="16384" width="6.75390625" style="13" customWidth="1"/>
  </cols>
  <sheetData>
    <row r="1" spans="1:27" ht="15" customHeight="1">
      <c r="A1" s="113" t="s">
        <v>70</v>
      </c>
      <c r="B1" s="114" t="s">
        <v>71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</row>
    <row r="2" spans="1:14" ht="6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ht="14.25" customHeight="1">
      <c r="A3" s="115"/>
      <c r="B3" s="130" t="s">
        <v>115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184" t="s">
        <v>151</v>
      </c>
    </row>
    <row r="4" spans="1:27" ht="11.25" customHeight="1">
      <c r="A4" s="49"/>
      <c r="B4" s="658"/>
      <c r="C4" s="660" t="s">
        <v>72</v>
      </c>
      <c r="D4" s="661"/>
      <c r="E4" s="661"/>
      <c r="F4" s="661"/>
      <c r="G4" s="661"/>
      <c r="H4" s="661"/>
      <c r="I4" s="660" t="s">
        <v>73</v>
      </c>
      <c r="J4" s="661"/>
      <c r="K4" s="661"/>
      <c r="L4" s="661"/>
      <c r="M4" s="661"/>
      <c r="N4" s="662"/>
      <c r="P4" s="256" t="s">
        <v>72</v>
      </c>
      <c r="Q4" s="177"/>
      <c r="R4" s="177"/>
      <c r="S4" s="177"/>
      <c r="T4" s="177"/>
      <c r="U4" s="177"/>
      <c r="V4" s="256" t="s">
        <v>73</v>
      </c>
      <c r="W4" s="177"/>
      <c r="X4" s="177"/>
      <c r="Y4" s="177"/>
      <c r="Z4" s="177"/>
      <c r="AA4" s="177"/>
    </row>
    <row r="5" spans="1:27" ht="11.25" customHeight="1">
      <c r="A5" s="49"/>
      <c r="B5" s="659"/>
      <c r="C5" s="663" t="s">
        <v>74</v>
      </c>
      <c r="D5" s="664"/>
      <c r="E5" s="649" t="s">
        <v>75</v>
      </c>
      <c r="F5" s="664"/>
      <c r="G5" s="649" t="s">
        <v>76</v>
      </c>
      <c r="H5" s="665"/>
      <c r="I5" s="663" t="s">
        <v>74</v>
      </c>
      <c r="J5" s="664"/>
      <c r="K5" s="649" t="s">
        <v>75</v>
      </c>
      <c r="L5" s="664"/>
      <c r="M5" s="649" t="s">
        <v>76</v>
      </c>
      <c r="N5" s="665"/>
      <c r="P5" s="177" t="s">
        <v>74</v>
      </c>
      <c r="Q5" s="177"/>
      <c r="R5" s="177" t="s">
        <v>75</v>
      </c>
      <c r="S5" s="177"/>
      <c r="T5" s="177" t="s">
        <v>76</v>
      </c>
      <c r="U5" s="177"/>
      <c r="V5" s="177" t="s">
        <v>74</v>
      </c>
      <c r="W5" s="177"/>
      <c r="X5" s="177" t="s">
        <v>75</v>
      </c>
      <c r="Y5" s="177"/>
      <c r="Z5" s="177" t="s">
        <v>76</v>
      </c>
      <c r="AA5" s="177"/>
    </row>
    <row r="6" spans="1:27" ht="11.25" customHeight="1">
      <c r="A6" s="49"/>
      <c r="B6" s="239" t="s">
        <v>56</v>
      </c>
      <c r="C6" s="171">
        <f>ROUND('図ﾃﾞｰﾀ'!B5-'図ﾃﾞｰﾀ'!B4,1)</f>
        <v>5.3</v>
      </c>
      <c r="D6" s="189" t="str">
        <f>IF(C6=MAX(C$6:C$17),"最大値",IF(C6=MIN(C$6:C$17),"最小値"," "))</f>
        <v> </v>
      </c>
      <c r="E6" s="172">
        <f>ROUND('図ﾃﾞｰﾀ'!E5-'図ﾃﾞｰﾀ'!E4,1)</f>
        <v>2.6</v>
      </c>
      <c r="F6" s="189" t="str">
        <f aca="true" t="shared" si="0" ref="F6:F17">IF(E6=MAX(E$6:E$17),"最大値",IF(E6=MIN(E$6:E$17),"最小値"," "))</f>
        <v> </v>
      </c>
      <c r="G6" s="172">
        <f>ROUND('図ﾃﾞｰﾀ'!H5-'図ﾃﾞｰﾀ'!H4,1)</f>
        <v>2.3</v>
      </c>
      <c r="H6" s="189" t="str">
        <f aca="true" t="shared" si="1" ref="H6:H17">IF(G6=MAX(G$6:G$17),"最大値",IF(G6=MIN(G$6:G$17),"最小値"," "))</f>
        <v> </v>
      </c>
      <c r="I6" s="171">
        <f>ROUND('図ﾃﾞｰﾀ'!C5-'図ﾃﾞｰﾀ'!C4,1)</f>
        <v>5.9</v>
      </c>
      <c r="J6" s="189" t="str">
        <f aca="true" t="shared" si="2" ref="J6:J17">IF(I6=MAX(I$6:I$17),"最大値",IF(I6=MIN(I$6:I$17),"最小値"," "))</f>
        <v> </v>
      </c>
      <c r="K6" s="172">
        <f>ROUND('図ﾃﾞｰﾀ'!F5-'図ﾃﾞｰﾀ'!F4,1)</f>
        <v>2.6</v>
      </c>
      <c r="L6" s="189" t="str">
        <f aca="true" t="shared" si="3" ref="L6:L17">IF(K6=MAX(K$6:K$17),"最大値",IF(K6=MIN(K$6:K$17),"最小値"," "))</f>
        <v> </v>
      </c>
      <c r="M6" s="172">
        <f>ROUND('図ﾃﾞｰﾀ'!I5-'図ﾃﾞｰﾀ'!I4,1)</f>
        <v>2.7</v>
      </c>
      <c r="N6" s="192" t="str">
        <f aca="true" t="shared" si="4" ref="N6:N17">IF(M6=MAX(M$6:M$17),"最大値",IF(M6=MIN(M$6:M$17),"最小値"," "))</f>
        <v> </v>
      </c>
      <c r="P6" s="195">
        <f>RANK(C6,C$6:C$17)</f>
        <v>7</v>
      </c>
      <c r="Q6" s="177" t="s">
        <v>56</v>
      </c>
      <c r="R6" s="195">
        <f aca="true" t="shared" si="5" ref="R6:Z17">RANK(E6,E$6:E$17)</f>
        <v>10</v>
      </c>
      <c r="S6" s="177" t="s">
        <v>56</v>
      </c>
      <c r="T6" s="195">
        <f t="shared" si="5"/>
        <v>7</v>
      </c>
      <c r="U6" s="177" t="s">
        <v>56</v>
      </c>
      <c r="V6" s="195">
        <f t="shared" si="5"/>
        <v>5</v>
      </c>
      <c r="W6" s="177" t="s">
        <v>56</v>
      </c>
      <c r="X6" s="195">
        <f t="shared" si="5"/>
        <v>7</v>
      </c>
      <c r="Y6" s="177" t="s">
        <v>56</v>
      </c>
      <c r="Z6" s="195">
        <f t="shared" si="5"/>
        <v>6</v>
      </c>
      <c r="AA6" s="177" t="s">
        <v>56</v>
      </c>
    </row>
    <row r="7" spans="1:27" ht="11.25" customHeight="1">
      <c r="A7" s="49"/>
      <c r="B7" s="240" t="s">
        <v>57</v>
      </c>
      <c r="C7" s="173">
        <f>ROUND('図ﾃﾞｰﾀ'!B6-'図ﾃﾞｰﾀ'!B5,1)</f>
        <v>6.8</v>
      </c>
      <c r="D7" s="190" t="str">
        <f aca="true" t="shared" si="6" ref="D7:D17">IF(C7=MAX(C$6:C$17),"最大値",IF(C7=MIN(C$6:C$17),"最小値"," "))</f>
        <v> </v>
      </c>
      <c r="E7" s="174">
        <f>ROUND('図ﾃﾞｰﾀ'!E6-'図ﾃﾞｰﾀ'!E5,1)</f>
        <v>3.4</v>
      </c>
      <c r="F7" s="190" t="str">
        <f t="shared" si="0"/>
        <v> </v>
      </c>
      <c r="G7" s="174">
        <f>ROUND('図ﾃﾞｰﾀ'!H6-'図ﾃﾞｰﾀ'!H5,1)</f>
        <v>3.5</v>
      </c>
      <c r="H7" s="190" t="str">
        <f t="shared" si="1"/>
        <v> </v>
      </c>
      <c r="I7" s="173">
        <f>ROUND('図ﾃﾞｰﾀ'!C6-'図ﾃﾞｰﾀ'!C5,1)</f>
        <v>6.1</v>
      </c>
      <c r="J7" s="190" t="str">
        <f t="shared" si="2"/>
        <v> </v>
      </c>
      <c r="K7" s="174">
        <f>ROUND('図ﾃﾞｰﾀ'!F6-'図ﾃﾞｰﾀ'!F5,1)</f>
        <v>2.2</v>
      </c>
      <c r="L7" s="190" t="str">
        <f t="shared" si="3"/>
        <v> </v>
      </c>
      <c r="M7" s="174">
        <f>ROUND('図ﾃﾞｰﾀ'!I6-'図ﾃﾞｰﾀ'!I5,1)</f>
        <v>2.9</v>
      </c>
      <c r="N7" s="193" t="str">
        <f t="shared" si="4"/>
        <v> </v>
      </c>
      <c r="P7" s="195">
        <f aca="true" t="shared" si="7" ref="P7:P17">RANK(C7,C$6:C$17)</f>
        <v>3</v>
      </c>
      <c r="Q7" s="177" t="s">
        <v>57</v>
      </c>
      <c r="R7" s="195">
        <f t="shared" si="5"/>
        <v>6</v>
      </c>
      <c r="S7" s="177" t="s">
        <v>57</v>
      </c>
      <c r="T7" s="195">
        <f t="shared" si="5"/>
        <v>3</v>
      </c>
      <c r="U7" s="177" t="s">
        <v>57</v>
      </c>
      <c r="V7" s="195">
        <f t="shared" si="5"/>
        <v>3</v>
      </c>
      <c r="W7" s="177" t="s">
        <v>57</v>
      </c>
      <c r="X7" s="195">
        <f t="shared" si="5"/>
        <v>9</v>
      </c>
      <c r="Y7" s="177" t="s">
        <v>57</v>
      </c>
      <c r="Z7" s="195">
        <f t="shared" si="5"/>
        <v>3</v>
      </c>
      <c r="AA7" s="177" t="s">
        <v>57</v>
      </c>
    </row>
    <row r="8" spans="1:27" ht="11.25" customHeight="1">
      <c r="A8" s="49"/>
      <c r="B8" s="240" t="s">
        <v>58</v>
      </c>
      <c r="C8" s="173">
        <f>ROUND('図ﾃﾞｰﾀ'!B7-'図ﾃﾞｰﾀ'!B6,1)</f>
        <v>5.2</v>
      </c>
      <c r="D8" s="190" t="str">
        <f t="shared" si="6"/>
        <v> </v>
      </c>
      <c r="E8" s="174">
        <f>ROUND('図ﾃﾞｰﾀ'!E7-'図ﾃﾞｰﾀ'!E6,1)</f>
        <v>2.9</v>
      </c>
      <c r="F8" s="190" t="str">
        <f t="shared" si="0"/>
        <v> </v>
      </c>
      <c r="G8" s="174">
        <f>ROUND('図ﾃﾞｰﾀ'!H7-'図ﾃﾞｰﾀ'!H6,1)</f>
        <v>2.2</v>
      </c>
      <c r="H8" s="190" t="str">
        <f t="shared" si="1"/>
        <v> </v>
      </c>
      <c r="I8" s="173">
        <f>ROUND('図ﾃﾞｰﾀ'!C7-'図ﾃﾞｰﾀ'!C6,1)</f>
        <v>5.5</v>
      </c>
      <c r="J8" s="190" t="str">
        <f t="shared" si="2"/>
        <v> </v>
      </c>
      <c r="K8" s="174">
        <f>ROUND('図ﾃﾞｰﾀ'!F7-'図ﾃﾞｰﾀ'!F6,1)</f>
        <v>3.1</v>
      </c>
      <c r="L8" s="190" t="str">
        <f t="shared" si="3"/>
        <v> </v>
      </c>
      <c r="M8" s="174">
        <f>ROUND('図ﾃﾞｰﾀ'!I7-'図ﾃﾞｰﾀ'!I6,1)</f>
        <v>2.5</v>
      </c>
      <c r="N8" s="193" t="str">
        <f t="shared" si="4"/>
        <v> </v>
      </c>
      <c r="P8" s="195">
        <f t="shared" si="7"/>
        <v>8</v>
      </c>
      <c r="Q8" s="177" t="s">
        <v>58</v>
      </c>
      <c r="R8" s="195">
        <f t="shared" si="5"/>
        <v>9</v>
      </c>
      <c r="S8" s="177" t="s">
        <v>58</v>
      </c>
      <c r="T8" s="195">
        <f t="shared" si="5"/>
        <v>8</v>
      </c>
      <c r="U8" s="177" t="s">
        <v>58</v>
      </c>
      <c r="V8" s="195">
        <f t="shared" si="5"/>
        <v>6</v>
      </c>
      <c r="W8" s="177" t="s">
        <v>58</v>
      </c>
      <c r="X8" s="195">
        <f t="shared" si="5"/>
        <v>6</v>
      </c>
      <c r="Y8" s="177" t="s">
        <v>58</v>
      </c>
      <c r="Z8" s="195">
        <f t="shared" si="5"/>
        <v>7</v>
      </c>
      <c r="AA8" s="177" t="s">
        <v>58</v>
      </c>
    </row>
    <row r="9" spans="1:27" ht="11.25" customHeight="1">
      <c r="A9" s="49"/>
      <c r="B9" s="240" t="s">
        <v>59</v>
      </c>
      <c r="C9" s="173">
        <f>ROUND('図ﾃﾞｰﾀ'!B8-'図ﾃﾞｰﾀ'!B7,1)</f>
        <v>5.2</v>
      </c>
      <c r="D9" s="190" t="str">
        <f t="shared" si="6"/>
        <v> </v>
      </c>
      <c r="E9" s="174">
        <f>ROUND('図ﾃﾞｰﾀ'!E8-'図ﾃﾞｰﾀ'!E7,1)</f>
        <v>3.2</v>
      </c>
      <c r="F9" s="190" t="str">
        <f t="shared" si="0"/>
        <v> </v>
      </c>
      <c r="G9" s="174">
        <f>ROUND('図ﾃﾞｰﾀ'!H8-'図ﾃﾞｰﾀ'!H7,1)</f>
        <v>2.2</v>
      </c>
      <c r="H9" s="190" t="str">
        <f t="shared" si="1"/>
        <v> </v>
      </c>
      <c r="I9" s="173">
        <f>ROUND('図ﾃﾞｰﾀ'!C8-'図ﾃﾞｰﾀ'!C7,1)</f>
        <v>6</v>
      </c>
      <c r="J9" s="190" t="str">
        <f t="shared" si="2"/>
        <v> </v>
      </c>
      <c r="K9" s="174">
        <f>ROUND('図ﾃﾞｰﾀ'!F8-'図ﾃﾞｰﾀ'!F7,1)</f>
        <v>3.7</v>
      </c>
      <c r="L9" s="190" t="str">
        <f t="shared" si="3"/>
        <v> </v>
      </c>
      <c r="M9" s="174">
        <f>ROUND('図ﾃﾞｰﾀ'!I8-'図ﾃﾞｰﾀ'!I7,1)</f>
        <v>2.8</v>
      </c>
      <c r="N9" s="193" t="str">
        <f t="shared" si="4"/>
        <v> </v>
      </c>
      <c r="P9" s="195">
        <f t="shared" si="7"/>
        <v>8</v>
      </c>
      <c r="Q9" s="177" t="s">
        <v>59</v>
      </c>
      <c r="R9" s="195">
        <f t="shared" si="5"/>
        <v>8</v>
      </c>
      <c r="S9" s="177" t="s">
        <v>59</v>
      </c>
      <c r="T9" s="195">
        <f t="shared" si="5"/>
        <v>8</v>
      </c>
      <c r="U9" s="177" t="s">
        <v>59</v>
      </c>
      <c r="V9" s="195">
        <f t="shared" si="5"/>
        <v>4</v>
      </c>
      <c r="W9" s="177" t="s">
        <v>59</v>
      </c>
      <c r="X9" s="195">
        <f t="shared" si="5"/>
        <v>4</v>
      </c>
      <c r="Y9" s="177" t="s">
        <v>59</v>
      </c>
      <c r="Z9" s="195">
        <f t="shared" si="5"/>
        <v>5</v>
      </c>
      <c r="AA9" s="177" t="s">
        <v>59</v>
      </c>
    </row>
    <row r="10" spans="1:27" ht="11.25" customHeight="1">
      <c r="A10" s="49"/>
      <c r="B10" s="240" t="s">
        <v>60</v>
      </c>
      <c r="C10" s="173">
        <f>ROUND('図ﾃﾞｰﾀ'!B9-'図ﾃﾞｰﾀ'!B8,1)</f>
        <v>5.9</v>
      </c>
      <c r="D10" s="190" t="str">
        <f t="shared" si="6"/>
        <v> </v>
      </c>
      <c r="E10" s="174">
        <f>ROUND('図ﾃﾞｰﾀ'!E9-'図ﾃﾞｰﾀ'!E8,1)</f>
        <v>3.8</v>
      </c>
      <c r="F10" s="190" t="str">
        <f t="shared" si="0"/>
        <v> </v>
      </c>
      <c r="G10" s="174">
        <f>ROUND('図ﾃﾞｰﾀ'!H9-'図ﾃﾞｰﾀ'!H8,1)</f>
        <v>2.7</v>
      </c>
      <c r="H10" s="190" t="str">
        <f t="shared" si="1"/>
        <v> </v>
      </c>
      <c r="I10" s="173">
        <f>ROUND('図ﾃﾞｰﾀ'!C9-'図ﾃﾞｰﾀ'!C8,1)</f>
        <v>6.7</v>
      </c>
      <c r="J10" s="190" t="str">
        <f t="shared" si="2"/>
        <v> </v>
      </c>
      <c r="K10" s="174">
        <f>ROUND('図ﾃﾞｰﾀ'!F9-'図ﾃﾞｰﾀ'!F8,1)</f>
        <v>3.8</v>
      </c>
      <c r="L10" s="190" t="str">
        <f t="shared" si="3"/>
        <v> </v>
      </c>
      <c r="M10" s="174">
        <f>ROUND('図ﾃﾞｰﾀ'!I9-'図ﾃﾞｰﾀ'!I8,1)</f>
        <v>3.1</v>
      </c>
      <c r="N10" s="193" t="str">
        <f t="shared" si="4"/>
        <v> </v>
      </c>
      <c r="P10" s="195">
        <f t="shared" si="7"/>
        <v>4</v>
      </c>
      <c r="Q10" s="177" t="s">
        <v>60</v>
      </c>
      <c r="R10" s="195">
        <f t="shared" si="5"/>
        <v>5</v>
      </c>
      <c r="S10" s="177" t="s">
        <v>60</v>
      </c>
      <c r="T10" s="195">
        <f t="shared" si="5"/>
        <v>5</v>
      </c>
      <c r="U10" s="177" t="s">
        <v>60</v>
      </c>
      <c r="V10" s="195">
        <f t="shared" si="5"/>
        <v>2</v>
      </c>
      <c r="W10" s="177" t="s">
        <v>60</v>
      </c>
      <c r="X10" s="195">
        <f t="shared" si="5"/>
        <v>3</v>
      </c>
      <c r="Y10" s="177" t="s">
        <v>60</v>
      </c>
      <c r="Z10" s="195">
        <f t="shared" si="5"/>
        <v>2</v>
      </c>
      <c r="AA10" s="177" t="s">
        <v>60</v>
      </c>
    </row>
    <row r="11" spans="1:27" ht="11.25" customHeight="1">
      <c r="A11" s="49"/>
      <c r="B11" s="240" t="s">
        <v>61</v>
      </c>
      <c r="C11" s="173">
        <f>ROUND('図ﾃﾞｰﾀ'!B10-'図ﾃﾞｰﾀ'!B9,1)</f>
        <v>5.6</v>
      </c>
      <c r="D11" s="190" t="str">
        <f t="shared" si="6"/>
        <v> </v>
      </c>
      <c r="E11" s="174">
        <f>ROUND('図ﾃﾞｰﾀ'!E10-'図ﾃﾞｰﾀ'!E9,1)</f>
        <v>3.3</v>
      </c>
      <c r="F11" s="190" t="str">
        <f t="shared" si="0"/>
        <v> </v>
      </c>
      <c r="G11" s="174">
        <f>ROUND('図ﾃﾞｰﾀ'!H10-'図ﾃﾞｰﾀ'!H9,1)</f>
        <v>2.5</v>
      </c>
      <c r="H11" s="190" t="str">
        <f t="shared" si="1"/>
        <v> </v>
      </c>
      <c r="I11" s="173">
        <f>ROUND('図ﾃﾞｰﾀ'!C10-'図ﾃﾞｰﾀ'!C9,1)</f>
        <v>7.1</v>
      </c>
      <c r="J11" s="190" t="str">
        <f t="shared" si="2"/>
        <v>最大値</v>
      </c>
      <c r="K11" s="174">
        <f>ROUND('図ﾃﾞｰﾀ'!F10-'図ﾃﾞｰﾀ'!F9,1)</f>
        <v>4.8</v>
      </c>
      <c r="L11" s="190" t="str">
        <f t="shared" si="3"/>
        <v> </v>
      </c>
      <c r="M11" s="174">
        <f>ROUND('図ﾃﾞｰﾀ'!I10-'図ﾃﾞｰﾀ'!I9,1)</f>
        <v>3.6</v>
      </c>
      <c r="N11" s="193" t="str">
        <f t="shared" si="4"/>
        <v>最大値</v>
      </c>
      <c r="P11" s="195">
        <f t="shared" si="7"/>
        <v>5</v>
      </c>
      <c r="Q11" s="177" t="s">
        <v>61</v>
      </c>
      <c r="R11" s="195">
        <f t="shared" si="5"/>
        <v>7</v>
      </c>
      <c r="S11" s="177" t="s">
        <v>61</v>
      </c>
      <c r="T11" s="195">
        <f t="shared" si="5"/>
        <v>6</v>
      </c>
      <c r="U11" s="177" t="s">
        <v>61</v>
      </c>
      <c r="V11" s="195">
        <f t="shared" si="5"/>
        <v>1</v>
      </c>
      <c r="W11" s="177" t="s">
        <v>61</v>
      </c>
      <c r="X11" s="195">
        <f t="shared" si="5"/>
        <v>2</v>
      </c>
      <c r="Y11" s="177" t="s">
        <v>61</v>
      </c>
      <c r="Z11" s="195">
        <f t="shared" si="5"/>
        <v>1</v>
      </c>
      <c r="AA11" s="177" t="s">
        <v>61</v>
      </c>
    </row>
    <row r="12" spans="1:27" ht="11.25" customHeight="1">
      <c r="A12" s="49"/>
      <c r="B12" s="240" t="s">
        <v>62</v>
      </c>
      <c r="C12" s="173">
        <f>ROUND('図ﾃﾞｰﾀ'!B11-'図ﾃﾞｰﾀ'!B10,1)</f>
        <v>7.5</v>
      </c>
      <c r="D12" s="190" t="str">
        <f t="shared" si="6"/>
        <v> </v>
      </c>
      <c r="E12" s="174">
        <f>ROUND('図ﾃﾞｰﾀ'!E11-'図ﾃﾞｰﾀ'!E10,1)</f>
        <v>5.7</v>
      </c>
      <c r="F12" s="190" t="str">
        <f t="shared" si="0"/>
        <v> </v>
      </c>
      <c r="G12" s="174">
        <f>ROUND('図ﾃﾞｰﾀ'!H11-'図ﾃﾞｰﾀ'!H10,1)</f>
        <v>3.7</v>
      </c>
      <c r="H12" s="190" t="str">
        <f t="shared" si="1"/>
        <v>最大値</v>
      </c>
      <c r="I12" s="173">
        <f>ROUND('図ﾃﾞｰﾀ'!C11-'図ﾃﾞｰﾀ'!C10,1)</f>
        <v>4.8</v>
      </c>
      <c r="J12" s="190" t="str">
        <f t="shared" si="2"/>
        <v> </v>
      </c>
      <c r="K12" s="174">
        <f>ROUND('図ﾃﾞｰﾀ'!F11-'図ﾃﾞｰﾀ'!F10,1)</f>
        <v>5.6</v>
      </c>
      <c r="L12" s="190" t="str">
        <f t="shared" si="3"/>
        <v>最大値</v>
      </c>
      <c r="M12" s="174">
        <f>ROUND('図ﾃﾞｰﾀ'!I11-'図ﾃﾞｰﾀ'!I10,1)</f>
        <v>2.9</v>
      </c>
      <c r="N12" s="193" t="str">
        <f t="shared" si="4"/>
        <v> </v>
      </c>
      <c r="P12" s="195">
        <f t="shared" si="7"/>
        <v>2</v>
      </c>
      <c r="Q12" s="177" t="s">
        <v>62</v>
      </c>
      <c r="R12" s="195">
        <f t="shared" si="5"/>
        <v>2</v>
      </c>
      <c r="S12" s="177" t="s">
        <v>62</v>
      </c>
      <c r="T12" s="195">
        <f t="shared" si="5"/>
        <v>1</v>
      </c>
      <c r="U12" s="177" t="s">
        <v>62</v>
      </c>
      <c r="V12" s="195">
        <f t="shared" si="5"/>
        <v>7</v>
      </c>
      <c r="W12" s="177" t="s">
        <v>62</v>
      </c>
      <c r="X12" s="195">
        <f t="shared" si="5"/>
        <v>1</v>
      </c>
      <c r="Y12" s="177" t="s">
        <v>62</v>
      </c>
      <c r="Z12" s="195">
        <f t="shared" si="5"/>
        <v>3</v>
      </c>
      <c r="AA12" s="177" t="s">
        <v>62</v>
      </c>
    </row>
    <row r="13" spans="1:27" ht="11.25" customHeight="1">
      <c r="A13" s="49"/>
      <c r="B13" s="240" t="s">
        <v>63</v>
      </c>
      <c r="C13" s="173">
        <f>ROUND('図ﾃﾞｰﾀ'!B12-'図ﾃﾞｰﾀ'!B11,1)</f>
        <v>7.6</v>
      </c>
      <c r="D13" s="190" t="str">
        <f t="shared" si="6"/>
        <v>最大値</v>
      </c>
      <c r="E13" s="174">
        <f>ROUND('図ﾃﾞｰﾀ'!E12-'図ﾃﾞｰﾀ'!E11,1)</f>
        <v>5.3</v>
      </c>
      <c r="F13" s="190" t="str">
        <f t="shared" si="0"/>
        <v> </v>
      </c>
      <c r="G13" s="174">
        <f>ROUND('図ﾃﾞｰﾀ'!H12-'図ﾃﾞｰﾀ'!H11,1)</f>
        <v>3.7</v>
      </c>
      <c r="H13" s="190" t="str">
        <f t="shared" si="1"/>
        <v>最大値</v>
      </c>
      <c r="I13" s="173">
        <f>ROUND('図ﾃﾞｰﾀ'!C12-'図ﾃﾞｰﾀ'!C11,1)</f>
        <v>3.3</v>
      </c>
      <c r="J13" s="190" t="str">
        <f t="shared" si="2"/>
        <v> </v>
      </c>
      <c r="K13" s="174">
        <f>ROUND('図ﾃﾞｰﾀ'!F12-'図ﾃﾞｰﾀ'!F11,1)</f>
        <v>3.4</v>
      </c>
      <c r="L13" s="190" t="str">
        <f t="shared" si="3"/>
        <v> </v>
      </c>
      <c r="M13" s="174">
        <f>ROUND('図ﾃﾞｰﾀ'!I12-'図ﾃﾞｰﾀ'!I11,1)</f>
        <v>1.7</v>
      </c>
      <c r="N13" s="193" t="str">
        <f t="shared" si="4"/>
        <v> </v>
      </c>
      <c r="P13" s="195">
        <f t="shared" si="7"/>
        <v>1</v>
      </c>
      <c r="Q13" s="177" t="s">
        <v>63</v>
      </c>
      <c r="R13" s="195">
        <f t="shared" si="5"/>
        <v>3</v>
      </c>
      <c r="S13" s="177" t="s">
        <v>63</v>
      </c>
      <c r="T13" s="195">
        <f t="shared" si="5"/>
        <v>1</v>
      </c>
      <c r="U13" s="177" t="s">
        <v>63</v>
      </c>
      <c r="V13" s="195">
        <f t="shared" si="5"/>
        <v>8</v>
      </c>
      <c r="W13" s="177" t="s">
        <v>63</v>
      </c>
      <c r="X13" s="195">
        <f t="shared" si="5"/>
        <v>5</v>
      </c>
      <c r="Y13" s="177" t="s">
        <v>63</v>
      </c>
      <c r="Z13" s="195">
        <f t="shared" si="5"/>
        <v>8</v>
      </c>
      <c r="AA13" s="177" t="s">
        <v>63</v>
      </c>
    </row>
    <row r="14" spans="1:27" ht="11.25" customHeight="1">
      <c r="A14" s="49"/>
      <c r="B14" s="240" t="s">
        <v>64</v>
      </c>
      <c r="C14" s="173">
        <f>ROUND('図ﾃﾞｰﾀ'!B13-'図ﾃﾞｰﾀ'!B12,1)</f>
        <v>5.5</v>
      </c>
      <c r="D14" s="190" t="str">
        <f t="shared" si="6"/>
        <v> </v>
      </c>
      <c r="E14" s="174">
        <f>ROUND('図ﾃﾞｰﾀ'!E13-'図ﾃﾞｰﾀ'!E12,1)</f>
        <v>5</v>
      </c>
      <c r="F14" s="190" t="str">
        <f t="shared" si="0"/>
        <v> </v>
      </c>
      <c r="G14" s="174">
        <f>ROUND('図ﾃﾞｰﾀ'!H13-'図ﾃﾞｰﾀ'!H12,1)</f>
        <v>3</v>
      </c>
      <c r="H14" s="190" t="str">
        <f t="shared" si="1"/>
        <v> </v>
      </c>
      <c r="I14" s="173">
        <f>ROUND('図ﾃﾞｰﾀ'!C13-'図ﾃﾞｰﾀ'!C12,1)</f>
        <v>1.9</v>
      </c>
      <c r="J14" s="190" t="str">
        <f t="shared" si="2"/>
        <v> </v>
      </c>
      <c r="K14" s="174">
        <f>ROUND('図ﾃﾞｰﾀ'!F13-'図ﾃﾞｰﾀ'!F12,1)</f>
        <v>2.6</v>
      </c>
      <c r="L14" s="190" t="str">
        <f t="shared" si="3"/>
        <v> </v>
      </c>
      <c r="M14" s="174">
        <f>ROUND('図ﾃﾞｰﾀ'!I13-'図ﾃﾞｰﾀ'!I12,1)</f>
        <v>1.2</v>
      </c>
      <c r="N14" s="193" t="str">
        <f t="shared" si="4"/>
        <v> </v>
      </c>
      <c r="P14" s="195">
        <f t="shared" si="7"/>
        <v>6</v>
      </c>
      <c r="Q14" s="177" t="s">
        <v>64</v>
      </c>
      <c r="R14" s="195">
        <f t="shared" si="5"/>
        <v>4</v>
      </c>
      <c r="S14" s="177" t="s">
        <v>64</v>
      </c>
      <c r="T14" s="195">
        <f t="shared" si="5"/>
        <v>4</v>
      </c>
      <c r="U14" s="177" t="s">
        <v>64</v>
      </c>
      <c r="V14" s="195">
        <f t="shared" si="5"/>
        <v>9</v>
      </c>
      <c r="W14" s="177" t="s">
        <v>64</v>
      </c>
      <c r="X14" s="195">
        <f t="shared" si="5"/>
        <v>7</v>
      </c>
      <c r="Y14" s="177" t="s">
        <v>64</v>
      </c>
      <c r="Z14" s="195">
        <f t="shared" si="5"/>
        <v>9</v>
      </c>
      <c r="AA14" s="177" t="s">
        <v>64</v>
      </c>
    </row>
    <row r="15" spans="1:27" ht="11.25" customHeight="1">
      <c r="A15" s="49"/>
      <c r="B15" s="240" t="s">
        <v>65</v>
      </c>
      <c r="C15" s="173">
        <f>ROUND('図ﾃﾞｰﾀ'!B14-'図ﾃﾞｰﾀ'!B13,1)</f>
        <v>2.9</v>
      </c>
      <c r="D15" s="190" t="str">
        <f t="shared" si="6"/>
        <v> </v>
      </c>
      <c r="E15" s="174">
        <f>ROUND('図ﾃﾞｰﾀ'!E14-'図ﾃﾞｰﾀ'!E13,1)</f>
        <v>6.1</v>
      </c>
      <c r="F15" s="190" t="str">
        <f t="shared" si="0"/>
        <v>最大値</v>
      </c>
      <c r="G15" s="174">
        <f>ROUND('図ﾃﾞｰﾀ'!H14-'図ﾃﾞｰﾀ'!H13,1)</f>
        <v>2</v>
      </c>
      <c r="H15" s="190" t="str">
        <f t="shared" si="1"/>
        <v> </v>
      </c>
      <c r="I15" s="173">
        <f>ROUND('図ﾃﾞｰﾀ'!C14-'図ﾃﾞｰﾀ'!C13,1)</f>
        <v>0.4</v>
      </c>
      <c r="J15" s="190" t="str">
        <f t="shared" si="2"/>
        <v> </v>
      </c>
      <c r="K15" s="174">
        <f>ROUND('図ﾃﾞｰﾀ'!F14-'図ﾃﾞｰﾀ'!F13,1)</f>
        <v>1</v>
      </c>
      <c r="L15" s="190" t="str">
        <f t="shared" si="3"/>
        <v> </v>
      </c>
      <c r="M15" s="174">
        <f>ROUND('図ﾃﾞｰﾀ'!I14-'図ﾃﾞｰﾀ'!I13,1)</f>
        <v>-0.1</v>
      </c>
      <c r="N15" s="193" t="str">
        <f t="shared" si="4"/>
        <v>最小値</v>
      </c>
      <c r="P15" s="195">
        <f t="shared" si="7"/>
        <v>10</v>
      </c>
      <c r="Q15" s="177" t="s">
        <v>65</v>
      </c>
      <c r="R15" s="195">
        <f t="shared" si="5"/>
        <v>1</v>
      </c>
      <c r="S15" s="177" t="s">
        <v>65</v>
      </c>
      <c r="T15" s="195">
        <f t="shared" si="5"/>
        <v>10</v>
      </c>
      <c r="U15" s="177" t="s">
        <v>65</v>
      </c>
      <c r="V15" s="195">
        <f t="shared" si="5"/>
        <v>10</v>
      </c>
      <c r="W15" s="177" t="s">
        <v>65</v>
      </c>
      <c r="X15" s="195">
        <f t="shared" si="5"/>
        <v>11</v>
      </c>
      <c r="Y15" s="177" t="s">
        <v>65</v>
      </c>
      <c r="Z15" s="195">
        <f t="shared" si="5"/>
        <v>12</v>
      </c>
      <c r="AA15" s="177" t="s">
        <v>65</v>
      </c>
    </row>
    <row r="16" spans="1:27" ht="11.25" customHeight="1">
      <c r="A16" s="49"/>
      <c r="B16" s="240" t="s">
        <v>66</v>
      </c>
      <c r="C16" s="173">
        <f>ROUND('図ﾃﾞｰﾀ'!B15-'図ﾃﾞｰﾀ'!B14,1)</f>
        <v>1.9</v>
      </c>
      <c r="D16" s="190" t="str">
        <f t="shared" si="6"/>
        <v> </v>
      </c>
      <c r="E16" s="174">
        <f>ROUND('図ﾃﾞｰﾀ'!E15-'図ﾃﾞｰﾀ'!E14,1)</f>
        <v>2.3</v>
      </c>
      <c r="F16" s="190" t="str">
        <f t="shared" si="0"/>
        <v> </v>
      </c>
      <c r="G16" s="174">
        <f>ROUND('図ﾃﾞｰﾀ'!H15-'図ﾃﾞｰﾀ'!H14,1)</f>
        <v>0.9</v>
      </c>
      <c r="H16" s="190" t="str">
        <f t="shared" si="1"/>
        <v> </v>
      </c>
      <c r="I16" s="173">
        <f>ROUND('図ﾃﾞｰﾀ'!C15-'図ﾃﾞｰﾀ'!C14,1)</f>
        <v>0.3</v>
      </c>
      <c r="J16" s="190" t="str">
        <f t="shared" si="2"/>
        <v>最小値</v>
      </c>
      <c r="K16" s="174">
        <f>ROUND('図ﾃﾞｰﾀ'!F15-'図ﾃﾞｰﾀ'!F14,1)</f>
        <v>1.7</v>
      </c>
      <c r="L16" s="190" t="str">
        <f t="shared" si="3"/>
        <v> </v>
      </c>
      <c r="M16" s="174">
        <f>ROUND('図ﾃﾞｰﾀ'!I15-'図ﾃﾞｰﾀ'!I14,1)</f>
        <v>0.4</v>
      </c>
      <c r="N16" s="193" t="str">
        <f t="shared" si="4"/>
        <v> </v>
      </c>
      <c r="P16" s="195">
        <f t="shared" si="7"/>
        <v>11</v>
      </c>
      <c r="Q16" s="177" t="s">
        <v>66</v>
      </c>
      <c r="R16" s="195">
        <f t="shared" si="5"/>
        <v>11</v>
      </c>
      <c r="S16" s="177" t="s">
        <v>66</v>
      </c>
      <c r="T16" s="195">
        <f t="shared" si="5"/>
        <v>11</v>
      </c>
      <c r="U16" s="177" t="s">
        <v>66</v>
      </c>
      <c r="V16" s="195">
        <f t="shared" si="5"/>
        <v>11</v>
      </c>
      <c r="W16" s="177" t="s">
        <v>66</v>
      </c>
      <c r="X16" s="195">
        <f t="shared" si="5"/>
        <v>10</v>
      </c>
      <c r="Y16" s="177" t="s">
        <v>66</v>
      </c>
      <c r="Z16" s="195">
        <f t="shared" si="5"/>
        <v>10</v>
      </c>
      <c r="AA16" s="177" t="s">
        <v>66</v>
      </c>
    </row>
    <row r="17" spans="1:27" ht="11.25" customHeight="1">
      <c r="A17" s="49"/>
      <c r="B17" s="241" t="s">
        <v>67</v>
      </c>
      <c r="C17" s="175">
        <f>ROUND('図ﾃﾞｰﾀ'!B16-'図ﾃﾞｰﾀ'!B15,1)</f>
        <v>0.6</v>
      </c>
      <c r="D17" s="191" t="str">
        <f t="shared" si="6"/>
        <v>最小値</v>
      </c>
      <c r="E17" s="176">
        <f>ROUND('図ﾃﾞｰﾀ'!E16-'図ﾃﾞｰﾀ'!E15,1)</f>
        <v>0.6</v>
      </c>
      <c r="F17" s="191" t="str">
        <f t="shared" si="0"/>
        <v>最小値</v>
      </c>
      <c r="G17" s="176">
        <f>ROUND('図ﾃﾞｰﾀ'!H16-'図ﾃﾞｰﾀ'!H15,1)</f>
        <v>0.7</v>
      </c>
      <c r="H17" s="191" t="str">
        <f t="shared" si="1"/>
        <v>最小値</v>
      </c>
      <c r="I17" s="175">
        <f>ROUND('図ﾃﾞｰﾀ'!C16-'図ﾃﾞｰﾀ'!C15,1)</f>
        <v>0.3</v>
      </c>
      <c r="J17" s="191" t="str">
        <f t="shared" si="2"/>
        <v>最小値</v>
      </c>
      <c r="K17" s="176">
        <f>ROUND('図ﾃﾞｰﾀ'!F16-'図ﾃﾞｰﾀ'!F15,1)</f>
        <v>0.4</v>
      </c>
      <c r="L17" s="191" t="str">
        <f t="shared" si="3"/>
        <v>最小値</v>
      </c>
      <c r="M17" s="176">
        <f>ROUND('図ﾃﾞｰﾀ'!I16-'図ﾃﾞｰﾀ'!I15,1)</f>
        <v>0.1</v>
      </c>
      <c r="N17" s="194" t="str">
        <f t="shared" si="4"/>
        <v> </v>
      </c>
      <c r="P17" s="195">
        <f t="shared" si="7"/>
        <v>12</v>
      </c>
      <c r="Q17" s="177" t="s">
        <v>67</v>
      </c>
      <c r="R17" s="195">
        <f t="shared" si="5"/>
        <v>12</v>
      </c>
      <c r="S17" s="177" t="s">
        <v>67</v>
      </c>
      <c r="T17" s="195">
        <f t="shared" si="5"/>
        <v>12</v>
      </c>
      <c r="U17" s="177" t="s">
        <v>67</v>
      </c>
      <c r="V17" s="195">
        <f t="shared" si="5"/>
        <v>11</v>
      </c>
      <c r="W17" s="177" t="s">
        <v>67</v>
      </c>
      <c r="X17" s="195">
        <f t="shared" si="5"/>
        <v>12</v>
      </c>
      <c r="Y17" s="177" t="s">
        <v>67</v>
      </c>
      <c r="Z17" s="195">
        <f t="shared" si="5"/>
        <v>11</v>
      </c>
      <c r="AA17" s="177" t="s">
        <v>67</v>
      </c>
    </row>
    <row r="18" spans="1:14" ht="11.25" customHeight="1">
      <c r="A18" s="49"/>
      <c r="B18" s="168" t="s">
        <v>54</v>
      </c>
      <c r="C18" s="169">
        <f>MAXA(C6:C17)</f>
        <v>7.6</v>
      </c>
      <c r="D18" s="48"/>
      <c r="E18" s="170">
        <f>MAXA(E6:E17)</f>
        <v>6.1</v>
      </c>
      <c r="F18" s="48"/>
      <c r="G18" s="170">
        <f>MAXA(G6:G17)</f>
        <v>3.7</v>
      </c>
      <c r="H18" s="48"/>
      <c r="I18" s="169">
        <f>MAXA(I6:I17)</f>
        <v>7.1</v>
      </c>
      <c r="J18" s="48"/>
      <c r="K18" s="170">
        <f>MAXA(K6:K17)</f>
        <v>5.6</v>
      </c>
      <c r="L18" s="48"/>
      <c r="M18" s="170">
        <f>MAXA(M6:M17)</f>
        <v>3.6</v>
      </c>
      <c r="N18" s="165"/>
    </row>
    <row r="19" spans="1:14" ht="11.25" customHeight="1">
      <c r="A19" s="49"/>
      <c r="B19" s="66" t="s">
        <v>68</v>
      </c>
      <c r="C19" s="166">
        <f>MINA(C6:C17)</f>
        <v>0.6</v>
      </c>
      <c r="D19" s="167"/>
      <c r="E19" s="164">
        <f>MINA(E6:E17)</f>
        <v>0.6</v>
      </c>
      <c r="F19" s="167"/>
      <c r="G19" s="164">
        <f>MINA(G6:G17)</f>
        <v>0.7</v>
      </c>
      <c r="H19" s="167"/>
      <c r="I19" s="166">
        <f>MINA(I6:I17)</f>
        <v>0.3</v>
      </c>
      <c r="J19" s="167"/>
      <c r="K19" s="348">
        <f>MINA(K6:K17)</f>
        <v>0.4</v>
      </c>
      <c r="L19" s="167"/>
      <c r="M19" s="348">
        <f>MINA(M6:M17)</f>
        <v>-0.1</v>
      </c>
      <c r="N19" s="47"/>
    </row>
    <row r="20" spans="1:14" ht="11.25" customHeight="1">
      <c r="A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1.25" customHeight="1">
      <c r="A21" s="49"/>
      <c r="B21" s="127" t="s">
        <v>117</v>
      </c>
      <c r="C21" s="21"/>
      <c r="D21" s="21"/>
      <c r="E21" s="21"/>
      <c r="F21" s="21"/>
      <c r="G21" s="21"/>
      <c r="H21" s="21"/>
      <c r="I21" s="49"/>
      <c r="J21" s="49"/>
      <c r="K21" s="49"/>
      <c r="L21" s="49"/>
      <c r="M21" s="49"/>
      <c r="N21" s="49"/>
    </row>
    <row r="22" spans="1:14" ht="11.25" customHeight="1">
      <c r="A22" s="49"/>
      <c r="B22" s="131"/>
      <c r="C22" s="657" t="s">
        <v>112</v>
      </c>
      <c r="D22" s="657"/>
      <c r="E22" s="657"/>
      <c r="F22" s="657"/>
      <c r="G22" s="657"/>
      <c r="H22" s="657"/>
      <c r="I22" s="657" t="s">
        <v>113</v>
      </c>
      <c r="J22" s="657"/>
      <c r="K22" s="657"/>
      <c r="L22" s="657"/>
      <c r="M22" s="657"/>
      <c r="N22" s="657"/>
    </row>
    <row r="23" spans="1:14" ht="11.25" customHeight="1">
      <c r="A23" s="49"/>
      <c r="B23" s="135"/>
      <c r="C23" s="136" t="s">
        <v>26</v>
      </c>
      <c r="D23" s="137" t="s">
        <v>116</v>
      </c>
      <c r="E23" s="136" t="s">
        <v>45</v>
      </c>
      <c r="F23" s="137" t="s">
        <v>116</v>
      </c>
      <c r="G23" s="136" t="s">
        <v>46</v>
      </c>
      <c r="H23" s="137" t="s">
        <v>116</v>
      </c>
      <c r="I23" s="136" t="s">
        <v>26</v>
      </c>
      <c r="J23" s="137" t="s">
        <v>116</v>
      </c>
      <c r="K23" s="136" t="s">
        <v>45</v>
      </c>
      <c r="L23" s="137" t="s">
        <v>116</v>
      </c>
      <c r="M23" s="136" t="s">
        <v>92</v>
      </c>
      <c r="N23" s="137" t="s">
        <v>116</v>
      </c>
    </row>
    <row r="24" spans="1:14" ht="11.25" customHeight="1">
      <c r="A24" s="49"/>
      <c r="B24" s="132" t="s">
        <v>7</v>
      </c>
      <c r="C24" s="133">
        <f>MAXA('身長'!E3:CO3)</f>
        <v>111.7</v>
      </c>
      <c r="D24" s="134" t="str">
        <f>IF(C24='身長'!E3,IF('身長'!E3&gt;MAXA('身長'!F3:CO3),"記録更新","タイ記録")," ")</f>
        <v> </v>
      </c>
      <c r="E24" s="133">
        <f>MAXA('体重'!E3:CO3)</f>
        <v>19.5</v>
      </c>
      <c r="F24" s="134" t="str">
        <f>IF(E24='体重'!E3,IF('体重'!E3&gt;MAXA('体重'!F3:CO3),"記録更新","タイ記録")," ")</f>
        <v> </v>
      </c>
      <c r="G24" s="133">
        <f>MAXA('座高'!E3:CO3)</f>
        <v>64.6</v>
      </c>
      <c r="H24" s="134" t="str">
        <f>IF(G24='座高'!E3,IF('座高'!E3&gt;MAXA('座高'!F3:CO3),"記録更新","タイ記録")," ")</f>
        <v> </v>
      </c>
      <c r="I24" s="133">
        <f>MAXA('身長'!E16:CO16)</f>
        <v>110.8</v>
      </c>
      <c r="J24" s="134" t="str">
        <f>IF(I24='身長'!E16,IF('身長'!E16&gt;MAXA('身長'!F16:CO16),"記録更新","タイ記録")," ")</f>
        <v> </v>
      </c>
      <c r="K24" s="133">
        <f>MAXA('体重'!E16:CO16)</f>
        <v>19</v>
      </c>
      <c r="L24" s="134" t="str">
        <f>IF(K24='体重'!E16,IF('体重'!E16&gt;MAXA('体重'!F16:CO16),"記録更新","タイ記録")," ")</f>
        <v> </v>
      </c>
      <c r="M24" s="133">
        <f>MAXA('座高'!E16:CO16)</f>
        <v>62.5</v>
      </c>
      <c r="N24" s="134" t="str">
        <f>IF(M24='座高'!E16,IF('座高'!E16&gt;MAXA('座高'!F16:CO16),"記録更新","タイ記録")," ")</f>
        <v> </v>
      </c>
    </row>
    <row r="25" spans="1:14" ht="11.25" customHeight="1">
      <c r="A25" s="49"/>
      <c r="B25" s="109" t="s">
        <v>29</v>
      </c>
      <c r="C25" s="107">
        <f>MAXA('身長'!E4:CO4)</f>
        <v>117.5</v>
      </c>
      <c r="D25" s="111" t="str">
        <f>IF(C25='身長'!E4,IF('身長'!E4&gt;MAXA('身長'!F4:CO4),"記録更新","タイ記録")," ")</f>
        <v> </v>
      </c>
      <c r="E25" s="107">
        <f>MAXA('体重'!E4:CO4)</f>
        <v>22</v>
      </c>
      <c r="F25" s="111" t="str">
        <f>IF(E25='体重'!E4,IF('体重'!E4&gt;MAXA('体重'!F4:CO4),"記録更新","タイ記録")," ")</f>
        <v> </v>
      </c>
      <c r="G25" s="107">
        <f>MAXA('座高'!E4:CO4)</f>
        <v>65.9</v>
      </c>
      <c r="H25" s="111" t="str">
        <f>IF(G25='座高'!E4,IF('座高'!E4&gt;MAXA('座高'!F4:CO4),"記録更新","タイ記録")," ")</f>
        <v> </v>
      </c>
      <c r="I25" s="107">
        <f>MAXA('身長'!E17:CO17)</f>
        <v>116.8</v>
      </c>
      <c r="J25" s="111" t="str">
        <f>IF(I25='身長'!E17,IF('身長'!E17&gt;MAXA('身長'!F17:CO17),"記録更新","タイ記録")," ")</f>
        <v> </v>
      </c>
      <c r="K25" s="107">
        <f>MAXA('体重'!E17:CO17)</f>
        <v>21.6</v>
      </c>
      <c r="L25" s="111" t="str">
        <f>IF(K25='体重'!E17,IF('体重'!E17&gt;MAXA('体重'!F17:CO17),"記録更新","タイ記録")," ")</f>
        <v> </v>
      </c>
      <c r="M25" s="107">
        <f>MAXA('座高'!E17:CO17)</f>
        <v>65.4</v>
      </c>
      <c r="N25" s="111" t="str">
        <f>IF(M25='座高'!E17,IF('座高'!E17&gt;MAXA('座高'!F17:CO17),"記録更新","タイ記録")," ")</f>
        <v> </v>
      </c>
    </row>
    <row r="26" spans="1:14" ht="11.25" customHeight="1">
      <c r="A26" s="49"/>
      <c r="B26" s="109" t="s">
        <v>31</v>
      </c>
      <c r="C26" s="107">
        <f>MAXA('身長'!E5:CO5)</f>
        <v>123.3</v>
      </c>
      <c r="D26" s="111" t="str">
        <f>IF(C26='身長'!E5,IF('身長'!E5&gt;MAXA('身長'!F5:CO5),"記録更新","タイ記録")," ")</f>
        <v>記録更新</v>
      </c>
      <c r="E26" s="107">
        <f>MAXA('体重'!E5:CO5)</f>
        <v>24.7</v>
      </c>
      <c r="F26" s="111" t="str">
        <f>IF(E26='体重'!E5,IF('体重'!E5&gt;MAXA('体重'!F5:CO5),"記録更新","タイ記録")," ")</f>
        <v>記録更新</v>
      </c>
      <c r="G26" s="107">
        <f>MAXA('座高'!E5:CO5)</f>
        <v>68.4</v>
      </c>
      <c r="H26" s="111" t="str">
        <f>IF(G26='座高'!E5,IF('座高'!E5&gt;MAXA('座高'!F5:CO5),"記録更新","タイ記録")," ")</f>
        <v>タイ記録</v>
      </c>
      <c r="I26" s="107">
        <f>MAXA('身長'!E18:CO18)</f>
        <v>122.8</v>
      </c>
      <c r="J26" s="111" t="str">
        <f>IF(I26='身長'!E18,IF('身長'!E18&gt;MAXA('身長'!F18:CO18),"記録更新","タイ記録")," ")</f>
        <v> </v>
      </c>
      <c r="K26" s="107">
        <f>MAXA('体重'!E18:CO18)</f>
        <v>24.4</v>
      </c>
      <c r="L26" s="111" t="str">
        <f>IF(K26='体重'!E18,IF('体重'!E18&gt;MAXA('体重'!F18:CO18),"記録更新","タイ記録")," ")</f>
        <v> </v>
      </c>
      <c r="M26" s="107">
        <f>MAXA('座高'!E18:CO18)</f>
        <v>68.2</v>
      </c>
      <c r="N26" s="111" t="str">
        <f>IF(M26='座高'!E18,IF('座高'!E18&gt;MAXA('座高'!F18:CO18),"記録更新","タイ記録")," ")</f>
        <v> </v>
      </c>
    </row>
    <row r="27" spans="1:14" ht="11.25" customHeight="1">
      <c r="A27" s="49"/>
      <c r="B27" s="109" t="s">
        <v>32</v>
      </c>
      <c r="C27" s="107">
        <f>MAXA('身長'!E6:CO6)</f>
        <v>129.3</v>
      </c>
      <c r="D27" s="111" t="str">
        <f>IF(C27='身長'!E6,IF('身長'!E6&gt;MAXA('身長'!F6:CO6),"記録更新","タイ記録")," ")</f>
        <v> </v>
      </c>
      <c r="E27" s="107">
        <f>MAXA('体重'!E6:CO6)</f>
        <v>28</v>
      </c>
      <c r="F27" s="111" t="str">
        <f>IF(E27='体重'!E6,IF('体重'!E6&gt;MAXA('体重'!F6:CO6),"記録更新","タイ記録")," ")</f>
        <v> </v>
      </c>
      <c r="G27" s="107">
        <f>MAXA('座高'!E6:CO6)</f>
        <v>71.1</v>
      </c>
      <c r="H27" s="111" t="str">
        <f>IF(G27='座高'!E6,IF('座高'!E6&gt;MAXA('座高'!F6:CO6),"記録更新","タイ記録")," ")</f>
        <v> </v>
      </c>
      <c r="I27" s="107">
        <f>MAXA('身長'!E19:CO19)</f>
        <v>128.4</v>
      </c>
      <c r="J27" s="111" t="str">
        <f>IF(I27='身長'!E19,IF('身長'!E19&gt;MAXA('身長'!F19:CO19),"記録更新","タイ記録")," ")</f>
        <v> </v>
      </c>
      <c r="K27" s="107">
        <f>MAXA('体重'!E19:CO19)</f>
        <v>27.4</v>
      </c>
      <c r="L27" s="111" t="str">
        <f>IF(K27='体重'!E19,IF('体重'!E19&gt;MAXA('体重'!F19:CO19),"記録更新","タイ記録")," ")</f>
        <v> </v>
      </c>
      <c r="M27" s="107">
        <f>MAXA('座高'!E19:CO19)</f>
        <v>71</v>
      </c>
      <c r="N27" s="111" t="str">
        <f>IF(M27='座高'!E19,IF('座高'!E19&gt;MAXA('座高'!F19:CO19),"記録更新","タイ記録")," ")</f>
        <v> </v>
      </c>
    </row>
    <row r="28" spans="1:14" ht="11.25" customHeight="1">
      <c r="A28" s="49"/>
      <c r="B28" s="109" t="s">
        <v>33</v>
      </c>
      <c r="C28" s="107">
        <f>MAXA('身長'!E7:CO7)</f>
        <v>134.5</v>
      </c>
      <c r="D28" s="111" t="str">
        <f>IF(C28='身長'!E7,IF('身長'!E7&gt;MAXA('身長'!F7:CO7),"記録更新","タイ記録")," ")</f>
        <v> </v>
      </c>
      <c r="E28" s="107">
        <f>MAXA('体重'!E7:CO7)</f>
        <v>31.8</v>
      </c>
      <c r="F28" s="111" t="str">
        <f>IF(E28='体重'!E7,IF('体重'!E7&gt;MAXA('体重'!F7:CO7),"記録更新","タイ記録")," ")</f>
        <v> </v>
      </c>
      <c r="G28" s="107">
        <f>MAXA('座高'!E7:CO7)</f>
        <v>73.3</v>
      </c>
      <c r="H28" s="111" t="str">
        <f>IF(G28='座高'!E7,IF('座高'!E7&gt;MAXA('座高'!F7:CO7),"記録更新","タイ記録")," ")</f>
        <v> </v>
      </c>
      <c r="I28" s="107">
        <f>MAXA('身長'!E20:CO20)</f>
        <v>134.5</v>
      </c>
      <c r="J28" s="111" t="str">
        <f>IF(I28='身長'!E20,IF('身長'!E20&gt;MAXA('身長'!F20:CO20),"記録更新","タイ記録")," ")</f>
        <v> </v>
      </c>
      <c r="K28" s="107">
        <f>MAXA('体重'!E20:CO20)</f>
        <v>31.4</v>
      </c>
      <c r="L28" s="111" t="str">
        <f>IF(K28='体重'!E20,IF('体重'!E20&gt;MAXA('体重'!F20:CO20),"記録更新","タイ記録")," ")</f>
        <v> </v>
      </c>
      <c r="M28" s="107">
        <f>MAXA('座高'!E20:CO20)</f>
        <v>73.7</v>
      </c>
      <c r="N28" s="111" t="str">
        <f>IF(M28='座高'!E20,IF('座高'!E20&gt;MAXA('座高'!F20:CO20),"記録更新","タイ記録")," ")</f>
        <v> </v>
      </c>
    </row>
    <row r="29" spans="1:14" ht="11.25" customHeight="1">
      <c r="A29" s="49"/>
      <c r="B29" s="109" t="s">
        <v>34</v>
      </c>
      <c r="C29" s="107">
        <f>MAXA('身長'!E8:CO8)</f>
        <v>140.1</v>
      </c>
      <c r="D29" s="111" t="str">
        <f>IF(C29='身長'!E8,IF('身長'!E8&gt;MAXA('身長'!F8:CO8),"記録更新","タイ記録")," ")</f>
        <v> </v>
      </c>
      <c r="E29" s="107">
        <f>MAXA('体重'!E8:CO8)</f>
        <v>36</v>
      </c>
      <c r="F29" s="111" t="str">
        <f>IF(E29='体重'!E8,IF('体重'!E8&gt;MAXA('体重'!F8:CO8),"記録更新","タイ記録")," ")</f>
        <v> </v>
      </c>
      <c r="G29" s="107">
        <f>MAXA('座高'!E8:CO8)</f>
        <v>76</v>
      </c>
      <c r="H29" s="111" t="str">
        <f>IF(G29='座高'!E8,IF('座高'!E8&gt;MAXA('座高'!F8:CO8),"記録更新","タイ記録")," ")</f>
        <v> </v>
      </c>
      <c r="I29" s="107">
        <f>MAXA('身長'!E21:CO21)</f>
        <v>141.7</v>
      </c>
      <c r="J29" s="111" t="str">
        <f>IF(I29='身長'!E21,IF('身長'!E21&gt;MAXA('身長'!F21:CO21),"記録更新","タイ記録")," ")</f>
        <v> </v>
      </c>
      <c r="K29" s="107">
        <f>MAXA('体重'!E21:CO21)</f>
        <v>36.1</v>
      </c>
      <c r="L29" s="111" t="str">
        <f>IF(K29='体重'!E21,IF('体重'!E21&gt;MAXA('体重'!F21:CO21),"記録更新","タイ記録")," ")</f>
        <v> </v>
      </c>
      <c r="M29" s="107">
        <f>MAXA('座高'!E21:CO21)</f>
        <v>77</v>
      </c>
      <c r="N29" s="111" t="str">
        <f>IF(M29='座高'!E21,IF('座高'!E21&gt;MAXA('座高'!F21:CO21),"記録更新","タイ記録")," ")</f>
        <v> </v>
      </c>
    </row>
    <row r="30" spans="1:14" ht="11.25" customHeight="1">
      <c r="A30" s="49"/>
      <c r="B30" s="109" t="s">
        <v>35</v>
      </c>
      <c r="C30" s="107">
        <f>MAXA('身長'!E9:CO9)</f>
        <v>146.4</v>
      </c>
      <c r="D30" s="111" t="str">
        <f>IF(C30='身長'!E9,IF('身長'!E9&gt;MAXA('身長'!F9:CO9),"記録更新","タイ記録")," ")</f>
        <v> </v>
      </c>
      <c r="E30" s="107">
        <f>MAXA('体重'!E9:CO9)</f>
        <v>40.3</v>
      </c>
      <c r="F30" s="111" t="str">
        <f>IF(E30='体重'!E9,IF('体重'!E9&gt;MAXA('体重'!F9:CO9),"記録更新","タイ記録")," ")</f>
        <v> </v>
      </c>
      <c r="G30" s="107">
        <f>MAXA('座高'!E9:CO9)</f>
        <v>78.7</v>
      </c>
      <c r="H30" s="111" t="str">
        <f>IF(G30='座高'!E9,IF('座高'!E9&gt;MAXA('座高'!F9:CO9),"記録更新","タイ記録")," ")</f>
        <v> </v>
      </c>
      <c r="I30" s="107">
        <f>MAXA('身長'!E22:CO22)</f>
        <v>148</v>
      </c>
      <c r="J30" s="111" t="str">
        <f>IF(I30='身長'!E22,IF('身長'!E22&gt;MAXA('身長'!F22:CO22),"記録更新","タイ記録")," ")</f>
        <v> </v>
      </c>
      <c r="K30" s="107">
        <f>MAXA('体重'!E22:CO22)</f>
        <v>40.4</v>
      </c>
      <c r="L30" s="111" t="str">
        <f>IF(K30='体重'!E22,IF('体重'!E22&gt;MAXA('体重'!F22:CO22),"記録更新","タイ記録")," ")</f>
        <v> </v>
      </c>
      <c r="M30" s="107">
        <f>MAXA('座高'!E22:CO22)</f>
        <v>80.1</v>
      </c>
      <c r="N30" s="111" t="str">
        <f>IF(M30='座高'!E22,IF('座高'!E22&gt;MAXA('座高'!F22:CO22),"記録更新","タイ記録")," ")</f>
        <v> </v>
      </c>
    </row>
    <row r="31" spans="1:14" ht="11.25" customHeight="1">
      <c r="A31" s="49"/>
      <c r="B31" s="109" t="s">
        <v>36</v>
      </c>
      <c r="C31" s="107">
        <f>MAXA('身長'!E10:CO10)</f>
        <v>153.7</v>
      </c>
      <c r="D31" s="111" t="str">
        <f>IF(C31='身長'!E10,IF('身長'!E10&gt;MAXA('身長'!F10:CO10),"記録更新","タイ記録")," ")</f>
        <v> </v>
      </c>
      <c r="E31" s="107">
        <f>MAXA('体重'!E10:CO10)</f>
        <v>46.1</v>
      </c>
      <c r="F31" s="111" t="str">
        <f>IF(E31='体重'!E10,IF('体重'!E10&gt;MAXA('体重'!F10:CO10),"記録更新","タイ記録")," ")</f>
        <v> </v>
      </c>
      <c r="G31" s="107">
        <f>MAXA('座高'!E10:CO10)</f>
        <v>82.3</v>
      </c>
      <c r="H31" s="111" t="str">
        <f>IF(G31='座高'!E10,IF('座高'!E10&gt;MAXA('座高'!F10:CO10),"記録更新","タイ記録")," ")</f>
        <v> </v>
      </c>
      <c r="I31" s="107">
        <f>MAXA('身長'!E23:CO23)</f>
        <v>153.3</v>
      </c>
      <c r="J31" s="111" t="str">
        <f>IF(I31='身長'!E23,IF('身長'!E23&gt;MAXA('身長'!F23:CO23),"記録更新","タイ記録")," ")</f>
        <v> </v>
      </c>
      <c r="K31" s="107">
        <f>MAXA('体重'!E23:CO23)</f>
        <v>46.2</v>
      </c>
      <c r="L31" s="111" t="str">
        <f>IF(K31='体重'!E23,IF('体重'!E23&gt;MAXA('体重'!F23:CO23),"記録更新","タイ記録")," ")</f>
        <v> </v>
      </c>
      <c r="M31" s="107">
        <f>MAXA('座高'!E23:CO23)</f>
        <v>83.2</v>
      </c>
      <c r="N31" s="111" t="str">
        <f>IF(M31='座高'!E23,IF('座高'!E23&gt;MAXA('座高'!F23:CO23),"記録更新","タイ記録")," ")</f>
        <v> </v>
      </c>
    </row>
    <row r="32" spans="1:14" ht="11.25" customHeight="1">
      <c r="A32" s="49"/>
      <c r="B32" s="109" t="s">
        <v>37</v>
      </c>
      <c r="C32" s="107">
        <f>MAXA('身長'!E11:CO11)</f>
        <v>161.9</v>
      </c>
      <c r="D32" s="111" t="str">
        <f>IF(C32='身長'!E11,IF('身長'!E11&gt;MAXA('身長'!F11:CO11),"記録更新","タイ記録")," ")</f>
        <v> </v>
      </c>
      <c r="E32" s="107">
        <f>MAXA('体重'!E11:CO11)</f>
        <v>51.3</v>
      </c>
      <c r="F32" s="111" t="str">
        <f>IF(E32='体重'!E11,IF('体重'!E11&gt;MAXA('体重'!F11:CO11),"記録更新","タイ記録")," ")</f>
        <v> </v>
      </c>
      <c r="G32" s="107">
        <f>MAXA('座高'!E11:CO11)</f>
        <v>86.1</v>
      </c>
      <c r="H32" s="111" t="str">
        <f>IF(G32='座高'!E11,IF('座高'!E11&gt;MAXA('座高'!F11:CO11),"記録更新","タイ記録")," ")</f>
        <v> </v>
      </c>
      <c r="I32" s="107">
        <f>MAXA('身長'!E24:CO24)</f>
        <v>156.1</v>
      </c>
      <c r="J32" s="111" t="str">
        <f>IF(I32='身長'!E24,IF('身長'!E24&gt;MAXA('身長'!F24:CO24),"記録更新","タイ記録")," ")</f>
        <v> </v>
      </c>
      <c r="K32" s="107">
        <f>MAXA('体重'!E24:CO24)</f>
        <v>48.7</v>
      </c>
      <c r="L32" s="111" t="str">
        <f>IF(K32='体重'!E24,IF('体重'!E24&gt;MAXA('体重'!F24:CO24),"記録更新","タイ記録")," ")</f>
        <v> </v>
      </c>
      <c r="M32" s="107">
        <f>MAXA('座高'!E24:CO24)</f>
        <v>84.6</v>
      </c>
      <c r="N32" s="111" t="str">
        <f>IF(M32='座高'!E24,IF('座高'!E24&gt;MAXA('座高'!F24:CO24),"記録更新","タイ記録")," ")</f>
        <v> </v>
      </c>
    </row>
    <row r="33" spans="1:14" ht="11.25" customHeight="1">
      <c r="A33" s="49"/>
      <c r="B33" s="109" t="s">
        <v>38</v>
      </c>
      <c r="C33" s="107">
        <f>MAXA('身長'!E12:CO12)</f>
        <v>166.8</v>
      </c>
      <c r="D33" s="111" t="str">
        <f>IF(C33='身長'!E12,IF('身長'!E12&gt;MAXA('身長'!F12:CO12),"記録更新","タイ記録")," ")</f>
        <v> </v>
      </c>
      <c r="E33" s="107">
        <f>MAXA('体重'!E12:CO12)</f>
        <v>56.2</v>
      </c>
      <c r="F33" s="111" t="str">
        <f>IF(E33='体重'!E12,IF('体重'!E12&gt;MAXA('体重'!F12:CO12),"記録更新","タイ記録")," ")</f>
        <v> </v>
      </c>
      <c r="G33" s="107">
        <f>MAXA('座高'!E12:CO12)</f>
        <v>89.1</v>
      </c>
      <c r="H33" s="111" t="str">
        <f>IF(G33='座高'!E12,IF('座高'!E12&gt;MAXA('座高'!F12:CO12),"記録更新","タイ記録")," ")</f>
        <v> </v>
      </c>
      <c r="I33" s="107">
        <f>MAXA('身長'!E25:CO25)</f>
        <v>158</v>
      </c>
      <c r="J33" s="111" t="str">
        <f>IF(I33='身長'!E25,IF('身長'!E25&gt;MAXA('身長'!F25:CO25),"記録更新","タイ記録")," ")</f>
        <v> </v>
      </c>
      <c r="K33" s="107">
        <f>MAXA('体重'!E25:CO25)</f>
        <v>51.5</v>
      </c>
      <c r="L33" s="111" t="str">
        <f>IF(K33='体重'!E25,IF('体重'!E25&gt;MAXA('体重'!F25:CO25),"記録更新","タイ記録")," ")</f>
        <v> </v>
      </c>
      <c r="M33" s="107">
        <f>MAXA('座高'!E25:CO25)</f>
        <v>85.6</v>
      </c>
      <c r="N33" s="111" t="str">
        <f>IF(M33='座高'!E25,IF('座高'!E25&gt;MAXA('座高'!F25:CO25),"記録更新","タイ記録")," ")</f>
        <v> </v>
      </c>
    </row>
    <row r="34" spans="1:14" ht="11.25" customHeight="1">
      <c r="A34" s="49"/>
      <c r="B34" s="109" t="s">
        <v>39</v>
      </c>
      <c r="C34" s="107">
        <f>MAXA('身長'!E13:CO13)</f>
        <v>169.8</v>
      </c>
      <c r="D34" s="111" t="str">
        <f>IF(C34='身長'!E13,IF('身長'!E13&gt;MAXA('身長'!F13:CO13),"記録更新","タイ記録")," ")</f>
        <v> </v>
      </c>
      <c r="E34" s="107">
        <f>MAXA('体重'!E13:CO13)</f>
        <v>61.7</v>
      </c>
      <c r="F34" s="111" t="str">
        <f>IF(E34='体重'!E13,IF('体重'!E13&gt;MAXA('体重'!F13:CO13),"記録更新","タイ記録")," ")</f>
        <v> </v>
      </c>
      <c r="G34" s="107">
        <f>MAXA('座高'!E13:CO13)</f>
        <v>91</v>
      </c>
      <c r="H34" s="111" t="str">
        <f>IF(G34='座高'!E13,IF('座高'!E13&gt;MAXA('座高'!F13:CO13),"記録更新","タイ記録")," ")</f>
        <v> </v>
      </c>
      <c r="I34" s="107">
        <f>MAXA('身長'!E26:CO26)</f>
        <v>158.2</v>
      </c>
      <c r="J34" s="111" t="str">
        <f>IF(I34='身長'!E26,IF('身長'!E26&gt;MAXA('身長'!F26:CO26),"記録更新","タイ記録")," ")</f>
        <v> </v>
      </c>
      <c r="K34" s="107">
        <f>MAXA('体重'!E26:CO26)</f>
        <v>52.9</v>
      </c>
      <c r="L34" s="111" t="str">
        <f>IF(K34='体重'!E26,IF('体重'!E26&gt;MAXA('体重'!F26:CO26),"記録更新","タイ記録")," ")</f>
        <v> </v>
      </c>
      <c r="M34" s="107">
        <f>MAXA('座高'!E26:CO26)</f>
        <v>85.9</v>
      </c>
      <c r="N34" s="111" t="str">
        <f>IF(M34='座高'!E26,IF('座高'!E26&gt;MAXA('座高'!F26:CO26),"記録更新","タイ記録")," ")</f>
        <v> </v>
      </c>
    </row>
    <row r="35" spans="1:14" ht="11.25" customHeight="1">
      <c r="A35" s="49"/>
      <c r="B35" s="109" t="s">
        <v>40</v>
      </c>
      <c r="C35" s="107">
        <f>MAXA('身長'!E14:CO14)</f>
        <v>171.5</v>
      </c>
      <c r="D35" s="111" t="str">
        <f>IF(C35='身長'!E14,IF('身長'!E14&gt;MAXA('身長'!F14:CO14),"記録更新","タイ記録")," ")</f>
        <v> </v>
      </c>
      <c r="E35" s="107">
        <f>MAXA('体重'!E14:CO14)</f>
        <v>64.1</v>
      </c>
      <c r="F35" s="111" t="str">
        <f>IF(E35='体重'!E14,IF('体重'!E14&gt;MAXA('体重'!F14:CO14),"記録更新","タイ記録")," ")</f>
        <v> </v>
      </c>
      <c r="G35" s="107">
        <f>MAXA('座高'!E14:CO14)</f>
        <v>91.9</v>
      </c>
      <c r="H35" s="111" t="str">
        <f>IF(G35='座高'!E14,IF('座高'!E14&gt;MAXA('座高'!F14:CO14),"記録更新","タイ記録")," ")</f>
        <v> </v>
      </c>
      <c r="I35" s="107">
        <f>MAXA('身長'!E27:CO27)</f>
        <v>158.7</v>
      </c>
      <c r="J35" s="111" t="str">
        <f>IF(I35='身長'!E27,IF('身長'!E27&gt;MAXA('身長'!F27:CO27),"記録更新","タイ記録")," ")</f>
        <v> </v>
      </c>
      <c r="K35" s="107">
        <f>MAXA('体重'!E27:CO27)</f>
        <v>54.5</v>
      </c>
      <c r="L35" s="111" t="str">
        <f>IF(K35='体重'!E27,IF('体重'!E27&gt;MAXA('体重'!F27:CO27),"記録更新","タイ記録")," ")</f>
        <v> </v>
      </c>
      <c r="M35" s="107">
        <f>MAXA('座高'!E27:CO27)</f>
        <v>86.1</v>
      </c>
      <c r="N35" s="111" t="str">
        <f>IF(M35='座高'!E27,IF('座高'!E27&gt;MAXA('座高'!F27:CO27),"記録更新","タイ記録")," ")</f>
        <v> </v>
      </c>
    </row>
    <row r="36" spans="1:14" ht="11.25" customHeight="1">
      <c r="A36" s="49"/>
      <c r="B36" s="110" t="s">
        <v>41</v>
      </c>
      <c r="C36" s="108">
        <f>MAXA('身長'!E15:CO15)</f>
        <v>172.3</v>
      </c>
      <c r="D36" s="112" t="str">
        <f>IF(C36='身長'!E15,IF('身長'!E15&gt;MAXA('身長'!F15:CO15),"記録更新","タイ記録")," ")</f>
        <v> </v>
      </c>
      <c r="E36" s="108">
        <f>MAXA('体重'!E15:CO15)</f>
        <v>65.3</v>
      </c>
      <c r="F36" s="112" t="str">
        <f>IF(E36='体重'!E15,IF('体重'!E15&gt;MAXA('体重'!F15:CO15),"記録更新","タイ記録")," ")</f>
        <v> </v>
      </c>
      <c r="G36" s="108">
        <f>MAXA('座高'!E15:CO15)</f>
        <v>92.6</v>
      </c>
      <c r="H36" s="112" t="str">
        <f>IF(G36='座高'!E15,IF('座高'!E15&gt;MAXA('座高'!F15:CO15),"記録更新","タイ記録")," ")</f>
        <v> </v>
      </c>
      <c r="I36" s="108">
        <f>MAXA('身長'!E28:CO28)</f>
        <v>159</v>
      </c>
      <c r="J36" s="112" t="str">
        <f>IF(I36='身長'!E28,IF('身長'!E28&gt;MAXA('身長'!F28:CO28),"記録更新","タイ記録")," ")</f>
        <v> </v>
      </c>
      <c r="K36" s="108">
        <f>MAXA('体重'!E28:CO28)</f>
        <v>54.4</v>
      </c>
      <c r="L36" s="112" t="str">
        <f>IF(K36='体重'!E28,IF('体重'!E28&gt;MAXA('体重'!F28:CO28),"記録更新","タイ記録")," ")</f>
        <v> </v>
      </c>
      <c r="M36" s="108">
        <f>MAXA('座高'!E28:CO28)</f>
        <v>86.1</v>
      </c>
      <c r="N36" s="112" t="str">
        <f>IF(M36='座高'!E28,IF('座高'!E28&gt;MAXA('座高'!F28:CO28),"記録更新","タイ記録")," ")</f>
        <v> </v>
      </c>
    </row>
    <row r="37" spans="1:14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1.25" customHeight="1">
      <c r="A38" s="4" t="s">
        <v>119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0" ht="11.25" customHeight="1">
      <c r="A39" s="49"/>
      <c r="C39" s="645" t="s">
        <v>74</v>
      </c>
      <c r="D39" s="646"/>
      <c r="F39" s="645" t="s">
        <v>75</v>
      </c>
      <c r="G39" s="646"/>
      <c r="I39" s="645" t="s">
        <v>76</v>
      </c>
      <c r="J39" s="646"/>
    </row>
    <row r="40" spans="1:10" ht="11.25" customHeight="1">
      <c r="A40" s="49"/>
      <c r="C40" s="117" t="s">
        <v>122</v>
      </c>
      <c r="D40" s="158">
        <f>'図ﾃﾞｰﾀ'!B4-'図ﾃﾞｰﾀ'!C4</f>
        <v>1.2000000000000028</v>
      </c>
      <c r="F40" s="350" t="s">
        <v>122</v>
      </c>
      <c r="G40" s="355">
        <f>'図ﾃﾞｰﾀ'!E4-'図ﾃﾞｰﾀ'!F4</f>
        <v>0.1999999999999993</v>
      </c>
      <c r="H40" s="33"/>
      <c r="I40" s="356" t="s">
        <v>122</v>
      </c>
      <c r="J40" s="353">
        <f>'図ﾃﾞｰﾀ'!H4-'図ﾃﾞｰﾀ'!I4</f>
        <v>0.6000000000000014</v>
      </c>
    </row>
    <row r="41" spans="1:10" ht="11.25" customHeight="1">
      <c r="A41" s="49"/>
      <c r="C41" s="118" t="s">
        <v>123</v>
      </c>
      <c r="D41" s="159">
        <f>'図ﾃﾞｰﾀ'!B5-'図ﾃﾞｰﾀ'!C5</f>
        <v>0.5999999999999943</v>
      </c>
      <c r="F41" s="351" t="s">
        <v>123</v>
      </c>
      <c r="G41" s="357">
        <f>'図ﾃﾞｰﾀ'!E5-'図ﾃﾞｰﾀ'!F5</f>
        <v>0.1999999999999993</v>
      </c>
      <c r="H41" s="33"/>
      <c r="I41" s="358" t="s">
        <v>123</v>
      </c>
      <c r="J41" s="354">
        <f>'図ﾃﾞｰﾀ'!H5-'図ﾃﾞｰﾀ'!I5</f>
        <v>0.20000000000000284</v>
      </c>
    </row>
    <row r="42" spans="1:10" ht="11.25" customHeight="1">
      <c r="A42" s="49"/>
      <c r="C42" s="118" t="s">
        <v>124</v>
      </c>
      <c r="D42" s="159">
        <f>'図ﾃﾞｰﾀ'!B6-'図ﾃﾞｰﾀ'!C6</f>
        <v>1.2999999999999972</v>
      </c>
      <c r="F42" s="351" t="s">
        <v>124</v>
      </c>
      <c r="G42" s="357">
        <f>'図ﾃﾞｰﾀ'!E6-'図ﾃﾞｰﾀ'!F6</f>
        <v>1.3999999999999986</v>
      </c>
      <c r="H42" s="33"/>
      <c r="I42" s="358" t="s">
        <v>124</v>
      </c>
      <c r="J42" s="354">
        <f>'図ﾃﾞｰﾀ'!H6-'図ﾃﾞｰﾀ'!I6</f>
        <v>0.8000000000000114</v>
      </c>
    </row>
    <row r="43" spans="1:10" ht="11.25" customHeight="1">
      <c r="A43" s="49"/>
      <c r="C43" s="118" t="s">
        <v>125</v>
      </c>
      <c r="D43" s="159">
        <f>'図ﾃﾞｰﾀ'!B7-'図ﾃﾞｰﾀ'!C7</f>
        <v>1</v>
      </c>
      <c r="F43" s="351" t="s">
        <v>125</v>
      </c>
      <c r="G43" s="357">
        <f>'図ﾃﾞｰﾀ'!E7-'図ﾃﾞｰﾀ'!F7</f>
        <v>1.2000000000000028</v>
      </c>
      <c r="H43" s="33"/>
      <c r="I43" s="358" t="s">
        <v>125</v>
      </c>
      <c r="J43" s="354">
        <f>'図ﾃﾞｰﾀ'!H7-'図ﾃﾞｰﾀ'!I7</f>
        <v>0.5</v>
      </c>
    </row>
    <row r="44" spans="1:10" ht="11.25" customHeight="1">
      <c r="A44" s="49"/>
      <c r="C44" s="118" t="s">
        <v>126</v>
      </c>
      <c r="D44" s="159">
        <f>'図ﾃﾞｰﾀ'!B8-'図ﾃﾞｰﾀ'!C8</f>
        <v>0.19999999999998863</v>
      </c>
      <c r="F44" s="351" t="s">
        <v>126</v>
      </c>
      <c r="G44" s="357">
        <f>'図ﾃﾞｰﾀ'!E8-'図ﾃﾞｰﾀ'!F8</f>
        <v>0.6999999999999993</v>
      </c>
      <c r="H44" s="33"/>
      <c r="I44" s="358" t="s">
        <v>126</v>
      </c>
      <c r="J44" s="354">
        <f>'図ﾃﾞｰﾀ'!H8-'図ﾃﾞｰﾀ'!I8</f>
        <v>-0.10000000000000853</v>
      </c>
    </row>
    <row r="45" spans="1:10" ht="11.25" customHeight="1">
      <c r="A45" s="49"/>
      <c r="C45" s="118" t="s">
        <v>127</v>
      </c>
      <c r="D45" s="159">
        <f>'図ﾃﾞｰﾀ'!B9-'図ﾃﾞｰﾀ'!C9</f>
        <v>-0.5999999999999943</v>
      </c>
      <c r="F45" s="351" t="s">
        <v>127</v>
      </c>
      <c r="G45" s="357">
        <f>'図ﾃﾞｰﾀ'!E9-'図ﾃﾞｰﾀ'!F9</f>
        <v>0.7000000000000028</v>
      </c>
      <c r="H45" s="33"/>
      <c r="I45" s="358" t="s">
        <v>127</v>
      </c>
      <c r="J45" s="354">
        <f>'図ﾃﾞｰﾀ'!H9-'図ﾃﾞｰﾀ'!I9</f>
        <v>-0.5</v>
      </c>
    </row>
    <row r="46" spans="1:10" ht="11.25" customHeight="1">
      <c r="A46" s="49"/>
      <c r="C46" s="118" t="s">
        <v>128</v>
      </c>
      <c r="D46" s="159">
        <f>'図ﾃﾞｰﾀ'!B10-'図ﾃﾞｰﾀ'!C10</f>
        <v>-2.1000000000000227</v>
      </c>
      <c r="F46" s="351" t="s">
        <v>128</v>
      </c>
      <c r="G46" s="357">
        <f>'図ﾃﾞｰﾀ'!E10-'図ﾃﾞｰﾀ'!F10</f>
        <v>-0.8000000000000043</v>
      </c>
      <c r="H46" s="33"/>
      <c r="I46" s="358" t="s">
        <v>128</v>
      </c>
      <c r="J46" s="354">
        <f>'図ﾃﾞｰﾀ'!H10-'図ﾃﾞｰﾀ'!I10</f>
        <v>-1.5999999999999943</v>
      </c>
    </row>
    <row r="47" spans="1:10" ht="11.25" customHeight="1">
      <c r="A47" s="49"/>
      <c r="C47" s="118" t="s">
        <v>129</v>
      </c>
      <c r="D47" s="159">
        <f>'図ﾃﾞｰﾀ'!B11-'図ﾃﾞｰﾀ'!C11</f>
        <v>0.5999999999999943</v>
      </c>
      <c r="F47" s="351" t="s">
        <v>129</v>
      </c>
      <c r="G47" s="357">
        <f>'図ﾃﾞｰﾀ'!E11-'図ﾃﾞｰﾀ'!F11</f>
        <v>-0.6999999999999957</v>
      </c>
      <c r="H47" s="33"/>
      <c r="I47" s="358" t="s">
        <v>129</v>
      </c>
      <c r="J47" s="354">
        <f>'図ﾃﾞｰﾀ'!H11-'図ﾃﾞｰﾀ'!I11</f>
        <v>-0.7999999999999972</v>
      </c>
    </row>
    <row r="48" spans="1:10" ht="11.25" customHeight="1">
      <c r="A48" s="49"/>
      <c r="C48" s="118" t="s">
        <v>130</v>
      </c>
      <c r="D48" s="159">
        <f>'図ﾃﾞｰﾀ'!B12-'図ﾃﾞｰﾀ'!C12</f>
        <v>4.900000000000006</v>
      </c>
      <c r="F48" s="351" t="s">
        <v>130</v>
      </c>
      <c r="G48" s="357">
        <f>'図ﾃﾞｰﾀ'!E12-'図ﾃﾞｰﾀ'!F12</f>
        <v>1.1999999999999957</v>
      </c>
      <c r="H48" s="33"/>
      <c r="I48" s="358" t="s">
        <v>130</v>
      </c>
      <c r="J48" s="354">
        <f>'図ﾃﾞｰﾀ'!H12-'図ﾃﾞｰﾀ'!I12</f>
        <v>1.2000000000000028</v>
      </c>
    </row>
    <row r="49" spans="1:10" ht="11.25" customHeight="1">
      <c r="A49" s="49"/>
      <c r="C49" s="118" t="s">
        <v>131</v>
      </c>
      <c r="D49" s="159">
        <f>'図ﾃﾞｰﾀ'!B13-'図ﾃﾞｰﾀ'!C13</f>
        <v>8.5</v>
      </c>
      <c r="F49" s="351" t="s">
        <v>131</v>
      </c>
      <c r="G49" s="357">
        <f>'図ﾃﾞｰﾀ'!E13-'図ﾃﾞｰﾀ'!F13</f>
        <v>3.6000000000000014</v>
      </c>
      <c r="H49" s="33"/>
      <c r="I49" s="358" t="s">
        <v>131</v>
      </c>
      <c r="J49" s="354">
        <f>'図ﾃﾞｰﾀ'!H13-'図ﾃﾞｰﾀ'!I13</f>
        <v>3</v>
      </c>
    </row>
    <row r="50" spans="1:10" ht="11.25" customHeight="1">
      <c r="A50" s="49"/>
      <c r="C50" s="118" t="s">
        <v>132</v>
      </c>
      <c r="D50" s="159">
        <f>'図ﾃﾞｰﾀ'!B14-'図ﾃﾞｰﾀ'!C14</f>
        <v>11</v>
      </c>
      <c r="F50" s="351" t="s">
        <v>132</v>
      </c>
      <c r="G50" s="357">
        <f>'図ﾃﾞｰﾀ'!E14-'図ﾃﾞｰﾀ'!F14</f>
        <v>8.700000000000003</v>
      </c>
      <c r="H50" s="33"/>
      <c r="I50" s="358" t="s">
        <v>132</v>
      </c>
      <c r="J50" s="354">
        <f>'図ﾃﾞｰﾀ'!H14-'図ﾃﾞｰﾀ'!I14</f>
        <v>5.1000000000000085</v>
      </c>
    </row>
    <row r="51" spans="1:10" ht="11.25" customHeight="1">
      <c r="A51" s="49"/>
      <c r="C51" s="118" t="s">
        <v>133</v>
      </c>
      <c r="D51" s="159">
        <f>'図ﾃﾞｰﾀ'!B15-'図ﾃﾞｰﾀ'!C15</f>
        <v>12.599999999999994</v>
      </c>
      <c r="F51" s="351" t="s">
        <v>133</v>
      </c>
      <c r="G51" s="357">
        <f>'図ﾃﾞｰﾀ'!E15-'図ﾃﾞｰﾀ'!F15</f>
        <v>9.299999999999997</v>
      </c>
      <c r="H51" s="33"/>
      <c r="I51" s="358" t="s">
        <v>133</v>
      </c>
      <c r="J51" s="354">
        <f>'図ﾃﾞｰﾀ'!H15-'図ﾃﾞｰﾀ'!I15</f>
        <v>5.599999999999994</v>
      </c>
    </row>
    <row r="52" spans="1:10" ht="11.25" customHeight="1">
      <c r="A52" s="49"/>
      <c r="C52" s="119" t="s">
        <v>134</v>
      </c>
      <c r="D52" s="160">
        <f>'図ﾃﾞｰﾀ'!B16-'図ﾃﾞｰﾀ'!C16</f>
        <v>12.899999999999977</v>
      </c>
      <c r="F52" s="352" t="s">
        <v>134</v>
      </c>
      <c r="G52" s="357">
        <f>'図ﾃﾞｰﾀ'!E16-'図ﾃﾞｰﾀ'!F16</f>
        <v>9.5</v>
      </c>
      <c r="H52" s="33"/>
      <c r="I52" s="359" t="s">
        <v>134</v>
      </c>
      <c r="J52" s="365">
        <f>'図ﾃﾞｰﾀ'!H16-'図ﾃﾞｰﾀ'!I16</f>
        <v>6.200000000000003</v>
      </c>
    </row>
    <row r="53" spans="1:10" ht="11.25" customHeight="1">
      <c r="A53" s="49"/>
      <c r="C53" s="120" t="s">
        <v>106</v>
      </c>
      <c r="D53" s="161">
        <f>MAXA(D40:D52)</f>
        <v>12.899999999999977</v>
      </c>
      <c r="F53" s="344" t="s">
        <v>106</v>
      </c>
      <c r="G53" s="360">
        <f>MAXA(G40:G52)</f>
        <v>9.5</v>
      </c>
      <c r="H53" s="33"/>
      <c r="I53" s="361" t="s">
        <v>106</v>
      </c>
      <c r="J53" s="88">
        <f>MAXA(J40:J52)</f>
        <v>6.200000000000003</v>
      </c>
    </row>
    <row r="54" spans="1:14" ht="11.25" customHeight="1">
      <c r="A54" s="49"/>
      <c r="C54" s="50"/>
      <c r="D54" s="50"/>
      <c r="E54" s="50"/>
      <c r="F54" s="50"/>
      <c r="G54" s="49"/>
      <c r="H54" s="49"/>
      <c r="I54" s="49"/>
      <c r="J54" s="49"/>
      <c r="K54" s="49"/>
      <c r="L54" s="49"/>
      <c r="M54" s="49"/>
      <c r="N54" s="49"/>
    </row>
    <row r="55" spans="1:21" ht="11.25" customHeight="1">
      <c r="A55" s="4" t="s">
        <v>319</v>
      </c>
      <c r="C55" s="50"/>
      <c r="D55" s="50"/>
      <c r="E55" s="50"/>
      <c r="F55" s="50"/>
      <c r="G55" s="49"/>
      <c r="H55" s="49"/>
      <c r="I55" s="49"/>
      <c r="J55" s="49"/>
      <c r="K55" s="49"/>
      <c r="L55" s="49"/>
      <c r="M55" s="49"/>
      <c r="N55" s="49"/>
      <c r="P55" s="247" t="s">
        <v>146</v>
      </c>
      <c r="Q55" s="248"/>
      <c r="R55" s="248"/>
      <c r="S55" s="248"/>
      <c r="T55" s="248"/>
      <c r="U55" s="249"/>
    </row>
    <row r="56" spans="1:21" ht="11.25" customHeight="1">
      <c r="A56" s="49"/>
      <c r="B56" s="647"/>
      <c r="C56" s="651" t="s">
        <v>72</v>
      </c>
      <c r="D56" s="652"/>
      <c r="E56" s="652"/>
      <c r="F56" s="652"/>
      <c r="G56" s="652"/>
      <c r="H56" s="667"/>
      <c r="I56" s="651" t="s">
        <v>73</v>
      </c>
      <c r="J56" s="652"/>
      <c r="K56" s="652"/>
      <c r="L56" s="652"/>
      <c r="M56" s="652"/>
      <c r="N56" s="653"/>
      <c r="P56" s="250" t="s">
        <v>148</v>
      </c>
      <c r="Q56" s="251"/>
      <c r="R56" s="251"/>
      <c r="S56" s="251" t="s">
        <v>150</v>
      </c>
      <c r="T56" s="251"/>
      <c r="U56" s="252"/>
    </row>
    <row r="57" spans="1:21" ht="11.25" customHeight="1">
      <c r="A57" s="49"/>
      <c r="B57" s="648"/>
      <c r="C57" s="649" t="s">
        <v>74</v>
      </c>
      <c r="D57" s="650"/>
      <c r="E57" s="649" t="s">
        <v>75</v>
      </c>
      <c r="F57" s="664"/>
      <c r="G57" s="649" t="s">
        <v>76</v>
      </c>
      <c r="H57" s="664"/>
      <c r="I57" s="654" t="s">
        <v>74</v>
      </c>
      <c r="J57" s="656"/>
      <c r="K57" s="654" t="s">
        <v>75</v>
      </c>
      <c r="L57" s="656"/>
      <c r="M57" s="654" t="s">
        <v>76</v>
      </c>
      <c r="N57" s="655"/>
      <c r="P57" s="238" t="s">
        <v>90</v>
      </c>
      <c r="Q57" s="116" t="s">
        <v>91</v>
      </c>
      <c r="R57" s="116" t="s">
        <v>135</v>
      </c>
      <c r="S57" s="116" t="s">
        <v>90</v>
      </c>
      <c r="T57" s="116" t="s">
        <v>91</v>
      </c>
      <c r="U57" s="237" t="s">
        <v>135</v>
      </c>
    </row>
    <row r="58" spans="1:21" ht="11.25" customHeight="1">
      <c r="A58" s="49"/>
      <c r="B58" s="121" t="s">
        <v>122</v>
      </c>
      <c r="C58" s="89">
        <f>ROUND('身長'!E3-'身長'!AI3,1)</f>
        <v>0.6</v>
      </c>
      <c r="D58" s="362" t="s">
        <v>145</v>
      </c>
      <c r="E58" s="89">
        <f>ROUND('体重'!E3-'体重'!$AI3,1)</f>
        <v>-0.4</v>
      </c>
      <c r="F58" s="362" t="s">
        <v>145</v>
      </c>
      <c r="G58" s="89">
        <f>ROUND('座高'!E3-'座高'!AI3,1)</f>
        <v>0.1</v>
      </c>
      <c r="H58" s="362" t="s">
        <v>145</v>
      </c>
      <c r="I58" s="89">
        <f>ROUND('身長'!E16-'身長'!AI16,1)</f>
        <v>0.5</v>
      </c>
      <c r="J58" s="362" t="s">
        <v>145</v>
      </c>
      <c r="K58" s="89">
        <f>ROUND('体重'!E16-'体重'!AI16,1)</f>
        <v>0</v>
      </c>
      <c r="L58" s="362" t="s">
        <v>145</v>
      </c>
      <c r="M58" s="92">
        <f>ROUND('座高'!E16-'座高'!AI16,1)</f>
        <v>0.3</v>
      </c>
      <c r="N58" s="139" t="s">
        <v>145</v>
      </c>
      <c r="P58" s="253" t="str">
        <f>IF(P59=1,VLOOKUP(C71,'参考data(発育)'!C58:D70,2,FALSE),FALSE)</f>
        <v>12歳</v>
      </c>
      <c r="Q58" s="254" t="str">
        <f>IF(Q59=1,VLOOKUP(E71,'参考data(発育)'!E58:F70,2,FALSE),FALSE)</f>
        <v>12歳</v>
      </c>
      <c r="R58" s="254" t="str">
        <f>IF(R59=1,VLOOKUP(G71,'参考data(発育)'!G58:H70,2,FALSE),FALSE)</f>
        <v>12歳</v>
      </c>
      <c r="S58" s="254" t="str">
        <f>IF(S59=1,VLOOKUP(I71,'参考data(発育)'!I58:J70,2,FALSE),FALSE)</f>
        <v>11歳</v>
      </c>
      <c r="T58" s="254" t="str">
        <f>IF(T59=1,VLOOKUP(K71,'参考data(発育)'!K58:L70,2,FALSE),FALSE)</f>
        <v>12歳</v>
      </c>
      <c r="U58" s="255" t="str">
        <f>IF(U59=1,VLOOKUP(M71,'参考data(発育)'!M58:N70,2,FALSE),FALSE)</f>
        <v>11歳</v>
      </c>
    </row>
    <row r="59" spans="1:21" ht="11.25" customHeight="1">
      <c r="A59" s="49"/>
      <c r="B59" s="122" t="s">
        <v>139</v>
      </c>
      <c r="C59" s="90">
        <f>ROUND('身長'!E4-'身長'!AI4,1)</f>
        <v>0.3</v>
      </c>
      <c r="D59" s="363" t="s">
        <v>139</v>
      </c>
      <c r="E59" s="90">
        <f>ROUND('体重'!E4-'体重'!$AI4,1)</f>
        <v>0.2</v>
      </c>
      <c r="F59" s="363" t="s">
        <v>139</v>
      </c>
      <c r="G59" s="90">
        <f>ROUND('座高'!E4-'座高'!AI4,1)</f>
        <v>-0.2</v>
      </c>
      <c r="H59" s="363" t="s">
        <v>139</v>
      </c>
      <c r="I59" s="90">
        <f>ROUND('身長'!E17-'身長'!AI17,1)</f>
        <v>0.3</v>
      </c>
      <c r="J59" s="363" t="s">
        <v>139</v>
      </c>
      <c r="K59" s="90">
        <f>ROUND('体重'!E17-'体重'!AI17,1)</f>
        <v>0.5</v>
      </c>
      <c r="L59" s="363" t="s">
        <v>139</v>
      </c>
      <c r="M59" s="93">
        <f>ROUND('座高'!E17-'座高'!AI17,1)</f>
        <v>0.1</v>
      </c>
      <c r="N59" s="140" t="s">
        <v>139</v>
      </c>
      <c r="P59" s="366">
        <f>COUNTIF(C58:C70,"="&amp;C71)</f>
        <v>1</v>
      </c>
      <c r="Q59" s="366">
        <f>COUNTIF(E58:E70,"="&amp;E71)</f>
        <v>1</v>
      </c>
      <c r="R59" s="366">
        <f>COUNTIF(G58:G70,"="&amp;G71)</f>
        <v>1</v>
      </c>
      <c r="S59" s="366">
        <f>COUNTIF(I58:I70,"="&amp;I71)</f>
        <v>1</v>
      </c>
      <c r="T59" s="366">
        <f>COUNTIF(K58:K70,"="&amp;K71)</f>
        <v>1</v>
      </c>
      <c r="U59" s="366">
        <f>COUNTIF(M58:M70,"="&amp;M71)</f>
        <v>1</v>
      </c>
    </row>
    <row r="60" spans="1:28" ht="11.25" customHeight="1">
      <c r="A60" s="49"/>
      <c r="B60" s="122" t="s">
        <v>140</v>
      </c>
      <c r="C60" s="90">
        <f>ROUND('身長'!E5-'身長'!AI5,1)</f>
        <v>1.7</v>
      </c>
      <c r="D60" s="363" t="s">
        <v>140</v>
      </c>
      <c r="E60" s="90">
        <f>ROUND('体重'!E5-'体重'!$AI5,1)</f>
        <v>1.3</v>
      </c>
      <c r="F60" s="363" t="s">
        <v>140</v>
      </c>
      <c r="G60" s="90">
        <f>ROUND('座高'!E5-'座高'!AI5,1)</f>
        <v>0.8</v>
      </c>
      <c r="H60" s="363" t="s">
        <v>140</v>
      </c>
      <c r="I60" s="90">
        <f>ROUND('身長'!E18-'身長'!AI18,1)</f>
        <v>1.3</v>
      </c>
      <c r="J60" s="363" t="s">
        <v>140</v>
      </c>
      <c r="K60" s="90">
        <f>ROUND('体重'!E18-'体重'!AI18,1)</f>
        <v>0.5</v>
      </c>
      <c r="L60" s="363" t="s">
        <v>140</v>
      </c>
      <c r="M60" s="93">
        <f>ROUND('座高'!E18-'座高'!AI18,1)</f>
        <v>0.7</v>
      </c>
      <c r="N60" s="140" t="s">
        <v>140</v>
      </c>
      <c r="P60" s="247" t="s">
        <v>152</v>
      </c>
      <c r="Q60" s="248"/>
      <c r="R60" s="248"/>
      <c r="S60" s="248"/>
      <c r="T60" s="248"/>
      <c r="U60" s="248"/>
      <c r="V60" s="250"/>
      <c r="AB60" s="184"/>
    </row>
    <row r="61" spans="1:28" ht="11.25" customHeight="1">
      <c r="A61" s="49"/>
      <c r="B61" s="122" t="s">
        <v>141</v>
      </c>
      <c r="C61" s="90">
        <f>ROUND('身長'!E6-'身長'!AI6,1)</f>
        <v>1.2</v>
      </c>
      <c r="D61" s="363" t="s">
        <v>141</v>
      </c>
      <c r="E61" s="90">
        <f>ROUND('体重'!E6-'体重'!$AI6,1)</f>
        <v>1.3</v>
      </c>
      <c r="F61" s="363" t="s">
        <v>141</v>
      </c>
      <c r="G61" s="90">
        <f>ROUND('座高'!E6-'座高'!AI6,1)</f>
        <v>0.5</v>
      </c>
      <c r="H61" s="363" t="s">
        <v>141</v>
      </c>
      <c r="I61" s="90">
        <f>ROUND('身長'!E19-'身長'!AI19,1)</f>
        <v>0.8</v>
      </c>
      <c r="J61" s="363" t="s">
        <v>141</v>
      </c>
      <c r="K61" s="90">
        <f>ROUND('体重'!E19-'体重'!AI19,1)</f>
        <v>0.7</v>
      </c>
      <c r="L61" s="363" t="s">
        <v>141</v>
      </c>
      <c r="M61" s="93">
        <f>ROUND('座高'!E19-'座高'!AI19,1)</f>
        <v>0.3</v>
      </c>
      <c r="N61" s="140" t="s">
        <v>141</v>
      </c>
      <c r="P61" s="250" t="s">
        <v>147</v>
      </c>
      <c r="Q61" s="251"/>
      <c r="R61" s="251"/>
      <c r="S61" s="251" t="s">
        <v>149</v>
      </c>
      <c r="T61" s="251"/>
      <c r="U61" s="251"/>
      <c r="V61" s="250"/>
      <c r="AB61" s="184"/>
    </row>
    <row r="62" spans="1:28" ht="11.25" customHeight="1">
      <c r="A62" s="49"/>
      <c r="B62" s="122" t="s">
        <v>142</v>
      </c>
      <c r="C62" s="90">
        <f>ROUND('身長'!E7-'身長'!AI7,1)</f>
        <v>1.5</v>
      </c>
      <c r="D62" s="363" t="s">
        <v>142</v>
      </c>
      <c r="E62" s="90">
        <f>ROUND('体重'!E7-'体重'!$AI7,1)</f>
        <v>1.6</v>
      </c>
      <c r="F62" s="363" t="s">
        <v>142</v>
      </c>
      <c r="G62" s="90">
        <f>ROUND('座高'!E7-'座高'!AI7,1)</f>
        <v>0.6</v>
      </c>
      <c r="H62" s="363" t="s">
        <v>142</v>
      </c>
      <c r="I62" s="90">
        <f>ROUND('身長'!E20-'身長'!AI20,1)</f>
        <v>1.2</v>
      </c>
      <c r="J62" s="363" t="s">
        <v>142</v>
      </c>
      <c r="K62" s="90">
        <f>ROUND('体重'!E20-'体重'!AI20,1)</f>
        <v>1.3</v>
      </c>
      <c r="L62" s="363" t="s">
        <v>142</v>
      </c>
      <c r="M62" s="93">
        <f>ROUND('座高'!E20-'座高'!AI20,1)</f>
        <v>0.8</v>
      </c>
      <c r="N62" s="140" t="s">
        <v>142</v>
      </c>
      <c r="P62" s="238" t="s">
        <v>26</v>
      </c>
      <c r="Q62" s="116" t="s">
        <v>45</v>
      </c>
      <c r="R62" s="116" t="s">
        <v>135</v>
      </c>
      <c r="S62" s="116" t="s">
        <v>26</v>
      </c>
      <c r="T62" s="251" t="s">
        <v>45</v>
      </c>
      <c r="U62" s="116" t="s">
        <v>135</v>
      </c>
      <c r="V62" s="238"/>
      <c r="AB62" s="184"/>
    </row>
    <row r="63" spans="1:28" ht="11.25" customHeight="1">
      <c r="A63" s="49"/>
      <c r="B63" s="122" t="s">
        <v>34</v>
      </c>
      <c r="C63" s="90">
        <f>ROUND('身長'!E8-'身長'!AI8,1)</f>
        <v>2.1</v>
      </c>
      <c r="D63" s="363" t="s">
        <v>34</v>
      </c>
      <c r="E63" s="90">
        <f>ROUND('体重'!E8-'体重'!$AI8,1)</f>
        <v>2</v>
      </c>
      <c r="F63" s="363" t="s">
        <v>34</v>
      </c>
      <c r="G63" s="90">
        <f>ROUND('座高'!E8-'座高'!AI8,1)</f>
        <v>1.1</v>
      </c>
      <c r="H63" s="363" t="s">
        <v>34</v>
      </c>
      <c r="I63" s="90">
        <f>ROUND('身長'!E21-'身長'!AI21,1)</f>
        <v>1.3</v>
      </c>
      <c r="J63" s="363" t="s">
        <v>34</v>
      </c>
      <c r="K63" s="90">
        <f>ROUND('体重'!E21-'体重'!AI21,1)</f>
        <v>0.9</v>
      </c>
      <c r="L63" s="363" t="s">
        <v>34</v>
      </c>
      <c r="M63" s="93">
        <f>ROUND('座高'!E21-'座高'!AI21,1)</f>
        <v>0.9</v>
      </c>
      <c r="N63" s="140" t="s">
        <v>34</v>
      </c>
      <c r="P63" s="258">
        <f>C70</f>
        <v>1</v>
      </c>
      <c r="Q63" s="257">
        <f>E70</f>
        <v>1.9</v>
      </c>
      <c r="R63" s="257">
        <f>G70</f>
        <v>1.2</v>
      </c>
      <c r="S63" s="257">
        <f>I70</f>
        <v>0.4</v>
      </c>
      <c r="T63" s="257">
        <f>K70</f>
        <v>0.4</v>
      </c>
      <c r="U63" s="251">
        <f>M70</f>
        <v>0.7</v>
      </c>
      <c r="V63" s="250"/>
      <c r="AB63" s="184"/>
    </row>
    <row r="64" spans="1:28" ht="11.25" customHeight="1">
      <c r="A64" s="49"/>
      <c r="B64" s="122" t="s">
        <v>35</v>
      </c>
      <c r="C64" s="90">
        <f>ROUND('身長'!E9-'身長'!AI9,1)</f>
        <v>1.8</v>
      </c>
      <c r="D64" s="363" t="s">
        <v>35</v>
      </c>
      <c r="E64" s="90">
        <f>ROUND('体重'!E9-'体重'!$AI9,1)</f>
        <v>1</v>
      </c>
      <c r="F64" s="363" t="s">
        <v>35</v>
      </c>
      <c r="G64" s="90">
        <f>ROUND('座高'!E9-'座高'!AI9,1)</f>
        <v>1</v>
      </c>
      <c r="H64" s="363" t="s">
        <v>35</v>
      </c>
      <c r="I64" s="90">
        <f>ROUND('身長'!E22-'身長'!AI22,1)</f>
        <v>2</v>
      </c>
      <c r="J64" s="363" t="s">
        <v>35</v>
      </c>
      <c r="K64" s="90">
        <f>ROUND('体重'!E22-'体重'!AI22,1)</f>
        <v>1.4</v>
      </c>
      <c r="L64" s="363" t="s">
        <v>35</v>
      </c>
      <c r="M64" s="93">
        <f>ROUND('座高'!E22-'座高'!AI22,1)</f>
        <v>1.1</v>
      </c>
      <c r="N64" s="140" t="s">
        <v>35</v>
      </c>
      <c r="P64" s="258"/>
      <c r="Q64" s="257"/>
      <c r="R64" s="257"/>
      <c r="S64" s="257"/>
      <c r="T64" s="257"/>
      <c r="U64" s="251"/>
      <c r="V64" s="250"/>
      <c r="AB64" s="184"/>
    </row>
    <row r="65" spans="1:28" ht="11.25" customHeight="1">
      <c r="A65" s="49"/>
      <c r="B65" s="122" t="s">
        <v>36</v>
      </c>
      <c r="C65" s="90">
        <f>ROUND('身長'!E10-'身長'!AI10,1)</f>
        <v>3.2</v>
      </c>
      <c r="D65" s="363" t="s">
        <v>36</v>
      </c>
      <c r="E65" s="90">
        <f>ROUND('体重'!E10-'体重'!$AI10,1)</f>
        <v>3</v>
      </c>
      <c r="F65" s="363" t="s">
        <v>36</v>
      </c>
      <c r="G65" s="90">
        <f>ROUND('座高'!E10-'座高'!AI10,1)</f>
        <v>1.9</v>
      </c>
      <c r="H65" s="363" t="s">
        <v>36</v>
      </c>
      <c r="I65" s="90">
        <f>ROUND('身長'!E23-'身長'!AI23,1)</f>
        <v>0.9</v>
      </c>
      <c r="J65" s="363" t="s">
        <v>36</v>
      </c>
      <c r="K65" s="90">
        <f>ROUND('体重'!E23-'体重'!AI23,1)</f>
        <v>1.7</v>
      </c>
      <c r="L65" s="363" t="s">
        <v>36</v>
      </c>
      <c r="M65" s="93">
        <f>ROUND('座高'!E23-'座高'!AI23,1)</f>
        <v>1</v>
      </c>
      <c r="N65" s="140" t="s">
        <v>36</v>
      </c>
      <c r="P65" s="259" t="str">
        <f>IF(P63=0,"変わらず",IF(P63&gt;0,P63&amp;"cm高く",P63&amp;"cm低く"))</f>
        <v>1cm高く</v>
      </c>
      <c r="Q65" s="260" t="str">
        <f>IF(Q63=0,"変わらず",IF(Q63&gt;0,Q63&amp;"kg多く",Q63&amp;"少なく"))</f>
        <v>1.9kg多く</v>
      </c>
      <c r="R65" s="260" t="str">
        <f>IF(R63=0,"変わっていない。",IF(R63&gt;0,R63&amp;"cm高くなっている。",R63&amp;"cm低くなっている。"))</f>
        <v>1.2cm高くなっている。</v>
      </c>
      <c r="S65" s="460" t="str">
        <f>IF(S63=0,"変わらず",IF(S63&gt;0,S63&amp;"cm高く",S63&amp;"cm低く"))</f>
        <v>0.4cm高く</v>
      </c>
      <c r="T65" s="260" t="str">
        <f>IF(T63=0,"変わらず",IF(T63&gt;0,T63&amp;"kg多く",ABS(T63)&amp;"kg少なく"))</f>
        <v>0.4kg多く</v>
      </c>
      <c r="U65" s="260" t="str">
        <f>IF(U63=0,"変わっていない。",IF(U63&gt;0,U63&amp;"cm高くなっている。",U63&amp;"cm低くなっている。"))</f>
        <v>0.7cm高くなっている。</v>
      </c>
      <c r="V65" s="250"/>
      <c r="AB65" s="184"/>
    </row>
    <row r="66" spans="1:14" ht="11.25" customHeight="1">
      <c r="A66" s="49"/>
      <c r="B66" s="122" t="s">
        <v>37</v>
      </c>
      <c r="C66" s="90">
        <f>ROUND('身長'!E11-'身長'!AI11,1)</f>
        <v>1.8</v>
      </c>
      <c r="D66" s="363" t="s">
        <v>37</v>
      </c>
      <c r="E66" s="90">
        <f>ROUND('体重'!E11-'体重'!$AI11,1)</f>
        <v>1.3</v>
      </c>
      <c r="F66" s="363" t="s">
        <v>37</v>
      </c>
      <c r="G66" s="90">
        <f>ROUND('座高'!E11-'座高'!AI11,1)</f>
        <v>1.3</v>
      </c>
      <c r="H66" s="363" t="s">
        <v>37</v>
      </c>
      <c r="I66" s="90">
        <f>ROUND('身長'!E24-'身長'!AI24,1)</f>
        <v>0.2</v>
      </c>
      <c r="J66" s="363" t="s">
        <v>37</v>
      </c>
      <c r="K66" s="90">
        <f>ROUND('体重'!E24-'体重'!AI24,1)</f>
        <v>0.8</v>
      </c>
      <c r="L66" s="363" t="s">
        <v>37</v>
      </c>
      <c r="M66" s="93">
        <f>ROUND('座高'!E24-'座高'!AI24,1)</f>
        <v>0.4</v>
      </c>
      <c r="N66" s="140" t="s">
        <v>37</v>
      </c>
    </row>
    <row r="67" spans="1:14" ht="11.25" customHeight="1">
      <c r="A67" s="49"/>
      <c r="B67" s="122" t="s">
        <v>38</v>
      </c>
      <c r="C67" s="90">
        <f>ROUND('身長'!E12-'身長'!AI12,1)</f>
        <v>1.5</v>
      </c>
      <c r="D67" s="363" t="s">
        <v>38</v>
      </c>
      <c r="E67" s="90">
        <f>ROUND('体重'!E12-'体重'!$AI12,1)</f>
        <v>1.3</v>
      </c>
      <c r="F67" s="363" t="s">
        <v>38</v>
      </c>
      <c r="G67" s="90">
        <f>ROUND('座高'!E12-'座高'!AI12,1)</f>
        <v>1.1</v>
      </c>
      <c r="H67" s="363" t="s">
        <v>38</v>
      </c>
      <c r="I67" s="90">
        <f>ROUND('身長'!E25-'身長'!AI25,1)</f>
        <v>0.7</v>
      </c>
      <c r="J67" s="363" t="s">
        <v>38</v>
      </c>
      <c r="K67" s="90">
        <f>ROUND('体重'!E25-'体重'!AI25,1)</f>
        <v>0.2</v>
      </c>
      <c r="L67" s="363" t="s">
        <v>38</v>
      </c>
      <c r="M67" s="93">
        <f>ROUND('座高'!E25-'座高'!AI25,1)</f>
        <v>0.7</v>
      </c>
      <c r="N67" s="140" t="s">
        <v>38</v>
      </c>
    </row>
    <row r="68" spans="1:14" ht="11.25" customHeight="1">
      <c r="A68" s="49"/>
      <c r="B68" s="122" t="s">
        <v>39</v>
      </c>
      <c r="C68" s="90">
        <f>ROUND('身長'!E13-'身長'!AI13,1)</f>
        <v>1.2</v>
      </c>
      <c r="D68" s="363" t="s">
        <v>39</v>
      </c>
      <c r="E68" s="90">
        <f>ROUND('体重'!E13-'体重'!$AI13,1)</f>
        <v>2.7</v>
      </c>
      <c r="F68" s="363" t="s">
        <v>39</v>
      </c>
      <c r="G68" s="90">
        <f>ROUND('座高'!E13-'座高'!AI13,1)</f>
        <v>0.9</v>
      </c>
      <c r="H68" s="363" t="s">
        <v>39</v>
      </c>
      <c r="I68" s="90">
        <f>ROUND('身長'!E26-'身長'!AI26,1)</f>
        <v>0.6</v>
      </c>
      <c r="J68" s="363" t="s">
        <v>39</v>
      </c>
      <c r="K68" s="90">
        <f>ROUND('体重'!E26-'体重'!AI26,1)</f>
        <v>-1</v>
      </c>
      <c r="L68" s="363" t="s">
        <v>39</v>
      </c>
      <c r="M68" s="93">
        <f>ROUND('座高'!E26-'座高'!AI26,1)</f>
        <v>-0.1</v>
      </c>
      <c r="N68" s="140" t="s">
        <v>39</v>
      </c>
    </row>
    <row r="69" spans="1:14" ht="11.25" customHeight="1">
      <c r="A69" s="49"/>
      <c r="B69" s="122" t="s">
        <v>40</v>
      </c>
      <c r="C69" s="90">
        <f>ROUND('身長'!E14-'身長'!AI14,1)</f>
        <v>1</v>
      </c>
      <c r="D69" s="363" t="s">
        <v>40</v>
      </c>
      <c r="E69" s="90">
        <f>ROUND('体重'!E14-'体重'!$AI14,1)</f>
        <v>2.6</v>
      </c>
      <c r="F69" s="363" t="s">
        <v>40</v>
      </c>
      <c r="G69" s="90">
        <f>ROUND('座高'!E14-'座高'!AI14,1)</f>
        <v>0.7</v>
      </c>
      <c r="H69" s="363" t="s">
        <v>40</v>
      </c>
      <c r="I69" s="90">
        <f>ROUND('身長'!E27-'身長'!AI27,1)</f>
        <v>0.6</v>
      </c>
      <c r="J69" s="363" t="s">
        <v>40</v>
      </c>
      <c r="K69" s="90">
        <f>ROUND('体重'!E27-'体重'!AI27,1)</f>
        <v>0</v>
      </c>
      <c r="L69" s="363" t="s">
        <v>40</v>
      </c>
      <c r="M69" s="93">
        <f>ROUND('座高'!E27-'座高'!AI27,1)</f>
        <v>0.4</v>
      </c>
      <c r="N69" s="140" t="s">
        <v>40</v>
      </c>
    </row>
    <row r="70" spans="1:14" ht="11.25" customHeight="1">
      <c r="A70" s="49"/>
      <c r="B70" s="123" t="s">
        <v>41</v>
      </c>
      <c r="C70" s="91">
        <f>ROUND('身長'!E15-'身長'!AI15,1)</f>
        <v>1</v>
      </c>
      <c r="D70" s="364" t="s">
        <v>41</v>
      </c>
      <c r="E70" s="91">
        <f>ROUND('体重'!E15-'体重'!$AI15,1)</f>
        <v>1.9</v>
      </c>
      <c r="F70" s="364" t="s">
        <v>41</v>
      </c>
      <c r="G70" s="91">
        <f>ROUND('座高'!E15-'座高'!AI15,1)</f>
        <v>1.2</v>
      </c>
      <c r="H70" s="364" t="s">
        <v>41</v>
      </c>
      <c r="I70" s="459">
        <f>ROUND('身長'!E28-'身長'!AI28,1)</f>
        <v>0.4</v>
      </c>
      <c r="J70" s="364" t="s">
        <v>41</v>
      </c>
      <c r="K70" s="91">
        <f>ROUND('体重'!E28-'体重'!AI28,1)</f>
        <v>0.4</v>
      </c>
      <c r="L70" s="364" t="s">
        <v>41</v>
      </c>
      <c r="M70" s="94">
        <f>ROUND('座高'!E28-'座高'!AI28,1)</f>
        <v>0.7</v>
      </c>
      <c r="N70" s="141" t="s">
        <v>41</v>
      </c>
    </row>
    <row r="71" spans="1:14" ht="11.25" customHeight="1">
      <c r="A71" s="49"/>
      <c r="B71" s="124" t="s">
        <v>96</v>
      </c>
      <c r="C71" s="81">
        <f>MAXA(C59:C70)</f>
        <v>3.2</v>
      </c>
      <c r="D71" s="138"/>
      <c r="E71" s="81">
        <f>MAXA(E59:E70)</f>
        <v>3</v>
      </c>
      <c r="F71" s="138"/>
      <c r="G71" s="81">
        <f>MAXA(G59:G70)</f>
        <v>1.9</v>
      </c>
      <c r="H71" s="138"/>
      <c r="I71" s="81">
        <f>MAXA(I59:I70)</f>
        <v>2</v>
      </c>
      <c r="J71" s="138"/>
      <c r="K71" s="81">
        <f>MAXA(K59:K70)</f>
        <v>1.7</v>
      </c>
      <c r="L71" s="138"/>
      <c r="M71" s="81">
        <f>MAXA(M59:M70)</f>
        <v>1.1</v>
      </c>
      <c r="N71" s="349"/>
    </row>
    <row r="72" spans="1:14" ht="12.75" customHeight="1">
      <c r="A72" s="49"/>
      <c r="B72" s="116"/>
      <c r="C72" s="129"/>
      <c r="D72" s="129"/>
      <c r="E72" s="129"/>
      <c r="F72" s="129"/>
      <c r="G72" s="129"/>
      <c r="H72" s="129"/>
      <c r="J72" s="129"/>
      <c r="K72" s="33"/>
      <c r="L72" s="129"/>
      <c r="N72" s="129"/>
    </row>
    <row r="73" spans="1:14" ht="14.25" customHeight="1">
      <c r="A73" s="4" t="s">
        <v>118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49"/>
      <c r="N73" s="49"/>
    </row>
    <row r="74" spans="1:14" ht="12" customHeight="1">
      <c r="A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49"/>
      <c r="N74" s="49"/>
    </row>
    <row r="75" ht="12" customHeight="1">
      <c r="B75" s="20" t="s">
        <v>320</v>
      </c>
    </row>
    <row r="76" spans="2:8" ht="12" customHeight="1">
      <c r="B76" s="101"/>
      <c r="C76" s="670" t="s">
        <v>108</v>
      </c>
      <c r="D76" s="668"/>
      <c r="E76" s="668"/>
      <c r="F76" s="668" t="s">
        <v>109</v>
      </c>
      <c r="G76" s="668"/>
      <c r="H76" s="669"/>
    </row>
    <row r="77" spans="2:8" ht="12" customHeight="1">
      <c r="B77" s="102"/>
      <c r="C77" s="106" t="s">
        <v>26</v>
      </c>
      <c r="D77" s="98" t="s">
        <v>45</v>
      </c>
      <c r="E77" s="98" t="s">
        <v>46</v>
      </c>
      <c r="F77" s="99" t="s">
        <v>26</v>
      </c>
      <c r="G77" s="99" t="s">
        <v>45</v>
      </c>
      <c r="H77" s="100" t="s">
        <v>46</v>
      </c>
    </row>
    <row r="78" spans="2:8" ht="12" customHeight="1">
      <c r="B78" s="103" t="s">
        <v>69</v>
      </c>
      <c r="C78" s="82">
        <f>'身長'!$E$15-'身長'!$Q$3</f>
        <v>60.19999999999999</v>
      </c>
      <c r="D78" s="68">
        <f>'体重'!$E$15-'体重'!$Q$3</f>
        <v>43.7</v>
      </c>
      <c r="E78" s="68">
        <f>'座高'!$E$15-'座高'!$Q$3</f>
        <v>30.200000000000003</v>
      </c>
      <c r="F78" s="68">
        <f>'身長'!$E$28-'身長'!$Q$16</f>
        <v>48.30000000000001</v>
      </c>
      <c r="G78" s="68">
        <f>'体重'!$E$28-'体重'!$Q$16</f>
        <v>34.5</v>
      </c>
      <c r="H78" s="83">
        <f>'座高'!$E$28-'座高'!$Q$16</f>
        <v>24.599999999999994</v>
      </c>
    </row>
    <row r="79" spans="2:10" ht="12" customHeight="1">
      <c r="B79" s="104" t="s">
        <v>321</v>
      </c>
      <c r="C79" s="84">
        <f>'身長'!$AI$15-'身長'!$AU$3</f>
        <v>61.099999999999994</v>
      </c>
      <c r="D79" s="69">
        <f>'体重'!$AI$15-'体重'!$AU$3</f>
        <v>42.9</v>
      </c>
      <c r="E79" s="69">
        <f>'座高'!$AI$15-'座高'!$AU$3</f>
        <v>26.200000000000003</v>
      </c>
      <c r="F79" s="69">
        <f>'身長'!$AI$28-'身長'!$AU$16</f>
        <v>49.7</v>
      </c>
      <c r="G79" s="69">
        <f>'体重'!$AI$28-'体重'!$AU$16</f>
        <v>35.1</v>
      </c>
      <c r="H79" s="85">
        <f>'座高'!$AI$28-'座高'!$AU$16</f>
        <v>23.599999999999994</v>
      </c>
      <c r="J79" s="13" t="s">
        <v>352</v>
      </c>
    </row>
    <row r="80" spans="2:8" ht="12" customHeight="1">
      <c r="B80" s="105" t="s">
        <v>5</v>
      </c>
      <c r="C80" s="86">
        <f aca="true" t="shared" si="8" ref="C80:H80">C78-C79</f>
        <v>-0.9000000000000057</v>
      </c>
      <c r="D80" s="70">
        <f t="shared" si="8"/>
        <v>0.8000000000000043</v>
      </c>
      <c r="E80" s="70">
        <f t="shared" si="8"/>
        <v>4</v>
      </c>
      <c r="F80" s="70">
        <f t="shared" si="8"/>
        <v>-1.3999999999999915</v>
      </c>
      <c r="G80" s="70">
        <f t="shared" si="8"/>
        <v>-0.6000000000000014</v>
      </c>
      <c r="H80" s="87">
        <f t="shared" si="8"/>
        <v>1</v>
      </c>
    </row>
    <row r="81" spans="2:10" ht="12" customHeight="1">
      <c r="B81" s="13"/>
      <c r="C81" s="46"/>
      <c r="D81" s="44"/>
      <c r="E81" s="44"/>
      <c r="F81" s="44"/>
      <c r="G81" s="46"/>
      <c r="H81" s="44"/>
      <c r="I81" s="51"/>
      <c r="J81" s="51"/>
    </row>
    <row r="82" spans="1:16" ht="12" customHeight="1">
      <c r="A82" s="97" t="s">
        <v>107</v>
      </c>
      <c r="B82" s="13"/>
      <c r="C82" s="48"/>
      <c r="D82" s="45"/>
      <c r="E82" s="45"/>
      <c r="F82" s="45"/>
      <c r="G82" s="48"/>
      <c r="H82" s="45"/>
      <c r="I82" s="45"/>
      <c r="J82" s="45"/>
      <c r="P82" s="184" t="s">
        <v>151</v>
      </c>
    </row>
    <row r="83" spans="1:27" ht="11.25" customHeight="1">
      <c r="A83" s="14"/>
      <c r="B83" s="14"/>
      <c r="C83" s="16" t="s">
        <v>110</v>
      </c>
      <c r="D83" s="15"/>
      <c r="E83" s="15"/>
      <c r="F83" s="15"/>
      <c r="G83" s="15"/>
      <c r="H83" s="15"/>
      <c r="I83" s="16" t="s">
        <v>111</v>
      </c>
      <c r="J83" s="15"/>
      <c r="K83" s="15"/>
      <c r="L83" s="15"/>
      <c r="M83" s="15"/>
      <c r="N83" s="17"/>
      <c r="P83" s="184" t="s">
        <v>110</v>
      </c>
      <c r="Q83" s="186"/>
      <c r="R83" s="186"/>
      <c r="S83" s="186"/>
      <c r="T83" s="186"/>
      <c r="U83" s="186"/>
      <c r="V83" s="186" t="s">
        <v>111</v>
      </c>
      <c r="W83" s="186"/>
      <c r="Y83" s="186"/>
      <c r="Z83" s="186"/>
      <c r="AA83" s="186"/>
    </row>
    <row r="84" spans="1:27" ht="11.25" customHeight="1">
      <c r="A84" s="22"/>
      <c r="B84" s="22"/>
      <c r="C84" s="23" t="s">
        <v>26</v>
      </c>
      <c r="D84" s="24" t="s">
        <v>47</v>
      </c>
      <c r="E84" s="23" t="s">
        <v>45</v>
      </c>
      <c r="F84" s="24" t="s">
        <v>47</v>
      </c>
      <c r="G84" s="23" t="s">
        <v>46</v>
      </c>
      <c r="H84" s="24" t="s">
        <v>47</v>
      </c>
      <c r="I84" s="23" t="s">
        <v>26</v>
      </c>
      <c r="J84" s="24" t="s">
        <v>47</v>
      </c>
      <c r="K84" s="23" t="s">
        <v>45</v>
      </c>
      <c r="L84" s="24" t="s">
        <v>47</v>
      </c>
      <c r="M84" s="23" t="s">
        <v>46</v>
      </c>
      <c r="N84" s="24" t="s">
        <v>47</v>
      </c>
      <c r="P84" s="187" t="s">
        <v>26</v>
      </c>
      <c r="Q84" s="187"/>
      <c r="R84" s="187" t="s">
        <v>45</v>
      </c>
      <c r="S84" s="187"/>
      <c r="T84" s="187" t="s">
        <v>46</v>
      </c>
      <c r="U84" s="187"/>
      <c r="V84" s="187" t="s">
        <v>26</v>
      </c>
      <c r="W84" s="187" t="s">
        <v>47</v>
      </c>
      <c r="X84" s="187" t="s">
        <v>45</v>
      </c>
      <c r="Y84" s="187"/>
      <c r="Z84" s="187" t="s">
        <v>46</v>
      </c>
      <c r="AA84" s="187"/>
    </row>
    <row r="85" spans="1:27" ht="11.25" customHeight="1">
      <c r="A85" s="345"/>
      <c r="B85" s="242" t="s">
        <v>177</v>
      </c>
      <c r="C85" s="77" t="e">
        <f>ROUND(#REF!-#REF!,1)</f>
        <v>#REF!</v>
      </c>
      <c r="D85" s="95" t="e">
        <f aca="true" t="shared" si="9" ref="D85:D96">IF(C85=D$97,"最大値","　")</f>
        <v>#REF!</v>
      </c>
      <c r="E85" s="78" t="e">
        <f>ROUND(#REF!-#REF!,1)</f>
        <v>#REF!</v>
      </c>
      <c r="F85" s="95" t="e">
        <f aca="true" t="shared" si="10" ref="F85:F96">IF(E85=F$97,"最大値","　")</f>
        <v>#REF!</v>
      </c>
      <c r="G85" s="77" t="e">
        <f>ROUND(#REF!-#REF!,1)</f>
        <v>#REF!</v>
      </c>
      <c r="H85" s="95" t="e">
        <f aca="true" t="shared" si="11" ref="H85:H96">IF(G85=H$97,"最大値","　")</f>
        <v>#REF!</v>
      </c>
      <c r="I85" s="78" t="e">
        <f>ROUND(#REF!-#REF!,1)</f>
        <v>#REF!</v>
      </c>
      <c r="J85" s="95" t="e">
        <f aca="true" t="shared" si="12" ref="J85:J96">IF(I85=J$97,"最大値","　")</f>
        <v>#REF!</v>
      </c>
      <c r="K85" s="77" t="e">
        <f>ROUND(#REF!-#REF!,1)</f>
        <v>#REF!</v>
      </c>
      <c r="L85" s="95" t="e">
        <f aca="true" t="shared" si="13" ref="L85:L96">IF(K85=L$97,"最大値","　")</f>
        <v>#REF!</v>
      </c>
      <c r="M85" s="78" t="e">
        <f>ROUND(#REF!-#REF!,1)</f>
        <v>#REF!</v>
      </c>
      <c r="N85" s="95" t="e">
        <f aca="true" t="shared" si="14" ref="N85:N96">IF(M85=N$97,"最大値","　")</f>
        <v>#REF!</v>
      </c>
      <c r="P85" s="196" t="e">
        <f>RANK(C85,C$85:C$96)</f>
        <v>#REF!</v>
      </c>
      <c r="Q85" s="185" t="s">
        <v>177</v>
      </c>
      <c r="R85" s="196" t="e">
        <f>RANK(E85,E$85:E$96)</f>
        <v>#REF!</v>
      </c>
      <c r="S85" s="185" t="s">
        <v>177</v>
      </c>
      <c r="T85" s="196" t="e">
        <f>RANK(G85,G$85:G$96)</f>
        <v>#REF!</v>
      </c>
      <c r="U85" s="185" t="s">
        <v>177</v>
      </c>
      <c r="V85" s="196" t="e">
        <f>RANK(I85,I$85:I$96)</f>
        <v>#REF!</v>
      </c>
      <c r="W85" s="185" t="s">
        <v>177</v>
      </c>
      <c r="X85" s="196" t="e">
        <f>RANK(K85,K$85:K$96)</f>
        <v>#REF!</v>
      </c>
      <c r="Y85" s="185" t="s">
        <v>177</v>
      </c>
      <c r="Z85" s="196" t="e">
        <f>RANK(M85,M$85:M$96)</f>
        <v>#REF!</v>
      </c>
      <c r="AA85" s="185" t="s">
        <v>177</v>
      </c>
    </row>
    <row r="86" spans="1:27" ht="11.25" customHeight="1">
      <c r="A86" s="640" t="e">
        <f>#REF!</f>
        <v>#REF!</v>
      </c>
      <c r="B86" s="242" t="s">
        <v>171</v>
      </c>
      <c r="C86" s="77" t="e">
        <f>ROUND(#REF!-#REF!,1)</f>
        <v>#REF!</v>
      </c>
      <c r="D86" s="95" t="e">
        <f t="shared" si="9"/>
        <v>#REF!</v>
      </c>
      <c r="E86" s="78" t="e">
        <f>ROUND(#REF!-#REF!,1)</f>
        <v>#REF!</v>
      </c>
      <c r="F86" s="95" t="e">
        <f t="shared" si="10"/>
        <v>#REF!</v>
      </c>
      <c r="G86" s="77" t="e">
        <f>ROUND(#REF!-#REF!,1)</f>
        <v>#REF!</v>
      </c>
      <c r="H86" s="95" t="e">
        <f t="shared" si="11"/>
        <v>#REF!</v>
      </c>
      <c r="I86" s="78" t="e">
        <f>ROUND(#REF!-#REF!,1)</f>
        <v>#REF!</v>
      </c>
      <c r="J86" s="95" t="e">
        <f t="shared" si="12"/>
        <v>#REF!</v>
      </c>
      <c r="K86" s="77" t="e">
        <f>ROUND(#REF!-#REF!,1)</f>
        <v>#REF!</v>
      </c>
      <c r="L86" s="95" t="e">
        <f t="shared" si="13"/>
        <v>#REF!</v>
      </c>
      <c r="M86" s="78" t="e">
        <f>ROUND(#REF!-#REF!,1)</f>
        <v>#REF!</v>
      </c>
      <c r="N86" s="95" t="e">
        <f t="shared" si="14"/>
        <v>#REF!</v>
      </c>
      <c r="P86" s="196" t="e">
        <f aca="true" t="shared" si="15" ref="P86:P96">RANK(C86,C$85:C$96)</f>
        <v>#REF!</v>
      </c>
      <c r="Q86" s="185" t="s">
        <v>171</v>
      </c>
      <c r="R86" s="196" t="e">
        <f aca="true" t="shared" si="16" ref="R86:R96">RANK(E86,E$85:E$96)</f>
        <v>#REF!</v>
      </c>
      <c r="S86" s="185" t="s">
        <v>171</v>
      </c>
      <c r="T86" s="196" t="e">
        <f aca="true" t="shared" si="17" ref="T86:T96">RANK(G86,G$85:G$96)</f>
        <v>#REF!</v>
      </c>
      <c r="U86" s="185" t="s">
        <v>171</v>
      </c>
      <c r="V86" s="196" t="e">
        <f aca="true" t="shared" si="18" ref="V86:V96">RANK(I86,I$85:I$96)</f>
        <v>#REF!</v>
      </c>
      <c r="W86" s="185" t="s">
        <v>171</v>
      </c>
      <c r="X86" s="196" t="e">
        <f aca="true" t="shared" si="19" ref="X86:X96">RANK(K86,K$85:K$96)</f>
        <v>#REF!</v>
      </c>
      <c r="Y86" s="185" t="s">
        <v>171</v>
      </c>
      <c r="Z86" s="196" t="e">
        <f aca="true" t="shared" si="20" ref="Z86:Z96">RANK(M86,M$85:M$96)</f>
        <v>#REF!</v>
      </c>
      <c r="AA86" s="185" t="s">
        <v>171</v>
      </c>
    </row>
    <row r="87" spans="1:27" ht="11.25" customHeight="1">
      <c r="A87" s="640"/>
      <c r="B87" s="243" t="s">
        <v>173</v>
      </c>
      <c r="C87" s="79" t="e">
        <f>ROUND(#REF!-#REF!,1)</f>
        <v>#REF!</v>
      </c>
      <c r="D87" s="96" t="e">
        <f t="shared" si="9"/>
        <v>#REF!</v>
      </c>
      <c r="E87" s="80" t="e">
        <f>ROUND(#REF!-#REF!,1)</f>
        <v>#REF!</v>
      </c>
      <c r="F87" s="96" t="e">
        <f t="shared" si="10"/>
        <v>#REF!</v>
      </c>
      <c r="G87" s="79" t="e">
        <f>ROUND(#REF!-#REF!,1)</f>
        <v>#REF!</v>
      </c>
      <c r="H87" s="96" t="e">
        <f t="shared" si="11"/>
        <v>#REF!</v>
      </c>
      <c r="I87" s="80" t="e">
        <f>ROUND(#REF!-#REF!,1)</f>
        <v>#REF!</v>
      </c>
      <c r="J87" s="96" t="e">
        <f t="shared" si="12"/>
        <v>#REF!</v>
      </c>
      <c r="K87" s="79" t="e">
        <f>ROUND(#REF!-#REF!,1)</f>
        <v>#REF!</v>
      </c>
      <c r="L87" s="96" t="e">
        <f t="shared" si="13"/>
        <v>#REF!</v>
      </c>
      <c r="M87" s="80" t="e">
        <f>ROUND(#REF!-#REF!,1)</f>
        <v>#REF!</v>
      </c>
      <c r="N87" s="96" t="e">
        <f t="shared" si="14"/>
        <v>#REF!</v>
      </c>
      <c r="P87" s="196" t="e">
        <f t="shared" si="15"/>
        <v>#REF!</v>
      </c>
      <c r="Q87" s="185" t="s">
        <v>172</v>
      </c>
      <c r="R87" s="196" t="e">
        <f t="shared" si="16"/>
        <v>#REF!</v>
      </c>
      <c r="S87" s="185" t="s">
        <v>172</v>
      </c>
      <c r="T87" s="196" t="e">
        <f t="shared" si="17"/>
        <v>#REF!</v>
      </c>
      <c r="U87" s="185" t="s">
        <v>172</v>
      </c>
      <c r="V87" s="196" t="e">
        <f t="shared" si="18"/>
        <v>#REF!</v>
      </c>
      <c r="W87" s="185" t="s">
        <v>172</v>
      </c>
      <c r="X87" s="196" t="e">
        <f t="shared" si="19"/>
        <v>#REF!</v>
      </c>
      <c r="Y87" s="185" t="s">
        <v>172</v>
      </c>
      <c r="Z87" s="196" t="e">
        <f t="shared" si="20"/>
        <v>#REF!</v>
      </c>
      <c r="AA87" s="185" t="s">
        <v>172</v>
      </c>
    </row>
    <row r="88" spans="1:27" ht="11.25" customHeight="1">
      <c r="A88" s="640"/>
      <c r="B88" s="243" t="s">
        <v>175</v>
      </c>
      <c r="C88" s="79" t="e">
        <f>ROUND(#REF!-#REF!,1)</f>
        <v>#REF!</v>
      </c>
      <c r="D88" s="96" t="e">
        <f t="shared" si="9"/>
        <v>#REF!</v>
      </c>
      <c r="E88" s="80" t="e">
        <f>ROUND(#REF!-#REF!,1)</f>
        <v>#REF!</v>
      </c>
      <c r="F88" s="96" t="e">
        <f t="shared" si="10"/>
        <v>#REF!</v>
      </c>
      <c r="G88" s="79" t="e">
        <f>ROUND(#REF!-#REF!,1)</f>
        <v>#REF!</v>
      </c>
      <c r="H88" s="96" t="e">
        <f t="shared" si="11"/>
        <v>#REF!</v>
      </c>
      <c r="I88" s="80" t="e">
        <f>ROUND(#REF!-#REF!,1)</f>
        <v>#REF!</v>
      </c>
      <c r="J88" s="96" t="e">
        <f t="shared" si="12"/>
        <v>#REF!</v>
      </c>
      <c r="K88" s="79" t="e">
        <f>ROUND(#REF!-#REF!,1)</f>
        <v>#REF!</v>
      </c>
      <c r="L88" s="96" t="e">
        <f t="shared" si="13"/>
        <v>#REF!</v>
      </c>
      <c r="M88" s="80" t="e">
        <f>ROUND(#REF!-#REF!,1)</f>
        <v>#REF!</v>
      </c>
      <c r="N88" s="96" t="e">
        <f t="shared" si="14"/>
        <v>#REF!</v>
      </c>
      <c r="P88" s="196" t="e">
        <f t="shared" si="15"/>
        <v>#REF!</v>
      </c>
      <c r="Q88" s="185" t="s">
        <v>174</v>
      </c>
      <c r="R88" s="196" t="e">
        <f t="shared" si="16"/>
        <v>#REF!</v>
      </c>
      <c r="S88" s="185" t="s">
        <v>174</v>
      </c>
      <c r="T88" s="196" t="e">
        <f t="shared" si="17"/>
        <v>#REF!</v>
      </c>
      <c r="U88" s="185" t="s">
        <v>174</v>
      </c>
      <c r="V88" s="196" t="e">
        <f t="shared" si="18"/>
        <v>#REF!</v>
      </c>
      <c r="W88" s="185" t="s">
        <v>174</v>
      </c>
      <c r="X88" s="196" t="e">
        <f t="shared" si="19"/>
        <v>#REF!</v>
      </c>
      <c r="Y88" s="185" t="s">
        <v>174</v>
      </c>
      <c r="Z88" s="196" t="e">
        <f t="shared" si="20"/>
        <v>#REF!</v>
      </c>
      <c r="AA88" s="185" t="s">
        <v>174</v>
      </c>
    </row>
    <row r="89" spans="1:27" ht="11.25" customHeight="1">
      <c r="A89" s="640"/>
      <c r="B89" s="243" t="s">
        <v>176</v>
      </c>
      <c r="C89" s="79" t="e">
        <f>ROUND(#REF!-#REF!,1)</f>
        <v>#REF!</v>
      </c>
      <c r="D89" s="96" t="e">
        <f t="shared" si="9"/>
        <v>#REF!</v>
      </c>
      <c r="E89" s="80" t="e">
        <f>ROUND(#REF!-#REF!,1)</f>
        <v>#REF!</v>
      </c>
      <c r="F89" s="96" t="e">
        <f t="shared" si="10"/>
        <v>#REF!</v>
      </c>
      <c r="G89" s="79" t="e">
        <f>ROUND(#REF!-#REF!,1)</f>
        <v>#REF!</v>
      </c>
      <c r="H89" s="96" t="e">
        <f t="shared" si="11"/>
        <v>#REF!</v>
      </c>
      <c r="I89" s="80" t="e">
        <f>ROUND(#REF!-#REF!,1)</f>
        <v>#REF!</v>
      </c>
      <c r="J89" s="96" t="e">
        <f t="shared" si="12"/>
        <v>#REF!</v>
      </c>
      <c r="K89" s="79" t="e">
        <f>ROUND(#REF!-#REF!,1)</f>
        <v>#REF!</v>
      </c>
      <c r="L89" s="96" t="e">
        <f t="shared" si="13"/>
        <v>#REF!</v>
      </c>
      <c r="M89" s="80" t="e">
        <f>ROUND(#REF!-#REF!,1)</f>
        <v>#REF!</v>
      </c>
      <c r="N89" s="96" t="e">
        <f t="shared" si="14"/>
        <v>#REF!</v>
      </c>
      <c r="P89" s="196" t="e">
        <f t="shared" si="15"/>
        <v>#REF!</v>
      </c>
      <c r="Q89" s="185" t="s">
        <v>176</v>
      </c>
      <c r="R89" s="196" t="e">
        <f t="shared" si="16"/>
        <v>#REF!</v>
      </c>
      <c r="S89" s="185" t="s">
        <v>176</v>
      </c>
      <c r="T89" s="196" t="e">
        <f t="shared" si="17"/>
        <v>#REF!</v>
      </c>
      <c r="U89" s="185" t="s">
        <v>176</v>
      </c>
      <c r="V89" s="196" t="e">
        <f t="shared" si="18"/>
        <v>#REF!</v>
      </c>
      <c r="W89" s="185" t="s">
        <v>176</v>
      </c>
      <c r="X89" s="196" t="e">
        <f t="shared" si="19"/>
        <v>#REF!</v>
      </c>
      <c r="Y89" s="185" t="s">
        <v>176</v>
      </c>
      <c r="Z89" s="196" t="e">
        <f t="shared" si="20"/>
        <v>#REF!</v>
      </c>
      <c r="AA89" s="185" t="s">
        <v>176</v>
      </c>
    </row>
    <row r="90" spans="1:27" ht="11.25" customHeight="1">
      <c r="A90" s="25" t="e">
        <f>#REF!</f>
        <v>#REF!</v>
      </c>
      <c r="B90" s="243" t="s">
        <v>156</v>
      </c>
      <c r="C90" s="79" t="e">
        <f>ROUND(#REF!-#REF!,1)</f>
        <v>#REF!</v>
      </c>
      <c r="D90" s="96" t="e">
        <f t="shared" si="9"/>
        <v>#REF!</v>
      </c>
      <c r="E90" s="80" t="e">
        <f>ROUND(#REF!-#REF!,1)</f>
        <v>#REF!</v>
      </c>
      <c r="F90" s="96" t="e">
        <f t="shared" si="10"/>
        <v>#REF!</v>
      </c>
      <c r="G90" s="79" t="e">
        <f>ROUND(#REF!-#REF!,1)</f>
        <v>#REF!</v>
      </c>
      <c r="H90" s="96" t="e">
        <f t="shared" si="11"/>
        <v>#REF!</v>
      </c>
      <c r="I90" s="80" t="e">
        <f>ROUND(#REF!-#REF!,1)</f>
        <v>#REF!</v>
      </c>
      <c r="J90" s="96" t="e">
        <f t="shared" si="12"/>
        <v>#REF!</v>
      </c>
      <c r="K90" s="79" t="e">
        <f>ROUND(#REF!-#REF!,1)</f>
        <v>#REF!</v>
      </c>
      <c r="L90" s="96" t="e">
        <f t="shared" si="13"/>
        <v>#REF!</v>
      </c>
      <c r="M90" s="80" t="e">
        <f>ROUND(#REF!-#REF!,1)</f>
        <v>#REF!</v>
      </c>
      <c r="N90" s="96" t="e">
        <f t="shared" si="14"/>
        <v>#REF!</v>
      </c>
      <c r="P90" s="196" t="e">
        <f t="shared" si="15"/>
        <v>#REF!</v>
      </c>
      <c r="Q90" s="185" t="s">
        <v>156</v>
      </c>
      <c r="R90" s="196" t="e">
        <f t="shared" si="16"/>
        <v>#REF!</v>
      </c>
      <c r="S90" s="185" t="s">
        <v>156</v>
      </c>
      <c r="T90" s="196" t="e">
        <f t="shared" si="17"/>
        <v>#REF!</v>
      </c>
      <c r="U90" s="185" t="s">
        <v>156</v>
      </c>
      <c r="V90" s="196" t="e">
        <f t="shared" si="18"/>
        <v>#REF!</v>
      </c>
      <c r="W90" s="185" t="s">
        <v>156</v>
      </c>
      <c r="X90" s="196" t="e">
        <f t="shared" si="19"/>
        <v>#REF!</v>
      </c>
      <c r="Y90" s="185" t="s">
        <v>156</v>
      </c>
      <c r="Z90" s="196" t="e">
        <f t="shared" si="20"/>
        <v>#REF!</v>
      </c>
      <c r="AA90" s="185" t="s">
        <v>156</v>
      </c>
    </row>
    <row r="91" spans="1:27" ht="11.25" customHeight="1">
      <c r="A91" s="644" t="e">
        <f>#REF!</f>
        <v>#REF!</v>
      </c>
      <c r="B91" s="243" t="s">
        <v>157</v>
      </c>
      <c r="C91" s="79" t="e">
        <f>ROUND(#REF!-#REF!,1)</f>
        <v>#REF!</v>
      </c>
      <c r="D91" s="96" t="e">
        <f t="shared" si="9"/>
        <v>#REF!</v>
      </c>
      <c r="E91" s="80" t="e">
        <f>ROUND(#REF!-#REF!,1)</f>
        <v>#REF!</v>
      </c>
      <c r="F91" s="96" t="e">
        <f t="shared" si="10"/>
        <v>#REF!</v>
      </c>
      <c r="G91" s="79" t="e">
        <f>ROUND(#REF!-#REF!,1)</f>
        <v>#REF!</v>
      </c>
      <c r="H91" s="96" t="e">
        <f t="shared" si="11"/>
        <v>#REF!</v>
      </c>
      <c r="I91" s="80" t="e">
        <f>ROUND(#REF!-#REF!,1)</f>
        <v>#REF!</v>
      </c>
      <c r="J91" s="96" t="e">
        <f t="shared" si="12"/>
        <v>#REF!</v>
      </c>
      <c r="K91" s="79" t="e">
        <f>ROUND(#REF!-#REF!,1)</f>
        <v>#REF!</v>
      </c>
      <c r="L91" s="96" t="e">
        <f t="shared" si="13"/>
        <v>#REF!</v>
      </c>
      <c r="M91" s="80" t="e">
        <f>ROUND(#REF!-#REF!,1)</f>
        <v>#REF!</v>
      </c>
      <c r="N91" s="96" t="e">
        <f t="shared" si="14"/>
        <v>#REF!</v>
      </c>
      <c r="P91" s="196" t="e">
        <f t="shared" si="15"/>
        <v>#REF!</v>
      </c>
      <c r="Q91" s="185" t="s">
        <v>157</v>
      </c>
      <c r="R91" s="196" t="e">
        <f t="shared" si="16"/>
        <v>#REF!</v>
      </c>
      <c r="S91" s="185" t="s">
        <v>157</v>
      </c>
      <c r="T91" s="196" t="e">
        <f t="shared" si="17"/>
        <v>#REF!</v>
      </c>
      <c r="U91" s="185" t="s">
        <v>157</v>
      </c>
      <c r="V91" s="196" t="e">
        <f t="shared" si="18"/>
        <v>#REF!</v>
      </c>
      <c r="W91" s="185" t="s">
        <v>157</v>
      </c>
      <c r="X91" s="196" t="e">
        <f t="shared" si="19"/>
        <v>#REF!</v>
      </c>
      <c r="Y91" s="185" t="s">
        <v>157</v>
      </c>
      <c r="Z91" s="196" t="e">
        <f t="shared" si="20"/>
        <v>#REF!</v>
      </c>
      <c r="AA91" s="185" t="s">
        <v>157</v>
      </c>
    </row>
    <row r="92" spans="1:27" ht="11.25" customHeight="1">
      <c r="A92" s="644"/>
      <c r="B92" s="243" t="s">
        <v>158</v>
      </c>
      <c r="C92" s="79" t="e">
        <f>ROUND(#REF!-#REF!,1)</f>
        <v>#REF!</v>
      </c>
      <c r="D92" s="96" t="e">
        <f t="shared" si="9"/>
        <v>#REF!</v>
      </c>
      <c r="E92" s="80" t="e">
        <f>ROUND(#REF!-#REF!,1)</f>
        <v>#REF!</v>
      </c>
      <c r="F92" s="96" t="e">
        <f t="shared" si="10"/>
        <v>#REF!</v>
      </c>
      <c r="G92" s="79" t="e">
        <f>ROUND(#REF!-#REF!,1)</f>
        <v>#REF!</v>
      </c>
      <c r="H92" s="96" t="e">
        <f t="shared" si="11"/>
        <v>#REF!</v>
      </c>
      <c r="I92" s="80" t="e">
        <f>ROUND(#REF!-#REF!,1)</f>
        <v>#REF!</v>
      </c>
      <c r="J92" s="96" t="e">
        <f t="shared" si="12"/>
        <v>#REF!</v>
      </c>
      <c r="K92" s="79" t="e">
        <f>ROUND(#REF!-#REF!,1)</f>
        <v>#REF!</v>
      </c>
      <c r="L92" s="96" t="e">
        <f t="shared" si="13"/>
        <v>#REF!</v>
      </c>
      <c r="M92" s="80" t="e">
        <f>ROUND(#REF!-#REF!,1)</f>
        <v>#REF!</v>
      </c>
      <c r="N92" s="96" t="e">
        <f t="shared" si="14"/>
        <v>#REF!</v>
      </c>
      <c r="P92" s="196" t="e">
        <f t="shared" si="15"/>
        <v>#REF!</v>
      </c>
      <c r="Q92" s="185" t="s">
        <v>158</v>
      </c>
      <c r="R92" s="196" t="e">
        <f t="shared" si="16"/>
        <v>#REF!</v>
      </c>
      <c r="S92" s="185" t="s">
        <v>158</v>
      </c>
      <c r="T92" s="196" t="e">
        <f t="shared" si="17"/>
        <v>#REF!</v>
      </c>
      <c r="U92" s="185" t="s">
        <v>158</v>
      </c>
      <c r="V92" s="196" t="e">
        <f t="shared" si="18"/>
        <v>#REF!</v>
      </c>
      <c r="W92" s="185" t="s">
        <v>158</v>
      </c>
      <c r="X92" s="196" t="e">
        <f t="shared" si="19"/>
        <v>#REF!</v>
      </c>
      <c r="Y92" s="185" t="s">
        <v>158</v>
      </c>
      <c r="Z92" s="196" t="e">
        <f t="shared" si="20"/>
        <v>#REF!</v>
      </c>
      <c r="AA92" s="185" t="s">
        <v>158</v>
      </c>
    </row>
    <row r="93" spans="1:27" ht="11.25" customHeight="1">
      <c r="A93" s="644"/>
      <c r="B93" s="243" t="s">
        <v>159</v>
      </c>
      <c r="C93" s="79" t="e">
        <f>ROUND(#REF!-#REF!,1)</f>
        <v>#REF!</v>
      </c>
      <c r="D93" s="96" t="e">
        <f t="shared" si="9"/>
        <v>#REF!</v>
      </c>
      <c r="E93" s="80" t="e">
        <f>ROUND(#REF!-#REF!,1)</f>
        <v>#REF!</v>
      </c>
      <c r="F93" s="96" t="e">
        <f t="shared" si="10"/>
        <v>#REF!</v>
      </c>
      <c r="G93" s="79" t="e">
        <f>ROUND(#REF!-#REF!,1)</f>
        <v>#REF!</v>
      </c>
      <c r="H93" s="96" t="e">
        <f t="shared" si="11"/>
        <v>#REF!</v>
      </c>
      <c r="I93" s="80" t="e">
        <f>ROUND(#REF!-#REF!,1)</f>
        <v>#REF!</v>
      </c>
      <c r="J93" s="96" t="e">
        <f t="shared" si="12"/>
        <v>#REF!</v>
      </c>
      <c r="K93" s="79" t="e">
        <f>ROUND(#REF!-#REF!,1)</f>
        <v>#REF!</v>
      </c>
      <c r="L93" s="96" t="e">
        <f t="shared" si="13"/>
        <v>#REF!</v>
      </c>
      <c r="M93" s="80" t="e">
        <f>ROUND(#REF!-#REF!,1)</f>
        <v>#REF!</v>
      </c>
      <c r="N93" s="96" t="e">
        <f t="shared" si="14"/>
        <v>#REF!</v>
      </c>
      <c r="P93" s="196" t="e">
        <f t="shared" si="15"/>
        <v>#REF!</v>
      </c>
      <c r="Q93" s="185" t="s">
        <v>159</v>
      </c>
      <c r="R93" s="196" t="e">
        <f t="shared" si="16"/>
        <v>#REF!</v>
      </c>
      <c r="S93" s="185" t="s">
        <v>159</v>
      </c>
      <c r="T93" s="196" t="e">
        <f t="shared" si="17"/>
        <v>#REF!</v>
      </c>
      <c r="U93" s="185" t="s">
        <v>159</v>
      </c>
      <c r="V93" s="196" t="e">
        <f t="shared" si="18"/>
        <v>#REF!</v>
      </c>
      <c r="W93" s="185" t="s">
        <v>159</v>
      </c>
      <c r="X93" s="196" t="e">
        <f t="shared" si="19"/>
        <v>#REF!</v>
      </c>
      <c r="Y93" s="185" t="s">
        <v>159</v>
      </c>
      <c r="Z93" s="196" t="e">
        <f t="shared" si="20"/>
        <v>#REF!</v>
      </c>
      <c r="AA93" s="185" t="s">
        <v>159</v>
      </c>
    </row>
    <row r="94" spans="1:27" ht="11.25" customHeight="1">
      <c r="A94" s="644"/>
      <c r="B94" s="243" t="s">
        <v>160</v>
      </c>
      <c r="C94" s="79" t="e">
        <f>ROUND(#REF!-#REF!,1)</f>
        <v>#REF!</v>
      </c>
      <c r="D94" s="96" t="e">
        <f t="shared" si="9"/>
        <v>#REF!</v>
      </c>
      <c r="E94" s="80" t="e">
        <f>ROUND(#REF!-#REF!,1)</f>
        <v>#REF!</v>
      </c>
      <c r="F94" s="96" t="e">
        <f t="shared" si="10"/>
        <v>#REF!</v>
      </c>
      <c r="G94" s="79" t="e">
        <f>ROUND(#REF!-#REF!,1)</f>
        <v>#REF!</v>
      </c>
      <c r="H94" s="96" t="e">
        <f t="shared" si="11"/>
        <v>#REF!</v>
      </c>
      <c r="I94" s="80" t="e">
        <f>ROUND(#REF!-#REF!,1)</f>
        <v>#REF!</v>
      </c>
      <c r="J94" s="96" t="e">
        <f t="shared" si="12"/>
        <v>#REF!</v>
      </c>
      <c r="K94" s="79" t="e">
        <f>ROUND(#REF!-#REF!,1)</f>
        <v>#REF!</v>
      </c>
      <c r="L94" s="96" t="e">
        <f t="shared" si="13"/>
        <v>#REF!</v>
      </c>
      <c r="M94" s="80" t="e">
        <f>ROUND(#REF!-#REF!,1)</f>
        <v>#REF!</v>
      </c>
      <c r="N94" s="96" t="e">
        <f t="shared" si="14"/>
        <v>#REF!</v>
      </c>
      <c r="P94" s="196" t="e">
        <f t="shared" si="15"/>
        <v>#REF!</v>
      </c>
      <c r="Q94" s="185" t="s">
        <v>160</v>
      </c>
      <c r="R94" s="196" t="e">
        <f t="shared" si="16"/>
        <v>#REF!</v>
      </c>
      <c r="S94" s="185" t="s">
        <v>160</v>
      </c>
      <c r="T94" s="196" t="e">
        <f t="shared" si="17"/>
        <v>#REF!</v>
      </c>
      <c r="U94" s="185" t="s">
        <v>160</v>
      </c>
      <c r="V94" s="196" t="e">
        <f t="shared" si="18"/>
        <v>#REF!</v>
      </c>
      <c r="W94" s="185" t="s">
        <v>160</v>
      </c>
      <c r="X94" s="196" t="e">
        <f t="shared" si="19"/>
        <v>#REF!</v>
      </c>
      <c r="Y94" s="185" t="s">
        <v>160</v>
      </c>
      <c r="Z94" s="196" t="e">
        <f t="shared" si="20"/>
        <v>#REF!</v>
      </c>
      <c r="AA94" s="185" t="s">
        <v>160</v>
      </c>
    </row>
    <row r="95" spans="1:27" ht="11.25" customHeight="1">
      <c r="A95" s="644"/>
      <c r="B95" s="243" t="s">
        <v>161</v>
      </c>
      <c r="C95" s="79" t="e">
        <f>ROUND(#REF!-#REF!,1)</f>
        <v>#REF!</v>
      </c>
      <c r="D95" s="96" t="e">
        <f t="shared" si="9"/>
        <v>#REF!</v>
      </c>
      <c r="E95" s="80" t="e">
        <f>ROUND(#REF!-#REF!,1)</f>
        <v>#REF!</v>
      </c>
      <c r="F95" s="96" t="e">
        <f t="shared" si="10"/>
        <v>#REF!</v>
      </c>
      <c r="G95" s="79" t="e">
        <f>ROUND(#REF!-#REF!,1)</f>
        <v>#REF!</v>
      </c>
      <c r="H95" s="96" t="e">
        <f t="shared" si="11"/>
        <v>#REF!</v>
      </c>
      <c r="I95" s="80" t="e">
        <f>ROUND(#REF!-#REF!,1)</f>
        <v>#REF!</v>
      </c>
      <c r="J95" s="96" t="e">
        <f t="shared" si="12"/>
        <v>#REF!</v>
      </c>
      <c r="K95" s="79" t="e">
        <f>ROUND(#REF!-#REF!,1)</f>
        <v>#REF!</v>
      </c>
      <c r="L95" s="96" t="e">
        <f t="shared" si="13"/>
        <v>#REF!</v>
      </c>
      <c r="M95" s="80" t="e">
        <f>ROUND(#REF!-#REF!,1)</f>
        <v>#REF!</v>
      </c>
      <c r="N95" s="96" t="e">
        <f t="shared" si="14"/>
        <v>#REF!</v>
      </c>
      <c r="P95" s="196" t="e">
        <f t="shared" si="15"/>
        <v>#REF!</v>
      </c>
      <c r="Q95" s="185" t="s">
        <v>161</v>
      </c>
      <c r="R95" s="196" t="e">
        <f t="shared" si="16"/>
        <v>#REF!</v>
      </c>
      <c r="S95" s="185" t="s">
        <v>161</v>
      </c>
      <c r="T95" s="196" t="e">
        <f t="shared" si="17"/>
        <v>#REF!</v>
      </c>
      <c r="U95" s="185" t="s">
        <v>161</v>
      </c>
      <c r="V95" s="196" t="e">
        <f t="shared" si="18"/>
        <v>#REF!</v>
      </c>
      <c r="W95" s="185" t="s">
        <v>161</v>
      </c>
      <c r="X95" s="196" t="e">
        <f t="shared" si="19"/>
        <v>#REF!</v>
      </c>
      <c r="Y95" s="185" t="s">
        <v>161</v>
      </c>
      <c r="Z95" s="196" t="e">
        <f t="shared" si="20"/>
        <v>#REF!</v>
      </c>
      <c r="AA95" s="185" t="s">
        <v>161</v>
      </c>
    </row>
    <row r="96" spans="1:27" ht="11.25" customHeight="1">
      <c r="A96" s="644"/>
      <c r="B96" s="243" t="s">
        <v>162</v>
      </c>
      <c r="C96" s="142" t="e">
        <f>ROUND(#REF!-#REF!,1)</f>
        <v>#REF!</v>
      </c>
      <c r="D96" s="143" t="e">
        <f t="shared" si="9"/>
        <v>#REF!</v>
      </c>
      <c r="E96" s="144" t="e">
        <f>ROUND(#REF!-#REF!,1)</f>
        <v>#REF!</v>
      </c>
      <c r="F96" s="143" t="e">
        <f t="shared" si="10"/>
        <v>#REF!</v>
      </c>
      <c r="G96" s="142" t="e">
        <f>ROUND(#REF!-#REF!,1)</f>
        <v>#REF!</v>
      </c>
      <c r="H96" s="143" t="e">
        <f t="shared" si="11"/>
        <v>#REF!</v>
      </c>
      <c r="I96" s="144" t="e">
        <f>ROUND(#REF!-#REF!,1)</f>
        <v>#REF!</v>
      </c>
      <c r="J96" s="143" t="e">
        <f t="shared" si="12"/>
        <v>#REF!</v>
      </c>
      <c r="K96" s="142" t="e">
        <f>ROUND(#REF!-#REF!,1)</f>
        <v>#REF!</v>
      </c>
      <c r="L96" s="143" t="e">
        <f t="shared" si="13"/>
        <v>#REF!</v>
      </c>
      <c r="M96" s="144" t="e">
        <f>ROUND(#REF!-#REF!,1)</f>
        <v>#REF!</v>
      </c>
      <c r="N96" s="143" t="e">
        <f t="shared" si="14"/>
        <v>#REF!</v>
      </c>
      <c r="P96" s="196" t="e">
        <f t="shared" si="15"/>
        <v>#REF!</v>
      </c>
      <c r="Q96" s="185" t="s">
        <v>162</v>
      </c>
      <c r="R96" s="196" t="e">
        <f t="shared" si="16"/>
        <v>#REF!</v>
      </c>
      <c r="S96" s="185" t="s">
        <v>162</v>
      </c>
      <c r="T96" s="196" t="e">
        <f t="shared" si="17"/>
        <v>#REF!</v>
      </c>
      <c r="U96" s="185" t="s">
        <v>162</v>
      </c>
      <c r="V96" s="196" t="e">
        <f t="shared" si="18"/>
        <v>#REF!</v>
      </c>
      <c r="W96" s="185" t="s">
        <v>162</v>
      </c>
      <c r="X96" s="196" t="e">
        <f t="shared" si="19"/>
        <v>#REF!</v>
      </c>
      <c r="Y96" s="185" t="s">
        <v>162</v>
      </c>
      <c r="Z96" s="196" t="e">
        <f t="shared" si="20"/>
        <v>#REF!</v>
      </c>
      <c r="AA96" s="185" t="s">
        <v>162</v>
      </c>
    </row>
    <row r="97" spans="1:27" ht="11.25" customHeight="1">
      <c r="A97" s="289"/>
      <c r="B97" s="244" t="s">
        <v>54</v>
      </c>
      <c r="C97" s="145"/>
      <c r="D97" s="146" t="e">
        <f>MAXA(C85:C96)</f>
        <v>#REF!</v>
      </c>
      <c r="E97" s="145"/>
      <c r="F97" s="146" t="e">
        <f>MAXA(E85:E96)</f>
        <v>#REF!</v>
      </c>
      <c r="G97" s="145"/>
      <c r="H97" s="146" t="e">
        <f>MAXA(G85:G96)</f>
        <v>#REF!</v>
      </c>
      <c r="I97" s="145"/>
      <c r="J97" s="146" t="e">
        <f>MAXA(I85:I96)</f>
        <v>#REF!</v>
      </c>
      <c r="K97" s="145"/>
      <c r="L97" s="146" t="e">
        <f>MAXA(K85:K96)</f>
        <v>#REF!</v>
      </c>
      <c r="M97" s="145"/>
      <c r="N97" s="146" t="e">
        <f>MAXA(M85:M96)</f>
        <v>#REF!</v>
      </c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</row>
    <row r="98" spans="1:27" ht="11.25" customHeight="1">
      <c r="A98" s="290"/>
      <c r="B98" s="245" t="s">
        <v>55</v>
      </c>
      <c r="C98" s="147" t="e">
        <f>SUM(C85:C96)</f>
        <v>#REF!</v>
      </c>
      <c r="D98" s="148"/>
      <c r="E98" s="147" t="e">
        <f>SUM(E85:E96)</f>
        <v>#REF!</v>
      </c>
      <c r="F98" s="149"/>
      <c r="G98" s="147" t="e">
        <f>SUM(G85:G96)</f>
        <v>#REF!</v>
      </c>
      <c r="H98" s="148"/>
      <c r="I98" s="147" t="e">
        <f>SUM(I85:I96)</f>
        <v>#REF!</v>
      </c>
      <c r="J98" s="149"/>
      <c r="K98" s="147" t="e">
        <f>SUM(K85:K96)</f>
        <v>#REF!</v>
      </c>
      <c r="L98" s="148"/>
      <c r="M98" s="147" t="e">
        <f>SUM(M85:M96)</f>
        <v>#REF!</v>
      </c>
      <c r="N98" s="150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</row>
    <row r="99" spans="1:27" ht="11.25" customHeight="1">
      <c r="A99" s="346"/>
      <c r="B99" s="242" t="s">
        <v>177</v>
      </c>
      <c r="C99" s="77" t="e">
        <f>ROUND(#REF!-#REF!,1)</f>
        <v>#REF!</v>
      </c>
      <c r="D99" s="95" t="e">
        <f aca="true" t="shared" si="21" ref="D99:D110">IF(C99=D$111,"最大値","　")</f>
        <v>#REF!</v>
      </c>
      <c r="E99" s="78" t="e">
        <f>ROUND(#REF!-#REF!,1)</f>
        <v>#REF!</v>
      </c>
      <c r="F99" s="95" t="e">
        <f>IF(E99=F$111,"最大値","　")</f>
        <v>#REF!</v>
      </c>
      <c r="G99" s="77" t="e">
        <f>ROUND(#REF!-#REF!,1)</f>
        <v>#REF!</v>
      </c>
      <c r="H99" s="95" t="e">
        <f aca="true" t="shared" si="22" ref="H99:H110">IF(G99=H$111,"最大値","　")</f>
        <v>#REF!</v>
      </c>
      <c r="I99" s="78" t="e">
        <f>ROUND(#REF!-#REF!,1)</f>
        <v>#REF!</v>
      </c>
      <c r="J99" s="95" t="e">
        <f aca="true" t="shared" si="23" ref="J99:J110">IF(I99=J$111,"最大値","　")</f>
        <v>#REF!</v>
      </c>
      <c r="K99" s="77" t="e">
        <f>ROUND(#REF!-#REF!,1)</f>
        <v>#REF!</v>
      </c>
      <c r="L99" s="95" t="e">
        <f aca="true" t="shared" si="24" ref="L99:L110">IF(K99=L$111,"最大値","　")</f>
        <v>#REF!</v>
      </c>
      <c r="M99" s="78" t="e">
        <f>ROUND(#REF!-#REF!,1)</f>
        <v>#REF!</v>
      </c>
      <c r="N99" s="95" t="e">
        <f aca="true" t="shared" si="25" ref="N99:N110">IF(M99=N$111,"最大値","　")</f>
        <v>#REF!</v>
      </c>
      <c r="P99" s="196" t="e">
        <f>RANK(C99,C$99:C$110)</f>
        <v>#REF!</v>
      </c>
      <c r="Q99" s="185" t="s">
        <v>177</v>
      </c>
      <c r="R99" s="196" t="e">
        <f>RANK(E99,E$99:E$110)</f>
        <v>#REF!</v>
      </c>
      <c r="S99" s="185" t="s">
        <v>177</v>
      </c>
      <c r="T99" s="196" t="e">
        <f>RANK(G99,G$99:G$110)</f>
        <v>#REF!</v>
      </c>
      <c r="U99" s="185" t="s">
        <v>177</v>
      </c>
      <c r="V99" s="196" t="e">
        <f>RANK(I99,I$99:I$110)</f>
        <v>#REF!</v>
      </c>
      <c r="W99" s="185" t="s">
        <v>177</v>
      </c>
      <c r="X99" s="196" t="e">
        <f>RANK(K99,K$99:K$110)</f>
        <v>#REF!</v>
      </c>
      <c r="Y99" s="185" t="s">
        <v>177</v>
      </c>
      <c r="Z99" s="196" t="e">
        <f>RANK(M99,M$99:M$110)</f>
        <v>#REF!</v>
      </c>
      <c r="AA99" s="185" t="s">
        <v>177</v>
      </c>
    </row>
    <row r="100" spans="1:27" ht="11.25" customHeight="1">
      <c r="A100" s="640" t="e">
        <f>#REF!</f>
        <v>#REF!</v>
      </c>
      <c r="B100" s="242" t="s">
        <v>171</v>
      </c>
      <c r="C100" s="77" t="e">
        <f>ROUND(#REF!-#REF!,1)</f>
        <v>#REF!</v>
      </c>
      <c r="D100" s="95" t="e">
        <f t="shared" si="21"/>
        <v>#REF!</v>
      </c>
      <c r="E100" s="78" t="e">
        <f>ROUND(#REF!-#REF!,1)</f>
        <v>#REF!</v>
      </c>
      <c r="F100" s="95" t="e">
        <f aca="true" t="shared" si="26" ref="F100:F110">IF(E100=F$111,"最大値","　")</f>
        <v>#REF!</v>
      </c>
      <c r="G100" s="77" t="e">
        <f>ROUND(#REF!-#REF!,1)</f>
        <v>#REF!</v>
      </c>
      <c r="H100" s="95" t="e">
        <f t="shared" si="22"/>
        <v>#REF!</v>
      </c>
      <c r="I100" s="78" t="e">
        <f>ROUND(#REF!-#REF!,1)</f>
        <v>#REF!</v>
      </c>
      <c r="J100" s="95" t="e">
        <f t="shared" si="23"/>
        <v>#REF!</v>
      </c>
      <c r="K100" s="77" t="e">
        <f>ROUND(#REF!-#REF!,1)</f>
        <v>#REF!</v>
      </c>
      <c r="L100" s="95" t="e">
        <f t="shared" si="24"/>
        <v>#REF!</v>
      </c>
      <c r="M100" s="78" t="e">
        <f>ROUND(#REF!-#REF!,1)</f>
        <v>#REF!</v>
      </c>
      <c r="N100" s="95" t="e">
        <f t="shared" si="25"/>
        <v>#REF!</v>
      </c>
      <c r="P100" s="196" t="e">
        <f aca="true" t="shared" si="27" ref="P100:P110">RANK(C100,C$99:C$110)</f>
        <v>#REF!</v>
      </c>
      <c r="Q100" s="185" t="s">
        <v>171</v>
      </c>
      <c r="R100" s="196" t="e">
        <f aca="true" t="shared" si="28" ref="R100:R110">RANK(E100,E$99:E$110)</f>
        <v>#REF!</v>
      </c>
      <c r="S100" s="185" t="s">
        <v>171</v>
      </c>
      <c r="T100" s="196" t="e">
        <f aca="true" t="shared" si="29" ref="T100:T110">RANK(G100,G$99:G$110)</f>
        <v>#REF!</v>
      </c>
      <c r="U100" s="185" t="s">
        <v>171</v>
      </c>
      <c r="V100" s="196" t="e">
        <f aca="true" t="shared" si="30" ref="V100:V110">RANK(I100,I$99:I$110)</f>
        <v>#REF!</v>
      </c>
      <c r="W100" s="185" t="s">
        <v>171</v>
      </c>
      <c r="X100" s="196" t="e">
        <f aca="true" t="shared" si="31" ref="X100:X110">RANK(K100,K$99:K$110)</f>
        <v>#REF!</v>
      </c>
      <c r="Y100" s="185" t="s">
        <v>171</v>
      </c>
      <c r="Z100" s="196" t="e">
        <f aca="true" t="shared" si="32" ref="Z100:Z110">RANK(M100,M$99:M$110)</f>
        <v>#REF!</v>
      </c>
      <c r="AA100" s="185" t="s">
        <v>171</v>
      </c>
    </row>
    <row r="101" spans="1:27" ht="11.25" customHeight="1">
      <c r="A101" s="641"/>
      <c r="B101" s="243" t="s">
        <v>173</v>
      </c>
      <c r="C101" s="79" t="e">
        <f>ROUND(#REF!-#REF!,1)</f>
        <v>#REF!</v>
      </c>
      <c r="D101" s="96" t="e">
        <f t="shared" si="21"/>
        <v>#REF!</v>
      </c>
      <c r="E101" s="80" t="e">
        <f>ROUND(#REF!-#REF!,1)</f>
        <v>#REF!</v>
      </c>
      <c r="F101" s="96" t="e">
        <f t="shared" si="26"/>
        <v>#REF!</v>
      </c>
      <c r="G101" s="79" t="e">
        <f>ROUND(#REF!-#REF!,1)</f>
        <v>#REF!</v>
      </c>
      <c r="H101" s="96" t="e">
        <f t="shared" si="22"/>
        <v>#REF!</v>
      </c>
      <c r="I101" s="80" t="e">
        <f>ROUND(#REF!-#REF!,1)</f>
        <v>#REF!</v>
      </c>
      <c r="J101" s="96" t="e">
        <f t="shared" si="23"/>
        <v>#REF!</v>
      </c>
      <c r="K101" s="79" t="e">
        <f>ROUND(#REF!-#REF!,1)</f>
        <v>#REF!</v>
      </c>
      <c r="L101" s="96" t="e">
        <f t="shared" si="24"/>
        <v>#REF!</v>
      </c>
      <c r="M101" s="80" t="e">
        <f>ROUND(#REF!-#REF!,1)</f>
        <v>#REF!</v>
      </c>
      <c r="N101" s="96" t="e">
        <f t="shared" si="25"/>
        <v>#REF!</v>
      </c>
      <c r="P101" s="196" t="e">
        <f t="shared" si="27"/>
        <v>#REF!</v>
      </c>
      <c r="Q101" s="185" t="s">
        <v>172</v>
      </c>
      <c r="R101" s="196" t="e">
        <f t="shared" si="28"/>
        <v>#REF!</v>
      </c>
      <c r="S101" s="185" t="s">
        <v>172</v>
      </c>
      <c r="T101" s="196" t="e">
        <f t="shared" si="29"/>
        <v>#REF!</v>
      </c>
      <c r="U101" s="185" t="s">
        <v>172</v>
      </c>
      <c r="V101" s="196" t="e">
        <f t="shared" si="30"/>
        <v>#REF!</v>
      </c>
      <c r="W101" s="185" t="s">
        <v>172</v>
      </c>
      <c r="X101" s="196" t="e">
        <f t="shared" si="31"/>
        <v>#REF!</v>
      </c>
      <c r="Y101" s="185" t="s">
        <v>172</v>
      </c>
      <c r="Z101" s="196" t="e">
        <f t="shared" si="32"/>
        <v>#REF!</v>
      </c>
      <c r="AA101" s="185" t="s">
        <v>172</v>
      </c>
    </row>
    <row r="102" spans="1:27" ht="11.25" customHeight="1">
      <c r="A102" s="641"/>
      <c r="B102" s="243" t="s">
        <v>175</v>
      </c>
      <c r="C102" s="79" t="e">
        <f>ROUND(#REF!-#REF!,1)</f>
        <v>#REF!</v>
      </c>
      <c r="D102" s="96" t="e">
        <f t="shared" si="21"/>
        <v>#REF!</v>
      </c>
      <c r="E102" s="80" t="e">
        <f>ROUND(#REF!-#REF!,1)</f>
        <v>#REF!</v>
      </c>
      <c r="F102" s="96" t="e">
        <f t="shared" si="26"/>
        <v>#REF!</v>
      </c>
      <c r="G102" s="79" t="e">
        <f>ROUND(#REF!-#REF!,1)</f>
        <v>#REF!</v>
      </c>
      <c r="H102" s="96" t="e">
        <f t="shared" si="22"/>
        <v>#REF!</v>
      </c>
      <c r="I102" s="80" t="e">
        <f>ROUND(#REF!-#REF!,1)</f>
        <v>#REF!</v>
      </c>
      <c r="J102" s="96" t="e">
        <f t="shared" si="23"/>
        <v>#REF!</v>
      </c>
      <c r="K102" s="79" t="e">
        <f>ROUND(#REF!-#REF!,1)</f>
        <v>#REF!</v>
      </c>
      <c r="L102" s="96" t="e">
        <f t="shared" si="24"/>
        <v>#REF!</v>
      </c>
      <c r="M102" s="80" t="e">
        <f>ROUND(#REF!-#REF!,1)</f>
        <v>#REF!</v>
      </c>
      <c r="N102" s="96" t="e">
        <f t="shared" si="25"/>
        <v>#REF!</v>
      </c>
      <c r="P102" s="196" t="e">
        <f t="shared" si="27"/>
        <v>#REF!</v>
      </c>
      <c r="Q102" s="185" t="s">
        <v>174</v>
      </c>
      <c r="R102" s="196" t="e">
        <f t="shared" si="28"/>
        <v>#REF!</v>
      </c>
      <c r="S102" s="185" t="s">
        <v>174</v>
      </c>
      <c r="T102" s="196" t="e">
        <f t="shared" si="29"/>
        <v>#REF!</v>
      </c>
      <c r="U102" s="185" t="s">
        <v>174</v>
      </c>
      <c r="V102" s="196" t="e">
        <f t="shared" si="30"/>
        <v>#REF!</v>
      </c>
      <c r="W102" s="185" t="s">
        <v>174</v>
      </c>
      <c r="X102" s="196" t="e">
        <f t="shared" si="31"/>
        <v>#REF!</v>
      </c>
      <c r="Y102" s="185" t="s">
        <v>174</v>
      </c>
      <c r="Z102" s="196" t="e">
        <f t="shared" si="32"/>
        <v>#REF!</v>
      </c>
      <c r="AA102" s="185" t="s">
        <v>174</v>
      </c>
    </row>
    <row r="103" spans="1:27" ht="11.25" customHeight="1">
      <c r="A103" s="641"/>
      <c r="B103" s="243" t="s">
        <v>176</v>
      </c>
      <c r="C103" s="79" t="e">
        <f>ROUND(#REF!-#REF!,1)</f>
        <v>#REF!</v>
      </c>
      <c r="D103" s="96" t="e">
        <f t="shared" si="21"/>
        <v>#REF!</v>
      </c>
      <c r="E103" s="80" t="e">
        <f>ROUND(#REF!-#REF!,1)</f>
        <v>#REF!</v>
      </c>
      <c r="F103" s="96" t="e">
        <f t="shared" si="26"/>
        <v>#REF!</v>
      </c>
      <c r="G103" s="79" t="e">
        <f>ROUND(#REF!-#REF!,1)</f>
        <v>#REF!</v>
      </c>
      <c r="H103" s="96" t="e">
        <f t="shared" si="22"/>
        <v>#REF!</v>
      </c>
      <c r="I103" s="80" t="e">
        <f>ROUND(#REF!-#REF!,1)</f>
        <v>#REF!</v>
      </c>
      <c r="J103" s="96" t="e">
        <f t="shared" si="23"/>
        <v>#REF!</v>
      </c>
      <c r="K103" s="79" t="e">
        <f>ROUND(#REF!-#REF!,1)</f>
        <v>#REF!</v>
      </c>
      <c r="L103" s="96" t="e">
        <f t="shared" si="24"/>
        <v>#REF!</v>
      </c>
      <c r="M103" s="80" t="e">
        <f>ROUND(#REF!-#REF!,1)</f>
        <v>#REF!</v>
      </c>
      <c r="N103" s="96" t="e">
        <f t="shared" si="25"/>
        <v>#REF!</v>
      </c>
      <c r="P103" s="196" t="e">
        <f t="shared" si="27"/>
        <v>#REF!</v>
      </c>
      <c r="Q103" s="185" t="s">
        <v>176</v>
      </c>
      <c r="R103" s="196" t="e">
        <f t="shared" si="28"/>
        <v>#REF!</v>
      </c>
      <c r="S103" s="185" t="s">
        <v>176</v>
      </c>
      <c r="T103" s="196" t="e">
        <f t="shared" si="29"/>
        <v>#REF!</v>
      </c>
      <c r="U103" s="185" t="s">
        <v>176</v>
      </c>
      <c r="V103" s="196" t="e">
        <f t="shared" si="30"/>
        <v>#REF!</v>
      </c>
      <c r="W103" s="185" t="s">
        <v>176</v>
      </c>
      <c r="X103" s="196" t="e">
        <f t="shared" si="31"/>
        <v>#REF!</v>
      </c>
      <c r="Y103" s="185" t="s">
        <v>176</v>
      </c>
      <c r="Z103" s="196" t="e">
        <f t="shared" si="32"/>
        <v>#REF!</v>
      </c>
      <c r="AA103" s="185" t="s">
        <v>176</v>
      </c>
    </row>
    <row r="104" spans="1:27" ht="11.25" customHeight="1">
      <c r="A104" s="25" t="e">
        <f>#REF!</f>
        <v>#REF!</v>
      </c>
      <c r="B104" s="243" t="s">
        <v>156</v>
      </c>
      <c r="C104" s="79" t="e">
        <f>ROUND(#REF!-#REF!,1)</f>
        <v>#REF!</v>
      </c>
      <c r="D104" s="96" t="e">
        <f t="shared" si="21"/>
        <v>#REF!</v>
      </c>
      <c r="E104" s="80" t="e">
        <f>ROUND(#REF!-#REF!,1)</f>
        <v>#REF!</v>
      </c>
      <c r="F104" s="96" t="e">
        <f t="shared" si="26"/>
        <v>#REF!</v>
      </c>
      <c r="G104" s="79" t="e">
        <f>ROUND(#REF!-#REF!,1)</f>
        <v>#REF!</v>
      </c>
      <c r="H104" s="96" t="e">
        <f t="shared" si="22"/>
        <v>#REF!</v>
      </c>
      <c r="I104" s="80" t="e">
        <f>ROUND(#REF!-#REF!,1)</f>
        <v>#REF!</v>
      </c>
      <c r="J104" s="96" t="e">
        <f t="shared" si="23"/>
        <v>#REF!</v>
      </c>
      <c r="K104" s="79" t="e">
        <f>ROUND(#REF!-#REF!,1)</f>
        <v>#REF!</v>
      </c>
      <c r="L104" s="96" t="e">
        <f t="shared" si="24"/>
        <v>#REF!</v>
      </c>
      <c r="M104" s="80" t="e">
        <f>ROUND(#REF!-#REF!,1)</f>
        <v>#REF!</v>
      </c>
      <c r="N104" s="96" t="e">
        <f t="shared" si="25"/>
        <v>#REF!</v>
      </c>
      <c r="P104" s="196" t="e">
        <f t="shared" si="27"/>
        <v>#REF!</v>
      </c>
      <c r="Q104" s="185" t="s">
        <v>156</v>
      </c>
      <c r="R104" s="196" t="e">
        <f t="shared" si="28"/>
        <v>#REF!</v>
      </c>
      <c r="S104" s="185" t="s">
        <v>156</v>
      </c>
      <c r="T104" s="196" t="e">
        <f t="shared" si="29"/>
        <v>#REF!</v>
      </c>
      <c r="U104" s="185" t="s">
        <v>156</v>
      </c>
      <c r="V104" s="196" t="e">
        <f t="shared" si="30"/>
        <v>#REF!</v>
      </c>
      <c r="W104" s="185" t="s">
        <v>156</v>
      </c>
      <c r="X104" s="196" t="e">
        <f t="shared" si="31"/>
        <v>#REF!</v>
      </c>
      <c r="Y104" s="185" t="s">
        <v>156</v>
      </c>
      <c r="Z104" s="196" t="e">
        <f t="shared" si="32"/>
        <v>#REF!</v>
      </c>
      <c r="AA104" s="185" t="s">
        <v>156</v>
      </c>
    </row>
    <row r="105" spans="1:27" ht="11.25" customHeight="1">
      <c r="A105" s="642" t="e">
        <f>#REF!</f>
        <v>#REF!</v>
      </c>
      <c r="B105" s="243" t="s">
        <v>157</v>
      </c>
      <c r="C105" s="79" t="e">
        <f>ROUND(#REF!-#REF!,1)</f>
        <v>#REF!</v>
      </c>
      <c r="D105" s="96" t="e">
        <f t="shared" si="21"/>
        <v>#REF!</v>
      </c>
      <c r="E105" s="80" t="e">
        <f>ROUND(#REF!-#REF!,1)</f>
        <v>#REF!</v>
      </c>
      <c r="F105" s="96" t="e">
        <f t="shared" si="26"/>
        <v>#REF!</v>
      </c>
      <c r="G105" s="79" t="e">
        <f>ROUND(#REF!-#REF!,1)</f>
        <v>#REF!</v>
      </c>
      <c r="H105" s="96" t="e">
        <f t="shared" si="22"/>
        <v>#REF!</v>
      </c>
      <c r="I105" s="80" t="e">
        <f>ROUND(#REF!-#REF!,1)</f>
        <v>#REF!</v>
      </c>
      <c r="J105" s="96" t="e">
        <f t="shared" si="23"/>
        <v>#REF!</v>
      </c>
      <c r="K105" s="79" t="e">
        <f>ROUND(#REF!-#REF!,1)</f>
        <v>#REF!</v>
      </c>
      <c r="L105" s="96" t="e">
        <f t="shared" si="24"/>
        <v>#REF!</v>
      </c>
      <c r="M105" s="80" t="e">
        <f>ROUND(#REF!-#REF!,1)</f>
        <v>#REF!</v>
      </c>
      <c r="N105" s="96" t="e">
        <f t="shared" si="25"/>
        <v>#REF!</v>
      </c>
      <c r="P105" s="196" t="e">
        <f t="shared" si="27"/>
        <v>#REF!</v>
      </c>
      <c r="Q105" s="185" t="s">
        <v>157</v>
      </c>
      <c r="R105" s="196" t="e">
        <f t="shared" si="28"/>
        <v>#REF!</v>
      </c>
      <c r="S105" s="185" t="s">
        <v>157</v>
      </c>
      <c r="T105" s="196" t="e">
        <f t="shared" si="29"/>
        <v>#REF!</v>
      </c>
      <c r="U105" s="185" t="s">
        <v>157</v>
      </c>
      <c r="V105" s="196" t="e">
        <f t="shared" si="30"/>
        <v>#REF!</v>
      </c>
      <c r="W105" s="185" t="s">
        <v>157</v>
      </c>
      <c r="X105" s="196" t="e">
        <f t="shared" si="31"/>
        <v>#REF!</v>
      </c>
      <c r="Y105" s="185" t="s">
        <v>157</v>
      </c>
      <c r="Z105" s="196" t="e">
        <f t="shared" si="32"/>
        <v>#REF!</v>
      </c>
      <c r="AA105" s="185" t="s">
        <v>157</v>
      </c>
    </row>
    <row r="106" spans="1:27" ht="11.25" customHeight="1">
      <c r="A106" s="642"/>
      <c r="B106" s="243" t="s">
        <v>158</v>
      </c>
      <c r="C106" s="79" t="e">
        <f>ROUND(#REF!-#REF!,1)</f>
        <v>#REF!</v>
      </c>
      <c r="D106" s="96" t="e">
        <f t="shared" si="21"/>
        <v>#REF!</v>
      </c>
      <c r="E106" s="80" t="e">
        <f>ROUND(#REF!-#REF!,1)</f>
        <v>#REF!</v>
      </c>
      <c r="F106" s="96" t="e">
        <f t="shared" si="26"/>
        <v>#REF!</v>
      </c>
      <c r="G106" s="79" t="e">
        <f>ROUND(#REF!-#REF!,1)</f>
        <v>#REF!</v>
      </c>
      <c r="H106" s="96" t="e">
        <f t="shared" si="22"/>
        <v>#REF!</v>
      </c>
      <c r="I106" s="80" t="e">
        <f>ROUND(#REF!-#REF!,1)</f>
        <v>#REF!</v>
      </c>
      <c r="J106" s="96" t="e">
        <f t="shared" si="23"/>
        <v>#REF!</v>
      </c>
      <c r="K106" s="79" t="e">
        <f>ROUND(#REF!-#REF!,1)</f>
        <v>#REF!</v>
      </c>
      <c r="L106" s="96" t="e">
        <f t="shared" si="24"/>
        <v>#REF!</v>
      </c>
      <c r="M106" s="80" t="e">
        <f>ROUND(#REF!-#REF!,1)</f>
        <v>#REF!</v>
      </c>
      <c r="N106" s="96" t="e">
        <f t="shared" si="25"/>
        <v>#REF!</v>
      </c>
      <c r="P106" s="196" t="e">
        <f t="shared" si="27"/>
        <v>#REF!</v>
      </c>
      <c r="Q106" s="185" t="s">
        <v>158</v>
      </c>
      <c r="R106" s="196" t="e">
        <f t="shared" si="28"/>
        <v>#REF!</v>
      </c>
      <c r="S106" s="185" t="s">
        <v>158</v>
      </c>
      <c r="T106" s="196" t="e">
        <f t="shared" si="29"/>
        <v>#REF!</v>
      </c>
      <c r="U106" s="185" t="s">
        <v>158</v>
      </c>
      <c r="V106" s="196" t="e">
        <f t="shared" si="30"/>
        <v>#REF!</v>
      </c>
      <c r="W106" s="185" t="s">
        <v>158</v>
      </c>
      <c r="X106" s="196" t="e">
        <f t="shared" si="31"/>
        <v>#REF!</v>
      </c>
      <c r="Y106" s="185" t="s">
        <v>158</v>
      </c>
      <c r="Z106" s="196" t="e">
        <f t="shared" si="32"/>
        <v>#REF!</v>
      </c>
      <c r="AA106" s="185" t="s">
        <v>158</v>
      </c>
    </row>
    <row r="107" spans="1:27" ht="11.25" customHeight="1">
      <c r="A107" s="642"/>
      <c r="B107" s="243" t="s">
        <v>159</v>
      </c>
      <c r="C107" s="79" t="e">
        <f>ROUND(#REF!-#REF!,1)</f>
        <v>#REF!</v>
      </c>
      <c r="D107" s="96" t="e">
        <f t="shared" si="21"/>
        <v>#REF!</v>
      </c>
      <c r="E107" s="80" t="e">
        <f>ROUND(#REF!-#REF!,1)</f>
        <v>#REF!</v>
      </c>
      <c r="F107" s="96" t="e">
        <f t="shared" si="26"/>
        <v>#REF!</v>
      </c>
      <c r="G107" s="79" t="e">
        <f>ROUND(#REF!-#REF!,1)</f>
        <v>#REF!</v>
      </c>
      <c r="H107" s="96" t="e">
        <f t="shared" si="22"/>
        <v>#REF!</v>
      </c>
      <c r="I107" s="80" t="e">
        <f>ROUND(#REF!-#REF!,1)</f>
        <v>#REF!</v>
      </c>
      <c r="J107" s="96" t="e">
        <f t="shared" si="23"/>
        <v>#REF!</v>
      </c>
      <c r="K107" s="79" t="e">
        <f>ROUND(#REF!-#REF!,1)</f>
        <v>#REF!</v>
      </c>
      <c r="L107" s="96" t="e">
        <f t="shared" si="24"/>
        <v>#REF!</v>
      </c>
      <c r="M107" s="80" t="e">
        <f>ROUND(#REF!-#REF!,1)</f>
        <v>#REF!</v>
      </c>
      <c r="N107" s="96" t="e">
        <f t="shared" si="25"/>
        <v>#REF!</v>
      </c>
      <c r="P107" s="196" t="e">
        <f t="shared" si="27"/>
        <v>#REF!</v>
      </c>
      <c r="Q107" s="185" t="s">
        <v>159</v>
      </c>
      <c r="R107" s="196" t="e">
        <f t="shared" si="28"/>
        <v>#REF!</v>
      </c>
      <c r="S107" s="185" t="s">
        <v>159</v>
      </c>
      <c r="T107" s="196" t="e">
        <f t="shared" si="29"/>
        <v>#REF!</v>
      </c>
      <c r="U107" s="185" t="s">
        <v>159</v>
      </c>
      <c r="V107" s="196" t="e">
        <f t="shared" si="30"/>
        <v>#REF!</v>
      </c>
      <c r="W107" s="185" t="s">
        <v>159</v>
      </c>
      <c r="X107" s="196" t="e">
        <f t="shared" si="31"/>
        <v>#REF!</v>
      </c>
      <c r="Y107" s="185" t="s">
        <v>159</v>
      </c>
      <c r="Z107" s="196" t="e">
        <f t="shared" si="32"/>
        <v>#REF!</v>
      </c>
      <c r="AA107" s="185" t="s">
        <v>159</v>
      </c>
    </row>
    <row r="108" spans="1:27" ht="11.25" customHeight="1">
      <c r="A108" s="642"/>
      <c r="B108" s="243" t="s">
        <v>160</v>
      </c>
      <c r="C108" s="79" t="e">
        <f>ROUND(#REF!-#REF!,1)</f>
        <v>#REF!</v>
      </c>
      <c r="D108" s="96" t="e">
        <f t="shared" si="21"/>
        <v>#REF!</v>
      </c>
      <c r="E108" s="80" t="e">
        <f>ROUND(#REF!-#REF!,1)</f>
        <v>#REF!</v>
      </c>
      <c r="F108" s="96" t="e">
        <f t="shared" si="26"/>
        <v>#REF!</v>
      </c>
      <c r="G108" s="79" t="e">
        <f>ROUND(#REF!-#REF!,1)</f>
        <v>#REF!</v>
      </c>
      <c r="H108" s="96" t="e">
        <f t="shared" si="22"/>
        <v>#REF!</v>
      </c>
      <c r="I108" s="80" t="e">
        <f>ROUND(#REF!-#REF!,1)</f>
        <v>#REF!</v>
      </c>
      <c r="J108" s="96" t="e">
        <f t="shared" si="23"/>
        <v>#REF!</v>
      </c>
      <c r="K108" s="79" t="e">
        <f>ROUND(#REF!-#REF!,1)</f>
        <v>#REF!</v>
      </c>
      <c r="L108" s="96" t="e">
        <f t="shared" si="24"/>
        <v>#REF!</v>
      </c>
      <c r="M108" s="80" t="e">
        <f>ROUND(#REF!-#REF!,1)</f>
        <v>#REF!</v>
      </c>
      <c r="N108" s="96" t="e">
        <f t="shared" si="25"/>
        <v>#REF!</v>
      </c>
      <c r="P108" s="196" t="e">
        <f t="shared" si="27"/>
        <v>#REF!</v>
      </c>
      <c r="Q108" s="185" t="s">
        <v>160</v>
      </c>
      <c r="R108" s="196" t="e">
        <f t="shared" si="28"/>
        <v>#REF!</v>
      </c>
      <c r="S108" s="185" t="s">
        <v>160</v>
      </c>
      <c r="T108" s="196" t="e">
        <f t="shared" si="29"/>
        <v>#REF!</v>
      </c>
      <c r="U108" s="185" t="s">
        <v>160</v>
      </c>
      <c r="V108" s="196" t="e">
        <f t="shared" si="30"/>
        <v>#REF!</v>
      </c>
      <c r="W108" s="185" t="s">
        <v>160</v>
      </c>
      <c r="X108" s="196" t="e">
        <f t="shared" si="31"/>
        <v>#REF!</v>
      </c>
      <c r="Y108" s="185" t="s">
        <v>160</v>
      </c>
      <c r="Z108" s="196" t="e">
        <f t="shared" si="32"/>
        <v>#REF!</v>
      </c>
      <c r="AA108" s="185" t="s">
        <v>160</v>
      </c>
    </row>
    <row r="109" spans="1:27" ht="11.25" customHeight="1">
      <c r="A109" s="642"/>
      <c r="B109" s="243" t="s">
        <v>161</v>
      </c>
      <c r="C109" s="79" t="e">
        <f>ROUND(#REF!-#REF!,1)</f>
        <v>#REF!</v>
      </c>
      <c r="D109" s="96" t="e">
        <f t="shared" si="21"/>
        <v>#REF!</v>
      </c>
      <c r="E109" s="80" t="e">
        <f>ROUND(#REF!-#REF!,1)</f>
        <v>#REF!</v>
      </c>
      <c r="F109" s="96" t="e">
        <f t="shared" si="26"/>
        <v>#REF!</v>
      </c>
      <c r="G109" s="79" t="e">
        <f>ROUND(#REF!-#REF!,1)</f>
        <v>#REF!</v>
      </c>
      <c r="H109" s="96" t="e">
        <f t="shared" si="22"/>
        <v>#REF!</v>
      </c>
      <c r="I109" s="80" t="e">
        <f>ROUND(#REF!-#REF!,1)</f>
        <v>#REF!</v>
      </c>
      <c r="J109" s="96" t="e">
        <f t="shared" si="23"/>
        <v>#REF!</v>
      </c>
      <c r="K109" s="79" t="e">
        <f>ROUND(#REF!-#REF!,1)</f>
        <v>#REF!</v>
      </c>
      <c r="L109" s="96" t="e">
        <f t="shared" si="24"/>
        <v>#REF!</v>
      </c>
      <c r="M109" s="80" t="e">
        <f>ROUND(#REF!-#REF!,1)</f>
        <v>#REF!</v>
      </c>
      <c r="N109" s="96" t="e">
        <f t="shared" si="25"/>
        <v>#REF!</v>
      </c>
      <c r="P109" s="196" t="e">
        <f t="shared" si="27"/>
        <v>#REF!</v>
      </c>
      <c r="Q109" s="185" t="s">
        <v>161</v>
      </c>
      <c r="R109" s="196" t="e">
        <f t="shared" si="28"/>
        <v>#REF!</v>
      </c>
      <c r="S109" s="185" t="s">
        <v>161</v>
      </c>
      <c r="T109" s="196" t="e">
        <f t="shared" si="29"/>
        <v>#REF!</v>
      </c>
      <c r="U109" s="185" t="s">
        <v>161</v>
      </c>
      <c r="V109" s="196" t="e">
        <f t="shared" si="30"/>
        <v>#REF!</v>
      </c>
      <c r="W109" s="185" t="s">
        <v>161</v>
      </c>
      <c r="X109" s="196" t="e">
        <f t="shared" si="31"/>
        <v>#REF!</v>
      </c>
      <c r="Y109" s="185" t="s">
        <v>161</v>
      </c>
      <c r="Z109" s="196" t="e">
        <f t="shared" si="32"/>
        <v>#REF!</v>
      </c>
      <c r="AA109" s="185" t="s">
        <v>161</v>
      </c>
    </row>
    <row r="110" spans="1:27" ht="11.25" customHeight="1">
      <c r="A110" s="642"/>
      <c r="B110" s="243" t="s">
        <v>162</v>
      </c>
      <c r="C110" s="142" t="e">
        <f>ROUND(#REF!-#REF!,1)</f>
        <v>#REF!</v>
      </c>
      <c r="D110" s="143" t="e">
        <f t="shared" si="21"/>
        <v>#REF!</v>
      </c>
      <c r="E110" s="144" t="e">
        <f>ROUND(#REF!-#REF!,1)</f>
        <v>#REF!</v>
      </c>
      <c r="F110" s="143" t="e">
        <f t="shared" si="26"/>
        <v>#REF!</v>
      </c>
      <c r="G110" s="142" t="e">
        <f>ROUND(#REF!-#REF!,1)</f>
        <v>#REF!</v>
      </c>
      <c r="H110" s="143" t="e">
        <f t="shared" si="22"/>
        <v>#REF!</v>
      </c>
      <c r="I110" s="144" t="e">
        <f>ROUND(#REF!-#REF!,1)</f>
        <v>#REF!</v>
      </c>
      <c r="J110" s="143" t="e">
        <f t="shared" si="23"/>
        <v>#REF!</v>
      </c>
      <c r="K110" s="142" t="e">
        <f>ROUND(#REF!-#REF!,1)</f>
        <v>#REF!</v>
      </c>
      <c r="L110" s="143" t="e">
        <f t="shared" si="24"/>
        <v>#REF!</v>
      </c>
      <c r="M110" s="144" t="e">
        <f>ROUND(#REF!-#REF!,1)</f>
        <v>#REF!</v>
      </c>
      <c r="N110" s="143" t="e">
        <f t="shared" si="25"/>
        <v>#REF!</v>
      </c>
      <c r="P110" s="196" t="e">
        <f t="shared" si="27"/>
        <v>#REF!</v>
      </c>
      <c r="Q110" s="185" t="s">
        <v>162</v>
      </c>
      <c r="R110" s="196" t="e">
        <f t="shared" si="28"/>
        <v>#REF!</v>
      </c>
      <c r="S110" s="185" t="s">
        <v>162</v>
      </c>
      <c r="T110" s="196" t="e">
        <f t="shared" si="29"/>
        <v>#REF!</v>
      </c>
      <c r="U110" s="185" t="s">
        <v>162</v>
      </c>
      <c r="V110" s="196" t="e">
        <f t="shared" si="30"/>
        <v>#REF!</v>
      </c>
      <c r="W110" s="185" t="s">
        <v>162</v>
      </c>
      <c r="X110" s="196" t="e">
        <f t="shared" si="31"/>
        <v>#REF!</v>
      </c>
      <c r="Y110" s="185" t="s">
        <v>162</v>
      </c>
      <c r="Z110" s="196" t="e">
        <f t="shared" si="32"/>
        <v>#REF!</v>
      </c>
      <c r="AA110" s="185" t="s">
        <v>162</v>
      </c>
    </row>
    <row r="111" spans="1:27" ht="11.25" customHeight="1">
      <c r="A111" s="287"/>
      <c r="B111" s="244" t="s">
        <v>54</v>
      </c>
      <c r="C111" s="145"/>
      <c r="D111" s="146" t="e">
        <f>MAXA(C100:C110)</f>
        <v>#REF!</v>
      </c>
      <c r="E111" s="145"/>
      <c r="F111" s="146" t="e">
        <f>MAXA(E100:E110)</f>
        <v>#REF!</v>
      </c>
      <c r="G111" s="145"/>
      <c r="H111" s="146" t="e">
        <f>MAXA(G100:G110)</f>
        <v>#REF!</v>
      </c>
      <c r="I111" s="145"/>
      <c r="J111" s="146" t="e">
        <f>MAXA(I100:I110)</f>
        <v>#REF!</v>
      </c>
      <c r="K111" s="145"/>
      <c r="L111" s="146" t="e">
        <f>MAXA(K100:K110)</f>
        <v>#REF!</v>
      </c>
      <c r="M111" s="145"/>
      <c r="N111" s="146" t="e">
        <f>MAXA(M100:M110)</f>
        <v>#REF!</v>
      </c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</row>
    <row r="112" spans="1:27" ht="11.25" customHeight="1">
      <c r="A112" s="288"/>
      <c r="B112" s="245" t="s">
        <v>55</v>
      </c>
      <c r="C112" s="147" t="e">
        <f>SUM(C99:C110)</f>
        <v>#REF!</v>
      </c>
      <c r="D112" s="148"/>
      <c r="E112" s="147" t="e">
        <f>SUM(E99:E110)</f>
        <v>#REF!</v>
      </c>
      <c r="F112" s="149"/>
      <c r="G112" s="147" t="e">
        <f>SUM(G99:G110)</f>
        <v>#REF!</v>
      </c>
      <c r="H112" s="148"/>
      <c r="I112" s="147" t="e">
        <f>SUM(I99:I110)</f>
        <v>#REF!</v>
      </c>
      <c r="J112" s="149"/>
      <c r="K112" s="147" t="e">
        <f>SUM(K99:K110)</f>
        <v>#REF!</v>
      </c>
      <c r="L112" s="148"/>
      <c r="M112" s="147" t="e">
        <f>SUM(M99:M110)</f>
        <v>#REF!</v>
      </c>
      <c r="N112" s="14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</row>
    <row r="113" spans="1:27" ht="11.25" customHeight="1">
      <c r="A113" s="347"/>
      <c r="B113" s="242" t="s">
        <v>177</v>
      </c>
      <c r="C113" s="77" t="e">
        <f>ROUND(#REF!-#REF!,1)</f>
        <v>#REF!</v>
      </c>
      <c r="D113" s="95" t="e">
        <f aca="true" t="shared" si="33" ref="D113:D124">IF(C113=D$125,"最大値","　")</f>
        <v>#REF!</v>
      </c>
      <c r="E113" s="78" t="e">
        <f>ROUND(#REF!-#REF!,1)</f>
        <v>#REF!</v>
      </c>
      <c r="F113" s="95" t="e">
        <f aca="true" t="shared" si="34" ref="F113:F124">IF(E113=F$125,"最大値","　")</f>
        <v>#REF!</v>
      </c>
      <c r="G113" s="77" t="e">
        <f>ROUND(#REF!-#REF!,1)</f>
        <v>#REF!</v>
      </c>
      <c r="H113" s="95" t="e">
        <f aca="true" t="shared" si="35" ref="H113:H124">IF(G113=H$125,"最大値","　")</f>
        <v>#REF!</v>
      </c>
      <c r="I113" s="78" t="e">
        <f>ROUND(#REF!-#REF!,1)</f>
        <v>#REF!</v>
      </c>
      <c r="J113" s="95" t="e">
        <f aca="true" t="shared" si="36" ref="J113:J124">IF(I113=J$125,"最大値","　")</f>
        <v>#REF!</v>
      </c>
      <c r="K113" s="77" t="e">
        <f>ROUND(#REF!-#REF!,1)</f>
        <v>#REF!</v>
      </c>
      <c r="L113" s="95" t="e">
        <f aca="true" t="shared" si="37" ref="L113:L124">IF(K113=L$125,"最大値","　")</f>
        <v>#REF!</v>
      </c>
      <c r="M113" s="78" t="e">
        <f>ROUND(#REF!-#REF!,1)</f>
        <v>#REF!</v>
      </c>
      <c r="N113" s="95" t="e">
        <f aca="true" t="shared" si="38" ref="N113:N124">IF(M113=N$125,"最大値","　")</f>
        <v>#REF!</v>
      </c>
      <c r="P113" s="196" t="e">
        <f>RANK(C113,C$113:C$124)</f>
        <v>#REF!</v>
      </c>
      <c r="Q113" s="185" t="s">
        <v>177</v>
      </c>
      <c r="R113" s="196" t="e">
        <f>RANK(E113,E$113:E$124)</f>
        <v>#REF!</v>
      </c>
      <c r="S113" s="185" t="s">
        <v>177</v>
      </c>
      <c r="T113" s="196" t="e">
        <f>RANK(G113,G$113:G$124)</f>
        <v>#REF!</v>
      </c>
      <c r="U113" s="185" t="s">
        <v>177</v>
      </c>
      <c r="V113" s="196" t="e">
        <f>RANK(I113,I$113:I$124)</f>
        <v>#REF!</v>
      </c>
      <c r="W113" s="185" t="s">
        <v>177</v>
      </c>
      <c r="X113" s="196" t="e">
        <f>RANK(K113,K$113:K$124)</f>
        <v>#REF!</v>
      </c>
      <c r="Y113" s="185" t="s">
        <v>177</v>
      </c>
      <c r="Z113" s="196" t="e">
        <f>RANK(M113,M$113:M$124)</f>
        <v>#REF!</v>
      </c>
      <c r="AA113" s="185" t="s">
        <v>177</v>
      </c>
    </row>
    <row r="114" spans="1:27" ht="11.25" customHeight="1">
      <c r="A114" s="640" t="e">
        <f>#REF!</f>
        <v>#REF!</v>
      </c>
      <c r="B114" s="242" t="s">
        <v>171</v>
      </c>
      <c r="C114" s="77" t="e">
        <f>ROUND(#REF!-#REF!,1)</f>
        <v>#REF!</v>
      </c>
      <c r="D114" s="95" t="e">
        <f t="shared" si="33"/>
        <v>#REF!</v>
      </c>
      <c r="E114" s="78" t="e">
        <f>ROUND(#REF!-#REF!,1)</f>
        <v>#REF!</v>
      </c>
      <c r="F114" s="95" t="e">
        <f t="shared" si="34"/>
        <v>#REF!</v>
      </c>
      <c r="G114" s="77" t="e">
        <f>ROUND(#REF!-#REF!,1)</f>
        <v>#REF!</v>
      </c>
      <c r="H114" s="95" t="e">
        <f t="shared" si="35"/>
        <v>#REF!</v>
      </c>
      <c r="I114" s="78" t="e">
        <f>ROUND(#REF!-#REF!,1)</f>
        <v>#REF!</v>
      </c>
      <c r="J114" s="95" t="e">
        <f t="shared" si="36"/>
        <v>#REF!</v>
      </c>
      <c r="K114" s="77" t="e">
        <f>ROUND(#REF!-#REF!,1)</f>
        <v>#REF!</v>
      </c>
      <c r="L114" s="95" t="e">
        <f t="shared" si="37"/>
        <v>#REF!</v>
      </c>
      <c r="M114" s="78" t="e">
        <f>ROUND(#REF!-#REF!,1)</f>
        <v>#REF!</v>
      </c>
      <c r="N114" s="95" t="e">
        <f t="shared" si="38"/>
        <v>#REF!</v>
      </c>
      <c r="P114" s="196" t="e">
        <f aca="true" t="shared" si="39" ref="P114:P124">RANK(C114,C$113:C$124)</f>
        <v>#REF!</v>
      </c>
      <c r="Q114" s="185" t="s">
        <v>171</v>
      </c>
      <c r="R114" s="196" t="e">
        <f aca="true" t="shared" si="40" ref="R114:R124">RANK(E114,E$113:E$124)</f>
        <v>#REF!</v>
      </c>
      <c r="S114" s="185" t="s">
        <v>171</v>
      </c>
      <c r="T114" s="196" t="e">
        <f aca="true" t="shared" si="41" ref="T114:T124">RANK(G114,G$113:G$124)</f>
        <v>#REF!</v>
      </c>
      <c r="U114" s="185" t="s">
        <v>171</v>
      </c>
      <c r="V114" s="196" t="e">
        <f aca="true" t="shared" si="42" ref="V114:V124">RANK(I114,I$113:I$124)</f>
        <v>#REF!</v>
      </c>
      <c r="W114" s="185" t="s">
        <v>171</v>
      </c>
      <c r="X114" s="196" t="e">
        <f aca="true" t="shared" si="43" ref="X114:X124">RANK(K114,K$113:K$124)</f>
        <v>#REF!</v>
      </c>
      <c r="Y114" s="185" t="s">
        <v>171</v>
      </c>
      <c r="Z114" s="196" t="e">
        <f aca="true" t="shared" si="44" ref="Z114:Z124">RANK(M114,M$113:M$124)</f>
        <v>#REF!</v>
      </c>
      <c r="AA114" s="185" t="s">
        <v>171</v>
      </c>
    </row>
    <row r="115" spans="1:27" ht="11.25" customHeight="1">
      <c r="A115" s="641"/>
      <c r="B115" s="243" t="s">
        <v>173</v>
      </c>
      <c r="C115" s="79" t="e">
        <f>ROUND(#REF!-#REF!,1)</f>
        <v>#REF!</v>
      </c>
      <c r="D115" s="96" t="e">
        <f t="shared" si="33"/>
        <v>#REF!</v>
      </c>
      <c r="E115" s="80" t="e">
        <f>ROUND(#REF!-#REF!,1)</f>
        <v>#REF!</v>
      </c>
      <c r="F115" s="96" t="e">
        <f t="shared" si="34"/>
        <v>#REF!</v>
      </c>
      <c r="G115" s="79" t="e">
        <f>ROUND(#REF!-#REF!,1)</f>
        <v>#REF!</v>
      </c>
      <c r="H115" s="96" t="e">
        <f t="shared" si="35"/>
        <v>#REF!</v>
      </c>
      <c r="I115" s="80" t="e">
        <f>ROUND(#REF!-#REF!,1)</f>
        <v>#REF!</v>
      </c>
      <c r="J115" s="96" t="e">
        <f t="shared" si="36"/>
        <v>#REF!</v>
      </c>
      <c r="K115" s="79" t="e">
        <f>ROUND(#REF!-#REF!,1)</f>
        <v>#REF!</v>
      </c>
      <c r="L115" s="96" t="e">
        <f t="shared" si="37"/>
        <v>#REF!</v>
      </c>
      <c r="M115" s="80" t="e">
        <f>ROUND(#REF!-#REF!,1)</f>
        <v>#REF!</v>
      </c>
      <c r="N115" s="96" t="e">
        <f t="shared" si="38"/>
        <v>#REF!</v>
      </c>
      <c r="P115" s="196" t="e">
        <f t="shared" si="39"/>
        <v>#REF!</v>
      </c>
      <c r="Q115" s="185" t="s">
        <v>172</v>
      </c>
      <c r="R115" s="196" t="e">
        <f t="shared" si="40"/>
        <v>#REF!</v>
      </c>
      <c r="S115" s="185" t="s">
        <v>172</v>
      </c>
      <c r="T115" s="196" t="e">
        <f t="shared" si="41"/>
        <v>#REF!</v>
      </c>
      <c r="U115" s="185" t="s">
        <v>172</v>
      </c>
      <c r="V115" s="196" t="e">
        <f t="shared" si="42"/>
        <v>#REF!</v>
      </c>
      <c r="W115" s="185" t="s">
        <v>172</v>
      </c>
      <c r="X115" s="196" t="e">
        <f t="shared" si="43"/>
        <v>#REF!</v>
      </c>
      <c r="Y115" s="185" t="s">
        <v>172</v>
      </c>
      <c r="Z115" s="196" t="e">
        <f t="shared" si="44"/>
        <v>#REF!</v>
      </c>
      <c r="AA115" s="185" t="s">
        <v>172</v>
      </c>
    </row>
    <row r="116" spans="1:27" ht="11.25" customHeight="1">
      <c r="A116" s="641"/>
      <c r="B116" s="243" t="s">
        <v>175</v>
      </c>
      <c r="C116" s="79" t="e">
        <f>ROUND(#REF!-#REF!,1)</f>
        <v>#REF!</v>
      </c>
      <c r="D116" s="96" t="e">
        <f t="shared" si="33"/>
        <v>#REF!</v>
      </c>
      <c r="E116" s="80" t="e">
        <f>ROUND(#REF!-#REF!,1)</f>
        <v>#REF!</v>
      </c>
      <c r="F116" s="96" t="e">
        <f t="shared" si="34"/>
        <v>#REF!</v>
      </c>
      <c r="G116" s="79" t="e">
        <f>ROUND(#REF!-#REF!,1)</f>
        <v>#REF!</v>
      </c>
      <c r="H116" s="96" t="e">
        <f t="shared" si="35"/>
        <v>#REF!</v>
      </c>
      <c r="I116" s="80" t="e">
        <f>ROUND(#REF!-#REF!,1)</f>
        <v>#REF!</v>
      </c>
      <c r="J116" s="96" t="e">
        <f t="shared" si="36"/>
        <v>#REF!</v>
      </c>
      <c r="K116" s="79" t="e">
        <f>ROUND(#REF!-#REF!,1)</f>
        <v>#REF!</v>
      </c>
      <c r="L116" s="96" t="e">
        <f t="shared" si="37"/>
        <v>#REF!</v>
      </c>
      <c r="M116" s="80" t="e">
        <f>ROUND(#REF!-#REF!,1)</f>
        <v>#REF!</v>
      </c>
      <c r="N116" s="96" t="e">
        <f t="shared" si="38"/>
        <v>#REF!</v>
      </c>
      <c r="P116" s="196" t="e">
        <f t="shared" si="39"/>
        <v>#REF!</v>
      </c>
      <c r="Q116" s="185" t="s">
        <v>174</v>
      </c>
      <c r="R116" s="196" t="e">
        <f t="shared" si="40"/>
        <v>#REF!</v>
      </c>
      <c r="S116" s="185" t="s">
        <v>174</v>
      </c>
      <c r="T116" s="196" t="e">
        <f t="shared" si="41"/>
        <v>#REF!</v>
      </c>
      <c r="U116" s="185" t="s">
        <v>174</v>
      </c>
      <c r="V116" s="196" t="e">
        <f t="shared" si="42"/>
        <v>#REF!</v>
      </c>
      <c r="W116" s="185" t="s">
        <v>174</v>
      </c>
      <c r="X116" s="196" t="e">
        <f t="shared" si="43"/>
        <v>#REF!</v>
      </c>
      <c r="Y116" s="185" t="s">
        <v>174</v>
      </c>
      <c r="Z116" s="196" t="e">
        <f t="shared" si="44"/>
        <v>#REF!</v>
      </c>
      <c r="AA116" s="185" t="s">
        <v>174</v>
      </c>
    </row>
    <row r="117" spans="1:27" ht="11.25" customHeight="1">
      <c r="A117" s="641"/>
      <c r="B117" s="243" t="s">
        <v>176</v>
      </c>
      <c r="C117" s="79" t="e">
        <f>ROUND(#REF!-#REF!,1)</f>
        <v>#REF!</v>
      </c>
      <c r="D117" s="96" t="e">
        <f t="shared" si="33"/>
        <v>#REF!</v>
      </c>
      <c r="E117" s="80" t="e">
        <f>ROUND(#REF!-#REF!,1)</f>
        <v>#REF!</v>
      </c>
      <c r="F117" s="96" t="e">
        <f t="shared" si="34"/>
        <v>#REF!</v>
      </c>
      <c r="G117" s="79" t="e">
        <f>ROUND(#REF!-#REF!,1)</f>
        <v>#REF!</v>
      </c>
      <c r="H117" s="96" t="e">
        <f t="shared" si="35"/>
        <v>#REF!</v>
      </c>
      <c r="I117" s="80" t="e">
        <f>ROUND(#REF!-#REF!,1)</f>
        <v>#REF!</v>
      </c>
      <c r="J117" s="96" t="e">
        <f t="shared" si="36"/>
        <v>#REF!</v>
      </c>
      <c r="K117" s="79" t="e">
        <f>ROUND(#REF!-#REF!,1)</f>
        <v>#REF!</v>
      </c>
      <c r="L117" s="96" t="e">
        <f t="shared" si="37"/>
        <v>#REF!</v>
      </c>
      <c r="M117" s="80" t="e">
        <f>ROUND(#REF!-#REF!,1)</f>
        <v>#REF!</v>
      </c>
      <c r="N117" s="96" t="e">
        <f t="shared" si="38"/>
        <v>#REF!</v>
      </c>
      <c r="P117" s="196" t="e">
        <f t="shared" si="39"/>
        <v>#REF!</v>
      </c>
      <c r="Q117" s="185" t="s">
        <v>176</v>
      </c>
      <c r="R117" s="196" t="e">
        <f t="shared" si="40"/>
        <v>#REF!</v>
      </c>
      <c r="S117" s="185" t="s">
        <v>176</v>
      </c>
      <c r="T117" s="196" t="e">
        <f t="shared" si="41"/>
        <v>#REF!</v>
      </c>
      <c r="U117" s="185" t="s">
        <v>176</v>
      </c>
      <c r="V117" s="196" t="e">
        <f t="shared" si="42"/>
        <v>#REF!</v>
      </c>
      <c r="W117" s="185" t="s">
        <v>176</v>
      </c>
      <c r="X117" s="196" t="e">
        <f t="shared" si="43"/>
        <v>#REF!</v>
      </c>
      <c r="Y117" s="185" t="s">
        <v>176</v>
      </c>
      <c r="Z117" s="196" t="e">
        <f t="shared" si="44"/>
        <v>#REF!</v>
      </c>
      <c r="AA117" s="185" t="s">
        <v>176</v>
      </c>
    </row>
    <row r="118" spans="1:27" ht="11.25" customHeight="1">
      <c r="A118" s="25" t="e">
        <f>#REF!</f>
        <v>#REF!</v>
      </c>
      <c r="B118" s="243" t="s">
        <v>156</v>
      </c>
      <c r="C118" s="79" t="e">
        <f>ROUND(#REF!-#REF!,1)</f>
        <v>#REF!</v>
      </c>
      <c r="D118" s="96" t="e">
        <f t="shared" si="33"/>
        <v>#REF!</v>
      </c>
      <c r="E118" s="80" t="e">
        <f>ROUND(#REF!-#REF!,1)</f>
        <v>#REF!</v>
      </c>
      <c r="F118" s="96" t="e">
        <f t="shared" si="34"/>
        <v>#REF!</v>
      </c>
      <c r="G118" s="79" t="e">
        <f>ROUND(#REF!-#REF!,1)</f>
        <v>#REF!</v>
      </c>
      <c r="H118" s="96" t="e">
        <f t="shared" si="35"/>
        <v>#REF!</v>
      </c>
      <c r="I118" s="80" t="e">
        <f>ROUND(#REF!-#REF!,1)</f>
        <v>#REF!</v>
      </c>
      <c r="J118" s="96" t="e">
        <f t="shared" si="36"/>
        <v>#REF!</v>
      </c>
      <c r="K118" s="79" t="e">
        <f>ROUND(#REF!-#REF!,1)</f>
        <v>#REF!</v>
      </c>
      <c r="L118" s="96" t="e">
        <f t="shared" si="37"/>
        <v>#REF!</v>
      </c>
      <c r="M118" s="80" t="e">
        <f>ROUND(#REF!-#REF!,1)</f>
        <v>#REF!</v>
      </c>
      <c r="N118" s="96" t="e">
        <f t="shared" si="38"/>
        <v>#REF!</v>
      </c>
      <c r="P118" s="196" t="e">
        <f t="shared" si="39"/>
        <v>#REF!</v>
      </c>
      <c r="Q118" s="185" t="s">
        <v>156</v>
      </c>
      <c r="R118" s="196" t="e">
        <f t="shared" si="40"/>
        <v>#REF!</v>
      </c>
      <c r="S118" s="185" t="s">
        <v>156</v>
      </c>
      <c r="T118" s="196" t="e">
        <f t="shared" si="41"/>
        <v>#REF!</v>
      </c>
      <c r="U118" s="185" t="s">
        <v>156</v>
      </c>
      <c r="V118" s="196" t="e">
        <f t="shared" si="42"/>
        <v>#REF!</v>
      </c>
      <c r="W118" s="185" t="s">
        <v>156</v>
      </c>
      <c r="X118" s="196" t="e">
        <f t="shared" si="43"/>
        <v>#REF!</v>
      </c>
      <c r="Y118" s="185" t="s">
        <v>156</v>
      </c>
      <c r="Z118" s="196" t="e">
        <f>RANK(M118,M$113:M$124)</f>
        <v>#REF!</v>
      </c>
      <c r="AA118" s="185" t="s">
        <v>156</v>
      </c>
    </row>
    <row r="119" spans="1:27" ht="11.25" customHeight="1">
      <c r="A119" s="642" t="e">
        <f>#REF!</f>
        <v>#REF!</v>
      </c>
      <c r="B119" s="243" t="s">
        <v>157</v>
      </c>
      <c r="C119" s="79" t="e">
        <f>ROUND(#REF!-#REF!,1)</f>
        <v>#REF!</v>
      </c>
      <c r="D119" s="96" t="e">
        <f t="shared" si="33"/>
        <v>#REF!</v>
      </c>
      <c r="E119" s="80" t="e">
        <f>ROUND(#REF!-#REF!,1)</f>
        <v>#REF!</v>
      </c>
      <c r="F119" s="96" t="e">
        <f t="shared" si="34"/>
        <v>#REF!</v>
      </c>
      <c r="G119" s="79" t="e">
        <f>ROUND(#REF!-#REF!,1)</f>
        <v>#REF!</v>
      </c>
      <c r="H119" s="96" t="e">
        <f t="shared" si="35"/>
        <v>#REF!</v>
      </c>
      <c r="I119" s="80" t="e">
        <f>ROUND(#REF!-#REF!,1)</f>
        <v>#REF!</v>
      </c>
      <c r="J119" s="96" t="e">
        <f t="shared" si="36"/>
        <v>#REF!</v>
      </c>
      <c r="K119" s="79" t="e">
        <f>ROUND(#REF!-#REF!,1)</f>
        <v>#REF!</v>
      </c>
      <c r="L119" s="96" t="e">
        <f t="shared" si="37"/>
        <v>#REF!</v>
      </c>
      <c r="M119" s="80" t="e">
        <f>ROUND(#REF!-#REF!,1)</f>
        <v>#REF!</v>
      </c>
      <c r="N119" s="96" t="e">
        <f t="shared" si="38"/>
        <v>#REF!</v>
      </c>
      <c r="P119" s="196" t="e">
        <f t="shared" si="39"/>
        <v>#REF!</v>
      </c>
      <c r="Q119" s="185" t="s">
        <v>157</v>
      </c>
      <c r="R119" s="196" t="e">
        <f t="shared" si="40"/>
        <v>#REF!</v>
      </c>
      <c r="S119" s="185" t="s">
        <v>157</v>
      </c>
      <c r="T119" s="196" t="e">
        <f t="shared" si="41"/>
        <v>#REF!</v>
      </c>
      <c r="U119" s="185" t="s">
        <v>157</v>
      </c>
      <c r="V119" s="196" t="e">
        <f t="shared" si="42"/>
        <v>#REF!</v>
      </c>
      <c r="W119" s="185" t="s">
        <v>157</v>
      </c>
      <c r="X119" s="196" t="e">
        <f t="shared" si="43"/>
        <v>#REF!</v>
      </c>
      <c r="Y119" s="185" t="s">
        <v>157</v>
      </c>
      <c r="Z119" s="196" t="e">
        <f t="shared" si="44"/>
        <v>#REF!</v>
      </c>
      <c r="AA119" s="185" t="s">
        <v>157</v>
      </c>
    </row>
    <row r="120" spans="1:27" ht="11.25" customHeight="1">
      <c r="A120" s="643"/>
      <c r="B120" s="243" t="s">
        <v>158</v>
      </c>
      <c r="C120" s="79" t="e">
        <f>ROUND(#REF!-#REF!,1)</f>
        <v>#REF!</v>
      </c>
      <c r="D120" s="96" t="e">
        <f t="shared" si="33"/>
        <v>#REF!</v>
      </c>
      <c r="E120" s="80" t="e">
        <f>ROUND(#REF!-#REF!,1)</f>
        <v>#REF!</v>
      </c>
      <c r="F120" s="96" t="e">
        <f t="shared" si="34"/>
        <v>#REF!</v>
      </c>
      <c r="G120" s="79" t="e">
        <f>ROUND(#REF!-#REF!,1)</f>
        <v>#REF!</v>
      </c>
      <c r="H120" s="96" t="e">
        <f t="shared" si="35"/>
        <v>#REF!</v>
      </c>
      <c r="I120" s="80" t="e">
        <f>ROUND(#REF!-#REF!,1)</f>
        <v>#REF!</v>
      </c>
      <c r="J120" s="96" t="e">
        <f t="shared" si="36"/>
        <v>#REF!</v>
      </c>
      <c r="K120" s="79" t="e">
        <f>ROUND(#REF!-#REF!,1)</f>
        <v>#REF!</v>
      </c>
      <c r="L120" s="96" t="e">
        <f t="shared" si="37"/>
        <v>#REF!</v>
      </c>
      <c r="M120" s="80" t="e">
        <f>ROUND(#REF!-#REF!,1)</f>
        <v>#REF!</v>
      </c>
      <c r="N120" s="96" t="e">
        <f t="shared" si="38"/>
        <v>#REF!</v>
      </c>
      <c r="P120" s="196" t="e">
        <f t="shared" si="39"/>
        <v>#REF!</v>
      </c>
      <c r="Q120" s="185" t="s">
        <v>158</v>
      </c>
      <c r="R120" s="196" t="e">
        <f t="shared" si="40"/>
        <v>#REF!</v>
      </c>
      <c r="S120" s="185" t="s">
        <v>158</v>
      </c>
      <c r="T120" s="196" t="e">
        <f t="shared" si="41"/>
        <v>#REF!</v>
      </c>
      <c r="U120" s="185" t="s">
        <v>158</v>
      </c>
      <c r="V120" s="196" t="e">
        <f t="shared" si="42"/>
        <v>#REF!</v>
      </c>
      <c r="W120" s="185" t="s">
        <v>158</v>
      </c>
      <c r="X120" s="196" t="e">
        <f t="shared" si="43"/>
        <v>#REF!</v>
      </c>
      <c r="Y120" s="185" t="s">
        <v>158</v>
      </c>
      <c r="Z120" s="196" t="e">
        <f t="shared" si="44"/>
        <v>#REF!</v>
      </c>
      <c r="AA120" s="185" t="s">
        <v>158</v>
      </c>
    </row>
    <row r="121" spans="1:27" ht="11.25" customHeight="1">
      <c r="A121" s="643"/>
      <c r="B121" s="243" t="s">
        <v>159</v>
      </c>
      <c r="C121" s="79" t="e">
        <f>ROUND(#REF!-#REF!,1)</f>
        <v>#REF!</v>
      </c>
      <c r="D121" s="96" t="e">
        <f t="shared" si="33"/>
        <v>#REF!</v>
      </c>
      <c r="E121" s="80" t="e">
        <f>ROUND(#REF!-#REF!,1)</f>
        <v>#REF!</v>
      </c>
      <c r="F121" s="96" t="e">
        <f t="shared" si="34"/>
        <v>#REF!</v>
      </c>
      <c r="G121" s="79" t="e">
        <f>ROUND(#REF!-#REF!,1)</f>
        <v>#REF!</v>
      </c>
      <c r="H121" s="96" t="e">
        <f t="shared" si="35"/>
        <v>#REF!</v>
      </c>
      <c r="I121" s="80" t="e">
        <f>ROUND(#REF!-#REF!,1)</f>
        <v>#REF!</v>
      </c>
      <c r="J121" s="96" t="e">
        <f t="shared" si="36"/>
        <v>#REF!</v>
      </c>
      <c r="K121" s="79" t="e">
        <f>ROUND(#REF!-#REF!,1)</f>
        <v>#REF!</v>
      </c>
      <c r="L121" s="96" t="e">
        <f t="shared" si="37"/>
        <v>#REF!</v>
      </c>
      <c r="M121" s="80" t="e">
        <f>ROUND(#REF!-#REF!,1)</f>
        <v>#REF!</v>
      </c>
      <c r="N121" s="96" t="e">
        <f t="shared" si="38"/>
        <v>#REF!</v>
      </c>
      <c r="P121" s="196" t="e">
        <f t="shared" si="39"/>
        <v>#REF!</v>
      </c>
      <c r="Q121" s="185" t="s">
        <v>159</v>
      </c>
      <c r="R121" s="196" t="e">
        <f t="shared" si="40"/>
        <v>#REF!</v>
      </c>
      <c r="S121" s="185" t="s">
        <v>159</v>
      </c>
      <c r="T121" s="196" t="e">
        <f t="shared" si="41"/>
        <v>#REF!</v>
      </c>
      <c r="U121" s="185" t="s">
        <v>159</v>
      </c>
      <c r="V121" s="196" t="e">
        <f t="shared" si="42"/>
        <v>#REF!</v>
      </c>
      <c r="W121" s="185" t="s">
        <v>159</v>
      </c>
      <c r="X121" s="196" t="e">
        <f t="shared" si="43"/>
        <v>#REF!</v>
      </c>
      <c r="Y121" s="185" t="s">
        <v>159</v>
      </c>
      <c r="Z121" s="196" t="e">
        <f t="shared" si="44"/>
        <v>#REF!</v>
      </c>
      <c r="AA121" s="185" t="s">
        <v>159</v>
      </c>
    </row>
    <row r="122" spans="1:27" ht="11.25" customHeight="1">
      <c r="A122" s="643"/>
      <c r="B122" s="243" t="s">
        <v>160</v>
      </c>
      <c r="C122" s="79" t="e">
        <f>ROUND(#REF!-#REF!,1)</f>
        <v>#REF!</v>
      </c>
      <c r="D122" s="96" t="e">
        <f t="shared" si="33"/>
        <v>#REF!</v>
      </c>
      <c r="E122" s="80" t="e">
        <f>ROUND(#REF!-#REF!,1)</f>
        <v>#REF!</v>
      </c>
      <c r="F122" s="96" t="e">
        <f t="shared" si="34"/>
        <v>#REF!</v>
      </c>
      <c r="G122" s="79" t="e">
        <f>ROUND(#REF!-#REF!,1)</f>
        <v>#REF!</v>
      </c>
      <c r="H122" s="96" t="e">
        <f t="shared" si="35"/>
        <v>#REF!</v>
      </c>
      <c r="I122" s="80" t="e">
        <f>ROUND(#REF!-#REF!,1)</f>
        <v>#REF!</v>
      </c>
      <c r="J122" s="96" t="e">
        <f t="shared" si="36"/>
        <v>#REF!</v>
      </c>
      <c r="K122" s="79" t="e">
        <f>ROUND(#REF!-#REF!,1)</f>
        <v>#REF!</v>
      </c>
      <c r="L122" s="96" t="e">
        <f t="shared" si="37"/>
        <v>#REF!</v>
      </c>
      <c r="M122" s="80" t="e">
        <f>ROUND(#REF!-#REF!,1)</f>
        <v>#REF!</v>
      </c>
      <c r="N122" s="96" t="e">
        <f t="shared" si="38"/>
        <v>#REF!</v>
      </c>
      <c r="P122" s="196" t="e">
        <f t="shared" si="39"/>
        <v>#REF!</v>
      </c>
      <c r="Q122" s="185" t="s">
        <v>160</v>
      </c>
      <c r="R122" s="196" t="e">
        <f t="shared" si="40"/>
        <v>#REF!</v>
      </c>
      <c r="S122" s="185" t="s">
        <v>160</v>
      </c>
      <c r="T122" s="196" t="e">
        <f t="shared" si="41"/>
        <v>#REF!</v>
      </c>
      <c r="U122" s="185" t="s">
        <v>160</v>
      </c>
      <c r="V122" s="196" t="e">
        <f t="shared" si="42"/>
        <v>#REF!</v>
      </c>
      <c r="W122" s="185" t="s">
        <v>160</v>
      </c>
      <c r="X122" s="196" t="e">
        <f t="shared" si="43"/>
        <v>#REF!</v>
      </c>
      <c r="Y122" s="185" t="s">
        <v>160</v>
      </c>
      <c r="Z122" s="196" t="e">
        <f t="shared" si="44"/>
        <v>#REF!</v>
      </c>
      <c r="AA122" s="185" t="s">
        <v>160</v>
      </c>
    </row>
    <row r="123" spans="1:27" ht="11.25" customHeight="1">
      <c r="A123" s="643"/>
      <c r="B123" s="243" t="s">
        <v>161</v>
      </c>
      <c r="C123" s="79" t="e">
        <f>ROUND(#REF!-#REF!,1)</f>
        <v>#REF!</v>
      </c>
      <c r="D123" s="96" t="e">
        <f t="shared" si="33"/>
        <v>#REF!</v>
      </c>
      <c r="E123" s="80" t="e">
        <f>ROUND(#REF!-#REF!,1)</f>
        <v>#REF!</v>
      </c>
      <c r="F123" s="96" t="e">
        <f t="shared" si="34"/>
        <v>#REF!</v>
      </c>
      <c r="G123" s="79" t="e">
        <f>ROUND(#REF!-#REF!,1)</f>
        <v>#REF!</v>
      </c>
      <c r="H123" s="96" t="e">
        <f t="shared" si="35"/>
        <v>#REF!</v>
      </c>
      <c r="I123" s="80" t="e">
        <f>ROUND(#REF!-#REF!,1)</f>
        <v>#REF!</v>
      </c>
      <c r="J123" s="96" t="e">
        <f t="shared" si="36"/>
        <v>#REF!</v>
      </c>
      <c r="K123" s="79" t="e">
        <f>ROUND(#REF!-#REF!,1)</f>
        <v>#REF!</v>
      </c>
      <c r="L123" s="96" t="e">
        <f t="shared" si="37"/>
        <v>#REF!</v>
      </c>
      <c r="M123" s="80" t="e">
        <f>ROUND(#REF!-#REF!,1)</f>
        <v>#REF!</v>
      </c>
      <c r="N123" s="96" t="e">
        <f t="shared" si="38"/>
        <v>#REF!</v>
      </c>
      <c r="P123" s="196" t="e">
        <f t="shared" si="39"/>
        <v>#REF!</v>
      </c>
      <c r="Q123" s="185" t="s">
        <v>161</v>
      </c>
      <c r="R123" s="196" t="e">
        <f t="shared" si="40"/>
        <v>#REF!</v>
      </c>
      <c r="S123" s="185" t="s">
        <v>161</v>
      </c>
      <c r="T123" s="196" t="e">
        <f t="shared" si="41"/>
        <v>#REF!</v>
      </c>
      <c r="U123" s="185" t="s">
        <v>161</v>
      </c>
      <c r="V123" s="196" t="e">
        <f t="shared" si="42"/>
        <v>#REF!</v>
      </c>
      <c r="W123" s="185" t="s">
        <v>161</v>
      </c>
      <c r="X123" s="196" t="e">
        <f t="shared" si="43"/>
        <v>#REF!</v>
      </c>
      <c r="Y123" s="185" t="s">
        <v>161</v>
      </c>
      <c r="Z123" s="196" t="e">
        <f t="shared" si="44"/>
        <v>#REF!</v>
      </c>
      <c r="AA123" s="185" t="s">
        <v>161</v>
      </c>
    </row>
    <row r="124" spans="1:27" ht="11.25" customHeight="1">
      <c r="A124" s="643"/>
      <c r="B124" s="243" t="s">
        <v>162</v>
      </c>
      <c r="C124" s="142" t="e">
        <f>ROUND(#REF!-#REF!,1)</f>
        <v>#REF!</v>
      </c>
      <c r="D124" s="143" t="e">
        <f t="shared" si="33"/>
        <v>#REF!</v>
      </c>
      <c r="E124" s="144" t="e">
        <f>ROUND(#REF!-#REF!,1)</f>
        <v>#REF!</v>
      </c>
      <c r="F124" s="143" t="e">
        <f t="shared" si="34"/>
        <v>#REF!</v>
      </c>
      <c r="G124" s="142" t="e">
        <f>ROUND(#REF!-#REF!,1)</f>
        <v>#REF!</v>
      </c>
      <c r="H124" s="143" t="e">
        <f t="shared" si="35"/>
        <v>#REF!</v>
      </c>
      <c r="I124" s="144" t="e">
        <f>ROUND(#REF!-#REF!,1)</f>
        <v>#REF!</v>
      </c>
      <c r="J124" s="143" t="e">
        <f t="shared" si="36"/>
        <v>#REF!</v>
      </c>
      <c r="K124" s="142" t="e">
        <f>ROUND(#REF!-#REF!,1)</f>
        <v>#REF!</v>
      </c>
      <c r="L124" s="143" t="e">
        <f t="shared" si="37"/>
        <v>#REF!</v>
      </c>
      <c r="M124" s="144" t="e">
        <f>ROUND(#REF!-#REF!,1)</f>
        <v>#REF!</v>
      </c>
      <c r="N124" s="143" t="e">
        <f t="shared" si="38"/>
        <v>#REF!</v>
      </c>
      <c r="P124" s="196" t="e">
        <f t="shared" si="39"/>
        <v>#REF!</v>
      </c>
      <c r="Q124" s="185" t="s">
        <v>162</v>
      </c>
      <c r="R124" s="196" t="e">
        <f t="shared" si="40"/>
        <v>#REF!</v>
      </c>
      <c r="S124" s="185" t="s">
        <v>162</v>
      </c>
      <c r="T124" s="196" t="e">
        <f t="shared" si="41"/>
        <v>#REF!</v>
      </c>
      <c r="U124" s="185" t="s">
        <v>162</v>
      </c>
      <c r="V124" s="196" t="e">
        <f t="shared" si="42"/>
        <v>#REF!</v>
      </c>
      <c r="W124" s="185" t="s">
        <v>162</v>
      </c>
      <c r="X124" s="196" t="e">
        <f t="shared" si="43"/>
        <v>#REF!</v>
      </c>
      <c r="Y124" s="185" t="s">
        <v>162</v>
      </c>
      <c r="Z124" s="196" t="e">
        <f t="shared" si="44"/>
        <v>#REF!</v>
      </c>
      <c r="AA124" s="185" t="s">
        <v>162</v>
      </c>
    </row>
    <row r="125" spans="1:27" ht="11.25" customHeight="1">
      <c r="A125" s="287"/>
      <c r="B125" s="244" t="s">
        <v>54</v>
      </c>
      <c r="C125" s="145"/>
      <c r="D125" s="146" t="e">
        <f>MAXA(C113:C124)</f>
        <v>#REF!</v>
      </c>
      <c r="E125" s="145"/>
      <c r="F125" s="146" t="e">
        <f>MAXA(E113:E124)</f>
        <v>#REF!</v>
      </c>
      <c r="G125" s="145"/>
      <c r="H125" s="146" t="e">
        <f>MAXA(G113:G124)</f>
        <v>#REF!</v>
      </c>
      <c r="I125" s="145"/>
      <c r="J125" s="146" t="e">
        <f>MAXA(I113:I124)</f>
        <v>#REF!</v>
      </c>
      <c r="K125" s="145"/>
      <c r="L125" s="146" t="e">
        <f>MAXA(K113:K124)</f>
        <v>#REF!</v>
      </c>
      <c r="M125" s="145"/>
      <c r="N125" s="146" t="e">
        <f>MAXA(M113:M124)</f>
        <v>#REF!</v>
      </c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</row>
    <row r="126" spans="1:27" ht="11.25" customHeight="1">
      <c r="A126" s="288"/>
      <c r="B126" s="245" t="s">
        <v>55</v>
      </c>
      <c r="C126" s="147" t="e">
        <f>SUM(C113:C124)</f>
        <v>#REF!</v>
      </c>
      <c r="D126" s="150"/>
      <c r="E126" s="147" t="e">
        <f>SUM(E113:E124)</f>
        <v>#REF!</v>
      </c>
      <c r="F126" s="151"/>
      <c r="G126" s="147" t="e">
        <f>SUM(G113:G124)</f>
        <v>#REF!</v>
      </c>
      <c r="H126" s="150"/>
      <c r="I126" s="147" t="e">
        <f>SUM(I113:I124)</f>
        <v>#REF!</v>
      </c>
      <c r="J126" s="151"/>
      <c r="K126" s="147" t="e">
        <f>SUM(K113:K124)</f>
        <v>#REF!</v>
      </c>
      <c r="L126" s="150"/>
      <c r="M126" s="147" t="e">
        <f>SUM(M113:M124)</f>
        <v>#REF!</v>
      </c>
      <c r="N126" s="150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</row>
    <row r="127" spans="1:27" ht="11.25" customHeight="1">
      <c r="A127" s="347"/>
      <c r="B127" s="242" t="s">
        <v>177</v>
      </c>
      <c r="C127" s="77" t="e">
        <f>ROUND(#REF!-#REF!,1)</f>
        <v>#REF!</v>
      </c>
      <c r="D127" s="95" t="e">
        <f aca="true" t="shared" si="45" ref="D127:D138">IF(C127=D$139,"最大値","　")</f>
        <v>#REF!</v>
      </c>
      <c r="E127" s="78" t="e">
        <f>ROUND(#REF!-#REF!,1)</f>
        <v>#REF!</v>
      </c>
      <c r="F127" s="95" t="e">
        <f aca="true" t="shared" si="46" ref="F127:F138">IF(E127=F$139,"最大値","　")</f>
        <v>#REF!</v>
      </c>
      <c r="G127" s="77" t="e">
        <f>ROUND(#REF!-#REF!,1)</f>
        <v>#REF!</v>
      </c>
      <c r="H127" s="95" t="e">
        <f aca="true" t="shared" si="47" ref="H127:H138">IF(G127=H$139,"最大値","　")</f>
        <v>#REF!</v>
      </c>
      <c r="I127" s="78" t="e">
        <f>ROUND(#REF!-#REF!,1)</f>
        <v>#REF!</v>
      </c>
      <c r="J127" s="95" t="e">
        <f aca="true" t="shared" si="48" ref="J127:J138">IF(I127=J$139,"最大値","　")</f>
        <v>#REF!</v>
      </c>
      <c r="K127" s="77" t="e">
        <f>ROUND(#REF!-#REF!,1)</f>
        <v>#REF!</v>
      </c>
      <c r="L127" s="95" t="e">
        <f aca="true" t="shared" si="49" ref="L127:L138">IF(K127=L$139,"最大値","　")</f>
        <v>#REF!</v>
      </c>
      <c r="M127" s="78" t="e">
        <f>ROUND(#REF!-#REF!,1)</f>
        <v>#REF!</v>
      </c>
      <c r="N127" s="95" t="e">
        <f aca="true" t="shared" si="50" ref="N127:N138">IF(M127=N$139,"最大値","　")</f>
        <v>#REF!</v>
      </c>
      <c r="P127" s="196" t="e">
        <f aca="true" t="shared" si="51" ref="P127:P138">RANK(C127,C$127:C$138)</f>
        <v>#REF!</v>
      </c>
      <c r="Q127" s="185" t="s">
        <v>177</v>
      </c>
      <c r="R127" s="196" t="e">
        <f aca="true" t="shared" si="52" ref="R127:R138">RANK(E127,E$127:E$138)</f>
        <v>#REF!</v>
      </c>
      <c r="S127" s="185" t="s">
        <v>177</v>
      </c>
      <c r="T127" s="196" t="e">
        <f aca="true" t="shared" si="53" ref="T127:T138">RANK(G127,G$127:G$138)</f>
        <v>#REF!</v>
      </c>
      <c r="U127" s="185" t="s">
        <v>177</v>
      </c>
      <c r="V127" s="196" t="e">
        <f aca="true" t="shared" si="54" ref="V127:V138">RANK(I127,I$127:I$138)</f>
        <v>#REF!</v>
      </c>
      <c r="W127" s="185" t="s">
        <v>177</v>
      </c>
      <c r="X127" s="196" t="e">
        <f aca="true" t="shared" si="55" ref="X127:X138">RANK(K127,K$127:K$138)</f>
        <v>#REF!</v>
      </c>
      <c r="Y127" s="185" t="s">
        <v>177</v>
      </c>
      <c r="Z127" s="196" t="e">
        <f aca="true" t="shared" si="56" ref="Z127:Z138">RANK(M127,M$127:M$138)</f>
        <v>#REF!</v>
      </c>
      <c r="AA127" s="185" t="s">
        <v>177</v>
      </c>
    </row>
    <row r="128" spans="1:27" ht="11.25" customHeight="1">
      <c r="A128" s="640" t="e">
        <f>#REF!</f>
        <v>#REF!</v>
      </c>
      <c r="B128" s="242" t="s">
        <v>171</v>
      </c>
      <c r="C128" s="77" t="e">
        <f>ROUND(#REF!-#REF!,1)</f>
        <v>#REF!</v>
      </c>
      <c r="D128" s="95" t="e">
        <f t="shared" si="45"/>
        <v>#REF!</v>
      </c>
      <c r="E128" s="78" t="e">
        <f>ROUND(#REF!-#REF!,1)</f>
        <v>#REF!</v>
      </c>
      <c r="F128" s="95" t="e">
        <f t="shared" si="46"/>
        <v>#REF!</v>
      </c>
      <c r="G128" s="77" t="e">
        <f>ROUND(#REF!-#REF!,1)</f>
        <v>#REF!</v>
      </c>
      <c r="H128" s="95" t="e">
        <f t="shared" si="47"/>
        <v>#REF!</v>
      </c>
      <c r="I128" s="78" t="e">
        <f>ROUND(#REF!-#REF!,1)</f>
        <v>#REF!</v>
      </c>
      <c r="J128" s="95" t="e">
        <f t="shared" si="48"/>
        <v>#REF!</v>
      </c>
      <c r="K128" s="77" t="e">
        <f>ROUND(#REF!-#REF!,1)</f>
        <v>#REF!</v>
      </c>
      <c r="L128" s="95" t="e">
        <f t="shared" si="49"/>
        <v>#REF!</v>
      </c>
      <c r="M128" s="78" t="e">
        <f>ROUND(#REF!-#REF!,1)</f>
        <v>#REF!</v>
      </c>
      <c r="N128" s="95" t="e">
        <f t="shared" si="50"/>
        <v>#REF!</v>
      </c>
      <c r="P128" s="196" t="e">
        <f t="shared" si="51"/>
        <v>#REF!</v>
      </c>
      <c r="Q128" s="185" t="s">
        <v>171</v>
      </c>
      <c r="R128" s="196" t="e">
        <f t="shared" si="52"/>
        <v>#REF!</v>
      </c>
      <c r="S128" s="185" t="s">
        <v>171</v>
      </c>
      <c r="T128" s="196" t="e">
        <f t="shared" si="53"/>
        <v>#REF!</v>
      </c>
      <c r="U128" s="185" t="s">
        <v>171</v>
      </c>
      <c r="V128" s="196" t="e">
        <f t="shared" si="54"/>
        <v>#REF!</v>
      </c>
      <c r="W128" s="185" t="s">
        <v>171</v>
      </c>
      <c r="X128" s="196" t="e">
        <f t="shared" si="55"/>
        <v>#REF!</v>
      </c>
      <c r="Y128" s="185" t="s">
        <v>171</v>
      </c>
      <c r="Z128" s="196" t="e">
        <f t="shared" si="56"/>
        <v>#REF!</v>
      </c>
      <c r="AA128" s="185" t="s">
        <v>171</v>
      </c>
    </row>
    <row r="129" spans="1:27" ht="11.25" customHeight="1">
      <c r="A129" s="641"/>
      <c r="B129" s="243" t="s">
        <v>173</v>
      </c>
      <c r="C129" s="79" t="e">
        <f>ROUND(#REF!-#REF!,1)</f>
        <v>#REF!</v>
      </c>
      <c r="D129" s="96" t="e">
        <f t="shared" si="45"/>
        <v>#REF!</v>
      </c>
      <c r="E129" s="80" t="e">
        <f>ROUND(#REF!-#REF!,1)</f>
        <v>#REF!</v>
      </c>
      <c r="F129" s="96" t="e">
        <f t="shared" si="46"/>
        <v>#REF!</v>
      </c>
      <c r="G129" s="79" t="e">
        <f>ROUND(#REF!-#REF!,1)</f>
        <v>#REF!</v>
      </c>
      <c r="H129" s="96" t="e">
        <f t="shared" si="47"/>
        <v>#REF!</v>
      </c>
      <c r="I129" s="80" t="e">
        <f>ROUND(#REF!-#REF!,1)</f>
        <v>#REF!</v>
      </c>
      <c r="J129" s="96" t="e">
        <f t="shared" si="48"/>
        <v>#REF!</v>
      </c>
      <c r="K129" s="79" t="e">
        <f>ROUND(#REF!-#REF!,1)</f>
        <v>#REF!</v>
      </c>
      <c r="L129" s="96" t="e">
        <f t="shared" si="49"/>
        <v>#REF!</v>
      </c>
      <c r="M129" s="80" t="e">
        <f>ROUND(#REF!-#REF!,1)</f>
        <v>#REF!</v>
      </c>
      <c r="N129" s="96" t="e">
        <f t="shared" si="50"/>
        <v>#REF!</v>
      </c>
      <c r="P129" s="196" t="e">
        <f t="shared" si="51"/>
        <v>#REF!</v>
      </c>
      <c r="Q129" s="185" t="s">
        <v>172</v>
      </c>
      <c r="R129" s="196" t="e">
        <f t="shared" si="52"/>
        <v>#REF!</v>
      </c>
      <c r="S129" s="185" t="s">
        <v>172</v>
      </c>
      <c r="T129" s="196" t="e">
        <f t="shared" si="53"/>
        <v>#REF!</v>
      </c>
      <c r="U129" s="185" t="s">
        <v>172</v>
      </c>
      <c r="V129" s="196" t="e">
        <f t="shared" si="54"/>
        <v>#REF!</v>
      </c>
      <c r="W129" s="185" t="s">
        <v>172</v>
      </c>
      <c r="X129" s="196" t="e">
        <f t="shared" si="55"/>
        <v>#REF!</v>
      </c>
      <c r="Y129" s="185" t="s">
        <v>172</v>
      </c>
      <c r="Z129" s="196" t="e">
        <f t="shared" si="56"/>
        <v>#REF!</v>
      </c>
      <c r="AA129" s="185" t="s">
        <v>172</v>
      </c>
    </row>
    <row r="130" spans="1:27" ht="11.25" customHeight="1">
      <c r="A130" s="641"/>
      <c r="B130" s="243" t="s">
        <v>175</v>
      </c>
      <c r="C130" s="79" t="e">
        <f>ROUND(#REF!-#REF!,1)</f>
        <v>#REF!</v>
      </c>
      <c r="D130" s="96" t="e">
        <f t="shared" si="45"/>
        <v>#REF!</v>
      </c>
      <c r="E130" s="80" t="e">
        <f>ROUND(#REF!-#REF!,1)</f>
        <v>#REF!</v>
      </c>
      <c r="F130" s="96" t="e">
        <f t="shared" si="46"/>
        <v>#REF!</v>
      </c>
      <c r="G130" s="79" t="e">
        <f>ROUND(#REF!-#REF!,1)</f>
        <v>#REF!</v>
      </c>
      <c r="H130" s="96" t="e">
        <f t="shared" si="47"/>
        <v>#REF!</v>
      </c>
      <c r="I130" s="80" t="e">
        <f>ROUND(#REF!-#REF!,1)</f>
        <v>#REF!</v>
      </c>
      <c r="J130" s="96" t="e">
        <f t="shared" si="48"/>
        <v>#REF!</v>
      </c>
      <c r="K130" s="79" t="e">
        <f>ROUND(#REF!-#REF!,1)</f>
        <v>#REF!</v>
      </c>
      <c r="L130" s="96" t="e">
        <f t="shared" si="49"/>
        <v>#REF!</v>
      </c>
      <c r="M130" s="80" t="e">
        <f>ROUND(#REF!-#REF!,1)</f>
        <v>#REF!</v>
      </c>
      <c r="N130" s="96" t="e">
        <f t="shared" si="50"/>
        <v>#REF!</v>
      </c>
      <c r="P130" s="196" t="e">
        <f t="shared" si="51"/>
        <v>#REF!</v>
      </c>
      <c r="Q130" s="185" t="s">
        <v>174</v>
      </c>
      <c r="R130" s="196" t="e">
        <f t="shared" si="52"/>
        <v>#REF!</v>
      </c>
      <c r="S130" s="185" t="s">
        <v>174</v>
      </c>
      <c r="T130" s="196" t="e">
        <f t="shared" si="53"/>
        <v>#REF!</v>
      </c>
      <c r="U130" s="185" t="s">
        <v>174</v>
      </c>
      <c r="V130" s="196" t="e">
        <f t="shared" si="54"/>
        <v>#REF!</v>
      </c>
      <c r="W130" s="185" t="s">
        <v>174</v>
      </c>
      <c r="X130" s="196" t="e">
        <f t="shared" si="55"/>
        <v>#REF!</v>
      </c>
      <c r="Y130" s="185" t="s">
        <v>174</v>
      </c>
      <c r="Z130" s="196" t="e">
        <f t="shared" si="56"/>
        <v>#REF!</v>
      </c>
      <c r="AA130" s="185" t="s">
        <v>174</v>
      </c>
    </row>
    <row r="131" spans="1:27" ht="11.25" customHeight="1">
      <c r="A131" s="641"/>
      <c r="B131" s="243" t="s">
        <v>176</v>
      </c>
      <c r="C131" s="79" t="e">
        <f>ROUND(#REF!-#REF!,1)</f>
        <v>#REF!</v>
      </c>
      <c r="D131" s="96" t="e">
        <f t="shared" si="45"/>
        <v>#REF!</v>
      </c>
      <c r="E131" s="80" t="e">
        <f>ROUND(#REF!-#REF!,1)</f>
        <v>#REF!</v>
      </c>
      <c r="F131" s="96" t="e">
        <f t="shared" si="46"/>
        <v>#REF!</v>
      </c>
      <c r="G131" s="79" t="e">
        <f>ROUND(#REF!-#REF!,1)</f>
        <v>#REF!</v>
      </c>
      <c r="H131" s="96" t="e">
        <f t="shared" si="47"/>
        <v>#REF!</v>
      </c>
      <c r="I131" s="80" t="e">
        <f>ROUND(#REF!-#REF!,1)</f>
        <v>#REF!</v>
      </c>
      <c r="J131" s="96" t="e">
        <f t="shared" si="48"/>
        <v>#REF!</v>
      </c>
      <c r="K131" s="79" t="e">
        <f>ROUND(#REF!-#REF!,1)</f>
        <v>#REF!</v>
      </c>
      <c r="L131" s="96" t="e">
        <f t="shared" si="49"/>
        <v>#REF!</v>
      </c>
      <c r="M131" s="80" t="e">
        <f>ROUND(#REF!-#REF!,1)</f>
        <v>#REF!</v>
      </c>
      <c r="N131" s="96" t="e">
        <f t="shared" si="50"/>
        <v>#REF!</v>
      </c>
      <c r="P131" s="196" t="e">
        <f t="shared" si="51"/>
        <v>#REF!</v>
      </c>
      <c r="Q131" s="185" t="s">
        <v>176</v>
      </c>
      <c r="R131" s="196" t="e">
        <f t="shared" si="52"/>
        <v>#REF!</v>
      </c>
      <c r="S131" s="185" t="s">
        <v>176</v>
      </c>
      <c r="T131" s="196" t="e">
        <f t="shared" si="53"/>
        <v>#REF!</v>
      </c>
      <c r="U131" s="185" t="s">
        <v>176</v>
      </c>
      <c r="V131" s="196" t="e">
        <f t="shared" si="54"/>
        <v>#REF!</v>
      </c>
      <c r="W131" s="185" t="s">
        <v>176</v>
      </c>
      <c r="X131" s="196" t="e">
        <f t="shared" si="55"/>
        <v>#REF!</v>
      </c>
      <c r="Y131" s="185" t="s">
        <v>176</v>
      </c>
      <c r="Z131" s="196" t="e">
        <f t="shared" si="56"/>
        <v>#REF!</v>
      </c>
      <c r="AA131" s="185" t="s">
        <v>176</v>
      </c>
    </row>
    <row r="132" spans="1:27" ht="11.25" customHeight="1">
      <c r="A132" s="25" t="e">
        <f>#REF!</f>
        <v>#REF!</v>
      </c>
      <c r="B132" s="243" t="s">
        <v>156</v>
      </c>
      <c r="C132" s="79" t="e">
        <f>ROUND(#REF!-#REF!,1)</f>
        <v>#REF!</v>
      </c>
      <c r="D132" s="96" t="e">
        <f t="shared" si="45"/>
        <v>#REF!</v>
      </c>
      <c r="E132" s="80" t="e">
        <f>ROUND(#REF!-#REF!,1)</f>
        <v>#REF!</v>
      </c>
      <c r="F132" s="96" t="e">
        <f t="shared" si="46"/>
        <v>#REF!</v>
      </c>
      <c r="G132" s="79" t="e">
        <f>ROUND(#REF!-#REF!,1)</f>
        <v>#REF!</v>
      </c>
      <c r="H132" s="96" t="e">
        <f t="shared" si="47"/>
        <v>#REF!</v>
      </c>
      <c r="I132" s="80" t="e">
        <f>ROUND(#REF!-#REF!,1)</f>
        <v>#REF!</v>
      </c>
      <c r="J132" s="96" t="e">
        <f t="shared" si="48"/>
        <v>#REF!</v>
      </c>
      <c r="K132" s="79" t="e">
        <f>ROUND(#REF!-#REF!,1)</f>
        <v>#REF!</v>
      </c>
      <c r="L132" s="96" t="e">
        <f t="shared" si="49"/>
        <v>#REF!</v>
      </c>
      <c r="M132" s="80" t="e">
        <f>ROUND(#REF!-#REF!,1)</f>
        <v>#REF!</v>
      </c>
      <c r="N132" s="96" t="e">
        <f t="shared" si="50"/>
        <v>#REF!</v>
      </c>
      <c r="P132" s="196" t="e">
        <f t="shared" si="51"/>
        <v>#REF!</v>
      </c>
      <c r="Q132" s="185" t="s">
        <v>156</v>
      </c>
      <c r="R132" s="196" t="e">
        <f t="shared" si="52"/>
        <v>#REF!</v>
      </c>
      <c r="S132" s="185" t="s">
        <v>156</v>
      </c>
      <c r="T132" s="196" t="e">
        <f t="shared" si="53"/>
        <v>#REF!</v>
      </c>
      <c r="U132" s="185" t="s">
        <v>156</v>
      </c>
      <c r="V132" s="196" t="e">
        <f t="shared" si="54"/>
        <v>#REF!</v>
      </c>
      <c r="W132" s="185" t="s">
        <v>156</v>
      </c>
      <c r="X132" s="196" t="e">
        <f t="shared" si="55"/>
        <v>#REF!</v>
      </c>
      <c r="Y132" s="185" t="s">
        <v>156</v>
      </c>
      <c r="Z132" s="196" t="e">
        <f t="shared" si="56"/>
        <v>#REF!</v>
      </c>
      <c r="AA132" s="185" t="s">
        <v>156</v>
      </c>
    </row>
    <row r="133" spans="1:27" ht="11.25" customHeight="1">
      <c r="A133" s="642" t="e">
        <f>#REF!</f>
        <v>#REF!</v>
      </c>
      <c r="B133" s="243" t="s">
        <v>157</v>
      </c>
      <c r="C133" s="79" t="e">
        <f>ROUND(#REF!-#REF!,1)</f>
        <v>#REF!</v>
      </c>
      <c r="D133" s="96" t="e">
        <f t="shared" si="45"/>
        <v>#REF!</v>
      </c>
      <c r="E133" s="80" t="e">
        <f>ROUND(#REF!-#REF!,1)</f>
        <v>#REF!</v>
      </c>
      <c r="F133" s="96" t="e">
        <f t="shared" si="46"/>
        <v>#REF!</v>
      </c>
      <c r="G133" s="79" t="e">
        <f>ROUND(#REF!-#REF!,1)</f>
        <v>#REF!</v>
      </c>
      <c r="H133" s="96" t="e">
        <f t="shared" si="47"/>
        <v>#REF!</v>
      </c>
      <c r="I133" s="80" t="e">
        <f>ROUND(#REF!-#REF!,1)</f>
        <v>#REF!</v>
      </c>
      <c r="J133" s="96" t="e">
        <f t="shared" si="48"/>
        <v>#REF!</v>
      </c>
      <c r="K133" s="79" t="e">
        <f>ROUND(#REF!-#REF!,1)</f>
        <v>#REF!</v>
      </c>
      <c r="L133" s="96" t="e">
        <f t="shared" si="49"/>
        <v>#REF!</v>
      </c>
      <c r="M133" s="80" t="e">
        <f>ROUND(#REF!-#REF!,1)</f>
        <v>#REF!</v>
      </c>
      <c r="N133" s="96" t="e">
        <f t="shared" si="50"/>
        <v>#REF!</v>
      </c>
      <c r="P133" s="196" t="e">
        <f t="shared" si="51"/>
        <v>#REF!</v>
      </c>
      <c r="Q133" s="185" t="s">
        <v>157</v>
      </c>
      <c r="R133" s="196" t="e">
        <f t="shared" si="52"/>
        <v>#REF!</v>
      </c>
      <c r="S133" s="185" t="s">
        <v>157</v>
      </c>
      <c r="T133" s="196" t="e">
        <f t="shared" si="53"/>
        <v>#REF!</v>
      </c>
      <c r="U133" s="185" t="s">
        <v>157</v>
      </c>
      <c r="V133" s="196" t="e">
        <f t="shared" si="54"/>
        <v>#REF!</v>
      </c>
      <c r="W133" s="185" t="s">
        <v>157</v>
      </c>
      <c r="X133" s="196" t="e">
        <f t="shared" si="55"/>
        <v>#REF!</v>
      </c>
      <c r="Y133" s="185" t="s">
        <v>157</v>
      </c>
      <c r="Z133" s="196" t="e">
        <f t="shared" si="56"/>
        <v>#REF!</v>
      </c>
      <c r="AA133" s="185" t="s">
        <v>157</v>
      </c>
    </row>
    <row r="134" spans="1:27" ht="11.25" customHeight="1">
      <c r="A134" s="643"/>
      <c r="B134" s="243" t="s">
        <v>158</v>
      </c>
      <c r="C134" s="79" t="e">
        <f>ROUND(#REF!-#REF!,1)</f>
        <v>#REF!</v>
      </c>
      <c r="D134" s="96" t="e">
        <f t="shared" si="45"/>
        <v>#REF!</v>
      </c>
      <c r="E134" s="80" t="e">
        <f>ROUND(#REF!-#REF!,1)</f>
        <v>#REF!</v>
      </c>
      <c r="F134" s="96" t="e">
        <f t="shared" si="46"/>
        <v>#REF!</v>
      </c>
      <c r="G134" s="79" t="e">
        <f>ROUND(#REF!-#REF!,1)</f>
        <v>#REF!</v>
      </c>
      <c r="H134" s="96" t="e">
        <f t="shared" si="47"/>
        <v>#REF!</v>
      </c>
      <c r="I134" s="80" t="e">
        <f>ROUND(#REF!-#REF!,1)</f>
        <v>#REF!</v>
      </c>
      <c r="J134" s="96" t="e">
        <f t="shared" si="48"/>
        <v>#REF!</v>
      </c>
      <c r="K134" s="79" t="e">
        <f>ROUND(#REF!-#REF!,1)</f>
        <v>#REF!</v>
      </c>
      <c r="L134" s="96" t="e">
        <f t="shared" si="49"/>
        <v>#REF!</v>
      </c>
      <c r="M134" s="80" t="e">
        <f>ROUND(#REF!-#REF!,1)</f>
        <v>#REF!</v>
      </c>
      <c r="N134" s="96" t="e">
        <f t="shared" si="50"/>
        <v>#REF!</v>
      </c>
      <c r="P134" s="196" t="e">
        <f t="shared" si="51"/>
        <v>#REF!</v>
      </c>
      <c r="Q134" s="185" t="s">
        <v>158</v>
      </c>
      <c r="R134" s="196" t="e">
        <f t="shared" si="52"/>
        <v>#REF!</v>
      </c>
      <c r="S134" s="185" t="s">
        <v>158</v>
      </c>
      <c r="T134" s="196" t="e">
        <f t="shared" si="53"/>
        <v>#REF!</v>
      </c>
      <c r="U134" s="185" t="s">
        <v>158</v>
      </c>
      <c r="V134" s="196" t="e">
        <f t="shared" si="54"/>
        <v>#REF!</v>
      </c>
      <c r="W134" s="185" t="s">
        <v>158</v>
      </c>
      <c r="X134" s="196" t="e">
        <f t="shared" si="55"/>
        <v>#REF!</v>
      </c>
      <c r="Y134" s="185" t="s">
        <v>158</v>
      </c>
      <c r="Z134" s="196" t="e">
        <f t="shared" si="56"/>
        <v>#REF!</v>
      </c>
      <c r="AA134" s="185" t="s">
        <v>158</v>
      </c>
    </row>
    <row r="135" spans="1:27" ht="11.25" customHeight="1">
      <c r="A135" s="643"/>
      <c r="B135" s="243" t="s">
        <v>159</v>
      </c>
      <c r="C135" s="79" t="e">
        <f>ROUND(#REF!-#REF!,1)</f>
        <v>#REF!</v>
      </c>
      <c r="D135" s="96" t="e">
        <f t="shared" si="45"/>
        <v>#REF!</v>
      </c>
      <c r="E135" s="80" t="e">
        <f>ROUND(#REF!-#REF!,1)</f>
        <v>#REF!</v>
      </c>
      <c r="F135" s="96" t="e">
        <f t="shared" si="46"/>
        <v>#REF!</v>
      </c>
      <c r="G135" s="79" t="e">
        <f>ROUND(#REF!-#REF!,1)</f>
        <v>#REF!</v>
      </c>
      <c r="H135" s="96" t="e">
        <f t="shared" si="47"/>
        <v>#REF!</v>
      </c>
      <c r="I135" s="80" t="e">
        <f>ROUND(#REF!-#REF!,1)</f>
        <v>#REF!</v>
      </c>
      <c r="J135" s="96" t="e">
        <f t="shared" si="48"/>
        <v>#REF!</v>
      </c>
      <c r="K135" s="79" t="e">
        <f>ROUND(#REF!-#REF!,1)</f>
        <v>#REF!</v>
      </c>
      <c r="L135" s="96" t="e">
        <f t="shared" si="49"/>
        <v>#REF!</v>
      </c>
      <c r="M135" s="80" t="e">
        <f>ROUND(#REF!-#REF!,1)</f>
        <v>#REF!</v>
      </c>
      <c r="N135" s="96" t="e">
        <f t="shared" si="50"/>
        <v>#REF!</v>
      </c>
      <c r="P135" s="196" t="e">
        <f t="shared" si="51"/>
        <v>#REF!</v>
      </c>
      <c r="Q135" s="185" t="s">
        <v>159</v>
      </c>
      <c r="R135" s="196" t="e">
        <f t="shared" si="52"/>
        <v>#REF!</v>
      </c>
      <c r="S135" s="185" t="s">
        <v>159</v>
      </c>
      <c r="T135" s="196" t="e">
        <f t="shared" si="53"/>
        <v>#REF!</v>
      </c>
      <c r="U135" s="185" t="s">
        <v>159</v>
      </c>
      <c r="V135" s="196" t="e">
        <f t="shared" si="54"/>
        <v>#REF!</v>
      </c>
      <c r="W135" s="185" t="s">
        <v>159</v>
      </c>
      <c r="X135" s="196" t="e">
        <f t="shared" si="55"/>
        <v>#REF!</v>
      </c>
      <c r="Y135" s="185" t="s">
        <v>159</v>
      </c>
      <c r="Z135" s="196" t="e">
        <f t="shared" si="56"/>
        <v>#REF!</v>
      </c>
      <c r="AA135" s="185" t="s">
        <v>159</v>
      </c>
    </row>
    <row r="136" spans="1:27" ht="11.25" customHeight="1">
      <c r="A136" s="643"/>
      <c r="B136" s="243" t="s">
        <v>160</v>
      </c>
      <c r="C136" s="79" t="e">
        <f>ROUND(#REF!-#REF!,1)</f>
        <v>#REF!</v>
      </c>
      <c r="D136" s="96" t="e">
        <f t="shared" si="45"/>
        <v>#REF!</v>
      </c>
      <c r="E136" s="80" t="e">
        <f>ROUND(#REF!-#REF!,1)</f>
        <v>#REF!</v>
      </c>
      <c r="F136" s="96" t="e">
        <f t="shared" si="46"/>
        <v>#REF!</v>
      </c>
      <c r="G136" s="79" t="e">
        <f>ROUND(#REF!-#REF!,1)</f>
        <v>#REF!</v>
      </c>
      <c r="H136" s="96" t="e">
        <f t="shared" si="47"/>
        <v>#REF!</v>
      </c>
      <c r="I136" s="80" t="e">
        <f>ROUND(#REF!-#REF!,1)</f>
        <v>#REF!</v>
      </c>
      <c r="J136" s="96" t="e">
        <f t="shared" si="48"/>
        <v>#REF!</v>
      </c>
      <c r="K136" s="79" t="e">
        <f>ROUND(#REF!-#REF!,1)</f>
        <v>#REF!</v>
      </c>
      <c r="L136" s="96" t="e">
        <f t="shared" si="49"/>
        <v>#REF!</v>
      </c>
      <c r="M136" s="80" t="e">
        <f>ROUND(#REF!-#REF!,1)</f>
        <v>#REF!</v>
      </c>
      <c r="N136" s="96" t="e">
        <f t="shared" si="50"/>
        <v>#REF!</v>
      </c>
      <c r="P136" s="196" t="e">
        <f t="shared" si="51"/>
        <v>#REF!</v>
      </c>
      <c r="Q136" s="185" t="s">
        <v>160</v>
      </c>
      <c r="R136" s="196" t="e">
        <f t="shared" si="52"/>
        <v>#REF!</v>
      </c>
      <c r="S136" s="185" t="s">
        <v>160</v>
      </c>
      <c r="T136" s="196" t="e">
        <f t="shared" si="53"/>
        <v>#REF!</v>
      </c>
      <c r="U136" s="185" t="s">
        <v>160</v>
      </c>
      <c r="V136" s="196" t="e">
        <f t="shared" si="54"/>
        <v>#REF!</v>
      </c>
      <c r="W136" s="185" t="s">
        <v>160</v>
      </c>
      <c r="X136" s="196" t="e">
        <f t="shared" si="55"/>
        <v>#REF!</v>
      </c>
      <c r="Y136" s="185" t="s">
        <v>160</v>
      </c>
      <c r="Z136" s="196" t="e">
        <f t="shared" si="56"/>
        <v>#REF!</v>
      </c>
      <c r="AA136" s="185" t="s">
        <v>160</v>
      </c>
    </row>
    <row r="137" spans="1:27" ht="11.25" customHeight="1">
      <c r="A137" s="643"/>
      <c r="B137" s="243" t="s">
        <v>161</v>
      </c>
      <c r="C137" s="79" t="e">
        <f>ROUND(#REF!-#REF!,1)</f>
        <v>#REF!</v>
      </c>
      <c r="D137" s="96" t="e">
        <f t="shared" si="45"/>
        <v>#REF!</v>
      </c>
      <c r="E137" s="80" t="e">
        <f>ROUND(#REF!-#REF!,1)</f>
        <v>#REF!</v>
      </c>
      <c r="F137" s="96" t="e">
        <f t="shared" si="46"/>
        <v>#REF!</v>
      </c>
      <c r="G137" s="79" t="e">
        <f>ROUND(#REF!-#REF!,1)</f>
        <v>#REF!</v>
      </c>
      <c r="H137" s="96" t="e">
        <f t="shared" si="47"/>
        <v>#REF!</v>
      </c>
      <c r="I137" s="80" t="e">
        <f>ROUND(#REF!-#REF!,1)</f>
        <v>#REF!</v>
      </c>
      <c r="J137" s="96" t="e">
        <f t="shared" si="48"/>
        <v>#REF!</v>
      </c>
      <c r="K137" s="79" t="e">
        <f>ROUND(#REF!-#REF!,1)</f>
        <v>#REF!</v>
      </c>
      <c r="L137" s="96" t="e">
        <f t="shared" si="49"/>
        <v>#REF!</v>
      </c>
      <c r="M137" s="80" t="e">
        <f>ROUND(#REF!-#REF!,1)</f>
        <v>#REF!</v>
      </c>
      <c r="N137" s="96" t="e">
        <f t="shared" si="50"/>
        <v>#REF!</v>
      </c>
      <c r="P137" s="196" t="e">
        <f t="shared" si="51"/>
        <v>#REF!</v>
      </c>
      <c r="Q137" s="185" t="s">
        <v>161</v>
      </c>
      <c r="R137" s="196" t="e">
        <f t="shared" si="52"/>
        <v>#REF!</v>
      </c>
      <c r="S137" s="185" t="s">
        <v>161</v>
      </c>
      <c r="T137" s="196" t="e">
        <f t="shared" si="53"/>
        <v>#REF!</v>
      </c>
      <c r="U137" s="185" t="s">
        <v>161</v>
      </c>
      <c r="V137" s="196" t="e">
        <f t="shared" si="54"/>
        <v>#REF!</v>
      </c>
      <c r="W137" s="185" t="s">
        <v>161</v>
      </c>
      <c r="X137" s="196" t="e">
        <f t="shared" si="55"/>
        <v>#REF!</v>
      </c>
      <c r="Y137" s="185" t="s">
        <v>161</v>
      </c>
      <c r="Z137" s="196" t="e">
        <f t="shared" si="56"/>
        <v>#REF!</v>
      </c>
      <c r="AA137" s="185" t="s">
        <v>161</v>
      </c>
    </row>
    <row r="138" spans="1:27" ht="11.25" customHeight="1">
      <c r="A138" s="643"/>
      <c r="B138" s="243" t="s">
        <v>162</v>
      </c>
      <c r="C138" s="142" t="e">
        <f>ROUND(#REF!-#REF!,1)</f>
        <v>#REF!</v>
      </c>
      <c r="D138" s="143" t="e">
        <f t="shared" si="45"/>
        <v>#REF!</v>
      </c>
      <c r="E138" s="144" t="e">
        <f>ROUND(#REF!-#REF!,1)</f>
        <v>#REF!</v>
      </c>
      <c r="F138" s="143" t="e">
        <f t="shared" si="46"/>
        <v>#REF!</v>
      </c>
      <c r="G138" s="142" t="e">
        <f>ROUND(#REF!-#REF!,1)</f>
        <v>#REF!</v>
      </c>
      <c r="H138" s="143" t="e">
        <f t="shared" si="47"/>
        <v>#REF!</v>
      </c>
      <c r="I138" s="144" t="e">
        <f>ROUND(#REF!-#REF!,1)</f>
        <v>#REF!</v>
      </c>
      <c r="J138" s="143" t="e">
        <f t="shared" si="48"/>
        <v>#REF!</v>
      </c>
      <c r="K138" s="142" t="e">
        <f>ROUND(#REF!-#REF!,1)</f>
        <v>#REF!</v>
      </c>
      <c r="L138" s="143" t="e">
        <f t="shared" si="49"/>
        <v>#REF!</v>
      </c>
      <c r="M138" s="144" t="e">
        <f>ROUND(#REF!-#REF!,1)</f>
        <v>#REF!</v>
      </c>
      <c r="N138" s="143" t="e">
        <f t="shared" si="50"/>
        <v>#REF!</v>
      </c>
      <c r="P138" s="196" t="e">
        <f t="shared" si="51"/>
        <v>#REF!</v>
      </c>
      <c r="Q138" s="185" t="s">
        <v>162</v>
      </c>
      <c r="R138" s="196" t="e">
        <f t="shared" si="52"/>
        <v>#REF!</v>
      </c>
      <c r="S138" s="185" t="s">
        <v>162</v>
      </c>
      <c r="T138" s="196" t="e">
        <f t="shared" si="53"/>
        <v>#REF!</v>
      </c>
      <c r="U138" s="185" t="s">
        <v>162</v>
      </c>
      <c r="V138" s="196" t="e">
        <f t="shared" si="54"/>
        <v>#REF!</v>
      </c>
      <c r="W138" s="185" t="s">
        <v>162</v>
      </c>
      <c r="X138" s="196" t="e">
        <f t="shared" si="55"/>
        <v>#REF!</v>
      </c>
      <c r="Y138" s="185" t="s">
        <v>162</v>
      </c>
      <c r="Z138" s="196" t="e">
        <f t="shared" si="56"/>
        <v>#REF!</v>
      </c>
      <c r="AA138" s="185" t="s">
        <v>162</v>
      </c>
    </row>
    <row r="139" spans="1:14" ht="11.25" customHeight="1">
      <c r="A139" s="287"/>
      <c r="B139" s="244" t="s">
        <v>54</v>
      </c>
      <c r="C139" s="145"/>
      <c r="D139" s="146" t="e">
        <f>MAXA(C127:C138)</f>
        <v>#REF!</v>
      </c>
      <c r="E139" s="145"/>
      <c r="F139" s="146" t="e">
        <f>MAXA(E127:E138)</f>
        <v>#REF!</v>
      </c>
      <c r="G139" s="145"/>
      <c r="H139" s="146" t="e">
        <f>MAXA(G127:G138)</f>
        <v>#REF!</v>
      </c>
      <c r="I139" s="145"/>
      <c r="J139" s="146" t="e">
        <f>MAXA(I127:I138)</f>
        <v>#REF!</v>
      </c>
      <c r="K139" s="145"/>
      <c r="L139" s="146" t="e">
        <f>MAXA(K127:K138)</f>
        <v>#REF!</v>
      </c>
      <c r="M139" s="145"/>
      <c r="N139" s="146" t="e">
        <f>MAXA(M127:M138)</f>
        <v>#REF!</v>
      </c>
    </row>
    <row r="140" spans="1:14" ht="11.25" customHeight="1">
      <c r="A140" s="288"/>
      <c r="B140" s="245" t="s">
        <v>55</v>
      </c>
      <c r="C140" s="147" t="e">
        <f>SUM(C127:C138)</f>
        <v>#REF!</v>
      </c>
      <c r="D140" s="150"/>
      <c r="E140" s="147" t="e">
        <f>SUM(E127:E138)</f>
        <v>#REF!</v>
      </c>
      <c r="F140" s="151"/>
      <c r="G140" s="147" t="e">
        <f>SUM(G127:G138)</f>
        <v>#REF!</v>
      </c>
      <c r="H140" s="150"/>
      <c r="I140" s="147" t="e">
        <f>SUM(I127:I138)</f>
        <v>#REF!</v>
      </c>
      <c r="J140" s="151"/>
      <c r="K140" s="147" t="e">
        <f>SUM(K127:K138)</f>
        <v>#REF!</v>
      </c>
      <c r="L140" s="150"/>
      <c r="M140" s="147" t="e">
        <f>SUM(M127:M138)</f>
        <v>#REF!</v>
      </c>
      <c r="N140" s="150"/>
    </row>
    <row r="141" spans="1:27" ht="11.25" customHeight="1">
      <c r="A141" s="347"/>
      <c r="B141" s="242" t="s">
        <v>177</v>
      </c>
      <c r="C141" s="77" t="e">
        <f>ROUND(#REF!-#REF!,1)</f>
        <v>#REF!</v>
      </c>
      <c r="D141" s="95" t="e">
        <f>IF(C141=D$153,"最大値","　")</f>
        <v>#REF!</v>
      </c>
      <c r="E141" s="78" t="e">
        <f>ROUND(#REF!-#REF!,1)</f>
        <v>#REF!</v>
      </c>
      <c r="F141" s="95" t="e">
        <f>IF(E141=F$153,"最大値","　")</f>
        <v>#REF!</v>
      </c>
      <c r="G141" s="77" t="e">
        <f>ROUND(#REF!-#REF!,1)</f>
        <v>#REF!</v>
      </c>
      <c r="H141" s="95" t="e">
        <f>IF(G141=H$153,"最大値","　")</f>
        <v>#REF!</v>
      </c>
      <c r="I141" s="78" t="e">
        <f>ROUND(#REF!-#REF!,1)</f>
        <v>#REF!</v>
      </c>
      <c r="J141" s="95" t="e">
        <f>IF(I141=J$153,"最大値","　")</f>
        <v>#REF!</v>
      </c>
      <c r="K141" s="77" t="e">
        <f>ROUND(#REF!-#REF!,1)</f>
        <v>#REF!</v>
      </c>
      <c r="L141" s="95" t="e">
        <f>IF(K141=L$153,"最大値","　")</f>
        <v>#REF!</v>
      </c>
      <c r="M141" s="78" t="e">
        <f>ROUND(#REF!-#REF!,1)</f>
        <v>#REF!</v>
      </c>
      <c r="N141" s="95" t="e">
        <f>IF(M141=N$153,"最大値","　")</f>
        <v>#REF!</v>
      </c>
      <c r="P141" s="196" t="e">
        <f>RANK(C141,C$141:C$152)</f>
        <v>#REF!</v>
      </c>
      <c r="Q141" s="185" t="s">
        <v>177</v>
      </c>
      <c r="R141" s="196" t="e">
        <f>RANK(E141,E$141:E$152)</f>
        <v>#REF!</v>
      </c>
      <c r="S141" s="185" t="s">
        <v>177</v>
      </c>
      <c r="T141" s="196" t="e">
        <f>RANK(G141,G$141:G$152)</f>
        <v>#REF!</v>
      </c>
      <c r="U141" s="185" t="s">
        <v>177</v>
      </c>
      <c r="V141" s="196" t="e">
        <f>RANK(I141,I$141:I$152)</f>
        <v>#REF!</v>
      </c>
      <c r="W141" s="185" t="s">
        <v>177</v>
      </c>
      <c r="X141" s="196" t="e">
        <f>RANK(K141,K$141:K$152)</f>
        <v>#REF!</v>
      </c>
      <c r="Y141" s="185" t="s">
        <v>177</v>
      </c>
      <c r="Z141" s="196" t="e">
        <f>RANK(M141,M$141:M$152)</f>
        <v>#REF!</v>
      </c>
      <c r="AA141" s="185" t="s">
        <v>177</v>
      </c>
    </row>
    <row r="142" spans="1:27" ht="11.25" customHeight="1">
      <c r="A142" s="640" t="e">
        <f>#REF!</f>
        <v>#REF!</v>
      </c>
      <c r="B142" s="242" t="s">
        <v>171</v>
      </c>
      <c r="C142" s="77" t="e">
        <f>ROUND(#REF!-#REF!,1)</f>
        <v>#REF!</v>
      </c>
      <c r="D142" s="95" t="e">
        <f>IF(C142=D$153,"最大値","　")</f>
        <v>#REF!</v>
      </c>
      <c r="E142" s="78" t="e">
        <f>ROUND(#REF!-#REF!,1)</f>
        <v>#REF!</v>
      </c>
      <c r="F142" s="95" t="e">
        <f>IF(E142=F$153,"最大値","　")</f>
        <v>#REF!</v>
      </c>
      <c r="G142" s="77" t="e">
        <f>ROUND(#REF!-#REF!,1)</f>
        <v>#REF!</v>
      </c>
      <c r="H142" s="95" t="e">
        <f>IF(G142=H$153,"最大値","　")</f>
        <v>#REF!</v>
      </c>
      <c r="I142" s="78" t="e">
        <f>ROUND(#REF!-#REF!,1)</f>
        <v>#REF!</v>
      </c>
      <c r="J142" s="95" t="e">
        <f>IF(I142=J$153,"最大値","　")</f>
        <v>#REF!</v>
      </c>
      <c r="K142" s="77" t="e">
        <f>ROUND(#REF!-#REF!,1)</f>
        <v>#REF!</v>
      </c>
      <c r="L142" s="95" t="e">
        <f>IF(K142=L$153,"最大値","　")</f>
        <v>#REF!</v>
      </c>
      <c r="M142" s="78" t="e">
        <f>ROUND(#REF!-#REF!,1)</f>
        <v>#REF!</v>
      </c>
      <c r="N142" s="95" t="e">
        <f>IF(M142=N$153,"最大値","　")</f>
        <v>#REF!</v>
      </c>
      <c r="P142" s="196" t="e">
        <f aca="true" t="shared" si="57" ref="P142:P152">RANK(C142,C$141:C$152)</f>
        <v>#REF!</v>
      </c>
      <c r="Q142" s="185" t="s">
        <v>171</v>
      </c>
      <c r="R142" s="196" t="e">
        <f aca="true" t="shared" si="58" ref="R142:R151">RANK(E142,E$141:E$152)</f>
        <v>#REF!</v>
      </c>
      <c r="S142" s="185" t="s">
        <v>171</v>
      </c>
      <c r="T142" s="196" t="e">
        <f aca="true" t="shared" si="59" ref="T142:T152">RANK(G142,G$141:G$152)</f>
        <v>#REF!</v>
      </c>
      <c r="U142" s="185" t="s">
        <v>171</v>
      </c>
      <c r="V142" s="196" t="e">
        <f aca="true" t="shared" si="60" ref="V142:V152">RANK(I142,I$141:I$152)</f>
        <v>#REF!</v>
      </c>
      <c r="W142" s="185" t="s">
        <v>171</v>
      </c>
      <c r="X142" s="196" t="e">
        <f aca="true" t="shared" si="61" ref="X142:X152">RANK(K142,K$141:K$152)</f>
        <v>#REF!</v>
      </c>
      <c r="Y142" s="185" t="s">
        <v>171</v>
      </c>
      <c r="Z142" s="196" t="e">
        <f aca="true" t="shared" si="62" ref="Z142:Z152">RANK(M142,M$141:M$152)</f>
        <v>#REF!</v>
      </c>
      <c r="AA142" s="185" t="s">
        <v>171</v>
      </c>
    </row>
    <row r="143" spans="1:27" ht="11.25" customHeight="1">
      <c r="A143" s="641"/>
      <c r="B143" s="243" t="s">
        <v>173</v>
      </c>
      <c r="C143" s="79" t="e">
        <f>ROUND(#REF!-#REF!,1)</f>
        <v>#REF!</v>
      </c>
      <c r="D143" s="95" t="e">
        <f aca="true" t="shared" si="63" ref="D143:D152">IF(C143=D$153,"最大値","　")</f>
        <v>#REF!</v>
      </c>
      <c r="E143" s="80" t="e">
        <f>ROUND(#REF!-#REF!,1)</f>
        <v>#REF!</v>
      </c>
      <c r="F143" s="95" t="e">
        <f aca="true" t="shared" si="64" ref="F143:F152">IF(E143=F$153,"最大値","　")</f>
        <v>#REF!</v>
      </c>
      <c r="G143" s="79" t="e">
        <f>ROUND(#REF!-#REF!,1)</f>
        <v>#REF!</v>
      </c>
      <c r="H143" s="95" t="e">
        <f aca="true" t="shared" si="65" ref="H143:H152">IF(G143=H$153,"最大値","　")</f>
        <v>#REF!</v>
      </c>
      <c r="I143" s="80" t="e">
        <f>ROUND(#REF!-#REF!,1)</f>
        <v>#REF!</v>
      </c>
      <c r="J143" s="95" t="e">
        <f aca="true" t="shared" si="66" ref="J143:J152">IF(I143=J$153,"最大値","　")</f>
        <v>#REF!</v>
      </c>
      <c r="K143" s="79" t="e">
        <f>ROUND(#REF!-#REF!,1)</f>
        <v>#REF!</v>
      </c>
      <c r="L143" s="95" t="e">
        <f aca="true" t="shared" si="67" ref="L143:L152">IF(K143=L$153,"最大値","　")</f>
        <v>#REF!</v>
      </c>
      <c r="M143" s="80" t="e">
        <f>ROUND(#REF!-#REF!,1)</f>
        <v>#REF!</v>
      </c>
      <c r="N143" s="95" t="e">
        <f aca="true" t="shared" si="68" ref="N143:N152">IF(M143=N$153,"最大値","　")</f>
        <v>#REF!</v>
      </c>
      <c r="P143" s="196" t="e">
        <f t="shared" si="57"/>
        <v>#REF!</v>
      </c>
      <c r="Q143" s="185" t="s">
        <v>172</v>
      </c>
      <c r="R143" s="196" t="e">
        <f t="shared" si="58"/>
        <v>#REF!</v>
      </c>
      <c r="S143" s="185" t="s">
        <v>172</v>
      </c>
      <c r="T143" s="196" t="e">
        <f t="shared" si="59"/>
        <v>#REF!</v>
      </c>
      <c r="U143" s="185" t="s">
        <v>172</v>
      </c>
      <c r="V143" s="196" t="e">
        <f t="shared" si="60"/>
        <v>#REF!</v>
      </c>
      <c r="W143" s="185" t="s">
        <v>172</v>
      </c>
      <c r="X143" s="196" t="e">
        <f t="shared" si="61"/>
        <v>#REF!</v>
      </c>
      <c r="Y143" s="185" t="s">
        <v>172</v>
      </c>
      <c r="Z143" s="196" t="e">
        <f t="shared" si="62"/>
        <v>#REF!</v>
      </c>
      <c r="AA143" s="185" t="s">
        <v>172</v>
      </c>
    </row>
    <row r="144" spans="1:27" ht="11.25" customHeight="1">
      <c r="A144" s="641"/>
      <c r="B144" s="243" t="s">
        <v>175</v>
      </c>
      <c r="C144" s="79" t="e">
        <f>ROUND(#REF!-#REF!,1)</f>
        <v>#REF!</v>
      </c>
      <c r="D144" s="95" t="e">
        <f t="shared" si="63"/>
        <v>#REF!</v>
      </c>
      <c r="E144" s="80" t="e">
        <f>ROUND(#REF!-#REF!,1)</f>
        <v>#REF!</v>
      </c>
      <c r="F144" s="95" t="e">
        <f t="shared" si="64"/>
        <v>#REF!</v>
      </c>
      <c r="G144" s="79" t="e">
        <f>ROUND(#REF!-#REF!,1)</f>
        <v>#REF!</v>
      </c>
      <c r="H144" s="95" t="e">
        <f t="shared" si="65"/>
        <v>#REF!</v>
      </c>
      <c r="I144" s="80" t="e">
        <f>ROUND(#REF!-#REF!,1)</f>
        <v>#REF!</v>
      </c>
      <c r="J144" s="95" t="e">
        <f t="shared" si="66"/>
        <v>#REF!</v>
      </c>
      <c r="K144" s="79" t="e">
        <f>ROUND(#REF!-#REF!,1)</f>
        <v>#REF!</v>
      </c>
      <c r="L144" s="95" t="e">
        <f t="shared" si="67"/>
        <v>#REF!</v>
      </c>
      <c r="M144" s="80" t="e">
        <f>ROUND(#REF!-#REF!,1)</f>
        <v>#REF!</v>
      </c>
      <c r="N144" s="95" t="e">
        <f t="shared" si="68"/>
        <v>#REF!</v>
      </c>
      <c r="P144" s="196" t="e">
        <f t="shared" si="57"/>
        <v>#REF!</v>
      </c>
      <c r="Q144" s="185" t="s">
        <v>174</v>
      </c>
      <c r="R144" s="196" t="e">
        <f t="shared" si="58"/>
        <v>#REF!</v>
      </c>
      <c r="S144" s="185" t="s">
        <v>174</v>
      </c>
      <c r="T144" s="196" t="e">
        <f t="shared" si="59"/>
        <v>#REF!</v>
      </c>
      <c r="U144" s="185" t="s">
        <v>174</v>
      </c>
      <c r="V144" s="196" t="e">
        <f t="shared" si="60"/>
        <v>#REF!</v>
      </c>
      <c r="W144" s="185" t="s">
        <v>174</v>
      </c>
      <c r="X144" s="196" t="e">
        <f t="shared" si="61"/>
        <v>#REF!</v>
      </c>
      <c r="Y144" s="185" t="s">
        <v>174</v>
      </c>
      <c r="Z144" s="196" t="e">
        <f t="shared" si="62"/>
        <v>#REF!</v>
      </c>
      <c r="AA144" s="185" t="s">
        <v>174</v>
      </c>
    </row>
    <row r="145" spans="1:27" ht="11.25" customHeight="1">
      <c r="A145" s="641"/>
      <c r="B145" s="243" t="s">
        <v>176</v>
      </c>
      <c r="C145" s="79" t="e">
        <f>ROUND(#REF!-#REF!,1)</f>
        <v>#REF!</v>
      </c>
      <c r="D145" s="95" t="e">
        <f t="shared" si="63"/>
        <v>#REF!</v>
      </c>
      <c r="E145" s="80" t="e">
        <f>ROUND(#REF!-#REF!,1)</f>
        <v>#REF!</v>
      </c>
      <c r="F145" s="95" t="e">
        <f t="shared" si="64"/>
        <v>#REF!</v>
      </c>
      <c r="G145" s="79" t="e">
        <f>ROUND(#REF!-#REF!,1)</f>
        <v>#REF!</v>
      </c>
      <c r="H145" s="95" t="e">
        <f t="shared" si="65"/>
        <v>#REF!</v>
      </c>
      <c r="I145" s="80" t="e">
        <f>ROUND(#REF!-#REF!,1)</f>
        <v>#REF!</v>
      </c>
      <c r="J145" s="95" t="e">
        <f t="shared" si="66"/>
        <v>#REF!</v>
      </c>
      <c r="K145" s="79" t="e">
        <f>ROUND(#REF!-#REF!,1)</f>
        <v>#REF!</v>
      </c>
      <c r="L145" s="95" t="e">
        <f t="shared" si="67"/>
        <v>#REF!</v>
      </c>
      <c r="M145" s="80" t="e">
        <f>ROUND(#REF!-#REF!,1)</f>
        <v>#REF!</v>
      </c>
      <c r="N145" s="95" t="e">
        <f t="shared" si="68"/>
        <v>#REF!</v>
      </c>
      <c r="P145" s="196" t="e">
        <f t="shared" si="57"/>
        <v>#REF!</v>
      </c>
      <c r="Q145" s="185" t="s">
        <v>176</v>
      </c>
      <c r="R145" s="196" t="e">
        <f t="shared" si="58"/>
        <v>#REF!</v>
      </c>
      <c r="S145" s="185" t="s">
        <v>176</v>
      </c>
      <c r="T145" s="196" t="e">
        <f t="shared" si="59"/>
        <v>#REF!</v>
      </c>
      <c r="U145" s="185" t="s">
        <v>176</v>
      </c>
      <c r="V145" s="196" t="e">
        <f t="shared" si="60"/>
        <v>#REF!</v>
      </c>
      <c r="W145" s="185" t="s">
        <v>176</v>
      </c>
      <c r="X145" s="196" t="e">
        <f t="shared" si="61"/>
        <v>#REF!</v>
      </c>
      <c r="Y145" s="185" t="s">
        <v>176</v>
      </c>
      <c r="Z145" s="196" t="e">
        <f t="shared" si="62"/>
        <v>#REF!</v>
      </c>
      <c r="AA145" s="185" t="s">
        <v>176</v>
      </c>
    </row>
    <row r="146" spans="1:27" ht="11.25" customHeight="1">
      <c r="A146" s="25" t="e">
        <f>#REF!</f>
        <v>#REF!</v>
      </c>
      <c r="B146" s="243" t="s">
        <v>156</v>
      </c>
      <c r="C146" s="79" t="e">
        <f>ROUND(#REF!-#REF!,1)</f>
        <v>#REF!</v>
      </c>
      <c r="D146" s="95" t="e">
        <f t="shared" si="63"/>
        <v>#REF!</v>
      </c>
      <c r="E146" s="80" t="e">
        <f>ROUND(#REF!-#REF!,1)</f>
        <v>#REF!</v>
      </c>
      <c r="F146" s="95" t="e">
        <f t="shared" si="64"/>
        <v>#REF!</v>
      </c>
      <c r="G146" s="79" t="e">
        <f>ROUND(#REF!-#REF!,1)</f>
        <v>#REF!</v>
      </c>
      <c r="H146" s="95" t="e">
        <f t="shared" si="65"/>
        <v>#REF!</v>
      </c>
      <c r="I146" s="80" t="e">
        <f>ROUND(#REF!-#REF!,1)</f>
        <v>#REF!</v>
      </c>
      <c r="J146" s="95" t="e">
        <f t="shared" si="66"/>
        <v>#REF!</v>
      </c>
      <c r="K146" s="79" t="e">
        <f>ROUND(#REF!-#REF!,1)</f>
        <v>#REF!</v>
      </c>
      <c r="L146" s="95" t="e">
        <f t="shared" si="67"/>
        <v>#REF!</v>
      </c>
      <c r="M146" s="80" t="e">
        <f>ROUND(#REF!-#REF!,1)</f>
        <v>#REF!</v>
      </c>
      <c r="N146" s="95" t="e">
        <f t="shared" si="68"/>
        <v>#REF!</v>
      </c>
      <c r="P146" s="196" t="e">
        <f t="shared" si="57"/>
        <v>#REF!</v>
      </c>
      <c r="Q146" s="185" t="s">
        <v>156</v>
      </c>
      <c r="R146" s="196" t="e">
        <f t="shared" si="58"/>
        <v>#REF!</v>
      </c>
      <c r="S146" s="185" t="s">
        <v>156</v>
      </c>
      <c r="T146" s="196" t="e">
        <f t="shared" si="59"/>
        <v>#REF!</v>
      </c>
      <c r="U146" s="185" t="s">
        <v>156</v>
      </c>
      <c r="V146" s="196" t="e">
        <f t="shared" si="60"/>
        <v>#REF!</v>
      </c>
      <c r="W146" s="185" t="s">
        <v>156</v>
      </c>
      <c r="X146" s="196" t="e">
        <f t="shared" si="61"/>
        <v>#REF!</v>
      </c>
      <c r="Y146" s="185" t="s">
        <v>156</v>
      </c>
      <c r="Z146" s="196" t="e">
        <f t="shared" si="62"/>
        <v>#REF!</v>
      </c>
      <c r="AA146" s="185" t="s">
        <v>156</v>
      </c>
    </row>
    <row r="147" spans="1:27" ht="11.25" customHeight="1">
      <c r="A147" s="642" t="e">
        <f>#REF!</f>
        <v>#REF!</v>
      </c>
      <c r="B147" s="243" t="s">
        <v>157</v>
      </c>
      <c r="C147" s="79" t="e">
        <f>ROUND(#REF!-#REF!,1)</f>
        <v>#REF!</v>
      </c>
      <c r="D147" s="95" t="e">
        <f t="shared" si="63"/>
        <v>#REF!</v>
      </c>
      <c r="E147" s="80" t="e">
        <f>ROUND(#REF!-#REF!,1)</f>
        <v>#REF!</v>
      </c>
      <c r="F147" s="95" t="e">
        <f t="shared" si="64"/>
        <v>#REF!</v>
      </c>
      <c r="G147" s="79" t="e">
        <f>ROUND(#REF!-#REF!,1)</f>
        <v>#REF!</v>
      </c>
      <c r="H147" s="95" t="e">
        <f t="shared" si="65"/>
        <v>#REF!</v>
      </c>
      <c r="I147" s="80" t="e">
        <f>ROUND(#REF!-#REF!,1)</f>
        <v>#REF!</v>
      </c>
      <c r="J147" s="95" t="e">
        <f t="shared" si="66"/>
        <v>#REF!</v>
      </c>
      <c r="K147" s="79" t="e">
        <f>ROUND(#REF!-#REF!,1)</f>
        <v>#REF!</v>
      </c>
      <c r="L147" s="95" t="e">
        <f t="shared" si="67"/>
        <v>#REF!</v>
      </c>
      <c r="M147" s="80" t="e">
        <f>ROUND(#REF!-#REF!,1)</f>
        <v>#REF!</v>
      </c>
      <c r="N147" s="95" t="e">
        <f t="shared" si="68"/>
        <v>#REF!</v>
      </c>
      <c r="P147" s="196" t="e">
        <f t="shared" si="57"/>
        <v>#REF!</v>
      </c>
      <c r="Q147" s="185" t="s">
        <v>157</v>
      </c>
      <c r="R147" s="196" t="e">
        <f t="shared" si="58"/>
        <v>#REF!</v>
      </c>
      <c r="S147" s="185" t="s">
        <v>157</v>
      </c>
      <c r="T147" s="196" t="e">
        <f t="shared" si="59"/>
        <v>#REF!</v>
      </c>
      <c r="U147" s="185" t="s">
        <v>157</v>
      </c>
      <c r="V147" s="196" t="e">
        <f t="shared" si="60"/>
        <v>#REF!</v>
      </c>
      <c r="W147" s="185" t="s">
        <v>157</v>
      </c>
      <c r="X147" s="196" t="e">
        <f t="shared" si="61"/>
        <v>#REF!</v>
      </c>
      <c r="Y147" s="185" t="s">
        <v>157</v>
      </c>
      <c r="Z147" s="196" t="e">
        <f t="shared" si="62"/>
        <v>#REF!</v>
      </c>
      <c r="AA147" s="185" t="s">
        <v>157</v>
      </c>
    </row>
    <row r="148" spans="1:27" ht="11.25" customHeight="1">
      <c r="A148" s="643"/>
      <c r="B148" s="243" t="s">
        <v>158</v>
      </c>
      <c r="C148" s="79" t="e">
        <f>ROUND(#REF!-#REF!,1)</f>
        <v>#REF!</v>
      </c>
      <c r="D148" s="95" t="e">
        <f t="shared" si="63"/>
        <v>#REF!</v>
      </c>
      <c r="E148" s="80" t="e">
        <f>ROUND(#REF!-#REF!,1)</f>
        <v>#REF!</v>
      </c>
      <c r="F148" s="95" t="e">
        <f t="shared" si="64"/>
        <v>#REF!</v>
      </c>
      <c r="G148" s="79" t="e">
        <f>ROUND(#REF!-#REF!,1)</f>
        <v>#REF!</v>
      </c>
      <c r="H148" s="95" t="e">
        <f t="shared" si="65"/>
        <v>#REF!</v>
      </c>
      <c r="I148" s="80" t="e">
        <f>ROUND(#REF!-#REF!,1)</f>
        <v>#REF!</v>
      </c>
      <c r="J148" s="95" t="e">
        <f t="shared" si="66"/>
        <v>#REF!</v>
      </c>
      <c r="K148" s="79" t="e">
        <f>ROUND(#REF!-#REF!,1)</f>
        <v>#REF!</v>
      </c>
      <c r="L148" s="95" t="e">
        <f t="shared" si="67"/>
        <v>#REF!</v>
      </c>
      <c r="M148" s="80" t="e">
        <f>ROUND(#REF!-#REF!,1)</f>
        <v>#REF!</v>
      </c>
      <c r="N148" s="95" t="e">
        <f t="shared" si="68"/>
        <v>#REF!</v>
      </c>
      <c r="P148" s="196" t="e">
        <f t="shared" si="57"/>
        <v>#REF!</v>
      </c>
      <c r="Q148" s="185" t="s">
        <v>158</v>
      </c>
      <c r="R148" s="196" t="e">
        <f t="shared" si="58"/>
        <v>#REF!</v>
      </c>
      <c r="S148" s="185" t="s">
        <v>158</v>
      </c>
      <c r="T148" s="196" t="e">
        <f t="shared" si="59"/>
        <v>#REF!</v>
      </c>
      <c r="U148" s="185" t="s">
        <v>158</v>
      </c>
      <c r="V148" s="196" t="e">
        <f t="shared" si="60"/>
        <v>#REF!</v>
      </c>
      <c r="W148" s="185" t="s">
        <v>158</v>
      </c>
      <c r="X148" s="196" t="e">
        <f t="shared" si="61"/>
        <v>#REF!</v>
      </c>
      <c r="Y148" s="185" t="s">
        <v>158</v>
      </c>
      <c r="Z148" s="196" t="e">
        <f t="shared" si="62"/>
        <v>#REF!</v>
      </c>
      <c r="AA148" s="185" t="s">
        <v>158</v>
      </c>
    </row>
    <row r="149" spans="1:27" ht="11.25" customHeight="1">
      <c r="A149" s="643"/>
      <c r="B149" s="243" t="s">
        <v>159</v>
      </c>
      <c r="C149" s="79" t="e">
        <f>ROUND(#REF!-#REF!,1)</f>
        <v>#REF!</v>
      </c>
      <c r="D149" s="95" t="e">
        <f t="shared" si="63"/>
        <v>#REF!</v>
      </c>
      <c r="E149" s="80" t="e">
        <f>ROUND(#REF!-#REF!,1)</f>
        <v>#REF!</v>
      </c>
      <c r="F149" s="95" t="e">
        <f t="shared" si="64"/>
        <v>#REF!</v>
      </c>
      <c r="G149" s="79" t="e">
        <f>ROUND(#REF!-#REF!,1)</f>
        <v>#REF!</v>
      </c>
      <c r="H149" s="95" t="e">
        <f t="shared" si="65"/>
        <v>#REF!</v>
      </c>
      <c r="I149" s="80" t="e">
        <f>ROUND(#REF!-#REF!,1)</f>
        <v>#REF!</v>
      </c>
      <c r="J149" s="95" t="e">
        <f t="shared" si="66"/>
        <v>#REF!</v>
      </c>
      <c r="K149" s="79" t="e">
        <f>ROUND(#REF!-#REF!,1)</f>
        <v>#REF!</v>
      </c>
      <c r="L149" s="95" t="e">
        <f t="shared" si="67"/>
        <v>#REF!</v>
      </c>
      <c r="M149" s="80" t="e">
        <f>ROUND(#REF!-#REF!,1)</f>
        <v>#REF!</v>
      </c>
      <c r="N149" s="95" t="e">
        <f t="shared" si="68"/>
        <v>#REF!</v>
      </c>
      <c r="P149" s="196" t="e">
        <f t="shared" si="57"/>
        <v>#REF!</v>
      </c>
      <c r="Q149" s="185" t="s">
        <v>159</v>
      </c>
      <c r="R149" s="196" t="e">
        <f t="shared" si="58"/>
        <v>#REF!</v>
      </c>
      <c r="S149" s="185" t="s">
        <v>159</v>
      </c>
      <c r="T149" s="196" t="e">
        <f t="shared" si="59"/>
        <v>#REF!</v>
      </c>
      <c r="U149" s="185" t="s">
        <v>159</v>
      </c>
      <c r="V149" s="196" t="e">
        <f t="shared" si="60"/>
        <v>#REF!</v>
      </c>
      <c r="W149" s="185" t="s">
        <v>159</v>
      </c>
      <c r="X149" s="196" t="e">
        <f t="shared" si="61"/>
        <v>#REF!</v>
      </c>
      <c r="Y149" s="185" t="s">
        <v>159</v>
      </c>
      <c r="Z149" s="196" t="e">
        <f t="shared" si="62"/>
        <v>#REF!</v>
      </c>
      <c r="AA149" s="185" t="s">
        <v>159</v>
      </c>
    </row>
    <row r="150" spans="1:27" ht="11.25" customHeight="1">
      <c r="A150" s="643"/>
      <c r="B150" s="243" t="s">
        <v>160</v>
      </c>
      <c r="C150" s="79" t="e">
        <f>ROUND(#REF!-#REF!,1)</f>
        <v>#REF!</v>
      </c>
      <c r="D150" s="95" t="e">
        <f t="shared" si="63"/>
        <v>#REF!</v>
      </c>
      <c r="E150" s="80" t="e">
        <f>ROUND(#REF!-#REF!,1)</f>
        <v>#REF!</v>
      </c>
      <c r="F150" s="95" t="e">
        <f t="shared" si="64"/>
        <v>#REF!</v>
      </c>
      <c r="G150" s="79" t="e">
        <f>ROUND(#REF!-#REF!,1)</f>
        <v>#REF!</v>
      </c>
      <c r="H150" s="95" t="e">
        <f t="shared" si="65"/>
        <v>#REF!</v>
      </c>
      <c r="I150" s="80" t="e">
        <f>ROUND(#REF!-#REF!,1)</f>
        <v>#REF!</v>
      </c>
      <c r="J150" s="95" t="e">
        <f t="shared" si="66"/>
        <v>#REF!</v>
      </c>
      <c r="K150" s="79" t="e">
        <f>ROUND(#REF!-#REF!,1)</f>
        <v>#REF!</v>
      </c>
      <c r="L150" s="95" t="e">
        <f t="shared" si="67"/>
        <v>#REF!</v>
      </c>
      <c r="M150" s="80" t="e">
        <f>ROUND(#REF!-#REF!,1)</f>
        <v>#REF!</v>
      </c>
      <c r="N150" s="95" t="e">
        <f t="shared" si="68"/>
        <v>#REF!</v>
      </c>
      <c r="P150" s="196" t="e">
        <f t="shared" si="57"/>
        <v>#REF!</v>
      </c>
      <c r="Q150" s="185" t="s">
        <v>160</v>
      </c>
      <c r="R150" s="196" t="e">
        <f t="shared" si="58"/>
        <v>#REF!</v>
      </c>
      <c r="S150" s="185" t="s">
        <v>160</v>
      </c>
      <c r="T150" s="196" t="e">
        <f t="shared" si="59"/>
        <v>#REF!</v>
      </c>
      <c r="U150" s="185" t="s">
        <v>160</v>
      </c>
      <c r="V150" s="196" t="e">
        <f t="shared" si="60"/>
        <v>#REF!</v>
      </c>
      <c r="W150" s="185" t="s">
        <v>160</v>
      </c>
      <c r="X150" s="196" t="e">
        <f t="shared" si="61"/>
        <v>#REF!</v>
      </c>
      <c r="Y150" s="185" t="s">
        <v>160</v>
      </c>
      <c r="Z150" s="196" t="e">
        <f t="shared" si="62"/>
        <v>#REF!</v>
      </c>
      <c r="AA150" s="185" t="s">
        <v>160</v>
      </c>
    </row>
    <row r="151" spans="1:27" ht="11.25" customHeight="1">
      <c r="A151" s="643"/>
      <c r="B151" s="243" t="s">
        <v>161</v>
      </c>
      <c r="C151" s="79" t="e">
        <f>ROUND(#REF!-#REF!,1)</f>
        <v>#REF!</v>
      </c>
      <c r="D151" s="95" t="e">
        <f t="shared" si="63"/>
        <v>#REF!</v>
      </c>
      <c r="E151" s="80" t="e">
        <f>ROUND(#REF!-#REF!,1)</f>
        <v>#REF!</v>
      </c>
      <c r="F151" s="95" t="e">
        <f t="shared" si="64"/>
        <v>#REF!</v>
      </c>
      <c r="G151" s="79" t="e">
        <f>ROUND(#REF!-#REF!,1)</f>
        <v>#REF!</v>
      </c>
      <c r="H151" s="95" t="e">
        <f t="shared" si="65"/>
        <v>#REF!</v>
      </c>
      <c r="I151" s="80" t="e">
        <f>ROUND(#REF!-#REF!,1)</f>
        <v>#REF!</v>
      </c>
      <c r="J151" s="95" t="e">
        <f t="shared" si="66"/>
        <v>#REF!</v>
      </c>
      <c r="K151" s="79" t="e">
        <f>ROUND(#REF!-#REF!,1)</f>
        <v>#REF!</v>
      </c>
      <c r="L151" s="95" t="e">
        <f t="shared" si="67"/>
        <v>#REF!</v>
      </c>
      <c r="M151" s="80" t="e">
        <f>ROUND(#REF!-#REF!,1)</f>
        <v>#REF!</v>
      </c>
      <c r="N151" s="95" t="e">
        <f t="shared" si="68"/>
        <v>#REF!</v>
      </c>
      <c r="P151" s="196" t="e">
        <f t="shared" si="57"/>
        <v>#REF!</v>
      </c>
      <c r="Q151" s="185" t="s">
        <v>161</v>
      </c>
      <c r="R151" s="196" t="e">
        <f t="shared" si="58"/>
        <v>#REF!</v>
      </c>
      <c r="S151" s="185" t="s">
        <v>161</v>
      </c>
      <c r="T151" s="196" t="e">
        <f t="shared" si="59"/>
        <v>#REF!</v>
      </c>
      <c r="U151" s="185" t="s">
        <v>161</v>
      </c>
      <c r="V151" s="196" t="e">
        <f t="shared" si="60"/>
        <v>#REF!</v>
      </c>
      <c r="W151" s="185" t="s">
        <v>161</v>
      </c>
      <c r="X151" s="196" t="e">
        <f t="shared" si="61"/>
        <v>#REF!</v>
      </c>
      <c r="Y151" s="185" t="s">
        <v>161</v>
      </c>
      <c r="Z151" s="196" t="e">
        <f t="shared" si="62"/>
        <v>#REF!</v>
      </c>
      <c r="AA151" s="185" t="s">
        <v>161</v>
      </c>
    </row>
    <row r="152" spans="1:27" ht="11.25" customHeight="1">
      <c r="A152" s="643"/>
      <c r="B152" s="243" t="s">
        <v>162</v>
      </c>
      <c r="C152" s="142" t="e">
        <f>ROUND(#REF!-#REF!,1)</f>
        <v>#REF!</v>
      </c>
      <c r="D152" s="95" t="e">
        <f t="shared" si="63"/>
        <v>#REF!</v>
      </c>
      <c r="E152" s="144" t="e">
        <f>ROUND(#REF!-#REF!,1)</f>
        <v>#REF!</v>
      </c>
      <c r="F152" s="95" t="e">
        <f t="shared" si="64"/>
        <v>#REF!</v>
      </c>
      <c r="G152" s="142" t="e">
        <f>ROUND(#REF!-#REF!,1)</f>
        <v>#REF!</v>
      </c>
      <c r="H152" s="95" t="e">
        <f t="shared" si="65"/>
        <v>#REF!</v>
      </c>
      <c r="I152" s="144" t="e">
        <f>ROUND(#REF!-#REF!,1)</f>
        <v>#REF!</v>
      </c>
      <c r="J152" s="95" t="e">
        <f t="shared" si="66"/>
        <v>#REF!</v>
      </c>
      <c r="K152" s="142" t="e">
        <f>ROUND(#REF!-#REF!,1)</f>
        <v>#REF!</v>
      </c>
      <c r="L152" s="95" t="e">
        <f t="shared" si="67"/>
        <v>#REF!</v>
      </c>
      <c r="M152" s="144" t="e">
        <f>ROUND(#REF!-#REF!,1)</f>
        <v>#REF!</v>
      </c>
      <c r="N152" s="95" t="e">
        <f t="shared" si="68"/>
        <v>#REF!</v>
      </c>
      <c r="P152" s="196" t="e">
        <f t="shared" si="57"/>
        <v>#REF!</v>
      </c>
      <c r="Q152" s="185" t="s">
        <v>162</v>
      </c>
      <c r="R152" s="196" t="e">
        <f>RANK(E152,E$141:E$152)</f>
        <v>#REF!</v>
      </c>
      <c r="S152" s="185" t="s">
        <v>162</v>
      </c>
      <c r="T152" s="196" t="e">
        <f t="shared" si="59"/>
        <v>#REF!</v>
      </c>
      <c r="U152" s="185" t="s">
        <v>162</v>
      </c>
      <c r="V152" s="196" t="e">
        <f t="shared" si="60"/>
        <v>#REF!</v>
      </c>
      <c r="W152" s="185" t="s">
        <v>162</v>
      </c>
      <c r="X152" s="196" t="e">
        <f t="shared" si="61"/>
        <v>#REF!</v>
      </c>
      <c r="Y152" s="185" t="s">
        <v>162</v>
      </c>
      <c r="Z152" s="196" t="e">
        <f t="shared" si="62"/>
        <v>#REF!</v>
      </c>
      <c r="AA152" s="185" t="s">
        <v>162</v>
      </c>
    </row>
    <row r="153" spans="1:14" ht="11.25" customHeight="1">
      <c r="A153" s="287"/>
      <c r="B153" s="244" t="s">
        <v>54</v>
      </c>
      <c r="C153" s="145"/>
      <c r="D153" s="146" t="e">
        <f>MAXA(C141:C152)</f>
        <v>#REF!</v>
      </c>
      <c r="E153" s="145"/>
      <c r="F153" s="146" t="e">
        <f>MAXA(E141:E152)</f>
        <v>#REF!</v>
      </c>
      <c r="G153" s="145"/>
      <c r="H153" s="146" t="e">
        <f>MAXA(G141:G152)</f>
        <v>#REF!</v>
      </c>
      <c r="I153" s="145"/>
      <c r="J153" s="146" t="e">
        <f>MAXA(I141:I152)</f>
        <v>#REF!</v>
      </c>
      <c r="K153" s="145"/>
      <c r="L153" s="146" t="e">
        <f>MAXA(K141:K152)</f>
        <v>#REF!</v>
      </c>
      <c r="M153" s="145"/>
      <c r="N153" s="146" t="e">
        <f>MAXA(M141:M152)</f>
        <v>#REF!</v>
      </c>
    </row>
    <row r="154" spans="1:14" ht="11.25" customHeight="1">
      <c r="A154" s="288"/>
      <c r="B154" s="245" t="s">
        <v>55</v>
      </c>
      <c r="C154" s="147" t="e">
        <f>SUM(C141:C152)</f>
        <v>#REF!</v>
      </c>
      <c r="D154" s="150"/>
      <c r="E154" s="147" t="e">
        <f>SUM(E141:E152)</f>
        <v>#REF!</v>
      </c>
      <c r="F154" s="151"/>
      <c r="G154" s="147" t="e">
        <f>SUM(G141:G152)</f>
        <v>#REF!</v>
      </c>
      <c r="H154" s="150"/>
      <c r="I154" s="147" t="e">
        <f>SUM(I141:I152)</f>
        <v>#REF!</v>
      </c>
      <c r="J154" s="151"/>
      <c r="K154" s="147" t="e">
        <f>SUM(K141:K152)</f>
        <v>#REF!</v>
      </c>
      <c r="L154" s="150"/>
      <c r="M154" s="147" t="e">
        <f>SUM(M141:M152)</f>
        <v>#REF!</v>
      </c>
      <c r="N154" s="150"/>
    </row>
    <row r="155" spans="1:14" ht="11.25" customHeight="1">
      <c r="A155" s="49"/>
      <c r="B155" s="116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6"/>
      <c r="N155" s="126"/>
    </row>
    <row r="156" spans="1:14" ht="11.25" customHeight="1">
      <c r="A156" s="49"/>
      <c r="B156" s="116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6"/>
      <c r="N156" s="126"/>
    </row>
    <row r="157" spans="1:14" ht="11.25" customHeight="1">
      <c r="A157" s="49"/>
      <c r="B157" s="116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6"/>
      <c r="N157" s="126"/>
    </row>
    <row r="158" spans="1:14" ht="11.25" customHeight="1">
      <c r="A158" s="49"/>
      <c r="B158" s="116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6"/>
      <c r="N158" s="126"/>
    </row>
    <row r="159" spans="1:14" ht="11.25" customHeight="1">
      <c r="A159" s="49"/>
      <c r="B159" s="116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6"/>
      <c r="N159" s="126"/>
    </row>
    <row r="160" spans="1:14" ht="11.25" customHeight="1">
      <c r="A160" s="49"/>
      <c r="B160" s="116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6"/>
      <c r="N160" s="126"/>
    </row>
    <row r="161" spans="1:14" ht="11.25" customHeight="1">
      <c r="A161" s="49"/>
      <c r="B161" s="116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6"/>
      <c r="N161" s="126"/>
    </row>
    <row r="162" spans="1:14" ht="11.25" customHeight="1">
      <c r="A162" s="49"/>
      <c r="B162" s="116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6"/>
      <c r="N162" s="126"/>
    </row>
    <row r="163" ht="12" customHeight="1">
      <c r="A163" s="127" t="s">
        <v>114</v>
      </c>
    </row>
    <row r="164" spans="1:14" ht="12" customHeight="1">
      <c r="A164" s="49"/>
      <c r="B164" s="49" t="s">
        <v>77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49"/>
      <c r="N164" s="49"/>
    </row>
    <row r="165" spans="1:14" ht="12" customHeight="1">
      <c r="A165" s="49"/>
      <c r="B165" s="647"/>
      <c r="C165" s="651" t="s">
        <v>72</v>
      </c>
      <c r="D165" s="652"/>
      <c r="E165" s="667"/>
      <c r="F165" s="651" t="s">
        <v>73</v>
      </c>
      <c r="G165" s="652"/>
      <c r="H165" s="653"/>
      <c r="J165" s="116"/>
      <c r="K165" s="33"/>
      <c r="L165" s="116"/>
      <c r="N165" s="116"/>
    </row>
    <row r="166" spans="1:14" ht="12" customHeight="1">
      <c r="A166" s="49"/>
      <c r="B166" s="666"/>
      <c r="C166" s="152" t="s">
        <v>74</v>
      </c>
      <c r="D166" s="152" t="s">
        <v>75</v>
      </c>
      <c r="E166" s="152" t="s">
        <v>76</v>
      </c>
      <c r="F166" s="152" t="s">
        <v>74</v>
      </c>
      <c r="G166" s="152" t="s">
        <v>75</v>
      </c>
      <c r="H166" s="153" t="s">
        <v>76</v>
      </c>
      <c r="J166" s="116"/>
      <c r="K166" s="33"/>
      <c r="L166" s="116"/>
      <c r="N166" s="116"/>
    </row>
    <row r="167" spans="1:14" ht="12" customHeight="1">
      <c r="A167" s="49"/>
      <c r="B167" s="128" t="s">
        <v>97</v>
      </c>
      <c r="C167" s="71">
        <f>'別表１'!K8</f>
        <v>0.5</v>
      </c>
      <c r="D167" s="71">
        <f>'別表１'!R8</f>
        <v>-0.3000000000000007</v>
      </c>
      <c r="E167" s="71">
        <f>'別表１'!Y8</f>
        <v>0.7000000000000028</v>
      </c>
      <c r="F167" s="71">
        <f>'別表１'!K24</f>
        <v>0.09999999999999432</v>
      </c>
      <c r="G167" s="71">
        <f>'別表１'!R24</f>
        <v>-0.10000000000000142</v>
      </c>
      <c r="H167" s="72">
        <f>'別表１'!Y24</f>
        <v>0.5</v>
      </c>
      <c r="J167" s="129"/>
      <c r="K167" s="33"/>
      <c r="L167" s="129"/>
      <c r="N167" s="129"/>
    </row>
    <row r="168" spans="1:14" ht="12" customHeight="1">
      <c r="A168" s="49"/>
      <c r="B168" s="122" t="s">
        <v>29</v>
      </c>
      <c r="C168" s="73">
        <f>'別表１'!K10</f>
        <v>-0.20000000000000284</v>
      </c>
      <c r="D168" s="73">
        <f>'別表１'!R10</f>
        <v>-0.1999999999999993</v>
      </c>
      <c r="E168" s="73">
        <f>'別表１'!Y10</f>
        <v>0</v>
      </c>
      <c r="F168" s="73">
        <f>'別表１'!K26</f>
        <v>0.10000000000000853</v>
      </c>
      <c r="G168" s="73">
        <f>'別表１'!R26</f>
        <v>0.10000000000000142</v>
      </c>
      <c r="H168" s="74">
        <f>'別表１'!Y26</f>
        <v>0.20000000000000284</v>
      </c>
      <c r="J168" s="129"/>
      <c r="K168" s="33"/>
      <c r="L168" s="129"/>
      <c r="N168" s="129"/>
    </row>
    <row r="169" spans="1:14" ht="12" customHeight="1">
      <c r="A169" s="49"/>
      <c r="B169" s="122" t="s">
        <v>31</v>
      </c>
      <c r="C169" s="73">
        <f>'別表１'!K11</f>
        <v>0.7000000000000028</v>
      </c>
      <c r="D169" s="73">
        <f>'別表１'!R11</f>
        <v>0.5999999999999979</v>
      </c>
      <c r="E169" s="73">
        <f>'別表１'!Y11</f>
        <v>0.7000000000000028</v>
      </c>
      <c r="F169" s="73">
        <f>'別表１'!K27</f>
        <v>0.29999999999999716</v>
      </c>
      <c r="G169" s="73">
        <f>'別表１'!R27</f>
        <v>-0.1999999999999993</v>
      </c>
      <c r="H169" s="74">
        <f>'別表１'!Y27</f>
        <v>0.29999999999999716</v>
      </c>
      <c r="J169" s="129"/>
      <c r="K169" s="33"/>
      <c r="L169" s="129"/>
      <c r="N169" s="129"/>
    </row>
    <row r="170" spans="1:14" ht="12" customHeight="1">
      <c r="A170" s="49"/>
      <c r="B170" s="122" t="s">
        <v>32</v>
      </c>
      <c r="C170" s="73">
        <f>'別表１'!K12</f>
        <v>0.19999999999998863</v>
      </c>
      <c r="D170" s="73">
        <f>'別表１'!R12</f>
        <v>0.40000000000000213</v>
      </c>
      <c r="E170" s="73">
        <f>'別表１'!Y12</f>
        <v>0.29999999999999716</v>
      </c>
      <c r="F170" s="73">
        <f>'別表１'!K28</f>
        <v>0</v>
      </c>
      <c r="G170" s="73">
        <f>'別表１'!R28</f>
        <v>-0.10000000000000142</v>
      </c>
      <c r="H170" s="74">
        <f>'別表１'!Y28</f>
        <v>0.09999999999999432</v>
      </c>
      <c r="J170" s="129"/>
      <c r="K170" s="33"/>
      <c r="L170" s="129"/>
      <c r="N170" s="129"/>
    </row>
    <row r="171" spans="1:14" ht="12" customHeight="1">
      <c r="A171" s="49"/>
      <c r="B171" s="122" t="s">
        <v>33</v>
      </c>
      <c r="C171" s="73">
        <f>'別表１'!K13</f>
        <v>0.09999999999999432</v>
      </c>
      <c r="D171" s="73">
        <f>'別表１'!R13</f>
        <v>0.1999999999999993</v>
      </c>
      <c r="E171" s="73">
        <f>'別表１'!Y13</f>
        <v>0.09999999999999432</v>
      </c>
      <c r="F171" s="73">
        <f>'別表１'!K29</f>
        <v>0</v>
      </c>
      <c r="G171" s="73">
        <f>'別表１'!R29</f>
        <v>0.10000000000000142</v>
      </c>
      <c r="H171" s="74">
        <f>'別表１'!Y29</f>
        <v>0.20000000000000284</v>
      </c>
      <c r="J171" s="129"/>
      <c r="K171" s="33"/>
      <c r="L171" s="129"/>
      <c r="N171" s="129"/>
    </row>
    <row r="172" spans="1:14" ht="12" customHeight="1">
      <c r="A172" s="49"/>
      <c r="B172" s="122" t="s">
        <v>98</v>
      </c>
      <c r="C172" s="73">
        <f>'別表１'!K14</f>
        <v>0.6999999999999886</v>
      </c>
      <c r="D172" s="73">
        <f>'別表１'!R14</f>
        <v>0.3999999999999986</v>
      </c>
      <c r="E172" s="73">
        <f>'別表１'!Y14</f>
        <v>0.5</v>
      </c>
      <c r="F172" s="73">
        <f>'別表１'!K30</f>
        <v>-0.10000000000002274</v>
      </c>
      <c r="G172" s="73">
        <f>'別表１'!R30</f>
        <v>-0.20000000000000284</v>
      </c>
      <c r="H172" s="74">
        <f>'別表１'!Y30</f>
        <v>0.09999999999999432</v>
      </c>
      <c r="J172" s="129"/>
      <c r="K172" s="33"/>
      <c r="L172" s="129"/>
      <c r="N172" s="129"/>
    </row>
    <row r="173" spans="1:14" ht="12" customHeight="1">
      <c r="A173" s="49"/>
      <c r="B173" s="122" t="s">
        <v>99</v>
      </c>
      <c r="C173" s="73">
        <f>'別表１'!K15</f>
        <v>0.09999999999999432</v>
      </c>
      <c r="D173" s="73">
        <f>'別表１'!R15</f>
        <v>-0.5</v>
      </c>
      <c r="E173" s="73">
        <f>'別表１'!Y15</f>
        <v>0.4000000000000057</v>
      </c>
      <c r="F173" s="73">
        <f>'別表１'!K31</f>
        <v>0.4000000000000057</v>
      </c>
      <c r="G173" s="73">
        <f>'別表１'!R31</f>
        <v>-0.29999999999999716</v>
      </c>
      <c r="H173" s="74">
        <f>'別表１'!Y31</f>
        <v>0.29999999999999716</v>
      </c>
      <c r="J173" s="129"/>
      <c r="K173" s="33"/>
      <c r="L173" s="129"/>
      <c r="N173" s="129"/>
    </row>
    <row r="174" spans="1:14" ht="12" customHeight="1">
      <c r="A174" s="49"/>
      <c r="B174" s="122" t="s">
        <v>100</v>
      </c>
      <c r="C174" s="73">
        <f>'別表１'!K17</f>
        <v>0.19999999999998863</v>
      </c>
      <c r="D174" s="73">
        <f>'別表１'!R17</f>
        <v>-0.6000000000000014</v>
      </c>
      <c r="E174" s="73">
        <f>'別表１'!Y17</f>
        <v>0.4000000000000057</v>
      </c>
      <c r="F174" s="73">
        <f>'別表１'!K33</f>
        <v>0.19999999999998863</v>
      </c>
      <c r="G174" s="73">
        <f>'別表１'!R33</f>
        <v>0.5</v>
      </c>
      <c r="H174" s="74">
        <f>'別表１'!Y33</f>
        <v>0.4000000000000057</v>
      </c>
      <c r="J174" s="129"/>
      <c r="K174" s="33"/>
      <c r="L174" s="129"/>
      <c r="N174" s="129"/>
    </row>
    <row r="175" spans="1:14" ht="12" customHeight="1">
      <c r="A175" s="49"/>
      <c r="B175" s="122" t="s">
        <v>101</v>
      </c>
      <c r="C175" s="73">
        <f>'別表１'!K18</f>
        <v>0.6000000000000227</v>
      </c>
      <c r="D175" s="73">
        <f>'別表１'!R18</f>
        <v>-0.20000000000000284</v>
      </c>
      <c r="E175" s="73">
        <f>'別表１'!Y18</f>
        <v>0.5</v>
      </c>
      <c r="F175" s="73">
        <f>'別表１'!K34</f>
        <v>0.5</v>
      </c>
      <c r="G175" s="73">
        <f>'別表１'!R34</f>
        <v>0.4000000000000057</v>
      </c>
      <c r="H175" s="74">
        <f>'別表１'!Y34</f>
        <v>0.5</v>
      </c>
      <c r="J175" s="129"/>
      <c r="K175" s="33"/>
      <c r="L175" s="129"/>
      <c r="N175" s="129"/>
    </row>
    <row r="176" spans="1:14" ht="12" customHeight="1">
      <c r="A176" s="49"/>
      <c r="B176" s="122" t="s">
        <v>102</v>
      </c>
      <c r="C176" s="73">
        <f>'別表１'!K19</f>
        <v>0.6000000000000227</v>
      </c>
      <c r="D176" s="73">
        <f>'別表１'!R19</f>
        <v>-0.3999999999999986</v>
      </c>
      <c r="E176" s="73">
        <f>'別表１'!Y19</f>
        <v>0.30000000000001137</v>
      </c>
      <c r="F176" s="73">
        <f>'別表１'!K35</f>
        <v>0.6000000000000227</v>
      </c>
      <c r="G176" s="73">
        <f>'別表１'!R35</f>
        <v>0.09999999999999432</v>
      </c>
      <c r="H176" s="74">
        <f>'別表１'!Y35</f>
        <v>0.6000000000000085</v>
      </c>
      <c r="J176" s="129"/>
      <c r="K176" s="33"/>
      <c r="L176" s="129"/>
      <c r="N176" s="129"/>
    </row>
    <row r="177" spans="1:14" ht="12" customHeight="1">
      <c r="A177" s="49"/>
      <c r="B177" s="122" t="s">
        <v>103</v>
      </c>
      <c r="C177" s="73">
        <f>'別表１'!K21</f>
        <v>0.19999999999998863</v>
      </c>
      <c r="D177" s="73">
        <f>'別表１'!R21</f>
        <v>0.5</v>
      </c>
      <c r="E177" s="73">
        <f>'別表１'!Y21</f>
        <v>0.10000000000000853</v>
      </c>
      <c r="F177" s="73">
        <f>'別表１'!K37</f>
        <v>0.39999999999997726</v>
      </c>
      <c r="G177" s="73">
        <f>'別表１'!R37</f>
        <v>-0.30000000000000426</v>
      </c>
      <c r="H177" s="74">
        <f>'別表１'!Y37</f>
        <v>0</v>
      </c>
      <c r="J177" s="129"/>
      <c r="K177" s="33"/>
      <c r="L177" s="129"/>
      <c r="N177" s="129"/>
    </row>
    <row r="178" spans="1:14" ht="12" customHeight="1">
      <c r="A178" s="49"/>
      <c r="B178" s="122" t="s">
        <v>104</v>
      </c>
      <c r="C178" s="73">
        <f>'別表１'!K22</f>
        <v>0.6999999999999886</v>
      </c>
      <c r="D178" s="73">
        <f>'別表１'!R22</f>
        <v>1</v>
      </c>
      <c r="E178" s="73">
        <f>'別表１'!Y22</f>
        <v>0.09999999999999432</v>
      </c>
      <c r="F178" s="73">
        <f>'別表１'!K38</f>
        <v>0.30000000000001137</v>
      </c>
      <c r="G178" s="73">
        <f>'別表１'!R38</f>
        <v>0.20000000000000284</v>
      </c>
      <c r="H178" s="74">
        <f>'別表１'!Y38</f>
        <v>0.10000000000000853</v>
      </c>
      <c r="J178" s="129"/>
      <c r="K178" s="33"/>
      <c r="L178" s="129"/>
      <c r="N178" s="129"/>
    </row>
    <row r="179" spans="1:14" ht="12" customHeight="1">
      <c r="A179" s="49"/>
      <c r="B179" s="123" t="s">
        <v>105</v>
      </c>
      <c r="C179" s="75">
        <f>'別表１'!K23</f>
        <v>0.39999999999997726</v>
      </c>
      <c r="D179" s="75">
        <f>'別表１'!R23</f>
        <v>-0.20000000000000284</v>
      </c>
      <c r="E179" s="75">
        <f>'別表１'!Y23</f>
        <v>0.20000000000000284</v>
      </c>
      <c r="F179" s="75">
        <f>'別表１'!K39</f>
        <v>0.4000000000000057</v>
      </c>
      <c r="G179" s="75">
        <f>'別表１'!R39</f>
        <v>0.5</v>
      </c>
      <c r="H179" s="76">
        <f>'別表１'!Y39</f>
        <v>0.09999999999999432</v>
      </c>
      <c r="J179" s="129"/>
      <c r="K179" s="33"/>
      <c r="L179" s="129"/>
      <c r="N179" s="129"/>
    </row>
  </sheetData>
  <mergeCells count="38">
    <mergeCell ref="B165:B166"/>
    <mergeCell ref="C165:E165"/>
    <mergeCell ref="F165:H165"/>
    <mergeCell ref="C22:H22"/>
    <mergeCell ref="F76:H76"/>
    <mergeCell ref="G57:H57"/>
    <mergeCell ref="C56:H56"/>
    <mergeCell ref="E57:F57"/>
    <mergeCell ref="C76:E76"/>
    <mergeCell ref="I22:N22"/>
    <mergeCell ref="B4:B5"/>
    <mergeCell ref="C4:H4"/>
    <mergeCell ref="I4:N4"/>
    <mergeCell ref="C5:D5"/>
    <mergeCell ref="E5:F5"/>
    <mergeCell ref="G5:H5"/>
    <mergeCell ref="I5:J5"/>
    <mergeCell ref="K5:L5"/>
    <mergeCell ref="M5:N5"/>
    <mergeCell ref="I39:J39"/>
    <mergeCell ref="C39:D39"/>
    <mergeCell ref="F39:G39"/>
    <mergeCell ref="B56:B57"/>
    <mergeCell ref="C57:D57"/>
    <mergeCell ref="I56:N56"/>
    <mergeCell ref="M57:N57"/>
    <mergeCell ref="I57:J57"/>
    <mergeCell ref="K57:L57"/>
    <mergeCell ref="A100:A103"/>
    <mergeCell ref="A114:A117"/>
    <mergeCell ref="A128:A131"/>
    <mergeCell ref="A86:A89"/>
    <mergeCell ref="A91:A96"/>
    <mergeCell ref="A105:A110"/>
    <mergeCell ref="A142:A145"/>
    <mergeCell ref="A147:A152"/>
    <mergeCell ref="A119:A124"/>
    <mergeCell ref="A133:A138"/>
  </mergeCells>
  <conditionalFormatting sqref="C6:C17">
    <cfRule type="cellIs" priority="1" dxfId="0" operator="equal" stopIfTrue="1">
      <formula>$C$18</formula>
    </cfRule>
    <cfRule type="cellIs" priority="2" dxfId="1" operator="equal" stopIfTrue="1">
      <formula>$C$19</formula>
    </cfRule>
  </conditionalFormatting>
  <conditionalFormatting sqref="E6:E17">
    <cfRule type="cellIs" priority="3" dxfId="0" operator="equal" stopIfTrue="1">
      <formula>$E$18</formula>
    </cfRule>
    <cfRule type="cellIs" priority="4" dxfId="1" operator="equal" stopIfTrue="1">
      <formula>$E$19</formula>
    </cfRule>
  </conditionalFormatting>
  <conditionalFormatting sqref="I6:I17">
    <cfRule type="cellIs" priority="5" dxfId="0" operator="equal" stopIfTrue="1">
      <formula>$I$18</formula>
    </cfRule>
    <cfRule type="cellIs" priority="6" dxfId="1" operator="equal" stopIfTrue="1">
      <formula>$I$19</formula>
    </cfRule>
  </conditionalFormatting>
  <conditionalFormatting sqref="K19 K6:K17">
    <cfRule type="cellIs" priority="7" dxfId="0" operator="equal" stopIfTrue="1">
      <formula>$K$18</formula>
    </cfRule>
    <cfRule type="cellIs" priority="8" dxfId="1" operator="equal" stopIfTrue="1">
      <formula>$K$19</formula>
    </cfRule>
  </conditionalFormatting>
  <conditionalFormatting sqref="M19 M6:M17">
    <cfRule type="cellIs" priority="9" dxfId="0" operator="equal" stopIfTrue="1">
      <formula>$M$18</formula>
    </cfRule>
    <cfRule type="cellIs" priority="10" dxfId="1" operator="equal" stopIfTrue="1">
      <formula>$M$19</formula>
    </cfRule>
  </conditionalFormatting>
  <conditionalFormatting sqref="G6:G17">
    <cfRule type="cellIs" priority="11" dxfId="0" operator="equal" stopIfTrue="1">
      <formula>$G$18</formula>
    </cfRule>
    <cfRule type="cellIs" priority="12" dxfId="1" operator="equal" stopIfTrue="1">
      <formula>$G$19</formula>
    </cfRule>
  </conditionalFormatting>
  <conditionalFormatting sqref="C58:C70">
    <cfRule type="cellIs" priority="13" dxfId="0" operator="equal" stopIfTrue="1">
      <formula>$C$71</formula>
    </cfRule>
  </conditionalFormatting>
  <conditionalFormatting sqref="E58:E70">
    <cfRule type="cellIs" priority="14" dxfId="0" operator="equal" stopIfTrue="1">
      <formula>$E$71</formula>
    </cfRule>
  </conditionalFormatting>
  <conditionalFormatting sqref="G58:G70">
    <cfRule type="cellIs" priority="15" dxfId="0" operator="equal" stopIfTrue="1">
      <formula>$G$71</formula>
    </cfRule>
  </conditionalFormatting>
  <conditionalFormatting sqref="I58:I70">
    <cfRule type="cellIs" priority="16" dxfId="0" operator="equal" stopIfTrue="1">
      <formula>$I$71</formula>
    </cfRule>
  </conditionalFormatting>
  <conditionalFormatting sqref="K58:K70">
    <cfRule type="cellIs" priority="17" dxfId="0" operator="equal" stopIfTrue="1">
      <formula>$K$71</formula>
    </cfRule>
  </conditionalFormatting>
  <conditionalFormatting sqref="M58:M70">
    <cfRule type="cellIs" priority="18" dxfId="0" operator="equal" stopIfTrue="1">
      <formula>$M$71</formula>
    </cfRule>
  </conditionalFormatting>
  <printOptions gridLines="1" headings="1"/>
  <pageMargins left="0.7086614173228347" right="0.7086614173228347" top="0.7874015748031497" bottom="0.5905511811023623" header="0.5118110236220472" footer="0.5118110236220472"/>
  <pageSetup horizontalDpi="600" verticalDpi="600" orientation="portrait" paperSize="9" scale="89" r:id="rId3"/>
  <headerFooter alignWithMargins="0">
    <oddHeader>&amp;R&amp;"ＭＳ ゴシック,標準"&amp;11&amp;A &amp;P/&amp;N</oddHeader>
  </headerFooter>
  <rowBreaks count="2" manualBreakCount="2">
    <brk id="54" max="255" man="1"/>
    <brk id="81" max="13" man="1"/>
  </rowBreaks>
  <colBreaks count="1" manualBreakCount="1">
    <brk id="14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9"/>
  <sheetViews>
    <sheetView workbookViewId="0" topLeftCell="A1">
      <selection activeCell="B4" sqref="B4"/>
    </sheetView>
  </sheetViews>
  <sheetFormatPr defaultColWidth="10.75390625" defaultRowHeight="12.75"/>
  <cols>
    <col min="1" max="1" width="2.75390625" style="49" customWidth="1"/>
    <col min="2" max="3" width="5.875" style="49" customWidth="1"/>
    <col min="4" max="4" width="2.75390625" style="49" customWidth="1"/>
    <col min="5" max="6" width="5.75390625" style="49" customWidth="1"/>
    <col min="7" max="7" width="2.75390625" style="49" customWidth="1"/>
    <col min="8" max="9" width="5.75390625" style="49" customWidth="1"/>
    <col min="10" max="10" width="3.375" style="49" customWidth="1"/>
    <col min="11" max="12" width="8.75390625" style="49" customWidth="1"/>
    <col min="13" max="13" width="2.75390625" style="49" customWidth="1"/>
    <col min="14" max="15" width="8.75390625" style="49" customWidth="1"/>
    <col min="16" max="16" width="2.75390625" style="49" customWidth="1"/>
    <col min="17" max="22" width="8.75390625" style="49" customWidth="1"/>
    <col min="23" max="23" width="6.75390625" style="49" customWidth="1"/>
    <col min="24" max="28" width="10.75390625" style="49" customWidth="1"/>
    <col min="29" max="29" width="6.75390625" style="49" customWidth="1"/>
    <col min="30" max="16384" width="10.75390625" style="49" customWidth="1"/>
  </cols>
  <sheetData>
    <row r="1" spans="1:31" ht="12.75">
      <c r="A1" s="340" t="s">
        <v>53</v>
      </c>
      <c r="B1" s="340"/>
      <c r="C1" s="340"/>
      <c r="D1" s="340"/>
      <c r="E1" s="340"/>
      <c r="F1" s="340"/>
      <c r="J1" s="339" t="s">
        <v>314</v>
      </c>
      <c r="K1" s="339"/>
      <c r="L1" s="339"/>
      <c r="M1" s="339"/>
      <c r="N1" s="339"/>
      <c r="O1" s="339"/>
      <c r="T1" s="413" t="s">
        <v>277</v>
      </c>
      <c r="U1" s="413"/>
      <c r="V1" s="413"/>
      <c r="W1" s="413"/>
      <c r="X1" s="413"/>
      <c r="Z1" s="677" t="s">
        <v>278</v>
      </c>
      <c r="AA1" s="677"/>
      <c r="AB1" s="677"/>
      <c r="AC1" s="677"/>
      <c r="AD1" s="677"/>
      <c r="AE1" s="677"/>
    </row>
    <row r="2" spans="1:11" ht="12.75">
      <c r="A2" s="65"/>
      <c r="B2" s="671" t="s">
        <v>309</v>
      </c>
      <c r="C2" s="671"/>
      <c r="D2" s="155"/>
      <c r="E2" s="671" t="s">
        <v>310</v>
      </c>
      <c r="F2" s="671"/>
      <c r="G2" s="67"/>
      <c r="H2" s="671" t="s">
        <v>92</v>
      </c>
      <c r="I2" s="671"/>
      <c r="K2" s="49" t="s">
        <v>163</v>
      </c>
    </row>
    <row r="3" spans="1:31" ht="31.5" customHeight="1">
      <c r="A3" s="65"/>
      <c r="B3" s="197" t="s">
        <v>311</v>
      </c>
      <c r="C3" s="197" t="s">
        <v>312</v>
      </c>
      <c r="D3" s="156"/>
      <c r="E3" s="197" t="s">
        <v>252</v>
      </c>
      <c r="F3" s="197" t="s">
        <v>253</v>
      </c>
      <c r="G3" s="67"/>
      <c r="H3" s="197" t="s">
        <v>252</v>
      </c>
      <c r="I3" s="197" t="s">
        <v>253</v>
      </c>
      <c r="K3" s="291" t="s">
        <v>346</v>
      </c>
      <c r="L3" s="291" t="s">
        <v>347</v>
      </c>
      <c r="N3" s="291" t="s">
        <v>348</v>
      </c>
      <c r="O3" s="291" t="s">
        <v>349</v>
      </c>
      <c r="Q3" s="291" t="s">
        <v>350</v>
      </c>
      <c r="R3" s="291" t="s">
        <v>351</v>
      </c>
      <c r="S3" s="291"/>
      <c r="T3" s="227" t="s">
        <v>169</v>
      </c>
      <c r="U3" s="227" t="s">
        <v>303</v>
      </c>
      <c r="V3" s="227" t="s">
        <v>305</v>
      </c>
      <c r="W3" s="311"/>
      <c r="X3" s="227" t="s">
        <v>304</v>
      </c>
      <c r="Z3" s="386" t="s">
        <v>302</v>
      </c>
      <c r="AA3" s="372">
        <f>'体重'!$AS$2</f>
        <v>44</v>
      </c>
      <c r="AB3" s="372">
        <f>'体重'!$AQ$2</f>
        <v>46</v>
      </c>
      <c r="AC3" s="372">
        <f>'体重'!$Y$2</f>
        <v>1</v>
      </c>
      <c r="AD3" s="372">
        <f>'体重'!$O$2</f>
        <v>11</v>
      </c>
      <c r="AE3" s="372" t="str">
        <f>'体重'!$E$2</f>
        <v>21</v>
      </c>
    </row>
    <row r="4" spans="1:31" ht="12">
      <c r="A4" s="336" t="s">
        <v>52</v>
      </c>
      <c r="B4" s="154">
        <f>'身長'!E3</f>
        <v>111.2</v>
      </c>
      <c r="C4" s="154">
        <f>'身長'!E16</f>
        <v>110</v>
      </c>
      <c r="D4" s="116" t="s">
        <v>52</v>
      </c>
      <c r="E4" s="154">
        <f>'体重'!E3</f>
        <v>18.7</v>
      </c>
      <c r="F4" s="154">
        <f>'体重'!E16</f>
        <v>18.5</v>
      </c>
      <c r="G4" s="116" t="s">
        <v>52</v>
      </c>
      <c r="H4" s="154">
        <f>'座高'!E3</f>
        <v>62.6</v>
      </c>
      <c r="I4" s="154">
        <f>'座高'!E16</f>
        <v>62</v>
      </c>
      <c r="J4" s="338">
        <v>5</v>
      </c>
      <c r="K4" s="1" t="e">
        <f>#REF!</f>
        <v>#REF!</v>
      </c>
      <c r="L4" s="1" t="e">
        <f>#REF!</f>
        <v>#REF!</v>
      </c>
      <c r="M4" s="292">
        <v>5</v>
      </c>
      <c r="N4" s="1" t="e">
        <f>#REF!</f>
        <v>#REF!</v>
      </c>
      <c r="O4" s="1" t="e">
        <f>#REF!</f>
        <v>#REF!</v>
      </c>
      <c r="P4" s="292">
        <v>5</v>
      </c>
      <c r="Q4" s="1" t="e">
        <f>#REF!</f>
        <v>#REF!</v>
      </c>
      <c r="R4" s="1" t="e">
        <f>#REF!</f>
        <v>#REF!</v>
      </c>
      <c r="S4" s="1"/>
      <c r="T4" s="407" t="s">
        <v>270</v>
      </c>
      <c r="U4" s="312">
        <f>'別表１'!K8</f>
        <v>0.5</v>
      </c>
      <c r="V4" s="312">
        <f>'別表１'!Y8</f>
        <v>0.7000000000000028</v>
      </c>
      <c r="W4" s="407" t="s">
        <v>270</v>
      </c>
      <c r="X4" s="312">
        <f>'別表１'!R8</f>
        <v>-0.3000000000000007</v>
      </c>
      <c r="Z4" s="373" t="s">
        <v>181</v>
      </c>
      <c r="AA4" s="392">
        <f>'身長'!$AS$15</f>
        <v>167.73</v>
      </c>
      <c r="AB4" s="392">
        <f>'身長'!$AI$15</f>
        <v>170.2</v>
      </c>
      <c r="AC4" s="392">
        <f>'身長'!$Y$15</f>
        <v>171</v>
      </c>
      <c r="AD4" s="392">
        <f>'身長'!$O$15</f>
        <v>172.1</v>
      </c>
      <c r="AE4" s="392">
        <f>'身長'!$E$15</f>
        <v>171.2</v>
      </c>
    </row>
    <row r="5" spans="1:31" ht="12">
      <c r="A5" s="336" t="s">
        <v>48</v>
      </c>
      <c r="B5" s="154">
        <f>'身長'!E4</f>
        <v>116.5</v>
      </c>
      <c r="C5" s="154">
        <f>'身長'!E17</f>
        <v>115.9</v>
      </c>
      <c r="D5" s="116" t="s">
        <v>48</v>
      </c>
      <c r="E5" s="154">
        <f>'体重'!E4</f>
        <v>21.3</v>
      </c>
      <c r="F5" s="154">
        <f>'体重'!E17</f>
        <v>21.1</v>
      </c>
      <c r="G5" s="116" t="s">
        <v>48</v>
      </c>
      <c r="H5" s="154">
        <f>'座高'!E4</f>
        <v>64.9</v>
      </c>
      <c r="I5" s="154">
        <f>'座高'!E17</f>
        <v>64.7</v>
      </c>
      <c r="J5" s="338">
        <v>6</v>
      </c>
      <c r="K5" s="1" t="e">
        <f>#REF!</f>
        <v>#REF!</v>
      </c>
      <c r="L5" s="1" t="e">
        <f>#REF!</f>
        <v>#REF!</v>
      </c>
      <c r="M5" s="292">
        <v>6</v>
      </c>
      <c r="N5" s="1" t="e">
        <f>#REF!</f>
        <v>#REF!</v>
      </c>
      <c r="O5" s="1" t="e">
        <f>#REF!</f>
        <v>#REF!</v>
      </c>
      <c r="P5" s="292">
        <v>6</v>
      </c>
      <c r="Q5" s="1" t="e">
        <f>#REF!</f>
        <v>#REF!</v>
      </c>
      <c r="R5" s="1" t="e">
        <f>#REF!</f>
        <v>#REF!</v>
      </c>
      <c r="S5" s="1"/>
      <c r="T5" s="310" t="s">
        <v>9</v>
      </c>
      <c r="U5" s="313">
        <f>'別表１'!K10</f>
        <v>-0.20000000000000284</v>
      </c>
      <c r="V5" s="313">
        <f>'別表１'!Y10</f>
        <v>0</v>
      </c>
      <c r="W5" s="406" t="s">
        <v>9</v>
      </c>
      <c r="X5" s="313">
        <f>'別表１'!R10</f>
        <v>-0.1999999999999993</v>
      </c>
      <c r="Z5" s="373" t="s">
        <v>182</v>
      </c>
      <c r="AA5" s="392">
        <f>'身長全'!$AS$15</f>
        <v>167.6</v>
      </c>
      <c r="AB5" s="392">
        <f>'身長全'!$AI$15</f>
        <v>169.4</v>
      </c>
      <c r="AC5" s="392">
        <f>'身長全'!$Y$15</f>
        <v>170.5</v>
      </c>
      <c r="AD5" s="392">
        <f>'身長全'!$O$15</f>
        <v>170.9</v>
      </c>
      <c r="AE5" s="392">
        <f>'身長全'!$E$15</f>
        <v>170.8</v>
      </c>
    </row>
    <row r="6" spans="1:31" ht="12">
      <c r="A6" s="336" t="s">
        <v>49</v>
      </c>
      <c r="B6" s="154">
        <f>'身長'!E5</f>
        <v>123.3</v>
      </c>
      <c r="C6" s="154">
        <f>'身長'!E18</f>
        <v>122</v>
      </c>
      <c r="D6" s="116" t="s">
        <v>49</v>
      </c>
      <c r="E6" s="154">
        <f>'体重'!E5</f>
        <v>24.7</v>
      </c>
      <c r="F6" s="154">
        <f>'体重'!E18</f>
        <v>23.3</v>
      </c>
      <c r="G6" s="116" t="s">
        <v>49</v>
      </c>
      <c r="H6" s="154">
        <f>'座高'!E5</f>
        <v>68.4</v>
      </c>
      <c r="I6" s="154">
        <f>'座高'!E18</f>
        <v>67.6</v>
      </c>
      <c r="J6" s="338">
        <v>7</v>
      </c>
      <c r="K6" s="1" t="e">
        <f>#REF!</f>
        <v>#REF!</v>
      </c>
      <c r="L6" s="1" t="e">
        <f>#REF!</f>
        <v>#REF!</v>
      </c>
      <c r="M6" s="292">
        <v>7</v>
      </c>
      <c r="N6" s="1" t="e">
        <f>#REF!</f>
        <v>#REF!</v>
      </c>
      <c r="O6" s="1" t="e">
        <f>#REF!</f>
        <v>#REF!</v>
      </c>
      <c r="P6" s="292">
        <v>7</v>
      </c>
      <c r="Q6" s="1" t="e">
        <f>#REF!</f>
        <v>#REF!</v>
      </c>
      <c r="R6" s="1" t="e">
        <f>#REF!</f>
        <v>#REF!</v>
      </c>
      <c r="S6" s="1"/>
      <c r="T6" s="310" t="s">
        <v>10</v>
      </c>
      <c r="U6" s="313">
        <f>'別表１'!K11</f>
        <v>0.7000000000000028</v>
      </c>
      <c r="V6" s="313">
        <f>'別表１'!Y11</f>
        <v>0.7000000000000028</v>
      </c>
      <c r="W6" s="310" t="s">
        <v>10</v>
      </c>
      <c r="X6" s="313">
        <f>'別表１'!R11</f>
        <v>0.5999999999999979</v>
      </c>
      <c r="Z6" s="371"/>
      <c r="AA6" s="372">
        <f>'体重'!$AS$2</f>
        <v>44</v>
      </c>
      <c r="AB6" s="372">
        <f>'体重'!$AQ$2</f>
        <v>46</v>
      </c>
      <c r="AC6" s="372">
        <f>'体重'!$Y$2</f>
        <v>1</v>
      </c>
      <c r="AD6" s="372">
        <f>'体重'!$O$2</f>
        <v>11</v>
      </c>
      <c r="AE6" s="372" t="str">
        <f>'体重'!$E$2</f>
        <v>21</v>
      </c>
    </row>
    <row r="7" spans="1:31" ht="12">
      <c r="A7" s="336" t="s">
        <v>50</v>
      </c>
      <c r="B7" s="154">
        <f>'身長'!E6</f>
        <v>128.5</v>
      </c>
      <c r="C7" s="154">
        <f>'身長'!E19</f>
        <v>127.5</v>
      </c>
      <c r="D7" s="116" t="s">
        <v>50</v>
      </c>
      <c r="E7" s="154">
        <f>'体重'!E6</f>
        <v>27.6</v>
      </c>
      <c r="F7" s="154">
        <f>'体重'!E19</f>
        <v>26.4</v>
      </c>
      <c r="G7" s="116" t="s">
        <v>50</v>
      </c>
      <c r="H7" s="154">
        <f>'座高'!E6</f>
        <v>70.6</v>
      </c>
      <c r="I7" s="154">
        <f>'座高'!E19</f>
        <v>70.1</v>
      </c>
      <c r="J7" s="338">
        <v>8</v>
      </c>
      <c r="K7" s="1" t="e">
        <f>#REF!</f>
        <v>#REF!</v>
      </c>
      <c r="L7" s="1" t="e">
        <f>#REF!</f>
        <v>#REF!</v>
      </c>
      <c r="M7" s="292">
        <v>8</v>
      </c>
      <c r="N7" s="1" t="e">
        <f>#REF!</f>
        <v>#REF!</v>
      </c>
      <c r="O7" s="1" t="e">
        <f>#REF!</f>
        <v>#REF!</v>
      </c>
      <c r="P7" s="292">
        <v>8</v>
      </c>
      <c r="Q7" s="1" t="e">
        <f>#REF!</f>
        <v>#REF!</v>
      </c>
      <c r="R7" s="1" t="e">
        <f>#REF!</f>
        <v>#REF!</v>
      </c>
      <c r="S7" s="1"/>
      <c r="T7" s="310" t="s">
        <v>11</v>
      </c>
      <c r="U7" s="313">
        <f>'別表１'!K12</f>
        <v>0.19999999999998863</v>
      </c>
      <c r="V7" s="313">
        <f>'別表１'!Y12</f>
        <v>0.29999999999999716</v>
      </c>
      <c r="W7" s="310" t="s">
        <v>11</v>
      </c>
      <c r="X7" s="313">
        <f>'別表１'!R12</f>
        <v>0.40000000000000213</v>
      </c>
      <c r="Z7" s="373" t="s">
        <v>181</v>
      </c>
      <c r="AA7" s="392">
        <f>'身長'!$AS$28</f>
        <v>155.8</v>
      </c>
      <c r="AB7" s="392">
        <f>'身長'!$AI$28</f>
        <v>157.9</v>
      </c>
      <c r="AC7" s="392">
        <f>'身長'!$Y$28</f>
        <v>158.6</v>
      </c>
      <c r="AD7" s="392">
        <f>'身長'!$O$28</f>
        <v>158.6</v>
      </c>
      <c r="AE7" s="392">
        <f>'身長'!$E$28</f>
        <v>158.3</v>
      </c>
    </row>
    <row r="8" spans="1:31" ht="12">
      <c r="A8" s="336" t="s">
        <v>51</v>
      </c>
      <c r="B8" s="154">
        <f>'身長'!E7</f>
        <v>133.7</v>
      </c>
      <c r="C8" s="154">
        <f>'身長'!E20</f>
        <v>133.5</v>
      </c>
      <c r="D8" s="116" t="s">
        <v>51</v>
      </c>
      <c r="E8" s="154">
        <f>'体重'!E7</f>
        <v>30.8</v>
      </c>
      <c r="F8" s="154">
        <f>'体重'!E20</f>
        <v>30.1</v>
      </c>
      <c r="G8" s="116" t="s">
        <v>51</v>
      </c>
      <c r="H8" s="154">
        <f>'座高'!E7</f>
        <v>72.8</v>
      </c>
      <c r="I8" s="154">
        <f>'座高'!E20</f>
        <v>72.9</v>
      </c>
      <c r="J8" s="338">
        <v>9</v>
      </c>
      <c r="K8" s="1" t="e">
        <f>#REF!</f>
        <v>#REF!</v>
      </c>
      <c r="L8" s="1" t="e">
        <f>#REF!</f>
        <v>#REF!</v>
      </c>
      <c r="M8" s="292">
        <v>9</v>
      </c>
      <c r="N8" s="1" t="e">
        <f>#REF!</f>
        <v>#REF!</v>
      </c>
      <c r="O8" s="1" t="e">
        <f>#REF!</f>
        <v>#REF!</v>
      </c>
      <c r="P8" s="292">
        <v>9</v>
      </c>
      <c r="Q8" s="1" t="e">
        <f>#REF!</f>
        <v>#REF!</v>
      </c>
      <c r="R8" s="1" t="e">
        <f>#REF!</f>
        <v>#REF!</v>
      </c>
      <c r="S8" s="1"/>
      <c r="T8" s="310" t="s">
        <v>12</v>
      </c>
      <c r="U8" s="313">
        <f>'別表１'!K13</f>
        <v>0.09999999999999432</v>
      </c>
      <c r="V8" s="313">
        <f>'別表１'!Y13</f>
        <v>0.09999999999999432</v>
      </c>
      <c r="W8" s="310" t="s">
        <v>12</v>
      </c>
      <c r="X8" s="313">
        <f>'別表１'!R13</f>
        <v>0.1999999999999993</v>
      </c>
      <c r="Z8" s="373" t="s">
        <v>183</v>
      </c>
      <c r="AA8" s="392">
        <f>'身長全'!$AS$28</f>
        <v>155.4</v>
      </c>
      <c r="AB8" s="392">
        <f>'身長全'!$AI$28</f>
        <v>156.7</v>
      </c>
      <c r="AC8" s="392">
        <f>'身長全'!$Y$28</f>
        <v>157.8</v>
      </c>
      <c r="AD8" s="392">
        <f>'身長全'!$O$28</f>
        <v>158.1</v>
      </c>
      <c r="AE8" s="392">
        <f>'身長全'!$E$28</f>
        <v>157.9</v>
      </c>
    </row>
    <row r="9" spans="1:31" ht="12">
      <c r="A9" s="336" t="s">
        <v>13</v>
      </c>
      <c r="B9" s="154">
        <f>'身長'!E8</f>
        <v>139.6</v>
      </c>
      <c r="C9" s="154">
        <f>'身長'!E21</f>
        <v>140.2</v>
      </c>
      <c r="D9" s="116" t="s">
        <v>13</v>
      </c>
      <c r="E9" s="154">
        <f>'体重'!E8</f>
        <v>34.6</v>
      </c>
      <c r="F9" s="154">
        <f>'体重'!E21</f>
        <v>33.9</v>
      </c>
      <c r="G9" s="116" t="s">
        <v>13</v>
      </c>
      <c r="H9" s="154">
        <f>'座高'!E8</f>
        <v>75.5</v>
      </c>
      <c r="I9" s="154">
        <f>'座高'!E21</f>
        <v>76</v>
      </c>
      <c r="J9" s="338">
        <v>10</v>
      </c>
      <c r="K9" s="1" t="e">
        <f>#REF!</f>
        <v>#REF!</v>
      </c>
      <c r="L9" s="1" t="e">
        <f>#REF!</f>
        <v>#REF!</v>
      </c>
      <c r="M9" s="292">
        <v>10</v>
      </c>
      <c r="N9" s="1" t="e">
        <f>#REF!</f>
        <v>#REF!</v>
      </c>
      <c r="O9" s="1" t="e">
        <f>#REF!</f>
        <v>#REF!</v>
      </c>
      <c r="P9" s="292">
        <v>10</v>
      </c>
      <c r="Q9" s="1" t="e">
        <f>#REF!</f>
        <v>#REF!</v>
      </c>
      <c r="R9" s="1" t="e">
        <f>#REF!</f>
        <v>#REF!</v>
      </c>
      <c r="S9" s="1"/>
      <c r="T9" s="310" t="s">
        <v>13</v>
      </c>
      <c r="U9" s="313">
        <f>'別表１'!K14</f>
        <v>0.6999999999999886</v>
      </c>
      <c r="V9" s="313">
        <f>'別表１'!Y14</f>
        <v>0.5</v>
      </c>
      <c r="W9" s="310" t="s">
        <v>13</v>
      </c>
      <c r="X9" s="313">
        <f>'別表１'!R14</f>
        <v>0.3999999999999986</v>
      </c>
      <c r="Z9"/>
      <c r="AA9"/>
      <c r="AB9"/>
      <c r="AC9"/>
      <c r="AD9"/>
      <c r="AE9"/>
    </row>
    <row r="10" spans="1:31" ht="12">
      <c r="A10" s="336" t="s">
        <v>14</v>
      </c>
      <c r="B10" s="154">
        <f>'身長'!E9</f>
        <v>145.2</v>
      </c>
      <c r="C10" s="154">
        <f>'身長'!E22</f>
        <v>147.3</v>
      </c>
      <c r="D10" s="116" t="s">
        <v>14</v>
      </c>
      <c r="E10" s="154">
        <f>'体重'!E9</f>
        <v>37.9</v>
      </c>
      <c r="F10" s="154">
        <f>'体重'!E22</f>
        <v>38.7</v>
      </c>
      <c r="G10" s="116" t="s">
        <v>14</v>
      </c>
      <c r="H10" s="154">
        <f>'座高'!E9</f>
        <v>78</v>
      </c>
      <c r="I10" s="154">
        <f>'座高'!E22</f>
        <v>79.6</v>
      </c>
      <c r="J10" s="338">
        <v>11</v>
      </c>
      <c r="K10" s="1" t="e">
        <f>#REF!</f>
        <v>#REF!</v>
      </c>
      <c r="L10" s="1" t="e">
        <f>#REF!</f>
        <v>#REF!</v>
      </c>
      <c r="M10" s="292">
        <v>11</v>
      </c>
      <c r="N10" s="1" t="e">
        <f>#REF!</f>
        <v>#REF!</v>
      </c>
      <c r="O10" s="1" t="e">
        <f>#REF!</f>
        <v>#REF!</v>
      </c>
      <c r="P10" s="292">
        <v>11</v>
      </c>
      <c r="Q10" s="1" t="e">
        <f>#REF!</f>
        <v>#REF!</v>
      </c>
      <c r="R10" s="1" t="e">
        <f>#REF!</f>
        <v>#REF!</v>
      </c>
      <c r="S10" s="1"/>
      <c r="T10" s="310" t="s">
        <v>14</v>
      </c>
      <c r="U10" s="313">
        <f>'別表１'!K15</f>
        <v>0.09999999999999432</v>
      </c>
      <c r="V10" s="313">
        <f>'別表１'!Y15</f>
        <v>0.4000000000000057</v>
      </c>
      <c r="W10" s="310" t="s">
        <v>14</v>
      </c>
      <c r="X10" s="313">
        <f>'別表１'!R15</f>
        <v>-0.5</v>
      </c>
      <c r="Z10" s="678" t="s">
        <v>166</v>
      </c>
      <c r="AA10" s="675">
        <f>'体重'!$AS$2</f>
        <v>44</v>
      </c>
      <c r="AB10" s="675">
        <f>'体重'!$AQ$2</f>
        <v>46</v>
      </c>
      <c r="AC10" s="675">
        <f>'体重'!$Y$2</f>
        <v>1</v>
      </c>
      <c r="AD10" s="675">
        <f>'体重'!$O$2</f>
        <v>11</v>
      </c>
      <c r="AE10" s="675" t="str">
        <f>'体重'!$E$2</f>
        <v>21</v>
      </c>
    </row>
    <row r="11" spans="1:31" ht="12">
      <c r="A11" s="336" t="s">
        <v>17</v>
      </c>
      <c r="B11" s="154">
        <f>'身長'!E10</f>
        <v>152.7</v>
      </c>
      <c r="C11" s="154">
        <f>'身長'!E23</f>
        <v>152.1</v>
      </c>
      <c r="D11" s="116" t="s">
        <v>17</v>
      </c>
      <c r="E11" s="154">
        <f>'体重'!E10</f>
        <v>43.6</v>
      </c>
      <c r="F11" s="154">
        <f>'体重'!E23</f>
        <v>44.3</v>
      </c>
      <c r="G11" s="116" t="s">
        <v>17</v>
      </c>
      <c r="H11" s="154">
        <f>'座高'!E10</f>
        <v>81.7</v>
      </c>
      <c r="I11" s="154">
        <f>'座高'!E23</f>
        <v>82.5</v>
      </c>
      <c r="J11" s="338">
        <v>12</v>
      </c>
      <c r="K11" s="1" t="e">
        <f>#REF!</f>
        <v>#REF!</v>
      </c>
      <c r="L11" s="1" t="e">
        <f>#REF!</f>
        <v>#REF!</v>
      </c>
      <c r="M11" s="292">
        <v>12</v>
      </c>
      <c r="N11" s="1" t="e">
        <f>#REF!</f>
        <v>#REF!</v>
      </c>
      <c r="O11" s="1" t="e">
        <f>#REF!</f>
        <v>#REF!</v>
      </c>
      <c r="P11" s="292">
        <v>12</v>
      </c>
      <c r="Q11" s="1" t="e">
        <f>#REF!</f>
        <v>#REF!</v>
      </c>
      <c r="R11" s="1" t="e">
        <f>#REF!</f>
        <v>#REF!</v>
      </c>
      <c r="S11" s="1"/>
      <c r="T11" s="310" t="s">
        <v>17</v>
      </c>
      <c r="U11" s="313">
        <f>'別表１'!K17</f>
        <v>0.19999999999998863</v>
      </c>
      <c r="V11" s="313">
        <f>'別表１'!Y17</f>
        <v>0.4000000000000057</v>
      </c>
      <c r="W11" s="310" t="s">
        <v>17</v>
      </c>
      <c r="X11" s="313">
        <f>'別表１'!R17</f>
        <v>-0.6000000000000014</v>
      </c>
      <c r="Z11" s="679"/>
      <c r="AA11" s="676"/>
      <c r="AB11" s="676"/>
      <c r="AC11" s="676"/>
      <c r="AD11" s="676"/>
      <c r="AE11" s="676"/>
    </row>
    <row r="12" spans="1:31" ht="12">
      <c r="A12" s="336" t="s">
        <v>18</v>
      </c>
      <c r="B12" s="154">
        <f>'身長'!E11</f>
        <v>160.3</v>
      </c>
      <c r="C12" s="154">
        <f>'身長'!E24</f>
        <v>155.4</v>
      </c>
      <c r="D12" s="116" t="s">
        <v>18</v>
      </c>
      <c r="E12" s="154">
        <f>'体重'!E11</f>
        <v>48.9</v>
      </c>
      <c r="F12" s="154">
        <f>'体重'!E24</f>
        <v>47.7</v>
      </c>
      <c r="G12" s="116" t="s">
        <v>18</v>
      </c>
      <c r="H12" s="154">
        <f>'座高'!E11</f>
        <v>85.4</v>
      </c>
      <c r="I12" s="154">
        <f>'座高'!E24</f>
        <v>84.2</v>
      </c>
      <c r="J12" s="338">
        <v>13</v>
      </c>
      <c r="K12" s="1" t="e">
        <f>#REF!</f>
        <v>#REF!</v>
      </c>
      <c r="L12" s="1" t="e">
        <f>#REF!</f>
        <v>#REF!</v>
      </c>
      <c r="M12" s="292">
        <v>13</v>
      </c>
      <c r="N12" s="1" t="e">
        <f>#REF!</f>
        <v>#REF!</v>
      </c>
      <c r="O12" s="1" t="e">
        <f>#REF!</f>
        <v>#REF!</v>
      </c>
      <c r="P12" s="292">
        <v>13</v>
      </c>
      <c r="Q12" s="1" t="e">
        <f>#REF!</f>
        <v>#REF!</v>
      </c>
      <c r="R12" s="1" t="e">
        <f>#REF!</f>
        <v>#REF!</v>
      </c>
      <c r="S12" s="1"/>
      <c r="T12" s="310" t="s">
        <v>18</v>
      </c>
      <c r="U12" s="313">
        <f>'別表１'!K18</f>
        <v>0.6000000000000227</v>
      </c>
      <c r="V12" s="313">
        <f>'別表１'!Y18</f>
        <v>0.5</v>
      </c>
      <c r="W12" s="310" t="s">
        <v>18</v>
      </c>
      <c r="X12" s="313">
        <f>'別表１'!R18</f>
        <v>-0.20000000000000284</v>
      </c>
      <c r="Z12" s="374" t="s">
        <v>181</v>
      </c>
      <c r="AA12" s="392">
        <f>'体重'!$AS$15</f>
        <v>59.2</v>
      </c>
      <c r="AB12" s="392">
        <f>'体重'!$AI$15</f>
        <v>61</v>
      </c>
      <c r="AC12" s="392">
        <f>'体重'!$Y$15</f>
        <v>62.1</v>
      </c>
      <c r="AD12" s="392">
        <f>'体重'!$O$15</f>
        <v>63.5</v>
      </c>
      <c r="AE12" s="392">
        <f>'体重'!$E$15</f>
        <v>62.9</v>
      </c>
    </row>
    <row r="13" spans="1:31" ht="12">
      <c r="A13" s="336" t="s">
        <v>19</v>
      </c>
      <c r="B13" s="154">
        <f>'身長'!E12</f>
        <v>165.8</v>
      </c>
      <c r="C13" s="154">
        <f>'身長'!E25</f>
        <v>157.3</v>
      </c>
      <c r="D13" s="116" t="s">
        <v>19</v>
      </c>
      <c r="E13" s="154">
        <f>'体重'!E12</f>
        <v>53.9</v>
      </c>
      <c r="F13" s="154">
        <f>'体重'!E25</f>
        <v>50.3</v>
      </c>
      <c r="G13" s="116" t="s">
        <v>19</v>
      </c>
      <c r="H13" s="154">
        <f>'座高'!E12</f>
        <v>88.4</v>
      </c>
      <c r="I13" s="154">
        <f>'座高'!E25</f>
        <v>85.4</v>
      </c>
      <c r="J13" s="338">
        <v>14</v>
      </c>
      <c r="K13" s="1" t="e">
        <f>#REF!</f>
        <v>#REF!</v>
      </c>
      <c r="L13" s="1" t="e">
        <f>#REF!</f>
        <v>#REF!</v>
      </c>
      <c r="M13" s="292">
        <v>14</v>
      </c>
      <c r="N13" s="1" t="e">
        <f>#REF!</f>
        <v>#REF!</v>
      </c>
      <c r="O13" s="1" t="e">
        <f>#REF!</f>
        <v>#REF!</v>
      </c>
      <c r="P13" s="292">
        <v>14</v>
      </c>
      <c r="Q13" s="1" t="e">
        <f>#REF!</f>
        <v>#REF!</v>
      </c>
      <c r="R13" s="1" t="e">
        <f>#REF!</f>
        <v>#REF!</v>
      </c>
      <c r="S13" s="1"/>
      <c r="T13" s="310" t="s">
        <v>19</v>
      </c>
      <c r="U13" s="313">
        <f>'別表１'!K19</f>
        <v>0.6000000000000227</v>
      </c>
      <c r="V13" s="313">
        <f>'別表１'!Y19</f>
        <v>0.30000000000001137</v>
      </c>
      <c r="W13" s="310" t="s">
        <v>19</v>
      </c>
      <c r="X13" s="313">
        <f>'別表１'!R19</f>
        <v>-0.3999999999999986</v>
      </c>
      <c r="Z13" s="374" t="s">
        <v>183</v>
      </c>
      <c r="AA13" s="392">
        <f>'体重全'!$AS$15</f>
        <v>58.1</v>
      </c>
      <c r="AB13" s="392">
        <f>'体重全'!$AI$15</f>
        <v>60.2</v>
      </c>
      <c r="AC13" s="392">
        <f>'体重全'!$Y$15</f>
        <v>62</v>
      </c>
      <c r="AD13" s="392">
        <f>'体重全'!$O$15</f>
        <v>62.4</v>
      </c>
      <c r="AE13" s="392">
        <f>'体重全'!$E$15</f>
        <v>63.1</v>
      </c>
    </row>
    <row r="14" spans="1:31" ht="12">
      <c r="A14" s="336" t="s">
        <v>21</v>
      </c>
      <c r="B14" s="154">
        <f>'身長'!E13</f>
        <v>168.7</v>
      </c>
      <c r="C14" s="154">
        <f>'身長'!E26</f>
        <v>157.7</v>
      </c>
      <c r="D14" s="116" t="s">
        <v>21</v>
      </c>
      <c r="E14" s="154">
        <f>'体重'!E13</f>
        <v>60</v>
      </c>
      <c r="F14" s="154">
        <f>'体重'!E26</f>
        <v>51.3</v>
      </c>
      <c r="G14" s="116" t="s">
        <v>21</v>
      </c>
      <c r="H14" s="154">
        <f>'座高'!E13</f>
        <v>90.4</v>
      </c>
      <c r="I14" s="154">
        <f>'座高'!E26</f>
        <v>85.3</v>
      </c>
      <c r="J14" s="338">
        <v>15</v>
      </c>
      <c r="K14" s="1" t="e">
        <f>#REF!</f>
        <v>#REF!</v>
      </c>
      <c r="L14" s="1" t="e">
        <f>#REF!</f>
        <v>#REF!</v>
      </c>
      <c r="M14" s="292">
        <v>15</v>
      </c>
      <c r="N14" s="1" t="e">
        <f>#REF!</f>
        <v>#REF!</v>
      </c>
      <c r="O14" s="1" t="e">
        <f>#REF!</f>
        <v>#REF!</v>
      </c>
      <c r="P14" s="292">
        <v>15</v>
      </c>
      <c r="Q14" s="1" t="e">
        <f>#REF!</f>
        <v>#REF!</v>
      </c>
      <c r="R14" s="1" t="e">
        <f>#REF!</f>
        <v>#REF!</v>
      </c>
      <c r="S14" s="1"/>
      <c r="T14" s="310" t="s">
        <v>21</v>
      </c>
      <c r="U14" s="313">
        <f>'別表１'!K21</f>
        <v>0.19999999999998863</v>
      </c>
      <c r="V14" s="313">
        <f>'別表１'!Y21</f>
        <v>0.10000000000000853</v>
      </c>
      <c r="W14" s="310" t="s">
        <v>21</v>
      </c>
      <c r="X14" s="313">
        <f>'別表１'!R21</f>
        <v>0.5</v>
      </c>
      <c r="Z14" s="371"/>
      <c r="AA14" s="375">
        <f>'体重'!$AS$2</f>
        <v>44</v>
      </c>
      <c r="AB14" s="375">
        <f>'体重'!$AQ$2</f>
        <v>46</v>
      </c>
      <c r="AC14" s="375">
        <f>'体重'!$Y$2</f>
        <v>1</v>
      </c>
      <c r="AD14" s="375">
        <f>'体重'!$O$2</f>
        <v>11</v>
      </c>
      <c r="AE14" s="375" t="str">
        <f>'体重'!$E$2</f>
        <v>21</v>
      </c>
    </row>
    <row r="15" spans="1:31" ht="12">
      <c r="A15" s="336" t="s">
        <v>22</v>
      </c>
      <c r="B15" s="154">
        <f>'身長'!E14</f>
        <v>170.6</v>
      </c>
      <c r="C15" s="154">
        <f>'身長'!E27</f>
        <v>158</v>
      </c>
      <c r="D15" s="116" t="s">
        <v>22</v>
      </c>
      <c r="E15" s="154">
        <f>'体重'!E14</f>
        <v>62.3</v>
      </c>
      <c r="F15" s="154">
        <f>'体重'!E27</f>
        <v>53</v>
      </c>
      <c r="G15" s="116" t="s">
        <v>22</v>
      </c>
      <c r="H15" s="154">
        <f>'座高'!E14</f>
        <v>91.3</v>
      </c>
      <c r="I15" s="154">
        <f>'座高'!E27</f>
        <v>85.7</v>
      </c>
      <c r="J15" s="338">
        <v>16</v>
      </c>
      <c r="K15" s="1" t="e">
        <f>#REF!</f>
        <v>#REF!</v>
      </c>
      <c r="L15" s="1" t="e">
        <f>#REF!</f>
        <v>#REF!</v>
      </c>
      <c r="M15" s="292">
        <v>16</v>
      </c>
      <c r="N15" s="1" t="e">
        <f>#REF!</f>
        <v>#REF!</v>
      </c>
      <c r="O15" s="1" t="e">
        <f>#REF!</f>
        <v>#REF!</v>
      </c>
      <c r="P15" s="292">
        <v>16</v>
      </c>
      <c r="Q15" s="1" t="e">
        <f>#REF!</f>
        <v>#REF!</v>
      </c>
      <c r="R15" s="1" t="e">
        <f>#REF!</f>
        <v>#REF!</v>
      </c>
      <c r="T15" s="310" t="s">
        <v>22</v>
      </c>
      <c r="U15" s="313">
        <f>'別表１'!K22</f>
        <v>0.6999999999999886</v>
      </c>
      <c r="V15" s="313">
        <f>'別表１'!Y22</f>
        <v>0.09999999999999432</v>
      </c>
      <c r="W15" s="310" t="s">
        <v>22</v>
      </c>
      <c r="X15" s="313">
        <f>'別表１'!R22</f>
        <v>1</v>
      </c>
      <c r="Z15" s="374" t="s">
        <v>181</v>
      </c>
      <c r="AA15" s="392">
        <f>'体重'!$AS$28</f>
        <v>52.4</v>
      </c>
      <c r="AB15" s="392">
        <f>'体重'!$AI$28</f>
        <v>53</v>
      </c>
      <c r="AC15" s="392">
        <f>'体重'!$Y$28</f>
        <v>53</v>
      </c>
      <c r="AD15" s="392">
        <f>'体重'!$O$28</f>
        <v>53.1</v>
      </c>
      <c r="AE15" s="392">
        <f>'体重'!$E$28</f>
        <v>53.4</v>
      </c>
    </row>
    <row r="16" spans="1:31" ht="12">
      <c r="A16" s="336" t="s">
        <v>23</v>
      </c>
      <c r="B16" s="154">
        <f>'身長'!E15</f>
        <v>171.2</v>
      </c>
      <c r="C16" s="154">
        <f>'身長'!E28</f>
        <v>158.3</v>
      </c>
      <c r="D16" s="116" t="s">
        <v>23</v>
      </c>
      <c r="E16" s="154">
        <f>'体重'!E15</f>
        <v>62.9</v>
      </c>
      <c r="F16" s="154">
        <f>'体重'!E28</f>
        <v>53.4</v>
      </c>
      <c r="G16" s="116" t="s">
        <v>23</v>
      </c>
      <c r="H16" s="154">
        <f>'座高'!E15</f>
        <v>92</v>
      </c>
      <c r="I16" s="154">
        <f>'座高'!E28</f>
        <v>85.8</v>
      </c>
      <c r="J16" s="338">
        <v>17</v>
      </c>
      <c r="T16" s="408" t="s">
        <v>279</v>
      </c>
      <c r="U16" s="314">
        <f>'別表１'!K23</f>
        <v>0.39999999999997726</v>
      </c>
      <c r="V16" s="314">
        <f>'別表１'!Y23</f>
        <v>0.20000000000000284</v>
      </c>
      <c r="W16" s="408" t="s">
        <v>279</v>
      </c>
      <c r="X16" s="314">
        <f>'別表１'!R23</f>
        <v>-0.20000000000000284</v>
      </c>
      <c r="Z16" s="374" t="s">
        <v>183</v>
      </c>
      <c r="AA16" s="392">
        <f>'体重全'!$AS$28</f>
        <v>51.8</v>
      </c>
      <c r="AB16" s="392">
        <f>'体重全'!$AI$28</f>
        <v>52.3</v>
      </c>
      <c r="AC16" s="392">
        <f>'体重全'!$Y$28</f>
        <v>52.6</v>
      </c>
      <c r="AD16" s="392">
        <f>'体重全'!$O$28</f>
        <v>53.1</v>
      </c>
      <c r="AE16" s="392">
        <f>'体重全'!$E$28</f>
        <v>52.9</v>
      </c>
    </row>
    <row r="17" spans="7:31" ht="21" customHeight="1">
      <c r="G17" s="67"/>
      <c r="H17" s="67"/>
      <c r="I17" s="67"/>
      <c r="K17" s="49" t="s">
        <v>164</v>
      </c>
      <c r="S17" s="291"/>
      <c r="T17" s="227" t="s">
        <v>168</v>
      </c>
      <c r="U17" s="227" t="s">
        <v>306</v>
      </c>
      <c r="V17" s="227" t="s">
        <v>305</v>
      </c>
      <c r="W17" s="311"/>
      <c r="X17" s="227" t="s">
        <v>304</v>
      </c>
      <c r="Z17"/>
      <c r="AA17"/>
      <c r="AB17"/>
      <c r="AC17"/>
      <c r="AD17"/>
      <c r="AE17"/>
    </row>
    <row r="18" spans="1:31" ht="31.5">
      <c r="A18" s="342"/>
      <c r="B18" s="341"/>
      <c r="C18" s="674" t="s">
        <v>353</v>
      </c>
      <c r="D18" s="674"/>
      <c r="E18" s="674"/>
      <c r="F18" s="674"/>
      <c r="G18" s="342"/>
      <c r="H18" s="341"/>
      <c r="I18" s="341"/>
      <c r="K18" s="291" t="s">
        <v>307</v>
      </c>
      <c r="L18" s="291" t="s">
        <v>318</v>
      </c>
      <c r="N18" s="291" t="s">
        <v>308</v>
      </c>
      <c r="O18" s="291" t="s">
        <v>316</v>
      </c>
      <c r="Q18" s="291" t="s">
        <v>313</v>
      </c>
      <c r="R18" s="291" t="s">
        <v>317</v>
      </c>
      <c r="S18" s="1"/>
      <c r="T18" s="407" t="s">
        <v>270</v>
      </c>
      <c r="U18" s="312">
        <f>'別表１'!K24</f>
        <v>0.09999999999999432</v>
      </c>
      <c r="V18" s="312">
        <f>'別表１'!Y24</f>
        <v>0.5</v>
      </c>
      <c r="W18" s="407" t="s">
        <v>270</v>
      </c>
      <c r="X18" s="312">
        <f>'別表１'!R24</f>
        <v>-0.10000000000000142</v>
      </c>
      <c r="Z18" s="386" t="s">
        <v>167</v>
      </c>
      <c r="AA18" s="377">
        <f>'体重'!$AS$2</f>
        <v>44</v>
      </c>
      <c r="AB18" s="377">
        <f>'体重'!$AQ$2</f>
        <v>46</v>
      </c>
      <c r="AC18" s="377">
        <f>'体重'!$Y$2</f>
        <v>1</v>
      </c>
      <c r="AD18" s="377">
        <f>'体重'!$O$2</f>
        <v>11</v>
      </c>
      <c r="AE18" s="377" t="str">
        <f>'体重'!$E$2</f>
        <v>21</v>
      </c>
    </row>
    <row r="19" spans="1:31" ht="12">
      <c r="A19" s="342"/>
      <c r="B19" s="341"/>
      <c r="C19" s="341"/>
      <c r="D19" s="342"/>
      <c r="E19" s="341"/>
      <c r="F19" s="341"/>
      <c r="G19" s="342"/>
      <c r="H19" s="341"/>
      <c r="I19" s="341"/>
      <c r="J19" s="338">
        <v>5</v>
      </c>
      <c r="K19" s="1" t="e">
        <f>#REF!</f>
        <v>#REF!</v>
      </c>
      <c r="L19" s="1" t="e">
        <f>#REF!</f>
        <v>#REF!</v>
      </c>
      <c r="M19" s="292">
        <v>5</v>
      </c>
      <c r="N19" s="1" t="e">
        <f>#REF!</f>
        <v>#REF!</v>
      </c>
      <c r="O19" s="1" t="e">
        <f>#REF!</f>
        <v>#REF!</v>
      </c>
      <c r="P19" s="292">
        <v>5</v>
      </c>
      <c r="Q19" s="1" t="e">
        <f>#REF!</f>
        <v>#REF!</v>
      </c>
      <c r="R19" s="1" t="e">
        <f>#REF!</f>
        <v>#REF!</v>
      </c>
      <c r="S19" s="1"/>
      <c r="T19" s="310" t="s">
        <v>9</v>
      </c>
      <c r="U19" s="313">
        <f>'別表１'!K26</f>
        <v>0.10000000000000853</v>
      </c>
      <c r="V19" s="313">
        <f>'別表１'!Y26</f>
        <v>0.20000000000000284</v>
      </c>
      <c r="W19" s="310" t="s">
        <v>9</v>
      </c>
      <c r="X19" s="313">
        <f>'別表１'!R26</f>
        <v>0.10000000000000142</v>
      </c>
      <c r="Z19" s="376" t="s">
        <v>181</v>
      </c>
      <c r="AA19" s="392">
        <f>'座高'!$AS$15</f>
        <v>90.1</v>
      </c>
      <c r="AB19" s="392">
        <f>'座高'!$AI$15</f>
        <v>90.8</v>
      </c>
      <c r="AC19" s="392">
        <f>'座高'!$Y$15</f>
        <v>91.7</v>
      </c>
      <c r="AD19" s="392">
        <f>'座高'!$O$15</f>
        <v>92.2</v>
      </c>
      <c r="AE19" s="392">
        <f>'座高'!$E$15</f>
        <v>92</v>
      </c>
    </row>
    <row r="20" spans="1:31" ht="12">
      <c r="A20" s="342"/>
      <c r="B20" s="341"/>
      <c r="C20" s="341"/>
      <c r="D20" s="342"/>
      <c r="E20" s="341"/>
      <c r="F20" s="341"/>
      <c r="G20" s="342"/>
      <c r="H20" s="341"/>
      <c r="I20" s="341"/>
      <c r="J20" s="338">
        <v>6</v>
      </c>
      <c r="K20" s="1" t="e">
        <f>#REF!</f>
        <v>#REF!</v>
      </c>
      <c r="L20" s="1" t="e">
        <f>#REF!</f>
        <v>#REF!</v>
      </c>
      <c r="M20" s="292">
        <v>6</v>
      </c>
      <c r="N20" s="1" t="e">
        <f>#REF!</f>
        <v>#REF!</v>
      </c>
      <c r="O20" s="1" t="e">
        <f>#REF!</f>
        <v>#REF!</v>
      </c>
      <c r="P20" s="292">
        <v>6</v>
      </c>
      <c r="Q20" s="1" t="e">
        <f>#REF!</f>
        <v>#REF!</v>
      </c>
      <c r="R20" s="1" t="e">
        <f>#REF!</f>
        <v>#REF!</v>
      </c>
      <c r="S20" s="1"/>
      <c r="T20" s="310" t="s">
        <v>10</v>
      </c>
      <c r="U20" s="313">
        <f>'別表１'!K27</f>
        <v>0.29999999999999716</v>
      </c>
      <c r="V20" s="313">
        <f>'別表１'!Y27</f>
        <v>0.29999999999999716</v>
      </c>
      <c r="W20" s="310" t="s">
        <v>10</v>
      </c>
      <c r="X20" s="313">
        <f>'別表１'!R27</f>
        <v>-0.1999999999999993</v>
      </c>
      <c r="Z20" s="376" t="s">
        <v>183</v>
      </c>
      <c r="AA20" s="392">
        <f>'座高全'!$AS$15</f>
        <v>90.1</v>
      </c>
      <c r="AB20" s="392">
        <f>'座高全'!$AI$15</f>
        <v>90.6</v>
      </c>
      <c r="AC20" s="392">
        <f>'座高全'!$Y$15</f>
        <v>91</v>
      </c>
      <c r="AD20" s="392">
        <f>'座高全'!$O$15</f>
        <v>91.3</v>
      </c>
      <c r="AE20" s="392">
        <f>'座高全'!$E$15</f>
        <v>91.8</v>
      </c>
    </row>
    <row r="21" spans="1:31" ht="12">
      <c r="A21" s="342"/>
      <c r="B21" s="341"/>
      <c r="C21" s="341"/>
      <c r="D21" s="342"/>
      <c r="E21" s="341"/>
      <c r="F21" s="341"/>
      <c r="G21" s="342"/>
      <c r="H21" s="341"/>
      <c r="I21" s="341"/>
      <c r="J21" s="338">
        <v>7</v>
      </c>
      <c r="K21" s="1" t="e">
        <f>#REF!</f>
        <v>#REF!</v>
      </c>
      <c r="L21" s="1" t="e">
        <f>#REF!</f>
        <v>#REF!</v>
      </c>
      <c r="M21" s="292">
        <v>7</v>
      </c>
      <c r="N21" s="1" t="e">
        <f>#REF!</f>
        <v>#REF!</v>
      </c>
      <c r="O21" s="1" t="e">
        <f>#REF!</f>
        <v>#REF!</v>
      </c>
      <c r="P21" s="292">
        <v>7</v>
      </c>
      <c r="Q21" s="1" t="e">
        <f>#REF!</f>
        <v>#REF!</v>
      </c>
      <c r="R21" s="1" t="e">
        <f>#REF!</f>
        <v>#REF!</v>
      </c>
      <c r="S21" s="1"/>
      <c r="T21" s="310" t="s">
        <v>11</v>
      </c>
      <c r="U21" s="313">
        <f>'別表１'!K28</f>
        <v>0</v>
      </c>
      <c r="V21" s="313">
        <f>'別表１'!Y28</f>
        <v>0.09999999999999432</v>
      </c>
      <c r="W21" s="310" t="s">
        <v>11</v>
      </c>
      <c r="X21" s="313">
        <f>'別表１'!R28</f>
        <v>-0.10000000000000142</v>
      </c>
      <c r="Z21" s="371"/>
      <c r="AA21" s="377">
        <f>'体重'!$AS$2</f>
        <v>44</v>
      </c>
      <c r="AB21" s="377">
        <f>'体重'!$AQ$2</f>
        <v>46</v>
      </c>
      <c r="AC21" s="377">
        <f>'体重'!$Y$2</f>
        <v>1</v>
      </c>
      <c r="AD21" s="377">
        <f>'体重'!$O$2</f>
        <v>11</v>
      </c>
      <c r="AE21" s="377" t="str">
        <f>'体重'!$E$2</f>
        <v>21</v>
      </c>
    </row>
    <row r="22" spans="1:31" ht="12">
      <c r="A22" s="342"/>
      <c r="B22" s="341"/>
      <c r="C22" s="341"/>
      <c r="D22" s="342"/>
      <c r="E22" s="341"/>
      <c r="F22" s="341"/>
      <c r="G22" s="342"/>
      <c r="H22" s="341"/>
      <c r="I22" s="341"/>
      <c r="J22" s="338">
        <v>8</v>
      </c>
      <c r="K22" s="1" t="e">
        <f>#REF!</f>
        <v>#REF!</v>
      </c>
      <c r="L22" s="1" t="e">
        <f>#REF!</f>
        <v>#REF!</v>
      </c>
      <c r="M22" s="292">
        <v>8</v>
      </c>
      <c r="N22" s="1" t="e">
        <f>#REF!</f>
        <v>#REF!</v>
      </c>
      <c r="O22" s="1" t="e">
        <f>#REF!</f>
        <v>#REF!</v>
      </c>
      <c r="P22" s="292">
        <v>8</v>
      </c>
      <c r="Q22" s="1" t="e">
        <f>#REF!</f>
        <v>#REF!</v>
      </c>
      <c r="R22" s="1" t="e">
        <f>#REF!</f>
        <v>#REF!</v>
      </c>
      <c r="S22" s="1"/>
      <c r="T22" s="310" t="s">
        <v>12</v>
      </c>
      <c r="U22" s="313">
        <f>'別表１'!K29</f>
        <v>0</v>
      </c>
      <c r="V22" s="313">
        <f>'別表１'!Y29</f>
        <v>0.20000000000000284</v>
      </c>
      <c r="W22" s="310" t="s">
        <v>12</v>
      </c>
      <c r="X22" s="313">
        <f>'別表１'!R29</f>
        <v>0.10000000000000142</v>
      </c>
      <c r="Z22" s="376" t="s">
        <v>181</v>
      </c>
      <c r="AA22" s="392">
        <f>'座高'!$AS$28</f>
        <v>84.8</v>
      </c>
      <c r="AB22" s="392">
        <f>'座高'!$AI$28</f>
        <v>85.1</v>
      </c>
      <c r="AC22" s="392">
        <f>'座高'!$Y$28</f>
        <v>85.9</v>
      </c>
      <c r="AD22" s="392">
        <f>'座高'!$O$28</f>
        <v>85.5</v>
      </c>
      <c r="AE22" s="392">
        <f>'座高'!$E$28</f>
        <v>85.8</v>
      </c>
    </row>
    <row r="23" spans="1:31" ht="12">
      <c r="A23" s="342"/>
      <c r="B23" s="341"/>
      <c r="C23" s="341"/>
      <c r="D23" s="342"/>
      <c r="E23" s="341"/>
      <c r="F23" s="341"/>
      <c r="G23" s="342"/>
      <c r="H23" s="341"/>
      <c r="I23" s="341"/>
      <c r="J23" s="338">
        <v>9</v>
      </c>
      <c r="K23" s="1" t="e">
        <f>#REF!</f>
        <v>#REF!</v>
      </c>
      <c r="L23" s="1" t="e">
        <f>#REF!</f>
        <v>#REF!</v>
      </c>
      <c r="M23" s="292">
        <v>9</v>
      </c>
      <c r="N23" s="1" t="e">
        <f>#REF!</f>
        <v>#REF!</v>
      </c>
      <c r="O23" s="1" t="e">
        <f>#REF!</f>
        <v>#REF!</v>
      </c>
      <c r="P23" s="292">
        <v>9</v>
      </c>
      <c r="Q23" s="1" t="e">
        <f>#REF!</f>
        <v>#REF!</v>
      </c>
      <c r="R23" s="1" t="e">
        <f>#REF!</f>
        <v>#REF!</v>
      </c>
      <c r="S23" s="1"/>
      <c r="T23" s="310" t="s">
        <v>13</v>
      </c>
      <c r="U23" s="313">
        <f>'別表１'!K30</f>
        <v>-0.10000000000002274</v>
      </c>
      <c r="V23" s="313">
        <f>'別表１'!Y30</f>
        <v>0.09999999999999432</v>
      </c>
      <c r="W23" s="310" t="s">
        <v>13</v>
      </c>
      <c r="X23" s="313">
        <f>'別表１'!R30</f>
        <v>-0.20000000000000284</v>
      </c>
      <c r="Z23" s="376" t="s">
        <v>183</v>
      </c>
      <c r="AA23" s="392">
        <f>'座高全'!$AS$28</f>
        <v>85.1</v>
      </c>
      <c r="AB23" s="392">
        <f>'座高全'!$AI$28</f>
        <v>85</v>
      </c>
      <c r="AC23" s="392">
        <f>'座高全'!$Y$28</f>
        <v>85.1</v>
      </c>
      <c r="AD23" s="392">
        <f>'座高全'!$O$28</f>
        <v>85.3</v>
      </c>
      <c r="AE23" s="392">
        <f>'座高全'!$E$28</f>
        <v>85.7</v>
      </c>
    </row>
    <row r="24" spans="1:24" ht="12">
      <c r="A24" s="342"/>
      <c r="B24" s="341"/>
      <c r="C24" s="341"/>
      <c r="D24" s="342"/>
      <c r="E24" s="341"/>
      <c r="F24" s="341"/>
      <c r="G24" s="342"/>
      <c r="H24" s="341"/>
      <c r="I24" s="341"/>
      <c r="J24" s="338">
        <v>10</v>
      </c>
      <c r="K24" s="1" t="e">
        <f>#REF!</f>
        <v>#REF!</v>
      </c>
      <c r="L24" s="1" t="e">
        <f>#REF!</f>
        <v>#REF!</v>
      </c>
      <c r="M24" s="292">
        <v>10</v>
      </c>
      <c r="N24" s="1" t="e">
        <f>#REF!</f>
        <v>#REF!</v>
      </c>
      <c r="O24" s="1" t="e">
        <f>#REF!</f>
        <v>#REF!</v>
      </c>
      <c r="P24" s="292">
        <v>10</v>
      </c>
      <c r="Q24" s="1" t="e">
        <f>#REF!</f>
        <v>#REF!</v>
      </c>
      <c r="R24" s="1" t="e">
        <f>#REF!</f>
        <v>#REF!</v>
      </c>
      <c r="S24" s="1"/>
      <c r="T24" s="310" t="s">
        <v>14</v>
      </c>
      <c r="U24" s="313">
        <f>'別表１'!K31</f>
        <v>0.4000000000000057</v>
      </c>
      <c r="V24" s="313">
        <f>'別表１'!Y31</f>
        <v>0.29999999999999716</v>
      </c>
      <c r="W24" s="310" t="s">
        <v>14</v>
      </c>
      <c r="X24" s="313">
        <f>'別表１'!R31</f>
        <v>-0.29999999999999716</v>
      </c>
    </row>
    <row r="25" spans="1:24" ht="12">
      <c r="A25" s="342"/>
      <c r="B25" s="341"/>
      <c r="C25" s="341"/>
      <c r="D25" s="342"/>
      <c r="E25" s="341"/>
      <c r="F25" s="341"/>
      <c r="G25" s="342"/>
      <c r="H25" s="341"/>
      <c r="I25" s="341"/>
      <c r="J25" s="338">
        <v>11</v>
      </c>
      <c r="K25" s="1" t="e">
        <f>#REF!</f>
        <v>#REF!</v>
      </c>
      <c r="L25" s="1" t="e">
        <f>#REF!</f>
        <v>#REF!</v>
      </c>
      <c r="M25" s="292">
        <v>11</v>
      </c>
      <c r="N25" s="1" t="e">
        <f>#REF!</f>
        <v>#REF!</v>
      </c>
      <c r="O25" s="1" t="e">
        <f>#REF!</f>
        <v>#REF!</v>
      </c>
      <c r="P25" s="292">
        <v>11</v>
      </c>
      <c r="Q25" s="1" t="e">
        <f>#REF!</f>
        <v>#REF!</v>
      </c>
      <c r="R25" s="1" t="e">
        <f>#REF!</f>
        <v>#REF!</v>
      </c>
      <c r="S25" s="1"/>
      <c r="T25" s="310" t="s">
        <v>17</v>
      </c>
      <c r="U25" s="313">
        <f>'別表１'!K33</f>
        <v>0.19999999999998863</v>
      </c>
      <c r="V25" s="313">
        <f>'別表１'!Y33</f>
        <v>0.4000000000000057</v>
      </c>
      <c r="W25" s="310" t="s">
        <v>17</v>
      </c>
      <c r="X25" s="313">
        <f>'別表１'!R33</f>
        <v>0.5</v>
      </c>
    </row>
    <row r="26" spans="1:24" ht="12">
      <c r="A26" s="342"/>
      <c r="B26" s="341"/>
      <c r="C26" s="341"/>
      <c r="D26" s="342"/>
      <c r="E26" s="341"/>
      <c r="F26" s="341"/>
      <c r="G26" s="342"/>
      <c r="H26" s="341"/>
      <c r="I26" s="341"/>
      <c r="J26" s="338">
        <v>12</v>
      </c>
      <c r="K26" s="1" t="e">
        <f>#REF!</f>
        <v>#REF!</v>
      </c>
      <c r="L26" s="1" t="e">
        <f>#REF!</f>
        <v>#REF!</v>
      </c>
      <c r="M26" s="292">
        <v>12</v>
      </c>
      <c r="N26" s="1" t="e">
        <f>#REF!</f>
        <v>#REF!</v>
      </c>
      <c r="O26" s="1" t="e">
        <f>#REF!</f>
        <v>#REF!</v>
      </c>
      <c r="P26" s="292">
        <v>12</v>
      </c>
      <c r="Q26" s="1" t="e">
        <f>#REF!</f>
        <v>#REF!</v>
      </c>
      <c r="R26" s="1" t="e">
        <f>#REF!</f>
        <v>#REF!</v>
      </c>
      <c r="S26" s="1"/>
      <c r="T26" s="310" t="s">
        <v>18</v>
      </c>
      <c r="U26" s="313">
        <f>'別表１'!K34</f>
        <v>0.5</v>
      </c>
      <c r="V26" s="313">
        <f>'別表１'!Y34</f>
        <v>0.5</v>
      </c>
      <c r="W26" s="310" t="s">
        <v>18</v>
      </c>
      <c r="X26" s="313">
        <f>'別表１'!R34</f>
        <v>0.4000000000000057</v>
      </c>
    </row>
    <row r="27" spans="1:24" ht="12">
      <c r="A27" s="342"/>
      <c r="B27" s="341"/>
      <c r="C27" s="341"/>
      <c r="D27" s="342"/>
      <c r="E27" s="341"/>
      <c r="F27" s="341"/>
      <c r="G27" s="342"/>
      <c r="H27" s="341"/>
      <c r="I27" s="341"/>
      <c r="J27" s="338">
        <v>13</v>
      </c>
      <c r="K27" s="1" t="e">
        <f>#REF!</f>
        <v>#REF!</v>
      </c>
      <c r="L27" s="1" t="e">
        <f>#REF!</f>
        <v>#REF!</v>
      </c>
      <c r="M27" s="292">
        <v>13</v>
      </c>
      <c r="N27" s="1" t="e">
        <f>#REF!</f>
        <v>#REF!</v>
      </c>
      <c r="O27" s="1" t="e">
        <f>#REF!</f>
        <v>#REF!</v>
      </c>
      <c r="P27" s="292">
        <v>13</v>
      </c>
      <c r="Q27" s="1" t="e">
        <f>#REF!</f>
        <v>#REF!</v>
      </c>
      <c r="R27" s="1" t="e">
        <f>#REF!</f>
        <v>#REF!</v>
      </c>
      <c r="S27" s="1"/>
      <c r="T27" s="310" t="s">
        <v>19</v>
      </c>
      <c r="U27" s="313">
        <f>'別表１'!K35</f>
        <v>0.6000000000000227</v>
      </c>
      <c r="V27" s="313">
        <f>'別表１'!Y35</f>
        <v>0.6000000000000085</v>
      </c>
      <c r="W27" s="310" t="s">
        <v>19</v>
      </c>
      <c r="X27" s="313">
        <f>'別表１'!R35</f>
        <v>0.09999999999999432</v>
      </c>
    </row>
    <row r="28" spans="1:24" ht="12">
      <c r="A28" s="342"/>
      <c r="B28" s="341"/>
      <c r="C28" s="341"/>
      <c r="D28" s="342"/>
      <c r="E28" s="341"/>
      <c r="F28" s="341"/>
      <c r="G28" s="342"/>
      <c r="H28" s="341"/>
      <c r="I28" s="341"/>
      <c r="J28" s="338">
        <v>14</v>
      </c>
      <c r="K28" s="1" t="e">
        <f>#REF!</f>
        <v>#REF!</v>
      </c>
      <c r="L28" s="1" t="e">
        <f>#REF!</f>
        <v>#REF!</v>
      </c>
      <c r="M28" s="292">
        <v>14</v>
      </c>
      <c r="N28" s="1" t="e">
        <f>#REF!</f>
        <v>#REF!</v>
      </c>
      <c r="O28" s="1" t="e">
        <f>#REF!</f>
        <v>#REF!</v>
      </c>
      <c r="P28" s="292">
        <v>14</v>
      </c>
      <c r="Q28" s="1" t="e">
        <f>#REF!</f>
        <v>#REF!</v>
      </c>
      <c r="R28" s="1" t="e">
        <f>#REF!</f>
        <v>#REF!</v>
      </c>
      <c r="S28" s="1"/>
      <c r="T28" s="310" t="s">
        <v>21</v>
      </c>
      <c r="U28" s="313">
        <f>'別表１'!K37</f>
        <v>0.39999999999997726</v>
      </c>
      <c r="V28" s="313">
        <f>'別表１'!Y37</f>
        <v>0</v>
      </c>
      <c r="W28" s="310" t="s">
        <v>21</v>
      </c>
      <c r="X28" s="313">
        <f>'別表１'!R37</f>
        <v>-0.30000000000000426</v>
      </c>
    </row>
    <row r="29" spans="1:24" ht="12">
      <c r="A29" s="342"/>
      <c r="B29" s="341"/>
      <c r="C29" s="341"/>
      <c r="D29" s="342"/>
      <c r="E29" s="341"/>
      <c r="F29" s="341"/>
      <c r="G29" s="342"/>
      <c r="H29" s="341"/>
      <c r="I29" s="341"/>
      <c r="J29" s="338">
        <v>15</v>
      </c>
      <c r="K29" s="1" t="e">
        <f>#REF!</f>
        <v>#REF!</v>
      </c>
      <c r="L29" s="1" t="e">
        <f>#REF!</f>
        <v>#REF!</v>
      </c>
      <c r="M29" s="292">
        <v>15</v>
      </c>
      <c r="N29" s="1" t="e">
        <f>#REF!</f>
        <v>#REF!</v>
      </c>
      <c r="O29" s="1" t="e">
        <f>#REF!</f>
        <v>#REF!</v>
      </c>
      <c r="P29" s="292">
        <v>15</v>
      </c>
      <c r="Q29" s="1" t="e">
        <f>#REF!</f>
        <v>#REF!</v>
      </c>
      <c r="R29" s="1" t="e">
        <f>#REF!</f>
        <v>#REF!</v>
      </c>
      <c r="T29" s="310" t="s">
        <v>22</v>
      </c>
      <c r="U29" s="313">
        <f>'別表１'!K38</f>
        <v>0.30000000000001137</v>
      </c>
      <c r="V29" s="313">
        <f>'別表１'!Y38</f>
        <v>0.10000000000000853</v>
      </c>
      <c r="W29" s="310" t="s">
        <v>22</v>
      </c>
      <c r="X29" s="313">
        <f>'別表１'!R38</f>
        <v>0.20000000000000284</v>
      </c>
    </row>
    <row r="30" spans="1:24" ht="12">
      <c r="A30" s="337"/>
      <c r="B30" s="337"/>
      <c r="C30" s="337"/>
      <c r="D30" s="337"/>
      <c r="E30" s="337"/>
      <c r="F30" s="337"/>
      <c r="G30" s="337"/>
      <c r="H30" s="337"/>
      <c r="I30" s="337"/>
      <c r="J30" s="338">
        <v>16</v>
      </c>
      <c r="K30" s="1" t="e">
        <f>#REF!</f>
        <v>#REF!</v>
      </c>
      <c r="L30" s="1" t="e">
        <f>#REF!</f>
        <v>#REF!</v>
      </c>
      <c r="M30" s="292">
        <v>16</v>
      </c>
      <c r="N30" s="1" t="e">
        <f>#REF!</f>
        <v>#REF!</v>
      </c>
      <c r="O30" s="1" t="e">
        <f>#REF!</f>
        <v>#REF!</v>
      </c>
      <c r="P30" s="292">
        <v>16</v>
      </c>
      <c r="Q30" s="1" t="e">
        <f>#REF!</f>
        <v>#REF!</v>
      </c>
      <c r="R30" s="1" t="e">
        <f>#REF!</f>
        <v>#REF!</v>
      </c>
      <c r="T30" s="408" t="s">
        <v>279</v>
      </c>
      <c r="U30" s="314">
        <f>'別表１'!K39</f>
        <v>0.4000000000000057</v>
      </c>
      <c r="V30" s="314">
        <f>'別表１'!Y39</f>
        <v>0.09999999999999432</v>
      </c>
      <c r="W30" s="408" t="s">
        <v>279</v>
      </c>
      <c r="X30" s="314">
        <f>'別表１'!R39</f>
        <v>0.5</v>
      </c>
    </row>
    <row r="31" spans="1:9" ht="12">
      <c r="A31" s="337"/>
      <c r="B31" s="673"/>
      <c r="C31" s="673"/>
      <c r="D31" s="337"/>
      <c r="E31" s="672"/>
      <c r="F31" s="672"/>
      <c r="G31" s="337"/>
      <c r="H31" s="672"/>
      <c r="I31" s="672"/>
    </row>
    <row r="32" spans="1:9" ht="29.25" customHeight="1">
      <c r="A32" s="67"/>
      <c r="B32" s="307"/>
      <c r="C32" s="307"/>
      <c r="D32" s="67"/>
      <c r="E32" s="307"/>
      <c r="F32" s="307"/>
      <c r="G32" s="67"/>
      <c r="H32" s="307"/>
      <c r="I32" s="307"/>
    </row>
    <row r="33" spans="1:17" ht="13.5">
      <c r="A33" s="67"/>
      <c r="B33" s="67"/>
      <c r="C33" s="67"/>
      <c r="D33" s="67"/>
      <c r="E33" s="67"/>
      <c r="F33" s="67"/>
      <c r="G33" s="67"/>
      <c r="H33" s="67"/>
      <c r="I33" s="67"/>
      <c r="N33" s="674" t="s">
        <v>353</v>
      </c>
      <c r="O33" s="674"/>
      <c r="P33" s="674"/>
      <c r="Q33" s="674"/>
    </row>
    <row r="34" spans="1:9" ht="12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12">
      <c r="A35" s="67"/>
      <c r="B35" s="67"/>
      <c r="C35" s="67"/>
      <c r="D35" s="67"/>
      <c r="E35" s="67"/>
      <c r="F35" s="67"/>
      <c r="G35" s="67"/>
      <c r="H35" s="67"/>
      <c r="I35" s="67"/>
    </row>
    <row r="36" spans="1:9" ht="12">
      <c r="A36" s="67"/>
      <c r="B36" s="67"/>
      <c r="C36" s="67"/>
      <c r="D36" s="67"/>
      <c r="E36" s="67"/>
      <c r="F36" s="67"/>
      <c r="G36" s="67"/>
      <c r="H36" s="67"/>
      <c r="I36" s="67"/>
    </row>
    <row r="37" spans="1:9" ht="12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2">
      <c r="A38" s="67"/>
      <c r="B38" s="67"/>
      <c r="C38" s="67"/>
      <c r="D38" s="67"/>
      <c r="E38" s="67"/>
      <c r="F38" s="67"/>
      <c r="G38" s="67"/>
      <c r="H38" s="67"/>
      <c r="I38" s="67"/>
    </row>
    <row r="39" spans="1:9" ht="12">
      <c r="A39" s="67"/>
      <c r="B39" s="67"/>
      <c r="C39" s="67"/>
      <c r="D39" s="67"/>
      <c r="E39" s="67"/>
      <c r="F39" s="67"/>
      <c r="G39" s="67"/>
      <c r="H39" s="67"/>
      <c r="I39" s="67"/>
    </row>
  </sheetData>
  <mergeCells count="15">
    <mergeCell ref="N33:Q33"/>
    <mergeCell ref="AD10:AD11"/>
    <mergeCell ref="AE10:AE11"/>
    <mergeCell ref="Z1:AE1"/>
    <mergeCell ref="Z10:Z11"/>
    <mergeCell ref="AA10:AA11"/>
    <mergeCell ref="AB10:AB11"/>
    <mergeCell ref="AC10:AC11"/>
    <mergeCell ref="B2:C2"/>
    <mergeCell ref="E2:F2"/>
    <mergeCell ref="H2:I2"/>
    <mergeCell ref="E31:F31"/>
    <mergeCell ref="B31:C31"/>
    <mergeCell ref="H31:I31"/>
    <mergeCell ref="C18:F18"/>
  </mergeCells>
  <printOptions gridLines="1" headings="1"/>
  <pageMargins left="1.19" right="1.12" top="0.52" bottom="0.2" header="0.5118110236220472" footer="0.2"/>
  <pageSetup horizontalDpi="600" verticalDpi="600" orientation="landscape" paperSize="9" scale="110" r:id="rId4"/>
  <headerFooter alignWithMargins="0">
    <oddHeader>&amp;R&amp;A&amp;P/&amp;N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SheetLayoutView="100" workbookViewId="0" topLeftCell="A1">
      <selection activeCell="F11" sqref="F11"/>
    </sheetView>
  </sheetViews>
  <sheetFormatPr defaultColWidth="10.75390625" defaultRowHeight="12.75"/>
  <cols>
    <col min="1" max="1" width="4.25390625" style="13" customWidth="1"/>
    <col min="2" max="2" width="0.875" style="13" customWidth="1"/>
    <col min="3" max="3" width="11.75390625" style="13" customWidth="1"/>
    <col min="4" max="5" width="0.875" style="13" customWidth="1"/>
    <col min="6" max="6" width="5.75390625" style="13" customWidth="1"/>
    <col min="7" max="27" width="8.125" style="13" customWidth="1"/>
    <col min="28" max="16384" width="10.75390625" style="13" customWidth="1"/>
  </cols>
  <sheetData>
    <row r="1" spans="2:8" ht="13.5" customHeight="1">
      <c r="B1" s="411"/>
      <c r="C1" s="411"/>
      <c r="D1" s="411"/>
      <c r="E1" s="411"/>
      <c r="F1" s="411"/>
      <c r="G1" s="411"/>
      <c r="H1" s="411"/>
    </row>
    <row r="2" spans="1:27" ht="18" customHeight="1">
      <c r="A2" s="683"/>
      <c r="B2" s="683"/>
      <c r="C2" s="683"/>
      <c r="D2" s="683"/>
      <c r="E2" s="683"/>
      <c r="F2" s="683"/>
      <c r="G2" s="683"/>
      <c r="H2" s="683"/>
      <c r="J2" s="681" t="s">
        <v>345</v>
      </c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</row>
    <row r="3" spans="1:27" ht="28.5" customHeight="1">
      <c r="A3" s="452"/>
      <c r="B3" s="452"/>
      <c r="C3" s="452"/>
      <c r="D3" s="452"/>
      <c r="E3" s="452"/>
      <c r="F3" s="452"/>
      <c r="G3" s="452"/>
      <c r="H3" s="452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</row>
    <row r="4" spans="1:27" ht="12.75" customHeight="1">
      <c r="A4" s="410"/>
      <c r="B4" s="412"/>
      <c r="C4" s="412"/>
      <c r="D4" s="412"/>
      <c r="E4" s="412"/>
      <c r="F4" s="412"/>
      <c r="G4" s="412"/>
      <c r="H4" s="412"/>
      <c r="I4" s="410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</row>
    <row r="5" spans="1:27" ht="15.75" customHeight="1">
      <c r="A5" s="680" t="s">
        <v>95</v>
      </c>
      <c r="B5" s="680"/>
      <c r="C5" s="680"/>
      <c r="D5" s="680"/>
      <c r="E5" s="680"/>
      <c r="F5" s="680"/>
      <c r="G5" s="29" t="s">
        <v>93</v>
      </c>
      <c r="H5" s="29"/>
      <c r="I5" s="29"/>
      <c r="J5" s="29"/>
      <c r="K5" s="29"/>
      <c r="L5" s="29"/>
      <c r="M5" s="29"/>
      <c r="N5" s="687" t="s">
        <v>337</v>
      </c>
      <c r="O5" s="687"/>
      <c r="P5" s="687"/>
      <c r="Q5" s="687"/>
      <c r="R5" s="687"/>
      <c r="S5" s="687"/>
      <c r="T5" s="687"/>
      <c r="U5" s="680" t="s">
        <v>94</v>
      </c>
      <c r="V5" s="680"/>
      <c r="W5" s="680"/>
      <c r="X5" s="680"/>
      <c r="Y5" s="680"/>
      <c r="Z5" s="680"/>
      <c r="AA5" s="680"/>
    </row>
    <row r="6" spans="1:27" ht="15.75" customHeight="1">
      <c r="A6" s="680"/>
      <c r="B6" s="680"/>
      <c r="C6" s="680"/>
      <c r="D6" s="680"/>
      <c r="E6" s="680"/>
      <c r="F6" s="680"/>
      <c r="G6" s="680" t="s">
        <v>0</v>
      </c>
      <c r="H6" s="680"/>
      <c r="I6" s="680"/>
      <c r="J6" s="680"/>
      <c r="K6" s="680"/>
      <c r="L6" s="680" t="s">
        <v>1</v>
      </c>
      <c r="M6" s="680"/>
      <c r="N6" s="680" t="s">
        <v>0</v>
      </c>
      <c r="O6" s="680"/>
      <c r="P6" s="680"/>
      <c r="Q6" s="680"/>
      <c r="R6" s="680"/>
      <c r="S6" s="680" t="s">
        <v>1</v>
      </c>
      <c r="T6" s="680"/>
      <c r="U6" s="680" t="s">
        <v>0</v>
      </c>
      <c r="V6" s="680"/>
      <c r="W6" s="680"/>
      <c r="X6" s="680"/>
      <c r="Y6" s="680"/>
      <c r="Z6" s="680" t="s">
        <v>1</v>
      </c>
      <c r="AA6" s="680"/>
    </row>
    <row r="7" spans="1:27" ht="15.75" customHeight="1">
      <c r="A7" s="680"/>
      <c r="B7" s="680"/>
      <c r="C7" s="680"/>
      <c r="D7" s="680"/>
      <c r="E7" s="680"/>
      <c r="F7" s="680"/>
      <c r="G7" s="28" t="s">
        <v>2</v>
      </c>
      <c r="H7" s="28" t="s">
        <v>3</v>
      </c>
      <c r="I7" s="28" t="s">
        <v>4</v>
      </c>
      <c r="J7" s="28" t="s">
        <v>3</v>
      </c>
      <c r="K7" s="28" t="s">
        <v>5</v>
      </c>
      <c r="L7" s="28" t="s">
        <v>2</v>
      </c>
      <c r="M7" s="28" t="s">
        <v>4</v>
      </c>
      <c r="N7" s="28" t="s">
        <v>2</v>
      </c>
      <c r="O7" s="28" t="s">
        <v>3</v>
      </c>
      <c r="P7" s="28" t="s">
        <v>4</v>
      </c>
      <c r="Q7" s="28" t="s">
        <v>3</v>
      </c>
      <c r="R7" s="28" t="s">
        <v>5</v>
      </c>
      <c r="S7" s="28" t="s">
        <v>2</v>
      </c>
      <c r="T7" s="28" t="s">
        <v>4</v>
      </c>
      <c r="U7" s="28" t="s">
        <v>2</v>
      </c>
      <c r="V7" s="28" t="s">
        <v>3</v>
      </c>
      <c r="W7" s="28" t="s">
        <v>4</v>
      </c>
      <c r="X7" s="28" t="s">
        <v>3</v>
      </c>
      <c r="Y7" s="28" t="s">
        <v>5</v>
      </c>
      <c r="Z7" s="28" t="s">
        <v>2</v>
      </c>
      <c r="AA7" s="28" t="s">
        <v>4</v>
      </c>
    </row>
    <row r="8" spans="1:27" ht="18.75" customHeight="1">
      <c r="A8" s="684" t="s">
        <v>268</v>
      </c>
      <c r="B8" s="14"/>
      <c r="C8" s="261" t="s">
        <v>6</v>
      </c>
      <c r="D8" s="262"/>
      <c r="E8" s="263"/>
      <c r="F8" s="264" t="s">
        <v>7</v>
      </c>
      <c r="G8" s="265">
        <v>110.7</v>
      </c>
      <c r="H8" s="266">
        <v>-0.09999999999999432</v>
      </c>
      <c r="I8" s="266">
        <v>111.2</v>
      </c>
      <c r="J8" s="266">
        <v>-0.20000000000000284</v>
      </c>
      <c r="K8" s="266">
        <v>0.5</v>
      </c>
      <c r="L8" s="267">
        <v>4.71</v>
      </c>
      <c r="M8" s="268">
        <v>4.76</v>
      </c>
      <c r="N8" s="269">
        <v>19</v>
      </c>
      <c r="O8" s="270">
        <v>-0.10000000000000142</v>
      </c>
      <c r="P8" s="270">
        <v>18.7</v>
      </c>
      <c r="Q8" s="270">
        <v>-0.5</v>
      </c>
      <c r="R8" s="270">
        <v>-0.3000000000000007</v>
      </c>
      <c r="S8" s="271">
        <v>2.69</v>
      </c>
      <c r="T8" s="271">
        <v>2.36</v>
      </c>
      <c r="U8" s="265">
        <v>61.9</v>
      </c>
      <c r="V8" s="266">
        <v>-0.20000000000000284</v>
      </c>
      <c r="W8" s="266">
        <v>62.6</v>
      </c>
      <c r="X8" s="266">
        <v>0.30000000000000426</v>
      </c>
      <c r="Y8" s="266">
        <v>0.7000000000000028</v>
      </c>
      <c r="Z8" s="267">
        <v>2.83</v>
      </c>
      <c r="AA8" s="268">
        <v>3.07</v>
      </c>
    </row>
    <row r="9" spans="1:27" ht="11.25" customHeight="1">
      <c r="A9" s="685"/>
      <c r="B9" s="461"/>
      <c r="C9" s="462"/>
      <c r="D9" s="463"/>
      <c r="E9" s="464"/>
      <c r="F9" s="465"/>
      <c r="G9" s="466"/>
      <c r="H9" s="467"/>
      <c r="I9" s="467"/>
      <c r="J9" s="467"/>
      <c r="K9" s="467"/>
      <c r="L9" s="468"/>
      <c r="M9" s="469"/>
      <c r="N9" s="467"/>
      <c r="O9" s="467"/>
      <c r="P9" s="467"/>
      <c r="Q9" s="467"/>
      <c r="R9" s="467"/>
      <c r="S9" s="468"/>
      <c r="T9" s="468"/>
      <c r="U9" s="466"/>
      <c r="V9" s="467"/>
      <c r="W9" s="467"/>
      <c r="X9" s="467"/>
      <c r="Y9" s="467"/>
      <c r="Z9" s="468"/>
      <c r="AA9" s="469"/>
    </row>
    <row r="10" spans="1:27" ht="20.25" customHeight="1">
      <c r="A10" s="685"/>
      <c r="B10" s="19"/>
      <c r="C10" s="272" t="s">
        <v>8</v>
      </c>
      <c r="D10" s="273"/>
      <c r="E10" s="263"/>
      <c r="F10" s="264" t="s">
        <v>9</v>
      </c>
      <c r="G10" s="274">
        <v>116.7</v>
      </c>
      <c r="H10" s="479">
        <v>0</v>
      </c>
      <c r="I10" s="269">
        <v>116.5</v>
      </c>
      <c r="J10" s="269">
        <v>-0.29999999999999716</v>
      </c>
      <c r="K10" s="269">
        <v>-0.20000000000000284</v>
      </c>
      <c r="L10" s="275">
        <v>4.91</v>
      </c>
      <c r="M10" s="276">
        <v>4.94</v>
      </c>
      <c r="N10" s="269">
        <v>21.5</v>
      </c>
      <c r="O10" s="480">
        <v>0</v>
      </c>
      <c r="P10" s="270">
        <v>21.3</v>
      </c>
      <c r="Q10" s="480">
        <v>0</v>
      </c>
      <c r="R10" s="270">
        <v>-0.1999999999999993</v>
      </c>
      <c r="S10" s="271">
        <v>3.44</v>
      </c>
      <c r="T10" s="271">
        <v>3.45</v>
      </c>
      <c r="U10" s="274">
        <v>64.9</v>
      </c>
      <c r="V10" s="269">
        <v>-0.09999999999999432</v>
      </c>
      <c r="W10" s="269">
        <v>64.9</v>
      </c>
      <c r="X10" s="269">
        <v>-0.29999999999999716</v>
      </c>
      <c r="Y10" s="479">
        <v>0</v>
      </c>
      <c r="Z10" s="275">
        <v>2.88</v>
      </c>
      <c r="AA10" s="276">
        <v>2.99</v>
      </c>
    </row>
    <row r="11" spans="1:27" ht="18.75" customHeight="1">
      <c r="A11" s="685"/>
      <c r="B11" s="19"/>
      <c r="C11" s="272"/>
      <c r="D11" s="273"/>
      <c r="E11" s="263"/>
      <c r="F11" s="264" t="s">
        <v>10</v>
      </c>
      <c r="G11" s="274">
        <v>122.6</v>
      </c>
      <c r="H11" s="269">
        <v>0.09999999999999432</v>
      </c>
      <c r="I11" s="269">
        <v>123.3</v>
      </c>
      <c r="J11" s="269">
        <v>0.09999999999999432</v>
      </c>
      <c r="K11" s="269">
        <v>0.7000000000000028</v>
      </c>
      <c r="L11" s="275">
        <v>5.21</v>
      </c>
      <c r="M11" s="276">
        <v>5.41</v>
      </c>
      <c r="N11" s="269">
        <v>24.1</v>
      </c>
      <c r="O11" s="270">
        <v>-0.09999999999999787</v>
      </c>
      <c r="P11" s="270">
        <v>24.7</v>
      </c>
      <c r="Q11" s="270">
        <v>0.09999999999999787</v>
      </c>
      <c r="R11" s="270">
        <v>0.5999999999999979</v>
      </c>
      <c r="S11" s="271">
        <v>4.13</v>
      </c>
      <c r="T11" s="271">
        <v>4.38</v>
      </c>
      <c r="U11" s="274">
        <v>67.7</v>
      </c>
      <c r="V11" s="479">
        <v>0</v>
      </c>
      <c r="W11" s="269">
        <v>68.4</v>
      </c>
      <c r="X11" s="269">
        <v>0.30000000000001137</v>
      </c>
      <c r="Y11" s="269">
        <v>0.7000000000000028</v>
      </c>
      <c r="Z11" s="275">
        <v>2.97</v>
      </c>
      <c r="AA11" s="276">
        <v>3.32</v>
      </c>
    </row>
    <row r="12" spans="1:27" ht="18.75" customHeight="1">
      <c r="A12" s="685"/>
      <c r="B12" s="19"/>
      <c r="C12" s="272"/>
      <c r="D12" s="273"/>
      <c r="E12" s="263"/>
      <c r="F12" s="264" t="s">
        <v>11</v>
      </c>
      <c r="G12" s="274">
        <v>128.3</v>
      </c>
      <c r="H12" s="269">
        <v>0.10000000000002274</v>
      </c>
      <c r="I12" s="269">
        <v>128.5</v>
      </c>
      <c r="J12" s="269">
        <v>-0.30000000000001137</v>
      </c>
      <c r="K12" s="269">
        <v>0.19999999999998863</v>
      </c>
      <c r="L12" s="275">
        <v>5.35</v>
      </c>
      <c r="M12" s="276">
        <v>5.66</v>
      </c>
      <c r="N12" s="269">
        <v>27.2</v>
      </c>
      <c r="O12" s="270">
        <v>-0.10000000000000142</v>
      </c>
      <c r="P12" s="270">
        <v>27.6</v>
      </c>
      <c r="Q12" s="270">
        <v>0.10000000000000142</v>
      </c>
      <c r="R12" s="270">
        <v>0.40000000000000213</v>
      </c>
      <c r="S12" s="271">
        <v>5.07</v>
      </c>
      <c r="T12" s="271">
        <v>5.83</v>
      </c>
      <c r="U12" s="274">
        <v>70.3</v>
      </c>
      <c r="V12" s="479">
        <v>0</v>
      </c>
      <c r="W12" s="269">
        <v>70.6</v>
      </c>
      <c r="X12" s="269">
        <v>-0.20000000000000284</v>
      </c>
      <c r="Y12" s="269">
        <v>0.29999999999999716</v>
      </c>
      <c r="Z12" s="275">
        <v>3</v>
      </c>
      <c r="AA12" s="276">
        <v>3.23</v>
      </c>
    </row>
    <row r="13" spans="1:27" ht="18.75" customHeight="1">
      <c r="A13" s="685"/>
      <c r="B13" s="19"/>
      <c r="C13" s="272"/>
      <c r="D13" s="273"/>
      <c r="E13" s="263"/>
      <c r="F13" s="264" t="s">
        <v>12</v>
      </c>
      <c r="G13" s="274">
        <v>133.6</v>
      </c>
      <c r="H13" s="269">
        <v>-0.09999999999999432</v>
      </c>
      <c r="I13" s="269">
        <v>133.7</v>
      </c>
      <c r="J13" s="269">
        <v>-0.4000000000000057</v>
      </c>
      <c r="K13" s="269">
        <v>0.09999999999999432</v>
      </c>
      <c r="L13" s="275">
        <v>5.67</v>
      </c>
      <c r="M13" s="276">
        <v>5.39</v>
      </c>
      <c r="N13" s="269">
        <v>30.6</v>
      </c>
      <c r="O13" s="270">
        <v>-0.1999999999999993</v>
      </c>
      <c r="P13" s="270">
        <v>30.8</v>
      </c>
      <c r="Q13" s="270">
        <v>-0.5999999999999979</v>
      </c>
      <c r="R13" s="270">
        <v>0.1999999999999993</v>
      </c>
      <c r="S13" s="271">
        <v>6.35</v>
      </c>
      <c r="T13" s="271">
        <v>6.17</v>
      </c>
      <c r="U13" s="274">
        <v>72.7</v>
      </c>
      <c r="V13" s="269">
        <v>-0.09999999999999432</v>
      </c>
      <c r="W13" s="269">
        <v>72.8</v>
      </c>
      <c r="X13" s="269">
        <v>-0.29999999999999716</v>
      </c>
      <c r="Y13" s="269">
        <v>0.09999999999999432</v>
      </c>
      <c r="Z13" s="275">
        <v>3.15</v>
      </c>
      <c r="AA13" s="276">
        <v>3.04</v>
      </c>
    </row>
    <row r="14" spans="1:27" ht="18.75" customHeight="1">
      <c r="A14" s="685"/>
      <c r="B14" s="19"/>
      <c r="C14" s="272"/>
      <c r="D14" s="273"/>
      <c r="E14" s="263"/>
      <c r="F14" s="264" t="s">
        <v>13</v>
      </c>
      <c r="G14" s="274">
        <v>138.9</v>
      </c>
      <c r="H14" s="479">
        <v>0</v>
      </c>
      <c r="I14" s="269">
        <v>139.6</v>
      </c>
      <c r="J14" s="269">
        <v>0.09999999999999432</v>
      </c>
      <c r="K14" s="269">
        <v>0.6999999999999886</v>
      </c>
      <c r="L14" s="275">
        <v>6.19</v>
      </c>
      <c r="M14" s="276">
        <v>6.15</v>
      </c>
      <c r="N14" s="269">
        <v>34.2</v>
      </c>
      <c r="O14" s="270">
        <v>-0.09999999999999432</v>
      </c>
      <c r="P14" s="270">
        <v>34.6</v>
      </c>
      <c r="Q14" s="270">
        <v>0.10000000000000142</v>
      </c>
      <c r="R14" s="270">
        <v>0.3999999999999986</v>
      </c>
      <c r="S14" s="271">
        <v>7.57</v>
      </c>
      <c r="T14" s="271">
        <v>7.58</v>
      </c>
      <c r="U14" s="274">
        <v>75</v>
      </c>
      <c r="V14" s="479">
        <v>0</v>
      </c>
      <c r="W14" s="269">
        <v>75.5</v>
      </c>
      <c r="X14" s="269">
        <v>-0.09999999999999432</v>
      </c>
      <c r="Y14" s="269">
        <v>0.5</v>
      </c>
      <c r="Z14" s="275">
        <v>3.33</v>
      </c>
      <c r="AA14" s="276">
        <v>3.35</v>
      </c>
    </row>
    <row r="15" spans="1:27" ht="18.75" customHeight="1">
      <c r="A15" s="685"/>
      <c r="B15" s="19"/>
      <c r="C15" s="272"/>
      <c r="D15" s="273"/>
      <c r="E15" s="263"/>
      <c r="F15" s="264" t="s">
        <v>14</v>
      </c>
      <c r="G15" s="274">
        <v>145.1</v>
      </c>
      <c r="H15" s="269">
        <v>-0.20000000000001705</v>
      </c>
      <c r="I15" s="269">
        <v>145.2</v>
      </c>
      <c r="J15" s="269">
        <v>-0.700000000000017</v>
      </c>
      <c r="K15" s="269">
        <v>0.09999999999999432</v>
      </c>
      <c r="L15" s="275">
        <v>7.06</v>
      </c>
      <c r="M15" s="276">
        <v>6.86</v>
      </c>
      <c r="N15" s="269">
        <v>38.4</v>
      </c>
      <c r="O15" s="269">
        <v>-0.3999999999999986</v>
      </c>
      <c r="P15" s="269">
        <v>37.9</v>
      </c>
      <c r="Q15" s="269">
        <v>-1</v>
      </c>
      <c r="R15" s="269">
        <v>-0.5</v>
      </c>
      <c r="S15" s="275">
        <v>8.6</v>
      </c>
      <c r="T15" s="275">
        <v>7.85</v>
      </c>
      <c r="U15" s="274">
        <v>77.6</v>
      </c>
      <c r="V15" s="269">
        <v>-0.20000000000000284</v>
      </c>
      <c r="W15" s="269">
        <v>78</v>
      </c>
      <c r="X15" s="479">
        <v>0</v>
      </c>
      <c r="Y15" s="269">
        <v>0.4000000000000057</v>
      </c>
      <c r="Z15" s="275">
        <v>3.77</v>
      </c>
      <c r="AA15" s="276">
        <v>3.72</v>
      </c>
    </row>
    <row r="16" spans="1:27" ht="11.25" customHeight="1">
      <c r="A16" s="685"/>
      <c r="B16" s="461"/>
      <c r="C16" s="462"/>
      <c r="D16" s="463"/>
      <c r="E16" s="464"/>
      <c r="F16" s="465"/>
      <c r="G16" s="466"/>
      <c r="H16" s="467"/>
      <c r="I16" s="467"/>
      <c r="J16" s="467"/>
      <c r="K16" s="467"/>
      <c r="L16" s="468"/>
      <c r="M16" s="469"/>
      <c r="N16" s="467"/>
      <c r="O16" s="467"/>
      <c r="P16" s="467"/>
      <c r="Q16" s="467"/>
      <c r="R16" s="467"/>
      <c r="S16" s="468"/>
      <c r="T16" s="468"/>
      <c r="U16" s="466"/>
      <c r="V16" s="467"/>
      <c r="W16" s="467"/>
      <c r="X16" s="467"/>
      <c r="Y16" s="467"/>
      <c r="Z16" s="468"/>
      <c r="AA16" s="469"/>
    </row>
    <row r="17" spans="1:27" ht="20.25" customHeight="1">
      <c r="A17" s="685"/>
      <c r="B17" s="19"/>
      <c r="C17" s="272" t="s">
        <v>16</v>
      </c>
      <c r="D17" s="273"/>
      <c r="E17" s="263"/>
      <c r="F17" s="264" t="s">
        <v>17</v>
      </c>
      <c r="G17" s="274">
        <v>152.5</v>
      </c>
      <c r="H17" s="269">
        <v>-0.09999999999999432</v>
      </c>
      <c r="I17" s="269">
        <v>152.7</v>
      </c>
      <c r="J17" s="269">
        <v>-0.5</v>
      </c>
      <c r="K17" s="269">
        <v>0.19999999999998863</v>
      </c>
      <c r="L17" s="275">
        <v>8.06</v>
      </c>
      <c r="M17" s="276">
        <v>7.93</v>
      </c>
      <c r="N17" s="269">
        <v>44.2</v>
      </c>
      <c r="O17" s="270">
        <v>-0.29999999999999716</v>
      </c>
      <c r="P17" s="270">
        <v>43.6</v>
      </c>
      <c r="Q17" s="270">
        <v>-2</v>
      </c>
      <c r="R17" s="270">
        <v>-0.6000000000000014</v>
      </c>
      <c r="S17" s="271">
        <v>9.92</v>
      </c>
      <c r="T17" s="271">
        <v>8.89</v>
      </c>
      <c r="U17" s="274">
        <v>81.3</v>
      </c>
      <c r="V17" s="269">
        <v>-0.10000000000000853</v>
      </c>
      <c r="W17" s="269">
        <v>81.7</v>
      </c>
      <c r="X17" s="269">
        <v>-0.5</v>
      </c>
      <c r="Y17" s="269">
        <v>0.4000000000000057</v>
      </c>
      <c r="Z17" s="275">
        <v>4.5</v>
      </c>
      <c r="AA17" s="276">
        <v>4.37</v>
      </c>
    </row>
    <row r="18" spans="1:27" ht="18.75" customHeight="1">
      <c r="A18" s="685"/>
      <c r="B18" s="19"/>
      <c r="C18" s="272"/>
      <c r="D18" s="273"/>
      <c r="E18" s="263"/>
      <c r="F18" s="264" t="s">
        <v>18</v>
      </c>
      <c r="G18" s="274">
        <v>159.7</v>
      </c>
      <c r="H18" s="269">
        <v>-0.10000000000002274</v>
      </c>
      <c r="I18" s="269">
        <v>160.3</v>
      </c>
      <c r="J18" s="269">
        <v>0.20000000000001705</v>
      </c>
      <c r="K18" s="269">
        <v>0.6000000000000227</v>
      </c>
      <c r="L18" s="275">
        <v>7.75</v>
      </c>
      <c r="M18" s="276">
        <v>7.53</v>
      </c>
      <c r="N18" s="269">
        <v>49.1</v>
      </c>
      <c r="O18" s="270">
        <v>-0.3999999999999986</v>
      </c>
      <c r="P18" s="270">
        <v>48.9</v>
      </c>
      <c r="Q18" s="270">
        <v>-0.3999999999999986</v>
      </c>
      <c r="R18" s="270">
        <v>-0.20000000000000284</v>
      </c>
      <c r="S18" s="271">
        <v>10.18</v>
      </c>
      <c r="T18" s="271">
        <v>9.28</v>
      </c>
      <c r="U18" s="274">
        <v>84.9</v>
      </c>
      <c r="V18" s="269">
        <v>-0.09999999999999432</v>
      </c>
      <c r="W18" s="269">
        <v>85.4</v>
      </c>
      <c r="X18" s="269">
        <v>0.10000000000000853</v>
      </c>
      <c r="Y18" s="269">
        <v>0.5</v>
      </c>
      <c r="Z18" s="275">
        <v>4.52</v>
      </c>
      <c r="AA18" s="276">
        <v>4.35</v>
      </c>
    </row>
    <row r="19" spans="1:27" ht="18.75" customHeight="1">
      <c r="A19" s="685"/>
      <c r="B19" s="19"/>
      <c r="C19" s="272"/>
      <c r="D19" s="273"/>
      <c r="E19" s="263"/>
      <c r="F19" s="264" t="s">
        <v>19</v>
      </c>
      <c r="G19" s="274">
        <v>165.2</v>
      </c>
      <c r="H19" s="269">
        <v>-0.20000000000001705</v>
      </c>
      <c r="I19" s="269">
        <v>165.8</v>
      </c>
      <c r="J19" s="269">
        <v>-0.39999999999997726</v>
      </c>
      <c r="K19" s="269">
        <v>0.6000000000000227</v>
      </c>
      <c r="L19" s="275">
        <v>6.73</v>
      </c>
      <c r="M19" s="276">
        <v>6.55</v>
      </c>
      <c r="N19" s="269">
        <v>54.3</v>
      </c>
      <c r="O19" s="269">
        <v>-0.6000000000000014</v>
      </c>
      <c r="P19" s="269">
        <v>53.9</v>
      </c>
      <c r="Q19" s="269">
        <v>-1.7</v>
      </c>
      <c r="R19" s="269">
        <v>-0.3999999999999986</v>
      </c>
      <c r="S19" s="275">
        <v>10.18</v>
      </c>
      <c r="T19" s="275">
        <v>8.57</v>
      </c>
      <c r="U19" s="274">
        <v>88.1</v>
      </c>
      <c r="V19" s="269">
        <v>-0.10000000000000853</v>
      </c>
      <c r="W19" s="269">
        <v>88.4</v>
      </c>
      <c r="X19" s="269">
        <v>-0.29999999999999716</v>
      </c>
      <c r="Y19" s="269">
        <v>0.30000000000001137</v>
      </c>
      <c r="Z19" s="275">
        <v>4.03</v>
      </c>
      <c r="AA19" s="276">
        <v>3.8</v>
      </c>
    </row>
    <row r="20" spans="1:27" ht="11.25" customHeight="1">
      <c r="A20" s="685"/>
      <c r="B20" s="461"/>
      <c r="C20" s="462"/>
      <c r="D20" s="463"/>
      <c r="E20" s="464"/>
      <c r="F20" s="465"/>
      <c r="G20" s="466"/>
      <c r="H20" s="467"/>
      <c r="I20" s="467"/>
      <c r="J20" s="467"/>
      <c r="K20" s="467"/>
      <c r="L20" s="468"/>
      <c r="M20" s="469"/>
      <c r="N20" s="467"/>
      <c r="O20" s="467"/>
      <c r="P20" s="467"/>
      <c r="Q20" s="467"/>
      <c r="R20" s="467"/>
      <c r="S20" s="468"/>
      <c r="T20" s="468"/>
      <c r="U20" s="466"/>
      <c r="V20" s="467"/>
      <c r="W20" s="467"/>
      <c r="X20" s="467"/>
      <c r="Y20" s="467"/>
      <c r="Z20" s="468"/>
      <c r="AA20" s="469"/>
    </row>
    <row r="21" spans="1:27" ht="20.25" customHeight="1">
      <c r="A21" s="685"/>
      <c r="B21" s="19"/>
      <c r="C21" s="272" t="s">
        <v>20</v>
      </c>
      <c r="D21" s="273"/>
      <c r="E21" s="263"/>
      <c r="F21" s="264" t="s">
        <v>21</v>
      </c>
      <c r="G21" s="274">
        <v>168.5</v>
      </c>
      <c r="H21" s="269">
        <v>0.19999999999998863</v>
      </c>
      <c r="I21" s="269">
        <v>168.7</v>
      </c>
      <c r="J21" s="269">
        <v>-0.6000000000000227</v>
      </c>
      <c r="K21" s="269">
        <v>0.19999999999998863</v>
      </c>
      <c r="L21" s="275">
        <v>5.98</v>
      </c>
      <c r="M21" s="276">
        <v>6.28</v>
      </c>
      <c r="N21" s="269">
        <v>59.5</v>
      </c>
      <c r="O21" s="270">
        <v>-0.29999999999999716</v>
      </c>
      <c r="P21" s="270">
        <v>60</v>
      </c>
      <c r="Q21" s="270">
        <v>-0.3999999999999986</v>
      </c>
      <c r="R21" s="270">
        <v>0.5</v>
      </c>
      <c r="S21" s="271">
        <v>10.94</v>
      </c>
      <c r="T21" s="271">
        <v>11.19</v>
      </c>
      <c r="U21" s="274">
        <v>90.3</v>
      </c>
      <c r="V21" s="269">
        <v>0.09999999999999432</v>
      </c>
      <c r="W21" s="269">
        <v>90.4</v>
      </c>
      <c r="X21" s="269">
        <v>-0.3999999999999915</v>
      </c>
      <c r="Y21" s="269">
        <v>0.10000000000000853</v>
      </c>
      <c r="Z21" s="275">
        <v>3.52</v>
      </c>
      <c r="AA21" s="276">
        <v>3.56</v>
      </c>
    </row>
    <row r="22" spans="1:27" ht="18.75" customHeight="1">
      <c r="A22" s="685"/>
      <c r="B22" s="19"/>
      <c r="C22" s="272"/>
      <c r="D22" s="273"/>
      <c r="E22" s="263"/>
      <c r="F22" s="264" t="s">
        <v>22</v>
      </c>
      <c r="G22" s="274">
        <v>169.9</v>
      </c>
      <c r="H22" s="269">
        <v>-0.09999999999999432</v>
      </c>
      <c r="I22" s="269">
        <v>170.6</v>
      </c>
      <c r="J22" s="269">
        <v>-0.09999999999999432</v>
      </c>
      <c r="K22" s="269">
        <v>0.6999999999999886</v>
      </c>
      <c r="L22" s="275">
        <v>5.77</v>
      </c>
      <c r="M22" s="276">
        <v>5.69</v>
      </c>
      <c r="N22" s="269">
        <v>61.3</v>
      </c>
      <c r="O22" s="270">
        <v>-0.30000000000000426</v>
      </c>
      <c r="P22" s="270">
        <v>62.3</v>
      </c>
      <c r="Q22" s="270">
        <v>-0.6000000000000014</v>
      </c>
      <c r="R22" s="270">
        <v>1</v>
      </c>
      <c r="S22" s="271">
        <v>10.47</v>
      </c>
      <c r="T22" s="271">
        <v>9.65</v>
      </c>
      <c r="U22" s="274">
        <v>91.2</v>
      </c>
      <c r="V22" s="479">
        <v>0</v>
      </c>
      <c r="W22" s="269">
        <v>91.3</v>
      </c>
      <c r="X22" s="269">
        <v>-0.20000000000000284</v>
      </c>
      <c r="Y22" s="269">
        <v>0.09999999999999432</v>
      </c>
      <c r="Z22" s="275">
        <v>3.23</v>
      </c>
      <c r="AA22" s="276">
        <v>3.11</v>
      </c>
    </row>
    <row r="23" spans="1:27" ht="27" customHeight="1">
      <c r="A23" s="686"/>
      <c r="B23" s="18"/>
      <c r="C23" s="277"/>
      <c r="D23" s="278"/>
      <c r="E23" s="263"/>
      <c r="F23" s="30" t="s">
        <v>23</v>
      </c>
      <c r="G23" s="34">
        <v>170.8</v>
      </c>
      <c r="H23" s="35">
        <v>0.10000000000002274</v>
      </c>
      <c r="I23" s="35">
        <v>171.2</v>
      </c>
      <c r="J23" s="35">
        <v>-0.10000000000002274</v>
      </c>
      <c r="K23" s="35">
        <v>0.39999999999997726</v>
      </c>
      <c r="L23" s="39">
        <v>5.8</v>
      </c>
      <c r="M23" s="40">
        <v>6.06</v>
      </c>
      <c r="N23" s="35">
        <v>63.1</v>
      </c>
      <c r="O23" s="38">
        <v>-0.29999999999999716</v>
      </c>
      <c r="P23" s="38">
        <v>62.9</v>
      </c>
      <c r="Q23" s="38">
        <v>-1.3</v>
      </c>
      <c r="R23" s="38">
        <v>-0.20000000000000284</v>
      </c>
      <c r="S23" s="43">
        <v>10.78</v>
      </c>
      <c r="T23" s="43">
        <v>9.45</v>
      </c>
      <c r="U23" s="36">
        <v>91.8</v>
      </c>
      <c r="V23" s="37">
        <v>0.09999999999999432</v>
      </c>
      <c r="W23" s="37">
        <v>92</v>
      </c>
      <c r="X23" s="37">
        <v>-0.29999999999999716</v>
      </c>
      <c r="Y23" s="37">
        <v>0.20000000000000284</v>
      </c>
      <c r="Z23" s="41">
        <v>3.23</v>
      </c>
      <c r="AA23" s="42">
        <v>3.18</v>
      </c>
    </row>
    <row r="24" spans="1:27" ht="18.75" customHeight="1">
      <c r="A24" s="684" t="s">
        <v>269</v>
      </c>
      <c r="B24" s="14"/>
      <c r="C24" s="261" t="s">
        <v>6</v>
      </c>
      <c r="D24" s="262"/>
      <c r="E24" s="279"/>
      <c r="F24" s="280" t="s">
        <v>7</v>
      </c>
      <c r="G24" s="265">
        <v>109.9</v>
      </c>
      <c r="H24" s="266">
        <v>0.10000000000000853</v>
      </c>
      <c r="I24" s="266">
        <v>110</v>
      </c>
      <c r="J24" s="266">
        <v>-0.20000000000000284</v>
      </c>
      <c r="K24" s="266">
        <v>0.09999999999999432</v>
      </c>
      <c r="L24" s="267">
        <v>4.67</v>
      </c>
      <c r="M24" s="268">
        <v>4.68</v>
      </c>
      <c r="N24" s="265">
        <v>18.6</v>
      </c>
      <c r="O24" s="481">
        <v>0</v>
      </c>
      <c r="P24" s="266">
        <v>18.5</v>
      </c>
      <c r="Q24" s="266">
        <v>-0.10000000000000142</v>
      </c>
      <c r="R24" s="266">
        <v>-0.10000000000000142</v>
      </c>
      <c r="S24" s="267">
        <v>2.59</v>
      </c>
      <c r="T24" s="268">
        <v>2.49</v>
      </c>
      <c r="U24" s="265">
        <v>61.5</v>
      </c>
      <c r="V24" s="266">
        <v>-0.10000000000000142</v>
      </c>
      <c r="W24" s="266">
        <v>62</v>
      </c>
      <c r="X24" s="266">
        <v>0.3999999999999986</v>
      </c>
      <c r="Y24" s="266">
        <v>0.5</v>
      </c>
      <c r="Z24" s="267">
        <v>2.79</v>
      </c>
      <c r="AA24" s="268">
        <v>2.82</v>
      </c>
    </row>
    <row r="25" spans="1:27" ht="11.25" customHeight="1">
      <c r="A25" s="685"/>
      <c r="B25" s="461"/>
      <c r="C25" s="462"/>
      <c r="D25" s="463"/>
      <c r="E25" s="470"/>
      <c r="F25" s="471"/>
      <c r="G25" s="466"/>
      <c r="H25" s="467"/>
      <c r="I25" s="467"/>
      <c r="J25" s="467"/>
      <c r="K25" s="467"/>
      <c r="L25" s="468"/>
      <c r="M25" s="469"/>
      <c r="N25" s="466"/>
      <c r="O25" s="482"/>
      <c r="P25" s="467"/>
      <c r="Q25" s="467"/>
      <c r="R25" s="467"/>
      <c r="S25" s="468"/>
      <c r="T25" s="469"/>
      <c r="U25" s="466"/>
      <c r="V25" s="467"/>
      <c r="W25" s="467"/>
      <c r="X25" s="467"/>
      <c r="Y25" s="467"/>
      <c r="Z25" s="468"/>
      <c r="AA25" s="469"/>
    </row>
    <row r="26" spans="1:27" ht="20.25" customHeight="1">
      <c r="A26" s="685"/>
      <c r="B26" s="19"/>
      <c r="C26" s="272" t="s">
        <v>8</v>
      </c>
      <c r="D26" s="273"/>
      <c r="E26" s="281"/>
      <c r="F26" s="282" t="s">
        <v>9</v>
      </c>
      <c r="G26" s="274">
        <v>115.8</v>
      </c>
      <c r="H26" s="479">
        <v>0</v>
      </c>
      <c r="I26" s="269">
        <v>115.9</v>
      </c>
      <c r="J26" s="479">
        <v>0</v>
      </c>
      <c r="K26" s="269">
        <v>0.10000000000000853</v>
      </c>
      <c r="L26" s="275">
        <v>4.89</v>
      </c>
      <c r="M26" s="276">
        <v>4.82</v>
      </c>
      <c r="N26" s="274">
        <v>21</v>
      </c>
      <c r="O26" s="479">
        <v>0</v>
      </c>
      <c r="P26" s="269">
        <v>21.1</v>
      </c>
      <c r="Q26" s="269">
        <v>-0.09999999999999787</v>
      </c>
      <c r="R26" s="269">
        <v>0.10000000000000142</v>
      </c>
      <c r="S26" s="275">
        <v>3.29</v>
      </c>
      <c r="T26" s="276">
        <v>3.19</v>
      </c>
      <c r="U26" s="274">
        <v>64.5</v>
      </c>
      <c r="V26" s="269">
        <v>-0.09999999999999432</v>
      </c>
      <c r="W26" s="269">
        <v>64.7</v>
      </c>
      <c r="X26" s="269">
        <v>-0.09999999999999432</v>
      </c>
      <c r="Y26" s="269">
        <v>0.20000000000000284</v>
      </c>
      <c r="Z26" s="275">
        <v>2.79</v>
      </c>
      <c r="AA26" s="276">
        <v>2.81</v>
      </c>
    </row>
    <row r="27" spans="1:27" ht="18.75" customHeight="1">
      <c r="A27" s="685"/>
      <c r="B27" s="19"/>
      <c r="C27" s="272"/>
      <c r="D27" s="273"/>
      <c r="E27" s="281"/>
      <c r="F27" s="282" t="s">
        <v>10</v>
      </c>
      <c r="G27" s="274">
        <v>121.7</v>
      </c>
      <c r="H27" s="479">
        <v>0</v>
      </c>
      <c r="I27" s="269">
        <v>122</v>
      </c>
      <c r="J27" s="269">
        <v>-0.09999999999999432</v>
      </c>
      <c r="K27" s="269">
        <v>0.29999999999999716</v>
      </c>
      <c r="L27" s="275">
        <v>5.08</v>
      </c>
      <c r="M27" s="276">
        <v>5.36</v>
      </c>
      <c r="N27" s="274">
        <v>23.5</v>
      </c>
      <c r="O27" s="269">
        <v>-0.10000000000000142</v>
      </c>
      <c r="P27" s="269">
        <v>23.3</v>
      </c>
      <c r="Q27" s="269">
        <v>-0.6999999999999993</v>
      </c>
      <c r="R27" s="269">
        <v>-0.1999999999999993</v>
      </c>
      <c r="S27" s="275">
        <v>3.86</v>
      </c>
      <c r="T27" s="276">
        <v>3.57</v>
      </c>
      <c r="U27" s="274">
        <v>67.3</v>
      </c>
      <c r="V27" s="479">
        <v>0</v>
      </c>
      <c r="W27" s="269">
        <v>67.6</v>
      </c>
      <c r="X27" s="269">
        <v>-0.10000000000000853</v>
      </c>
      <c r="Y27" s="269">
        <v>0.29999999999999716</v>
      </c>
      <c r="Z27" s="275">
        <v>2.87</v>
      </c>
      <c r="AA27" s="276">
        <v>2.93</v>
      </c>
    </row>
    <row r="28" spans="1:27" ht="18.75" customHeight="1">
      <c r="A28" s="685"/>
      <c r="B28" s="19"/>
      <c r="C28" s="272"/>
      <c r="D28" s="273"/>
      <c r="E28" s="281"/>
      <c r="F28" s="282" t="s">
        <v>11</v>
      </c>
      <c r="G28" s="274">
        <v>127.5</v>
      </c>
      <c r="H28" s="479">
        <v>0</v>
      </c>
      <c r="I28" s="269">
        <v>127.5</v>
      </c>
      <c r="J28" s="269">
        <v>-0.9000000000000057</v>
      </c>
      <c r="K28" s="479">
        <v>0</v>
      </c>
      <c r="L28" s="275">
        <v>5.55</v>
      </c>
      <c r="M28" s="276">
        <v>5.2</v>
      </c>
      <c r="N28" s="274">
        <v>26.5</v>
      </c>
      <c r="O28" s="269">
        <v>-0.10000000000000142</v>
      </c>
      <c r="P28" s="269">
        <v>26.4</v>
      </c>
      <c r="Q28" s="269">
        <v>-0.3000000000000007</v>
      </c>
      <c r="R28" s="269">
        <v>-0.10000000000000142</v>
      </c>
      <c r="S28" s="275">
        <v>4.88</v>
      </c>
      <c r="T28" s="276">
        <v>4.32</v>
      </c>
      <c r="U28" s="274">
        <v>70</v>
      </c>
      <c r="V28" s="479">
        <v>0</v>
      </c>
      <c r="W28" s="269">
        <v>70.1</v>
      </c>
      <c r="X28" s="269">
        <v>-0.4000000000000057</v>
      </c>
      <c r="Y28" s="269">
        <v>0.09999999999999432</v>
      </c>
      <c r="Z28" s="275">
        <v>3.09</v>
      </c>
      <c r="AA28" s="276">
        <v>2.91</v>
      </c>
    </row>
    <row r="29" spans="1:27" ht="18.75" customHeight="1">
      <c r="A29" s="685"/>
      <c r="B29" s="19"/>
      <c r="C29" s="272"/>
      <c r="D29" s="273"/>
      <c r="E29" s="281"/>
      <c r="F29" s="282" t="s">
        <v>12</v>
      </c>
      <c r="G29" s="274">
        <v>133.5</v>
      </c>
      <c r="H29" s="269">
        <v>-0.09999999999999432</v>
      </c>
      <c r="I29" s="269">
        <v>133.5</v>
      </c>
      <c r="J29" s="269">
        <v>-0.19999999999998863</v>
      </c>
      <c r="K29" s="479">
        <v>0</v>
      </c>
      <c r="L29" s="275">
        <v>6.13</v>
      </c>
      <c r="M29" s="276">
        <v>5.82</v>
      </c>
      <c r="N29" s="274">
        <v>30</v>
      </c>
      <c r="O29" s="269">
        <v>-0.10000000000000142</v>
      </c>
      <c r="P29" s="269">
        <v>30.1</v>
      </c>
      <c r="Q29" s="269">
        <v>-0.3999999999999986</v>
      </c>
      <c r="R29" s="269">
        <v>0.10000000000000142</v>
      </c>
      <c r="S29" s="275">
        <v>5.9</v>
      </c>
      <c r="T29" s="276">
        <v>5.57</v>
      </c>
      <c r="U29" s="274">
        <v>72.7</v>
      </c>
      <c r="V29" s="269">
        <v>-0.09999999999999432</v>
      </c>
      <c r="W29" s="269">
        <v>72.9</v>
      </c>
      <c r="X29" s="479">
        <v>0</v>
      </c>
      <c r="Y29" s="269">
        <v>0.20000000000000284</v>
      </c>
      <c r="Z29" s="275">
        <v>3.39</v>
      </c>
      <c r="AA29" s="276">
        <v>3.17</v>
      </c>
    </row>
    <row r="30" spans="1:27" ht="18.75" customHeight="1">
      <c r="A30" s="685"/>
      <c r="B30" s="19"/>
      <c r="C30" s="272"/>
      <c r="D30" s="273"/>
      <c r="E30" s="281"/>
      <c r="F30" s="282" t="s">
        <v>13</v>
      </c>
      <c r="G30" s="274">
        <v>140.3</v>
      </c>
      <c r="H30" s="479">
        <v>0</v>
      </c>
      <c r="I30" s="269">
        <v>140.2</v>
      </c>
      <c r="J30" s="269">
        <v>-0.8000000000000114</v>
      </c>
      <c r="K30" s="269">
        <v>-0.10000000000002274</v>
      </c>
      <c r="L30" s="275">
        <v>6.82</v>
      </c>
      <c r="M30" s="276">
        <v>6.51</v>
      </c>
      <c r="N30" s="274">
        <v>34.1</v>
      </c>
      <c r="O30" s="269">
        <v>-0.29999999999999716</v>
      </c>
      <c r="P30" s="269">
        <v>33.9</v>
      </c>
      <c r="Q30" s="269">
        <v>-1.1</v>
      </c>
      <c r="R30" s="269">
        <v>-0.20000000000000284</v>
      </c>
      <c r="S30" s="275">
        <v>7.08</v>
      </c>
      <c r="T30" s="276">
        <v>6.45</v>
      </c>
      <c r="U30" s="274">
        <v>75.9</v>
      </c>
      <c r="V30" s="269">
        <v>-0.09999999999999432</v>
      </c>
      <c r="W30" s="269">
        <v>76</v>
      </c>
      <c r="X30" s="269">
        <v>-0.5</v>
      </c>
      <c r="Y30" s="269">
        <v>0.09999999999999432</v>
      </c>
      <c r="Z30" s="275">
        <v>3.82</v>
      </c>
      <c r="AA30" s="276">
        <v>3.41</v>
      </c>
    </row>
    <row r="31" spans="1:27" ht="18.75" customHeight="1">
      <c r="A31" s="685"/>
      <c r="B31" s="19"/>
      <c r="C31" s="272"/>
      <c r="D31" s="273"/>
      <c r="E31" s="281"/>
      <c r="F31" s="282" t="s">
        <v>14</v>
      </c>
      <c r="G31" s="274">
        <v>146.9</v>
      </c>
      <c r="H31" s="269">
        <v>0.09999999999999432</v>
      </c>
      <c r="I31" s="269">
        <v>147.3</v>
      </c>
      <c r="J31" s="269">
        <v>0.10000000000002274</v>
      </c>
      <c r="K31" s="269">
        <v>0.4000000000000057</v>
      </c>
      <c r="L31" s="275">
        <v>6.62</v>
      </c>
      <c r="M31" s="276">
        <v>6.25</v>
      </c>
      <c r="N31" s="274">
        <v>39</v>
      </c>
      <c r="O31" s="269">
        <v>-0.29999999999999716</v>
      </c>
      <c r="P31" s="269">
        <v>38.7</v>
      </c>
      <c r="Q31" s="269">
        <v>-0.5</v>
      </c>
      <c r="R31" s="269">
        <v>-0.29999999999999716</v>
      </c>
      <c r="S31" s="275">
        <v>7.94</v>
      </c>
      <c r="T31" s="276">
        <v>7.07</v>
      </c>
      <c r="U31" s="274">
        <v>79.3</v>
      </c>
      <c r="V31" s="479">
        <v>0</v>
      </c>
      <c r="W31" s="269">
        <v>79.6</v>
      </c>
      <c r="X31" s="269">
        <v>0.09999999999999432</v>
      </c>
      <c r="Y31" s="269">
        <v>0.29999999999999716</v>
      </c>
      <c r="Z31" s="275">
        <v>3.89</v>
      </c>
      <c r="AA31" s="276">
        <v>3.64</v>
      </c>
    </row>
    <row r="32" spans="1:27" ht="11.25" customHeight="1">
      <c r="A32" s="685"/>
      <c r="B32" s="461"/>
      <c r="C32" s="462"/>
      <c r="D32" s="463"/>
      <c r="E32" s="470"/>
      <c r="F32" s="471"/>
      <c r="G32" s="466"/>
      <c r="H32" s="467"/>
      <c r="I32" s="467"/>
      <c r="J32" s="467"/>
      <c r="K32" s="467"/>
      <c r="L32" s="468"/>
      <c r="M32" s="469"/>
      <c r="N32" s="466"/>
      <c r="O32" s="467"/>
      <c r="P32" s="467"/>
      <c r="Q32" s="467"/>
      <c r="R32" s="467"/>
      <c r="S32" s="468"/>
      <c r="T32" s="469"/>
      <c r="U32" s="466"/>
      <c r="V32" s="467"/>
      <c r="W32" s="467"/>
      <c r="X32" s="467"/>
      <c r="Y32" s="467"/>
      <c r="Z32" s="468"/>
      <c r="AA32" s="469"/>
    </row>
    <row r="33" spans="1:27" ht="20.25" customHeight="1">
      <c r="A33" s="685"/>
      <c r="B33" s="19"/>
      <c r="C33" s="272" t="s">
        <v>16</v>
      </c>
      <c r="D33" s="273"/>
      <c r="E33" s="281"/>
      <c r="F33" s="282" t="s">
        <v>17</v>
      </c>
      <c r="G33" s="274">
        <v>151.9</v>
      </c>
      <c r="H33" s="269">
        <v>-0.19999999999998863</v>
      </c>
      <c r="I33" s="269">
        <v>152.1</v>
      </c>
      <c r="J33" s="269">
        <v>-0.5</v>
      </c>
      <c r="K33" s="269">
        <v>0.19999999999998863</v>
      </c>
      <c r="L33" s="275">
        <v>5.92</v>
      </c>
      <c r="M33" s="276">
        <v>5.93</v>
      </c>
      <c r="N33" s="274">
        <v>43.8</v>
      </c>
      <c r="O33" s="269">
        <v>-0.4000000000000057</v>
      </c>
      <c r="P33" s="269">
        <v>44.3</v>
      </c>
      <c r="Q33" s="269">
        <v>0.19999999999999574</v>
      </c>
      <c r="R33" s="269">
        <v>0.5</v>
      </c>
      <c r="S33" s="275">
        <v>8.25</v>
      </c>
      <c r="T33" s="276">
        <v>8.36</v>
      </c>
      <c r="U33" s="274">
        <v>82.1</v>
      </c>
      <c r="V33" s="269">
        <v>-0.10000000000000853</v>
      </c>
      <c r="W33" s="269">
        <v>82.5</v>
      </c>
      <c r="X33" s="269">
        <v>-0.20000000000000284</v>
      </c>
      <c r="Y33" s="269">
        <v>0.4000000000000057</v>
      </c>
      <c r="Z33" s="275">
        <v>3.58</v>
      </c>
      <c r="AA33" s="276">
        <v>3.69</v>
      </c>
    </row>
    <row r="34" spans="1:27" ht="18.75" customHeight="1">
      <c r="A34" s="685"/>
      <c r="B34" s="19"/>
      <c r="C34" s="272"/>
      <c r="D34" s="273"/>
      <c r="E34" s="281"/>
      <c r="F34" s="282" t="s">
        <v>18</v>
      </c>
      <c r="G34" s="274">
        <v>154.9</v>
      </c>
      <c r="H34" s="269">
        <v>-0.19999999999998863</v>
      </c>
      <c r="I34" s="269">
        <v>155.4</v>
      </c>
      <c r="J34" s="269">
        <v>-0.5</v>
      </c>
      <c r="K34" s="269">
        <v>0.5</v>
      </c>
      <c r="L34" s="275">
        <v>5.4</v>
      </c>
      <c r="M34" s="276">
        <v>5.27</v>
      </c>
      <c r="N34" s="274">
        <v>47.3</v>
      </c>
      <c r="O34" s="269">
        <v>-0.4000000000000057</v>
      </c>
      <c r="P34" s="269">
        <v>47.7</v>
      </c>
      <c r="Q34" s="269">
        <v>-0.6999999999999957</v>
      </c>
      <c r="R34" s="269">
        <v>0.4000000000000057</v>
      </c>
      <c r="S34" s="275">
        <v>7.94</v>
      </c>
      <c r="T34" s="276">
        <v>7.91</v>
      </c>
      <c r="U34" s="274">
        <v>83.7</v>
      </c>
      <c r="V34" s="269">
        <v>-0.09999999999999432</v>
      </c>
      <c r="W34" s="269">
        <v>84.2</v>
      </c>
      <c r="X34" s="269">
        <v>-0.29999999999999716</v>
      </c>
      <c r="Y34" s="269">
        <v>0.5</v>
      </c>
      <c r="Z34" s="275">
        <v>3.21</v>
      </c>
      <c r="AA34" s="276">
        <v>3.02</v>
      </c>
    </row>
    <row r="35" spans="1:27" ht="18.75" customHeight="1">
      <c r="A35" s="685"/>
      <c r="B35" s="19"/>
      <c r="C35" s="272"/>
      <c r="D35" s="273"/>
      <c r="E35" s="281"/>
      <c r="F35" s="282" t="s">
        <v>19</v>
      </c>
      <c r="G35" s="274">
        <v>156.7</v>
      </c>
      <c r="H35" s="269">
        <v>0.09999999999999432</v>
      </c>
      <c r="I35" s="269">
        <v>157.3</v>
      </c>
      <c r="J35" s="269">
        <v>-0.29999999999998295</v>
      </c>
      <c r="K35" s="269">
        <v>0.6000000000000227</v>
      </c>
      <c r="L35" s="275">
        <v>5.3</v>
      </c>
      <c r="M35" s="276">
        <v>5.45</v>
      </c>
      <c r="N35" s="274">
        <v>50.2</v>
      </c>
      <c r="O35" s="269">
        <v>-0.19999999999999574</v>
      </c>
      <c r="P35" s="269">
        <v>50.3</v>
      </c>
      <c r="Q35" s="269">
        <v>-0.5</v>
      </c>
      <c r="R35" s="269">
        <v>0.09999999999999432</v>
      </c>
      <c r="S35" s="275">
        <v>7.83</v>
      </c>
      <c r="T35" s="276">
        <v>7.64</v>
      </c>
      <c r="U35" s="274">
        <v>84.8</v>
      </c>
      <c r="V35" s="269">
        <v>-0.10000000000000853</v>
      </c>
      <c r="W35" s="269">
        <v>85.4</v>
      </c>
      <c r="X35" s="269">
        <v>0.10000000000000853</v>
      </c>
      <c r="Y35" s="269">
        <v>0.6000000000000085</v>
      </c>
      <c r="Z35" s="275">
        <v>3.04</v>
      </c>
      <c r="AA35" s="276">
        <v>3.11</v>
      </c>
    </row>
    <row r="36" spans="1:27" ht="11.25" customHeight="1">
      <c r="A36" s="685"/>
      <c r="B36" s="461"/>
      <c r="C36" s="462"/>
      <c r="D36" s="463"/>
      <c r="E36" s="470"/>
      <c r="F36" s="471"/>
      <c r="G36" s="466"/>
      <c r="H36" s="467"/>
      <c r="I36" s="467"/>
      <c r="J36" s="467"/>
      <c r="K36" s="467"/>
      <c r="L36" s="468"/>
      <c r="M36" s="469"/>
      <c r="N36" s="466"/>
      <c r="O36" s="467"/>
      <c r="P36" s="467"/>
      <c r="Q36" s="467"/>
      <c r="R36" s="467"/>
      <c r="S36" s="468"/>
      <c r="T36" s="469"/>
      <c r="U36" s="466"/>
      <c r="V36" s="467"/>
      <c r="W36" s="467"/>
      <c r="X36" s="467"/>
      <c r="Y36" s="467"/>
      <c r="Z36" s="468"/>
      <c r="AA36" s="469"/>
    </row>
    <row r="37" spans="1:27" ht="20.25" customHeight="1">
      <c r="A37" s="685"/>
      <c r="B37" s="19"/>
      <c r="C37" s="272" t="s">
        <v>20</v>
      </c>
      <c r="D37" s="273"/>
      <c r="E37" s="281"/>
      <c r="F37" s="282" t="s">
        <v>21</v>
      </c>
      <c r="G37" s="274">
        <v>157.3</v>
      </c>
      <c r="H37" s="479">
        <v>0</v>
      </c>
      <c r="I37" s="269">
        <v>157.7</v>
      </c>
      <c r="J37" s="269">
        <v>0.09999999999999432</v>
      </c>
      <c r="K37" s="269">
        <v>0.39999999999997726</v>
      </c>
      <c r="L37" s="275">
        <v>5.27</v>
      </c>
      <c r="M37" s="276">
        <v>5.74</v>
      </c>
      <c r="N37" s="274">
        <v>51.6</v>
      </c>
      <c r="O37" s="269">
        <v>-0.3999999999999986</v>
      </c>
      <c r="P37" s="269">
        <v>51.3</v>
      </c>
      <c r="Q37" s="269">
        <v>-1.2</v>
      </c>
      <c r="R37" s="269">
        <v>-0.30000000000000426</v>
      </c>
      <c r="S37" s="275">
        <v>8.04</v>
      </c>
      <c r="T37" s="276">
        <v>8.18</v>
      </c>
      <c r="U37" s="274">
        <v>85.3</v>
      </c>
      <c r="V37" s="269">
        <v>-0.10000000000000853</v>
      </c>
      <c r="W37" s="269">
        <v>85.3</v>
      </c>
      <c r="X37" s="269">
        <v>-0.20000000000000284</v>
      </c>
      <c r="Y37" s="479">
        <v>0</v>
      </c>
      <c r="Z37" s="275">
        <v>2.94</v>
      </c>
      <c r="AA37" s="276">
        <v>3.11</v>
      </c>
    </row>
    <row r="38" spans="1:27" ht="18.75" customHeight="1">
      <c r="A38" s="685"/>
      <c r="B38" s="19"/>
      <c r="C38" s="272"/>
      <c r="D38" s="273"/>
      <c r="E38" s="281"/>
      <c r="F38" s="282" t="s">
        <v>22</v>
      </c>
      <c r="G38" s="274">
        <v>157.7</v>
      </c>
      <c r="H38" s="479">
        <v>0</v>
      </c>
      <c r="I38" s="269">
        <v>158</v>
      </c>
      <c r="J38" s="269">
        <v>-0.5</v>
      </c>
      <c r="K38" s="269">
        <v>0.30000000000001137</v>
      </c>
      <c r="L38" s="275">
        <v>5.34</v>
      </c>
      <c r="M38" s="276">
        <v>5.44</v>
      </c>
      <c r="N38" s="274">
        <v>52.8</v>
      </c>
      <c r="O38" s="269">
        <v>-0.20000000000000284</v>
      </c>
      <c r="P38" s="269">
        <v>53</v>
      </c>
      <c r="Q38" s="269">
        <v>-1.5</v>
      </c>
      <c r="R38" s="269">
        <v>0.20000000000000284</v>
      </c>
      <c r="S38" s="275">
        <v>8.01</v>
      </c>
      <c r="T38" s="276">
        <v>7.83</v>
      </c>
      <c r="U38" s="274">
        <v>85.6</v>
      </c>
      <c r="V38" s="479">
        <v>0</v>
      </c>
      <c r="W38" s="269">
        <v>85.7</v>
      </c>
      <c r="X38" s="269">
        <v>-0.29999999999999716</v>
      </c>
      <c r="Y38" s="269">
        <v>0.10000000000000853</v>
      </c>
      <c r="Z38" s="275">
        <v>3.01</v>
      </c>
      <c r="AA38" s="276">
        <v>2.81</v>
      </c>
    </row>
    <row r="39" spans="1:27" ht="27" customHeight="1">
      <c r="A39" s="686"/>
      <c r="B39" s="18"/>
      <c r="C39" s="277"/>
      <c r="D39" s="278"/>
      <c r="E39" s="283"/>
      <c r="F39" s="31" t="s">
        <v>23</v>
      </c>
      <c r="G39" s="36">
        <v>157.9</v>
      </c>
      <c r="H39" s="37">
        <v>-0.09999999999999432</v>
      </c>
      <c r="I39" s="37">
        <v>158.3</v>
      </c>
      <c r="J39" s="37">
        <v>-0.09999999999999432</v>
      </c>
      <c r="K39" s="37">
        <v>0.4000000000000057</v>
      </c>
      <c r="L39" s="41">
        <v>5.34</v>
      </c>
      <c r="M39" s="42">
        <v>5.32</v>
      </c>
      <c r="N39" s="36">
        <v>52.9</v>
      </c>
      <c r="O39" s="37">
        <v>-0.30000000000000426</v>
      </c>
      <c r="P39" s="37">
        <v>53.4</v>
      </c>
      <c r="Q39" s="37">
        <v>-0.20000000000000284</v>
      </c>
      <c r="R39" s="37">
        <v>0.5</v>
      </c>
      <c r="S39" s="41">
        <v>8.07</v>
      </c>
      <c r="T39" s="42">
        <v>8.27</v>
      </c>
      <c r="U39" s="36">
        <v>85.7</v>
      </c>
      <c r="V39" s="37">
        <v>-0.09999999999999432</v>
      </c>
      <c r="W39" s="37">
        <v>85.8</v>
      </c>
      <c r="X39" s="37">
        <v>-0.10000000000000853</v>
      </c>
      <c r="Y39" s="37">
        <v>0.09999999999999432</v>
      </c>
      <c r="Z39" s="41">
        <v>2.98</v>
      </c>
      <c r="AA39" s="42">
        <v>2.91</v>
      </c>
    </row>
    <row r="40" ht="12">
      <c r="F40" s="2" t="str">
        <f>"  （注）1　前年差の数値は、"&amp;'身長'!F2&amp;"年度と"&amp;'身長'!F2+1&amp;"年度の比較である。"</f>
        <v>  （注）1　前年差の数値は、20年度と21年度の比較である。</v>
      </c>
    </row>
    <row r="41" ht="12">
      <c r="F41" s="5" t="s">
        <v>358</v>
      </c>
    </row>
  </sheetData>
  <mergeCells count="13">
    <mergeCell ref="L6:M6"/>
    <mergeCell ref="N5:T5"/>
    <mergeCell ref="N6:R6"/>
    <mergeCell ref="S6:T6"/>
    <mergeCell ref="J2:AA4"/>
    <mergeCell ref="A2:H2"/>
    <mergeCell ref="A24:A39"/>
    <mergeCell ref="U6:Y6"/>
    <mergeCell ref="Z6:AA6"/>
    <mergeCell ref="U5:AA5"/>
    <mergeCell ref="A5:F7"/>
    <mergeCell ref="G6:K6"/>
    <mergeCell ref="A8:A23"/>
  </mergeCells>
  <printOptions/>
  <pageMargins left="0.7086614173228347" right="0.7086614173228347" top="0.2755905511811024" bottom="0.984251968503937" header="0.5118110236220472" footer="0.5118110236220472"/>
  <pageSetup firstPageNumber="17" useFirstPageNumber="1" horizontalDpi="600" verticalDpi="600" orientation="portrait" paperSize="9" scale="99" r:id="rId1"/>
  <headerFooter alignWithMargins="0">
    <oddFooter>&amp;C－&amp;P－</oddFooter>
  </headerFooter>
  <colBreaks count="1" manualBreakCount="1">
    <brk id="15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F107"/>
  <sheetViews>
    <sheetView showGridLines="0" view="pageBreakPreview" zoomScaleSheetLayoutView="100" workbookViewId="0" topLeftCell="A1">
      <selection activeCell="D1" sqref="D1"/>
    </sheetView>
  </sheetViews>
  <sheetFormatPr defaultColWidth="6.75390625" defaultRowHeight="12.75"/>
  <cols>
    <col min="1" max="1" width="2.75390625" style="0" customWidth="1"/>
    <col min="2" max="2" width="9.875" style="0" customWidth="1"/>
    <col min="3" max="3" width="0.6171875" style="0" customWidth="1"/>
    <col min="4" max="4" width="1.00390625" style="0" customWidth="1"/>
    <col min="5" max="5" width="4.00390625" style="0" customWidth="1"/>
    <col min="6" max="6" width="12.00390625" style="0" customWidth="1"/>
    <col min="7" max="7" width="7.25390625" style="0" customWidth="1"/>
    <col min="8" max="16" width="6.75390625" style="0" customWidth="1"/>
    <col min="21" max="21" width="12.625" style="0" customWidth="1"/>
    <col min="22" max="22" width="17.75390625" style="0" customWidth="1"/>
    <col min="23" max="25" width="17.875" style="0" customWidth="1"/>
    <col min="26" max="29" width="11.25390625" style="0" bestFit="1" customWidth="1"/>
  </cols>
  <sheetData>
    <row r="1" spans="1:17" ht="13.5">
      <c r="A1" s="387" t="s">
        <v>325</v>
      </c>
      <c r="D1" s="403" t="s">
        <v>422</v>
      </c>
      <c r="F1" s="397"/>
      <c r="G1" s="387"/>
      <c r="Q1" t="s">
        <v>378</v>
      </c>
    </row>
    <row r="2" spans="4:7" ht="5.25" customHeight="1">
      <c r="D2" s="409"/>
      <c r="E2" s="397"/>
      <c r="F2" s="397"/>
      <c r="G2" s="387"/>
    </row>
    <row r="3" spans="4:7" ht="4.5" customHeight="1">
      <c r="D3" s="409"/>
      <c r="E3" s="432"/>
      <c r="F3" s="387"/>
      <c r="G3" s="387"/>
    </row>
    <row r="4" spans="2:7" ht="13.5">
      <c r="B4" t="s">
        <v>251</v>
      </c>
      <c r="D4" s="409"/>
      <c r="E4" s="402" t="s">
        <v>383</v>
      </c>
      <c r="G4" s="49"/>
    </row>
    <row r="5" spans="4:6" ht="13.5">
      <c r="D5" s="409"/>
      <c r="E5" s="432"/>
      <c r="F5" s="433" t="s">
        <v>418</v>
      </c>
    </row>
    <row r="6" spans="4:7" ht="4.5" customHeight="1">
      <c r="D6" s="409"/>
      <c r="E6" s="432"/>
      <c r="F6" s="397"/>
      <c r="G6" s="49"/>
    </row>
    <row r="7" spans="4:7" ht="13.5">
      <c r="D7" s="409"/>
      <c r="E7" s="402" t="s">
        <v>384</v>
      </c>
      <c r="G7" s="387"/>
    </row>
    <row r="8" spans="4:6" ht="13.5">
      <c r="D8" s="409"/>
      <c r="E8" s="432"/>
      <c r="F8" s="433" t="s">
        <v>419</v>
      </c>
    </row>
    <row r="9" ht="15.75" customHeight="1">
      <c r="D9" s="409"/>
    </row>
    <row r="10" spans="4:27" ht="13.5">
      <c r="D10" s="403" t="s">
        <v>421</v>
      </c>
      <c r="E10" s="397"/>
      <c r="F10" s="397"/>
      <c r="G10" s="397"/>
      <c r="H10" s="397"/>
      <c r="I10" s="397"/>
      <c r="J10" s="397"/>
      <c r="K10" s="397"/>
      <c r="L10" s="397"/>
      <c r="M10" s="430"/>
      <c r="N10" s="430"/>
      <c r="O10" s="430"/>
      <c r="P10" s="391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4:27" ht="7.5" customHeight="1">
      <c r="D11" s="403"/>
      <c r="E11" s="397"/>
      <c r="F11" s="397"/>
      <c r="G11" s="397"/>
      <c r="H11" s="397"/>
      <c r="I11" s="397"/>
      <c r="J11" s="397"/>
      <c r="K11" s="397"/>
      <c r="L11" s="397"/>
      <c r="M11" s="430"/>
      <c r="N11" s="430"/>
      <c r="O11" s="430"/>
      <c r="P11" s="391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4:27" ht="12" customHeight="1">
      <c r="D12" s="434" t="s">
        <v>336</v>
      </c>
      <c r="E12" s="388" t="s">
        <v>326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</row>
    <row r="13" spans="4:27" ht="26.25" customHeight="1">
      <c r="D13" s="434"/>
      <c r="E13" s="431"/>
      <c r="F13" s="604" t="s">
        <v>405</v>
      </c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</row>
    <row r="14" spans="4:27" ht="4.5" customHeight="1">
      <c r="D14" s="434"/>
      <c r="E14" s="387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</row>
    <row r="15" spans="4:27" ht="12" customHeight="1">
      <c r="D15" s="434"/>
      <c r="E15" s="388" t="s">
        <v>364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</row>
    <row r="16" spans="4:27" ht="27" customHeight="1">
      <c r="D16" s="403"/>
      <c r="E16" s="435"/>
      <c r="F16" s="628" t="s">
        <v>420</v>
      </c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</row>
    <row r="17" spans="4:27" ht="12" customHeight="1">
      <c r="D17" s="423"/>
      <c r="E17" s="27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</row>
    <row r="18" ht="30.75" customHeight="1">
      <c r="D18" s="423"/>
    </row>
    <row r="19" spans="1:27" ht="15.75" customHeight="1">
      <c r="A19" s="627" t="s">
        <v>335</v>
      </c>
      <c r="B19" s="627"/>
      <c r="C19" s="315"/>
      <c r="D19" s="323"/>
      <c r="E19" s="437"/>
      <c r="F19" s="327"/>
      <c r="G19" s="327"/>
      <c r="H19" s="440" t="s">
        <v>83</v>
      </c>
      <c r="I19" s="441"/>
      <c r="J19" s="441"/>
      <c r="K19" s="440" t="s">
        <v>84</v>
      </c>
      <c r="L19" s="441"/>
      <c r="M19" s="442"/>
      <c r="N19" s="441" t="s">
        <v>85</v>
      </c>
      <c r="O19" s="441"/>
      <c r="P19" s="442"/>
      <c r="U19" s="401"/>
      <c r="V19" s="325"/>
      <c r="W19" s="325"/>
      <c r="X19" s="325"/>
      <c r="Y19" s="325"/>
      <c r="Z19" s="325"/>
      <c r="AA19" s="325"/>
    </row>
    <row r="20" spans="1:27" ht="15.75" customHeight="1">
      <c r="A20" s="315"/>
      <c r="B20" s="315"/>
      <c r="C20" s="315"/>
      <c r="D20" s="323"/>
      <c r="E20" s="438" t="s">
        <v>78</v>
      </c>
      <c r="F20" s="328"/>
      <c r="G20" s="328"/>
      <c r="H20" s="443" t="s">
        <v>25</v>
      </c>
      <c r="I20" s="444"/>
      <c r="J20" s="444"/>
      <c r="K20" s="443" t="s">
        <v>25</v>
      </c>
      <c r="L20" s="444"/>
      <c r="M20" s="445"/>
      <c r="N20" s="444" t="s">
        <v>25</v>
      </c>
      <c r="O20" s="444"/>
      <c r="P20" s="445"/>
      <c r="U20" s="401"/>
      <c r="V20" s="325"/>
      <c r="W20" s="325"/>
      <c r="X20" s="325"/>
      <c r="Y20" s="325"/>
      <c r="Z20" s="325"/>
      <c r="AA20" s="325"/>
    </row>
    <row r="21" spans="1:27" ht="15.75" customHeight="1">
      <c r="A21" s="315"/>
      <c r="B21" s="315"/>
      <c r="C21" s="315"/>
      <c r="D21" s="323"/>
      <c r="E21" s="439"/>
      <c r="F21" s="330"/>
      <c r="G21" s="330"/>
      <c r="H21" s="446" t="s">
        <v>4</v>
      </c>
      <c r="I21" s="447" t="s">
        <v>2</v>
      </c>
      <c r="J21" s="448" t="s">
        <v>5</v>
      </c>
      <c r="K21" s="446" t="s">
        <v>4</v>
      </c>
      <c r="L21" s="447" t="s">
        <v>2</v>
      </c>
      <c r="M21" s="449" t="s">
        <v>5</v>
      </c>
      <c r="N21" s="448" t="s">
        <v>4</v>
      </c>
      <c r="O21" s="447" t="s">
        <v>2</v>
      </c>
      <c r="P21" s="449" t="s">
        <v>5</v>
      </c>
      <c r="U21" s="401"/>
      <c r="V21" s="325"/>
      <c r="W21" s="325"/>
      <c r="X21" s="325"/>
      <c r="Y21" s="325"/>
      <c r="Z21" s="325"/>
      <c r="AA21" s="325"/>
    </row>
    <row r="22" spans="1:32" ht="15" customHeight="1">
      <c r="A22" s="315"/>
      <c r="B22" s="315"/>
      <c r="C22" s="315"/>
      <c r="D22" s="323"/>
      <c r="E22" s="331"/>
      <c r="F22" s="322" t="s">
        <v>82</v>
      </c>
      <c r="G22" s="322" t="s">
        <v>7</v>
      </c>
      <c r="H22" s="6">
        <f>'別表１'!I8</f>
        <v>111.2</v>
      </c>
      <c r="I22" s="7">
        <f>'別表１'!G8</f>
        <v>110.7</v>
      </c>
      <c r="J22" s="52">
        <f>'別表１'!K8</f>
        <v>0.5</v>
      </c>
      <c r="K22" s="6">
        <f>'別表１'!P8</f>
        <v>18.7</v>
      </c>
      <c r="L22" s="7">
        <f>'別表１'!N8</f>
        <v>19</v>
      </c>
      <c r="M22" s="8">
        <f>'別表１'!R8</f>
        <v>-0.3000000000000007</v>
      </c>
      <c r="N22" s="52">
        <f>'別表１'!W8</f>
        <v>62.6</v>
      </c>
      <c r="O22" s="7">
        <f>'別表１'!U8</f>
        <v>61.9</v>
      </c>
      <c r="P22" s="8">
        <f>'別表１'!Y8</f>
        <v>0.7000000000000028</v>
      </c>
      <c r="U22" s="400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</row>
    <row r="23" spans="1:16" ht="15" customHeight="1">
      <c r="A23" s="315"/>
      <c r="B23" s="315"/>
      <c r="C23" s="315"/>
      <c r="D23" s="323"/>
      <c r="E23" s="331"/>
      <c r="F23" s="332" t="s">
        <v>80</v>
      </c>
      <c r="G23" s="332" t="s">
        <v>29</v>
      </c>
      <c r="H23" s="57">
        <f>'別表１'!I10</f>
        <v>116.5</v>
      </c>
      <c r="I23" s="58">
        <f>'別表１'!G10</f>
        <v>116.7</v>
      </c>
      <c r="J23" s="59">
        <f>'別表１'!K10</f>
        <v>-0.20000000000000284</v>
      </c>
      <c r="K23" s="57">
        <f>'別表１'!P10</f>
        <v>21.3</v>
      </c>
      <c r="L23" s="58">
        <f>'別表１'!N10</f>
        <v>21.5</v>
      </c>
      <c r="M23" s="60">
        <f>'別表１'!R10</f>
        <v>-0.1999999999999993</v>
      </c>
      <c r="N23" s="59">
        <f>'別表１'!W10</f>
        <v>64.9</v>
      </c>
      <c r="O23" s="58">
        <f>'別表１'!U10</f>
        <v>64.9</v>
      </c>
      <c r="P23" s="484">
        <f>'別表１'!Y10</f>
        <v>0</v>
      </c>
    </row>
    <row r="24" spans="1:16" ht="15" customHeight="1">
      <c r="A24" s="315"/>
      <c r="B24" s="315"/>
      <c r="C24" s="315"/>
      <c r="D24" s="323"/>
      <c r="E24" s="331"/>
      <c r="F24" s="333"/>
      <c r="G24" s="333" t="s">
        <v>31</v>
      </c>
      <c r="H24" s="6">
        <f>'別表１'!I11</f>
        <v>123.3</v>
      </c>
      <c r="I24" s="7">
        <f>'別表１'!G11</f>
        <v>122.6</v>
      </c>
      <c r="J24" s="52">
        <f>'別表１'!K11</f>
        <v>0.7000000000000028</v>
      </c>
      <c r="K24" s="6">
        <f>'別表１'!P11</f>
        <v>24.7</v>
      </c>
      <c r="L24" s="7">
        <f>'別表１'!N11</f>
        <v>24.1</v>
      </c>
      <c r="M24" s="8">
        <f>'別表１'!R11</f>
        <v>0.5999999999999979</v>
      </c>
      <c r="N24" s="52">
        <f>'別表１'!W11</f>
        <v>68.4</v>
      </c>
      <c r="O24" s="7">
        <f>'別表１'!U11</f>
        <v>67.7</v>
      </c>
      <c r="P24" s="8">
        <f>'別表１'!Y11</f>
        <v>0.7000000000000028</v>
      </c>
    </row>
    <row r="25" spans="1:32" ht="15" customHeight="1">
      <c r="A25" s="315"/>
      <c r="B25" s="315"/>
      <c r="C25" s="315"/>
      <c r="D25" s="323"/>
      <c r="E25" s="621" t="s">
        <v>272</v>
      </c>
      <c r="F25" s="333"/>
      <c r="G25" s="333" t="s">
        <v>32</v>
      </c>
      <c r="H25" s="6">
        <f>'別表１'!I12</f>
        <v>128.5</v>
      </c>
      <c r="I25" s="7">
        <f>'別表１'!G12</f>
        <v>128.3</v>
      </c>
      <c r="J25" s="52">
        <f>'別表１'!K12</f>
        <v>0.19999999999998863</v>
      </c>
      <c r="K25" s="6">
        <f>'別表１'!P12</f>
        <v>27.6</v>
      </c>
      <c r="L25" s="7">
        <f>'別表１'!N12</f>
        <v>27.2</v>
      </c>
      <c r="M25" s="8">
        <f>'別表１'!R12</f>
        <v>0.40000000000000213</v>
      </c>
      <c r="N25" s="52">
        <f>'別表１'!W12</f>
        <v>70.6</v>
      </c>
      <c r="O25" s="7">
        <f>'別表１'!U12</f>
        <v>70.3</v>
      </c>
      <c r="P25" s="8">
        <f>'別表１'!Y12</f>
        <v>0.29999999999999716</v>
      </c>
      <c r="U25" s="3"/>
      <c r="V25" s="3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15" customHeight="1">
      <c r="A26" s="315"/>
      <c r="B26" s="315"/>
      <c r="C26" s="315"/>
      <c r="D26" s="323"/>
      <c r="E26" s="621"/>
      <c r="F26" s="333"/>
      <c r="G26" s="333" t="s">
        <v>33</v>
      </c>
      <c r="H26" s="6">
        <f>'別表１'!I13</f>
        <v>133.7</v>
      </c>
      <c r="I26" s="7">
        <f>'別表１'!G13</f>
        <v>133.6</v>
      </c>
      <c r="J26" s="52">
        <f>'別表１'!K13</f>
        <v>0.09999999999999432</v>
      </c>
      <c r="K26" s="6">
        <f>'別表１'!P13</f>
        <v>30.8</v>
      </c>
      <c r="L26" s="7">
        <f>'別表１'!N13</f>
        <v>30.6</v>
      </c>
      <c r="M26" s="8">
        <f>'別表１'!R13</f>
        <v>0.1999999999999993</v>
      </c>
      <c r="N26" s="52">
        <f>'別表１'!W13</f>
        <v>72.8</v>
      </c>
      <c r="O26" s="7">
        <f>'別表１'!U13</f>
        <v>72.7</v>
      </c>
      <c r="P26" s="8">
        <f>'別表１'!Y13</f>
        <v>0.09999999999999432</v>
      </c>
      <c r="U26" s="3"/>
      <c r="V26" s="3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15" customHeight="1">
      <c r="A27" s="315"/>
      <c r="B27" s="315"/>
      <c r="C27" s="315"/>
      <c r="D27" s="323"/>
      <c r="E27" s="621"/>
      <c r="F27" s="333"/>
      <c r="G27" s="333" t="s">
        <v>34</v>
      </c>
      <c r="H27" s="6">
        <f>'別表１'!I14</f>
        <v>139.6</v>
      </c>
      <c r="I27" s="7">
        <f>'別表１'!G14</f>
        <v>138.9</v>
      </c>
      <c r="J27" s="52">
        <f>'別表１'!K14</f>
        <v>0.6999999999999886</v>
      </c>
      <c r="K27" s="6">
        <f>'別表１'!P14</f>
        <v>34.6</v>
      </c>
      <c r="L27" s="7">
        <f>'別表１'!N14</f>
        <v>34.2</v>
      </c>
      <c r="M27" s="8">
        <f>'別表１'!R14</f>
        <v>0.3999999999999986</v>
      </c>
      <c r="N27" s="52">
        <f>'別表１'!W14</f>
        <v>75.5</v>
      </c>
      <c r="O27" s="7">
        <f>'別表１'!U14</f>
        <v>75</v>
      </c>
      <c r="P27" s="8">
        <f>'別表１'!Y14</f>
        <v>0.5</v>
      </c>
      <c r="U27" s="3"/>
      <c r="V27" s="3"/>
      <c r="W27" s="26"/>
      <c r="X27" s="26"/>
      <c r="Y27" s="3"/>
      <c r="Z27" s="26"/>
      <c r="AA27" s="26"/>
      <c r="AB27" s="26"/>
      <c r="AC27" s="26"/>
      <c r="AD27" s="26"/>
      <c r="AE27" s="26"/>
      <c r="AF27" s="26"/>
    </row>
    <row r="28" spans="1:32" ht="15" customHeight="1">
      <c r="A28" s="315"/>
      <c r="B28" s="315"/>
      <c r="C28" s="315"/>
      <c r="D28" s="323"/>
      <c r="E28" s="621"/>
      <c r="F28" s="334"/>
      <c r="G28" s="334" t="s">
        <v>35</v>
      </c>
      <c r="H28" s="61">
        <f>'別表１'!I15</f>
        <v>145.2</v>
      </c>
      <c r="I28" s="62">
        <f>'別表１'!G15</f>
        <v>145.1</v>
      </c>
      <c r="J28" s="63">
        <f>'別表１'!K15</f>
        <v>0.09999999999999432</v>
      </c>
      <c r="K28" s="61">
        <f>'別表１'!P15</f>
        <v>37.9</v>
      </c>
      <c r="L28" s="62">
        <f>'別表１'!N15</f>
        <v>38.4</v>
      </c>
      <c r="M28" s="64">
        <f>'別表１'!R15</f>
        <v>-0.5</v>
      </c>
      <c r="N28" s="63">
        <f>'別表１'!W15</f>
        <v>78</v>
      </c>
      <c r="O28" s="62">
        <f>'別表１'!U15</f>
        <v>77.6</v>
      </c>
      <c r="P28" s="64">
        <f>'別表１'!Y15</f>
        <v>0.4000000000000057</v>
      </c>
      <c r="U28" s="3"/>
      <c r="V28" s="3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24" ht="15" customHeight="1">
      <c r="A29" s="315"/>
      <c r="B29" s="315"/>
      <c r="C29" s="315"/>
      <c r="D29" s="323"/>
      <c r="E29" s="621"/>
      <c r="F29" s="332" t="s">
        <v>81</v>
      </c>
      <c r="G29" s="332" t="s">
        <v>36</v>
      </c>
      <c r="H29" s="57">
        <f>'別表１'!I17</f>
        <v>152.7</v>
      </c>
      <c r="I29" s="58">
        <f>'別表１'!G17</f>
        <v>152.5</v>
      </c>
      <c r="J29" s="59">
        <f>'別表１'!K17</f>
        <v>0.19999999999998863</v>
      </c>
      <c r="K29" s="57">
        <f>'別表１'!P17</f>
        <v>43.6</v>
      </c>
      <c r="L29" s="58">
        <f>'別表１'!N17</f>
        <v>44.2</v>
      </c>
      <c r="M29" s="60">
        <f>'別表１'!R17</f>
        <v>-0.6000000000000014</v>
      </c>
      <c r="N29" s="59">
        <f>'別表１'!W17</f>
        <v>81.7</v>
      </c>
      <c r="O29" s="58">
        <f>'別表１'!U17</f>
        <v>81.3</v>
      </c>
      <c r="P29" s="60">
        <f>'別表１'!Y17</f>
        <v>0.4000000000000057</v>
      </c>
      <c r="U29" s="3"/>
      <c r="V29" s="3"/>
      <c r="W29" s="26"/>
      <c r="X29" s="399"/>
    </row>
    <row r="30" spans="1:24" ht="15" customHeight="1">
      <c r="A30" s="315"/>
      <c r="B30" s="315"/>
      <c r="C30" s="315"/>
      <c r="D30" s="323"/>
      <c r="E30" s="621"/>
      <c r="F30" s="333"/>
      <c r="G30" s="333" t="s">
        <v>37</v>
      </c>
      <c r="H30" s="6">
        <f>'別表１'!I18</f>
        <v>160.3</v>
      </c>
      <c r="I30" s="7">
        <f>'別表１'!G18</f>
        <v>159.7</v>
      </c>
      <c r="J30" s="52">
        <f>'別表１'!K18</f>
        <v>0.6000000000000227</v>
      </c>
      <c r="K30" s="6">
        <f>'別表１'!P18</f>
        <v>48.9</v>
      </c>
      <c r="L30" s="7">
        <f>'別表１'!N18</f>
        <v>49.1</v>
      </c>
      <c r="M30" s="8">
        <f>'別表１'!R18</f>
        <v>-0.20000000000000284</v>
      </c>
      <c r="N30" s="52">
        <f>'別表１'!W18</f>
        <v>85.4</v>
      </c>
      <c r="O30" s="7">
        <f>'別表１'!U18</f>
        <v>84.9</v>
      </c>
      <c r="P30" s="8">
        <f>'別表１'!Y18</f>
        <v>0.5</v>
      </c>
      <c r="U30" s="3"/>
      <c r="V30" s="3"/>
      <c r="W30" s="26"/>
      <c r="X30" s="399"/>
    </row>
    <row r="31" spans="1:24" ht="15" customHeight="1">
      <c r="A31" s="315"/>
      <c r="B31" s="315"/>
      <c r="C31" s="315"/>
      <c r="D31" s="323"/>
      <c r="E31" s="621"/>
      <c r="F31" s="334"/>
      <c r="G31" s="334" t="s">
        <v>38</v>
      </c>
      <c r="H31" s="61">
        <f>'別表１'!I19</f>
        <v>165.8</v>
      </c>
      <c r="I31" s="62">
        <f>'別表１'!G19</f>
        <v>165.2</v>
      </c>
      <c r="J31" s="63">
        <f>'別表１'!K19</f>
        <v>0.6000000000000227</v>
      </c>
      <c r="K31" s="61">
        <f>'別表１'!P19</f>
        <v>53.9</v>
      </c>
      <c r="L31" s="62">
        <f>'別表１'!N19</f>
        <v>54.3</v>
      </c>
      <c r="M31" s="64">
        <f>'別表１'!R19</f>
        <v>-0.3999999999999986</v>
      </c>
      <c r="N31" s="63">
        <f>'別表１'!W19</f>
        <v>88.4</v>
      </c>
      <c r="O31" s="62">
        <f>'別表１'!U19</f>
        <v>88.1</v>
      </c>
      <c r="P31" s="64">
        <f>'別表１'!Y19</f>
        <v>0.30000000000001137</v>
      </c>
      <c r="U31" s="3"/>
      <c r="V31" s="3"/>
      <c r="W31" s="26"/>
      <c r="X31" s="399"/>
    </row>
    <row r="32" spans="1:24" ht="15" customHeight="1">
      <c r="A32" s="315"/>
      <c r="B32" s="315"/>
      <c r="C32" s="315"/>
      <c r="D32" s="323"/>
      <c r="E32" s="331"/>
      <c r="F32" s="333" t="s">
        <v>20</v>
      </c>
      <c r="G32" s="333" t="s">
        <v>39</v>
      </c>
      <c r="H32" s="6">
        <f>'別表１'!I21</f>
        <v>168.7</v>
      </c>
      <c r="I32" s="7">
        <f>'別表１'!G21</f>
        <v>168.5</v>
      </c>
      <c r="J32" s="52">
        <f>'別表１'!K21</f>
        <v>0.19999999999998863</v>
      </c>
      <c r="K32" s="6">
        <f>'別表１'!P21</f>
        <v>60</v>
      </c>
      <c r="L32" s="7">
        <f>'別表１'!N21</f>
        <v>59.5</v>
      </c>
      <c r="M32" s="8">
        <f>'別表１'!R21</f>
        <v>0.5</v>
      </c>
      <c r="N32" s="52">
        <f>'別表１'!W21</f>
        <v>90.4</v>
      </c>
      <c r="O32" s="7">
        <f>'別表１'!U21</f>
        <v>90.3</v>
      </c>
      <c r="P32" s="8">
        <f>'別表１'!Y21</f>
        <v>0.10000000000000853</v>
      </c>
      <c r="U32" s="3"/>
      <c r="V32" s="3"/>
      <c r="W32" s="26"/>
      <c r="X32" s="399"/>
    </row>
    <row r="33" spans="1:24" ht="15" customHeight="1">
      <c r="A33" s="315"/>
      <c r="B33" s="315"/>
      <c r="C33" s="315"/>
      <c r="D33" s="323"/>
      <c r="E33" s="331"/>
      <c r="F33" s="333"/>
      <c r="G33" s="333" t="s">
        <v>40</v>
      </c>
      <c r="H33" s="6">
        <f>'別表１'!I22</f>
        <v>170.6</v>
      </c>
      <c r="I33" s="7">
        <f>'別表１'!G22</f>
        <v>169.9</v>
      </c>
      <c r="J33" s="52">
        <f>'別表１'!K22</f>
        <v>0.6999999999999886</v>
      </c>
      <c r="K33" s="6">
        <f>'別表１'!P22</f>
        <v>62.3</v>
      </c>
      <c r="L33" s="7">
        <f>'別表１'!N22</f>
        <v>61.3</v>
      </c>
      <c r="M33" s="8">
        <f>'別表１'!R22</f>
        <v>1</v>
      </c>
      <c r="N33" s="52">
        <f>'別表１'!W22</f>
        <v>91.3</v>
      </c>
      <c r="O33" s="7">
        <f>'別表１'!U22</f>
        <v>91.2</v>
      </c>
      <c r="P33" s="8">
        <f>'別表１'!Y22</f>
        <v>0.09999999999999432</v>
      </c>
      <c r="U33" s="3"/>
      <c r="V33" s="3"/>
      <c r="W33" s="26"/>
      <c r="X33" s="399"/>
    </row>
    <row r="34" spans="1:24" ht="15" customHeight="1">
      <c r="A34" s="315"/>
      <c r="B34" s="315"/>
      <c r="C34" s="315"/>
      <c r="D34" s="323"/>
      <c r="E34" s="331"/>
      <c r="F34" s="333"/>
      <c r="G34" s="333" t="s">
        <v>41</v>
      </c>
      <c r="H34" s="6">
        <f>'別表１'!I23</f>
        <v>171.2</v>
      </c>
      <c r="I34" s="7">
        <f>'別表１'!G23</f>
        <v>170.8</v>
      </c>
      <c r="J34" s="52">
        <f>'別表１'!K23</f>
        <v>0.39999999999997726</v>
      </c>
      <c r="K34" s="6">
        <f>'別表１'!P23</f>
        <v>62.9</v>
      </c>
      <c r="L34" s="7">
        <f>'別表１'!N23</f>
        <v>63.1</v>
      </c>
      <c r="M34" s="8">
        <f>'別表１'!R23</f>
        <v>-0.20000000000000284</v>
      </c>
      <c r="N34" s="52">
        <f>'別表１'!W23</f>
        <v>92</v>
      </c>
      <c r="O34" s="7">
        <f>'別表１'!U23</f>
        <v>91.8</v>
      </c>
      <c r="P34" s="8">
        <f>'別表１'!Y23</f>
        <v>0.20000000000000284</v>
      </c>
      <c r="U34" s="3"/>
      <c r="V34" s="3"/>
      <c r="W34" s="26"/>
      <c r="X34" s="399"/>
    </row>
    <row r="35" spans="1:32" ht="15" customHeight="1">
      <c r="A35" s="315"/>
      <c r="B35" s="315"/>
      <c r="C35" s="315"/>
      <c r="D35" s="323"/>
      <c r="E35" s="326"/>
      <c r="F35" s="322" t="s">
        <v>82</v>
      </c>
      <c r="G35" s="322" t="s">
        <v>7</v>
      </c>
      <c r="H35" s="9">
        <f>'別表１'!I24</f>
        <v>110</v>
      </c>
      <c r="I35" s="10">
        <f>'別表１'!G24</f>
        <v>109.9</v>
      </c>
      <c r="J35" s="11">
        <f>'別表１'!K24</f>
        <v>0.09999999999999432</v>
      </c>
      <c r="K35" s="9">
        <f>'別表１'!P24</f>
        <v>18.5</v>
      </c>
      <c r="L35" s="10">
        <f>'別表１'!N24</f>
        <v>18.6</v>
      </c>
      <c r="M35" s="12">
        <f>'別表１'!R24</f>
        <v>-0.10000000000000142</v>
      </c>
      <c r="N35" s="11">
        <f>'別表１'!W24</f>
        <v>62</v>
      </c>
      <c r="O35" s="10">
        <f>'別表１'!U24</f>
        <v>61.5</v>
      </c>
      <c r="P35" s="12">
        <f>'別表１'!Y24</f>
        <v>0.5</v>
      </c>
      <c r="U35" s="3"/>
      <c r="V35" s="3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" customHeight="1">
      <c r="A36" s="315"/>
      <c r="B36" s="315"/>
      <c r="C36" s="315"/>
      <c r="D36" s="323"/>
      <c r="E36" s="331"/>
      <c r="F36" s="332" t="s">
        <v>80</v>
      </c>
      <c r="G36" s="332" t="s">
        <v>29</v>
      </c>
      <c r="H36" s="57">
        <f>'別表１'!I26</f>
        <v>115.9</v>
      </c>
      <c r="I36" s="58">
        <f>'別表１'!G26</f>
        <v>115.8</v>
      </c>
      <c r="J36" s="59">
        <f>'別表１'!K26</f>
        <v>0.10000000000000853</v>
      </c>
      <c r="K36" s="57">
        <f>'別表１'!P26</f>
        <v>21.1</v>
      </c>
      <c r="L36" s="58">
        <f>'別表１'!N26</f>
        <v>21</v>
      </c>
      <c r="M36" s="60">
        <f>'別表１'!R26</f>
        <v>0.10000000000000142</v>
      </c>
      <c r="N36" s="59">
        <f>'別表１'!W26</f>
        <v>64.7</v>
      </c>
      <c r="O36" s="58">
        <f>'別表１'!U26</f>
        <v>64.5</v>
      </c>
      <c r="P36" s="60">
        <f>'別表１'!Y26</f>
        <v>0.20000000000000284</v>
      </c>
      <c r="U36" s="3"/>
      <c r="V36" s="3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" customHeight="1">
      <c r="A37" s="315"/>
      <c r="B37" s="315"/>
      <c r="C37" s="315"/>
      <c r="D37" s="323"/>
      <c r="E37" s="331"/>
      <c r="F37" s="333"/>
      <c r="G37" s="333" t="s">
        <v>31</v>
      </c>
      <c r="H37" s="6">
        <f>'別表１'!I27</f>
        <v>122</v>
      </c>
      <c r="I37" s="7">
        <f>'別表１'!G27</f>
        <v>121.7</v>
      </c>
      <c r="J37" s="52">
        <f>'別表１'!K27</f>
        <v>0.29999999999999716</v>
      </c>
      <c r="K37" s="6">
        <f>'別表１'!P27</f>
        <v>23.3</v>
      </c>
      <c r="L37" s="7">
        <f>'別表１'!N27</f>
        <v>23.5</v>
      </c>
      <c r="M37" s="8">
        <f>'別表１'!R27</f>
        <v>-0.1999999999999993</v>
      </c>
      <c r="N37" s="52">
        <f>'別表１'!W27</f>
        <v>67.6</v>
      </c>
      <c r="O37" s="7">
        <f>'別表１'!U27</f>
        <v>67.3</v>
      </c>
      <c r="P37" s="8">
        <f>'別表１'!Y27</f>
        <v>0.29999999999999716</v>
      </c>
      <c r="U37" s="3"/>
      <c r="V37" s="3"/>
      <c r="W37" s="26"/>
      <c r="X37" s="26"/>
      <c r="Y37" s="26"/>
      <c r="Z37" s="623"/>
      <c r="AA37" s="623"/>
      <c r="AB37" s="623"/>
      <c r="AC37" s="623"/>
      <c r="AD37" s="623"/>
      <c r="AE37" s="623"/>
      <c r="AF37" s="623"/>
    </row>
    <row r="38" spans="1:32" ht="15" customHeight="1">
      <c r="A38" s="315"/>
      <c r="B38" s="315"/>
      <c r="C38" s="315"/>
      <c r="D38" s="323"/>
      <c r="E38" s="621" t="s">
        <v>271</v>
      </c>
      <c r="F38" s="333"/>
      <c r="G38" s="333" t="s">
        <v>32</v>
      </c>
      <c r="H38" s="6">
        <f>'別表１'!I28</f>
        <v>127.5</v>
      </c>
      <c r="I38" s="7">
        <f>'別表１'!G28</f>
        <v>127.5</v>
      </c>
      <c r="J38" s="483">
        <f>'別表１'!K28</f>
        <v>0</v>
      </c>
      <c r="K38" s="6">
        <f>'別表１'!P28</f>
        <v>26.4</v>
      </c>
      <c r="L38" s="7">
        <f>'別表１'!N28</f>
        <v>26.5</v>
      </c>
      <c r="M38" s="8">
        <f>'別表１'!R28</f>
        <v>-0.10000000000000142</v>
      </c>
      <c r="N38" s="52">
        <f>'別表１'!W28</f>
        <v>70.1</v>
      </c>
      <c r="O38" s="7">
        <f>'別表１'!U28</f>
        <v>70</v>
      </c>
      <c r="P38" s="8">
        <f>'別表１'!Y28</f>
        <v>0.09999999999999432</v>
      </c>
      <c r="U38" s="3"/>
      <c r="V38" s="3"/>
      <c r="W38" s="26"/>
      <c r="X38" s="26"/>
      <c r="Y38" s="26"/>
      <c r="Z38" s="623"/>
      <c r="AA38" s="623"/>
      <c r="AB38" s="623"/>
      <c r="AC38" s="623"/>
      <c r="AD38" s="623"/>
      <c r="AE38" s="623"/>
      <c r="AF38" s="623"/>
    </row>
    <row r="39" spans="1:32" ht="15" customHeight="1">
      <c r="A39" s="315"/>
      <c r="B39" s="315"/>
      <c r="C39" s="315"/>
      <c r="D39" s="323"/>
      <c r="E39" s="621"/>
      <c r="F39" s="333"/>
      <c r="G39" s="333" t="s">
        <v>33</v>
      </c>
      <c r="H39" s="6">
        <f>'別表１'!I29</f>
        <v>133.5</v>
      </c>
      <c r="I39" s="7">
        <f>'別表１'!G29</f>
        <v>133.5</v>
      </c>
      <c r="J39" s="483">
        <f>'別表１'!K29</f>
        <v>0</v>
      </c>
      <c r="K39" s="6">
        <f>'別表１'!P29</f>
        <v>30.1</v>
      </c>
      <c r="L39" s="7">
        <f>'別表１'!N29</f>
        <v>30</v>
      </c>
      <c r="M39" s="8">
        <f>'別表１'!R29</f>
        <v>0.10000000000000142</v>
      </c>
      <c r="N39" s="52">
        <f>'別表１'!W29</f>
        <v>72.9</v>
      </c>
      <c r="O39" s="7">
        <f>'別表１'!U29</f>
        <v>72.7</v>
      </c>
      <c r="P39" s="8">
        <f>'別表１'!Y29</f>
        <v>0.20000000000000284</v>
      </c>
      <c r="U39" s="3"/>
      <c r="V39" s="3"/>
      <c r="W39" s="26"/>
      <c r="X39" s="26"/>
      <c r="Y39" s="26"/>
      <c r="Z39" s="624"/>
      <c r="AA39" s="624"/>
      <c r="AB39" s="624"/>
      <c r="AC39" s="624"/>
      <c r="AD39" s="624"/>
      <c r="AE39" s="624"/>
      <c r="AF39" s="624"/>
    </row>
    <row r="40" spans="1:32" ht="15" customHeight="1">
      <c r="A40" s="315"/>
      <c r="B40" s="315"/>
      <c r="C40" s="315"/>
      <c r="D40" s="323"/>
      <c r="E40" s="621"/>
      <c r="F40" s="333"/>
      <c r="G40" s="333" t="s">
        <v>34</v>
      </c>
      <c r="H40" s="6">
        <f>'別表１'!I30</f>
        <v>140.2</v>
      </c>
      <c r="I40" s="7">
        <f>'別表１'!G30</f>
        <v>140.3</v>
      </c>
      <c r="J40" s="52">
        <f>'別表１'!K30</f>
        <v>-0.10000000000002274</v>
      </c>
      <c r="K40" s="6">
        <f>'別表１'!P30</f>
        <v>33.9</v>
      </c>
      <c r="L40" s="7">
        <f>'別表１'!N30</f>
        <v>34.1</v>
      </c>
      <c r="M40" s="8">
        <f>'別表１'!R30</f>
        <v>-0.20000000000000284</v>
      </c>
      <c r="N40" s="52">
        <f>'別表１'!W30</f>
        <v>76</v>
      </c>
      <c r="O40" s="7">
        <f>'別表１'!U30</f>
        <v>75.9</v>
      </c>
      <c r="P40" s="8">
        <f>'別表１'!Y30</f>
        <v>0.09999999999999432</v>
      </c>
      <c r="U40" s="3"/>
      <c r="V40" s="3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" customHeight="1">
      <c r="A41" s="315"/>
      <c r="B41" s="315"/>
      <c r="C41" s="315"/>
      <c r="D41" s="323"/>
      <c r="E41" s="621"/>
      <c r="F41" s="334"/>
      <c r="G41" s="334" t="s">
        <v>35</v>
      </c>
      <c r="H41" s="61">
        <f>'別表１'!I31</f>
        <v>147.3</v>
      </c>
      <c r="I41" s="62">
        <f>'別表１'!G31</f>
        <v>146.9</v>
      </c>
      <c r="J41" s="63">
        <f>'別表１'!K31</f>
        <v>0.4000000000000057</v>
      </c>
      <c r="K41" s="61">
        <f>'別表１'!P31</f>
        <v>38.7</v>
      </c>
      <c r="L41" s="62">
        <f>'別表１'!N31</f>
        <v>39</v>
      </c>
      <c r="M41" s="64">
        <f>'別表１'!R31</f>
        <v>-0.29999999999999716</v>
      </c>
      <c r="N41" s="63">
        <f>'別表１'!W31</f>
        <v>79.6</v>
      </c>
      <c r="O41" s="62">
        <f>'別表１'!U31</f>
        <v>79.3</v>
      </c>
      <c r="P41" s="64">
        <f>'別表１'!Y31</f>
        <v>0.29999999999999716</v>
      </c>
      <c r="U41" s="3"/>
      <c r="V41" s="3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" customHeight="1">
      <c r="A42" s="315"/>
      <c r="B42" s="315"/>
      <c r="C42" s="315"/>
      <c r="D42" s="323"/>
      <c r="E42" s="621"/>
      <c r="F42" s="332" t="s">
        <v>81</v>
      </c>
      <c r="G42" s="332" t="s">
        <v>36</v>
      </c>
      <c r="H42" s="57">
        <f>'別表１'!I33</f>
        <v>152.1</v>
      </c>
      <c r="I42" s="58">
        <f>'別表１'!G33</f>
        <v>151.9</v>
      </c>
      <c r="J42" s="59">
        <f>'別表１'!K33</f>
        <v>0.19999999999998863</v>
      </c>
      <c r="K42" s="57">
        <f>'別表１'!P33</f>
        <v>44.3</v>
      </c>
      <c r="L42" s="58">
        <f>'別表１'!N33</f>
        <v>43.8</v>
      </c>
      <c r="M42" s="60">
        <f>'別表１'!R33</f>
        <v>0.5</v>
      </c>
      <c r="N42" s="59">
        <f>'別表１'!W33</f>
        <v>82.5</v>
      </c>
      <c r="O42" s="58">
        <f>'別表１'!U33</f>
        <v>82.1</v>
      </c>
      <c r="P42" s="60">
        <f>'別表１'!Y33</f>
        <v>0.4000000000000057</v>
      </c>
      <c r="U42" s="3"/>
      <c r="V42" s="3"/>
      <c r="W42" s="26"/>
      <c r="X42" s="26"/>
      <c r="Y42" s="26"/>
      <c r="Z42" s="625"/>
      <c r="AA42" s="626"/>
      <c r="AB42" s="626"/>
      <c r="AC42" s="626"/>
      <c r="AD42" s="626"/>
      <c r="AE42" s="626"/>
      <c r="AF42" s="626"/>
    </row>
    <row r="43" spans="1:32" ht="15" customHeight="1">
      <c r="A43" s="315"/>
      <c r="B43" s="315"/>
      <c r="C43" s="315"/>
      <c r="D43" s="323"/>
      <c r="E43" s="621"/>
      <c r="F43" s="333"/>
      <c r="G43" s="333" t="s">
        <v>37</v>
      </c>
      <c r="H43" s="6">
        <f>'別表１'!I34</f>
        <v>155.4</v>
      </c>
      <c r="I43" s="7">
        <f>'別表１'!G34</f>
        <v>154.9</v>
      </c>
      <c r="J43" s="52">
        <f>'別表１'!K34</f>
        <v>0.5</v>
      </c>
      <c r="K43" s="6">
        <f>'別表１'!P34</f>
        <v>47.7</v>
      </c>
      <c r="L43" s="7">
        <f>'別表１'!N34</f>
        <v>47.3</v>
      </c>
      <c r="M43" s="8">
        <f>'別表１'!R34</f>
        <v>0.4000000000000057</v>
      </c>
      <c r="N43" s="52">
        <f>'別表１'!W34</f>
        <v>84.2</v>
      </c>
      <c r="O43" s="7">
        <f>'別表１'!U34</f>
        <v>83.7</v>
      </c>
      <c r="P43" s="8">
        <f>'別表１'!Y34</f>
        <v>0.5</v>
      </c>
      <c r="U43" s="3"/>
      <c r="V43" s="3"/>
      <c r="W43" s="26"/>
      <c r="X43" s="26"/>
      <c r="Y43" s="26"/>
      <c r="Z43" s="626"/>
      <c r="AA43" s="626"/>
      <c r="AB43" s="626"/>
      <c r="AC43" s="626"/>
      <c r="AD43" s="626"/>
      <c r="AE43" s="626"/>
      <c r="AF43" s="626"/>
    </row>
    <row r="44" spans="1:32" ht="15" customHeight="1">
      <c r="A44" s="315"/>
      <c r="B44" s="315"/>
      <c r="C44" s="315"/>
      <c r="D44" s="323"/>
      <c r="E44" s="621"/>
      <c r="F44" s="334"/>
      <c r="G44" s="334" t="s">
        <v>38</v>
      </c>
      <c r="H44" s="61">
        <f>'別表１'!I35</f>
        <v>157.3</v>
      </c>
      <c r="I44" s="62">
        <f>'別表１'!G35</f>
        <v>156.7</v>
      </c>
      <c r="J44" s="63">
        <f>'別表１'!K35</f>
        <v>0.6000000000000227</v>
      </c>
      <c r="K44" s="61">
        <f>'別表１'!P35</f>
        <v>50.3</v>
      </c>
      <c r="L44" s="62">
        <f>'別表１'!N35</f>
        <v>50.2</v>
      </c>
      <c r="M44" s="64">
        <f>'別表１'!R35</f>
        <v>0.09999999999999432</v>
      </c>
      <c r="N44" s="63">
        <f>'別表１'!W35</f>
        <v>85.4</v>
      </c>
      <c r="O44" s="62">
        <f>'別表１'!U35</f>
        <v>84.8</v>
      </c>
      <c r="P44" s="64">
        <f>'別表１'!Y35</f>
        <v>0.6000000000000085</v>
      </c>
      <c r="U44" s="3"/>
      <c r="V44" s="3"/>
      <c r="W44" s="26"/>
      <c r="X44" s="26"/>
      <c r="Y44" s="26"/>
      <c r="Z44" s="626"/>
      <c r="AA44" s="626"/>
      <c r="AB44" s="626"/>
      <c r="AC44" s="626"/>
      <c r="AD44" s="626"/>
      <c r="AE44" s="626"/>
      <c r="AF44" s="626"/>
    </row>
    <row r="45" spans="1:32" ht="15" customHeight="1">
      <c r="A45" s="315"/>
      <c r="B45" s="315"/>
      <c r="C45" s="315"/>
      <c r="D45" s="323"/>
      <c r="E45" s="331"/>
      <c r="F45" s="333" t="s">
        <v>20</v>
      </c>
      <c r="G45" s="333" t="s">
        <v>39</v>
      </c>
      <c r="H45" s="6">
        <f>'別表１'!I37</f>
        <v>157.7</v>
      </c>
      <c r="I45" s="7">
        <f>'別表１'!G37</f>
        <v>157.3</v>
      </c>
      <c r="J45" s="52">
        <f>'別表１'!K37</f>
        <v>0.39999999999997726</v>
      </c>
      <c r="K45" s="6">
        <f>'別表１'!P37</f>
        <v>51.3</v>
      </c>
      <c r="L45" s="7">
        <f>'別表１'!N37</f>
        <v>51.6</v>
      </c>
      <c r="M45" s="8">
        <f>'別表１'!R37</f>
        <v>-0.30000000000000426</v>
      </c>
      <c r="N45" s="52">
        <f>'別表１'!W37</f>
        <v>85.3</v>
      </c>
      <c r="O45" s="7">
        <f>'別表１'!U37</f>
        <v>85.3</v>
      </c>
      <c r="P45" s="485">
        <f>'別表１'!Y37</f>
        <v>0</v>
      </c>
      <c r="U45" s="3"/>
      <c r="V45" s="3"/>
      <c r="W45" s="26"/>
      <c r="X45" s="26"/>
      <c r="Y45" s="26"/>
      <c r="Z45" s="626"/>
      <c r="AA45" s="626"/>
      <c r="AB45" s="626"/>
      <c r="AC45" s="626"/>
      <c r="AD45" s="626"/>
      <c r="AE45" s="626"/>
      <c r="AF45" s="626"/>
    </row>
    <row r="46" spans="1:32" ht="15" customHeight="1">
      <c r="A46" s="315"/>
      <c r="B46" s="315"/>
      <c r="C46" s="315"/>
      <c r="D46" s="323"/>
      <c r="E46" s="331"/>
      <c r="F46" s="333"/>
      <c r="G46" s="333" t="s">
        <v>40</v>
      </c>
      <c r="H46" s="6">
        <f>'別表１'!I38</f>
        <v>158</v>
      </c>
      <c r="I46" s="7">
        <f>'別表１'!G38</f>
        <v>157.7</v>
      </c>
      <c r="J46" s="52">
        <f>'別表１'!K38</f>
        <v>0.30000000000001137</v>
      </c>
      <c r="K46" s="6">
        <f>'別表１'!P38</f>
        <v>53</v>
      </c>
      <c r="L46" s="7">
        <f>'別表１'!N38</f>
        <v>52.8</v>
      </c>
      <c r="M46" s="8">
        <f>'別表１'!R38</f>
        <v>0.20000000000000284</v>
      </c>
      <c r="N46" s="52">
        <f>'別表１'!W38</f>
        <v>85.7</v>
      </c>
      <c r="O46" s="7">
        <f>'別表１'!U38</f>
        <v>85.6</v>
      </c>
      <c r="P46" s="8">
        <f>'別表１'!Y38</f>
        <v>0.10000000000000853</v>
      </c>
      <c r="U46" s="3"/>
      <c r="V46" s="3"/>
      <c r="W46" s="26"/>
      <c r="X46" s="26"/>
      <c r="Y46" s="26"/>
      <c r="Z46" s="626"/>
      <c r="AA46" s="626"/>
      <c r="AB46" s="626"/>
      <c r="AC46" s="626"/>
      <c r="AD46" s="626"/>
      <c r="AE46" s="626"/>
      <c r="AF46" s="626"/>
    </row>
    <row r="47" spans="1:32" ht="15" customHeight="1">
      <c r="A47" s="315"/>
      <c r="B47" s="315"/>
      <c r="C47" s="315"/>
      <c r="D47" s="323"/>
      <c r="E47" s="329"/>
      <c r="F47" s="335"/>
      <c r="G47" s="335" t="s">
        <v>41</v>
      </c>
      <c r="H47" s="53">
        <f>'別表１'!I39</f>
        <v>158.3</v>
      </c>
      <c r="I47" s="54">
        <f>'別表１'!G39</f>
        <v>157.9</v>
      </c>
      <c r="J47" s="55">
        <f>'別表１'!K39</f>
        <v>0.4000000000000057</v>
      </c>
      <c r="K47" s="53">
        <f>'別表１'!P39</f>
        <v>53.4</v>
      </c>
      <c r="L47" s="54">
        <f>'別表１'!N39</f>
        <v>52.9</v>
      </c>
      <c r="M47" s="56">
        <f>'別表１'!R39</f>
        <v>0.5</v>
      </c>
      <c r="N47" s="55">
        <f>'別表１'!W39</f>
        <v>85.8</v>
      </c>
      <c r="O47" s="54">
        <f>'別表１'!U39</f>
        <v>85.7</v>
      </c>
      <c r="P47" s="56">
        <f>'別表１'!Y39</f>
        <v>0.09999999999999432</v>
      </c>
      <c r="U47" s="3"/>
      <c r="V47" s="3"/>
      <c r="W47" s="26"/>
      <c r="X47" s="26"/>
      <c r="Y47" s="26"/>
      <c r="Z47" s="389"/>
      <c r="AA47" s="389"/>
      <c r="AB47" s="389"/>
      <c r="AC47" s="389"/>
      <c r="AD47" s="389"/>
      <c r="AE47" s="389"/>
      <c r="AF47" s="389"/>
    </row>
    <row r="48" spans="1:16" ht="12">
      <c r="A48" s="315"/>
      <c r="B48" s="315"/>
      <c r="C48" s="315"/>
      <c r="D48" s="323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</row>
    <row r="49" spans="1:16" ht="12">
      <c r="A49" s="315"/>
      <c r="B49" s="315"/>
      <c r="C49" s="315"/>
      <c r="D49" s="323"/>
      <c r="E49" s="622"/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22"/>
    </row>
    <row r="50" spans="1:16" ht="17.25">
      <c r="A50" s="315"/>
      <c r="B50" s="315"/>
      <c r="C50" s="315"/>
      <c r="D50" s="324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</row>
    <row r="51" spans="1:16" ht="17.25">
      <c r="A51" s="315"/>
      <c r="B51" s="315"/>
      <c r="C51" s="315"/>
      <c r="D51" s="324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</row>
    <row r="52" spans="1:16" ht="12">
      <c r="A52" s="315"/>
      <c r="B52" s="315"/>
      <c r="C52" s="315"/>
      <c r="D52" s="323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</row>
    <row r="53" spans="1:16" ht="17.25">
      <c r="A53" s="315"/>
      <c r="B53" s="315"/>
      <c r="C53" s="315"/>
      <c r="D53" s="324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1:16" ht="17.25">
      <c r="A54" s="315"/>
      <c r="B54" s="315"/>
      <c r="C54" s="315"/>
      <c r="D54" s="324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16" ht="12">
      <c r="A55" s="315"/>
      <c r="B55" s="315"/>
      <c r="C55" s="315"/>
      <c r="D55" s="32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>
      <c r="A56" s="1"/>
      <c r="B56" s="1"/>
      <c r="C56" s="1"/>
      <c r="D56" s="43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">
      <c r="A57" s="1"/>
      <c r="B57" s="1"/>
      <c r="C57" s="1"/>
      <c r="D57" s="43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2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U62" s="405" t="s">
        <v>404</v>
      </c>
      <c r="V62" s="405" t="s">
        <v>411</v>
      </c>
      <c r="W62" s="405" t="s">
        <v>412</v>
      </c>
      <c r="X62" s="405" t="s">
        <v>413</v>
      </c>
      <c r="Y62" s="405" t="s">
        <v>414</v>
      </c>
    </row>
    <row r="63" spans="1:2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T63" s="475">
        <v>63</v>
      </c>
      <c r="U63" s="618" t="s">
        <v>386</v>
      </c>
      <c r="V63" s="620" t="s">
        <v>387</v>
      </c>
      <c r="W63" s="579"/>
      <c r="X63" s="620" t="s">
        <v>388</v>
      </c>
      <c r="Y63" s="579"/>
    </row>
    <row r="64" spans="1:2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T64" s="475">
        <v>64</v>
      </c>
      <c r="U64" s="619"/>
      <c r="V64" s="386" t="s">
        <v>273</v>
      </c>
      <c r="W64" s="386" t="s">
        <v>274</v>
      </c>
      <c r="X64" s="386" t="s">
        <v>273</v>
      </c>
      <c r="Y64" s="386" t="s">
        <v>274</v>
      </c>
    </row>
    <row r="65" spans="1:25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T65" s="475">
        <v>65</v>
      </c>
      <c r="U65" s="386" t="s">
        <v>340</v>
      </c>
      <c r="V65" s="386" t="s">
        <v>341</v>
      </c>
      <c r="W65" s="386" t="s">
        <v>342</v>
      </c>
      <c r="X65" s="386" t="s">
        <v>343</v>
      </c>
      <c r="Y65" s="386" t="s">
        <v>344</v>
      </c>
    </row>
    <row r="66" spans="1:25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T66" s="475">
        <v>66</v>
      </c>
      <c r="U66" s="386" t="s">
        <v>356</v>
      </c>
      <c r="V66" s="386" t="s">
        <v>360</v>
      </c>
      <c r="W66" s="386" t="s">
        <v>359</v>
      </c>
      <c r="X66" s="386" t="s">
        <v>361</v>
      </c>
      <c r="Y66" s="386" t="s">
        <v>362</v>
      </c>
    </row>
    <row r="67" spans="1:25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T67" s="475">
        <v>67</v>
      </c>
      <c r="U67" s="386" t="s">
        <v>366</v>
      </c>
      <c r="V67" s="386" t="s">
        <v>367</v>
      </c>
      <c r="W67" s="386" t="s">
        <v>368</v>
      </c>
      <c r="X67" s="386" t="s">
        <v>369</v>
      </c>
      <c r="Y67" s="386" t="s">
        <v>370</v>
      </c>
    </row>
    <row r="68" spans="1:25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T68" s="475">
        <v>68</v>
      </c>
      <c r="U68" s="386" t="s">
        <v>373</v>
      </c>
      <c r="V68" s="386" t="s">
        <v>374</v>
      </c>
      <c r="W68" s="386" t="s">
        <v>380</v>
      </c>
      <c r="X68" s="386" t="s">
        <v>379</v>
      </c>
      <c r="Y68" s="386" t="s">
        <v>375</v>
      </c>
    </row>
    <row r="69" spans="1:25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T69" s="475">
        <v>69</v>
      </c>
      <c r="U69" s="386" t="s">
        <v>406</v>
      </c>
      <c r="V69" s="386" t="s">
        <v>407</v>
      </c>
      <c r="W69" s="386" t="s">
        <v>408</v>
      </c>
      <c r="X69" s="386" t="s">
        <v>409</v>
      </c>
      <c r="Y69" s="386" t="s">
        <v>410</v>
      </c>
    </row>
    <row r="70" spans="1:20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T70" s="475"/>
    </row>
    <row r="71" spans="1:20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T71" s="475"/>
    </row>
    <row r="72" spans="1:20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T72" s="475"/>
    </row>
    <row r="73" spans="1:20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T73" s="475"/>
    </row>
    <row r="74" spans="1:20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T74" s="475"/>
    </row>
    <row r="75" spans="1:20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T75" s="475"/>
    </row>
    <row r="76" spans="1:20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T76" s="475"/>
    </row>
    <row r="77" spans="1:20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T77" s="475"/>
    </row>
    <row r="78" spans="1:23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T78" s="475" t="s">
        <v>251</v>
      </c>
      <c r="U78" s="386" t="s">
        <v>259</v>
      </c>
      <c r="V78" s="386" t="s">
        <v>273</v>
      </c>
      <c r="W78" s="386" t="s">
        <v>274</v>
      </c>
    </row>
    <row r="79" spans="1:23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T79" s="475">
        <v>79</v>
      </c>
      <c r="U79" s="371" t="s">
        <v>235</v>
      </c>
      <c r="V79" s="386" t="s">
        <v>240</v>
      </c>
      <c r="W79" s="386" t="s">
        <v>241</v>
      </c>
    </row>
    <row r="80" spans="1:23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T80" s="475">
        <v>80</v>
      </c>
      <c r="U80" s="371" t="s">
        <v>236</v>
      </c>
      <c r="V80" s="386" t="s">
        <v>244</v>
      </c>
      <c r="W80" s="386" t="s">
        <v>245</v>
      </c>
    </row>
    <row r="81" spans="1:23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T81" s="475">
        <v>81</v>
      </c>
      <c r="U81" s="371" t="s">
        <v>237</v>
      </c>
      <c r="V81" s="386" t="s">
        <v>238</v>
      </c>
      <c r="W81" s="386" t="s">
        <v>239</v>
      </c>
    </row>
    <row r="82" spans="1:23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T82" s="475">
        <v>82</v>
      </c>
      <c r="U82" s="371" t="s">
        <v>260</v>
      </c>
      <c r="V82" s="386" t="s">
        <v>261</v>
      </c>
      <c r="W82" s="386" t="s">
        <v>262</v>
      </c>
    </row>
    <row r="83" spans="1:23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T83" s="475">
        <v>83</v>
      </c>
      <c r="U83" s="371" t="s">
        <v>315</v>
      </c>
      <c r="V83" s="386"/>
      <c r="W83" s="386"/>
    </row>
    <row r="84" spans="1:20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T84" s="475"/>
    </row>
    <row r="85" spans="1:20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T85" s="475"/>
    </row>
    <row r="86" ht="12">
      <c r="T86" s="475"/>
    </row>
    <row r="87" ht="12">
      <c r="T87" s="475"/>
    </row>
    <row r="88" spans="20:25" ht="12">
      <c r="T88" s="475"/>
      <c r="U88" s="386" t="s">
        <v>257</v>
      </c>
      <c r="V88" s="386" t="s">
        <v>281</v>
      </c>
      <c r="X88" s="386" t="s">
        <v>257</v>
      </c>
      <c r="Y88" s="386" t="s">
        <v>282</v>
      </c>
    </row>
    <row r="89" spans="20:25" ht="12">
      <c r="T89" s="475">
        <v>89</v>
      </c>
      <c r="U89" s="371" t="s">
        <v>234</v>
      </c>
      <c r="V89" s="386" t="s">
        <v>284</v>
      </c>
      <c r="X89" s="371" t="s">
        <v>234</v>
      </c>
      <c r="Y89" s="386" t="s">
        <v>289</v>
      </c>
    </row>
    <row r="90" spans="20:25" ht="12">
      <c r="T90" s="475">
        <v>90</v>
      </c>
      <c r="U90" s="371" t="s">
        <v>235</v>
      </c>
      <c r="V90" s="386" t="s">
        <v>285</v>
      </c>
      <c r="X90" s="371" t="s">
        <v>235</v>
      </c>
      <c r="Y90" s="386" t="s">
        <v>290</v>
      </c>
    </row>
    <row r="91" spans="20:25" ht="12">
      <c r="T91" s="475">
        <v>91</v>
      </c>
      <c r="U91" s="371" t="s">
        <v>236</v>
      </c>
      <c r="V91" s="386" t="s">
        <v>286</v>
      </c>
      <c r="X91" s="371" t="s">
        <v>236</v>
      </c>
      <c r="Y91" s="386" t="s">
        <v>291</v>
      </c>
    </row>
    <row r="92" spans="20:25" ht="12">
      <c r="T92" s="475">
        <v>92</v>
      </c>
      <c r="U92" s="371" t="s">
        <v>237</v>
      </c>
      <c r="V92" s="386" t="s">
        <v>287</v>
      </c>
      <c r="X92" s="371" t="s">
        <v>237</v>
      </c>
      <c r="Y92" s="386" t="s">
        <v>293</v>
      </c>
    </row>
    <row r="93" spans="20:25" ht="12">
      <c r="T93" s="475">
        <v>93</v>
      </c>
      <c r="U93" s="371" t="s">
        <v>260</v>
      </c>
      <c r="V93" s="386" t="s">
        <v>288</v>
      </c>
      <c r="X93" s="371" t="s">
        <v>260</v>
      </c>
      <c r="Y93" s="386" t="s">
        <v>292</v>
      </c>
    </row>
    <row r="94" ht="12">
      <c r="T94" s="475"/>
    </row>
    <row r="95" spans="20:25" ht="12">
      <c r="T95" s="475"/>
      <c r="U95" s="386" t="s">
        <v>258</v>
      </c>
      <c r="V95" s="386" t="s">
        <v>280</v>
      </c>
      <c r="X95" s="386" t="s">
        <v>258</v>
      </c>
      <c r="Y95" s="386" t="s">
        <v>283</v>
      </c>
    </row>
    <row r="96" spans="20:25" ht="12">
      <c r="T96" s="475">
        <v>96</v>
      </c>
      <c r="U96" s="371" t="s">
        <v>234</v>
      </c>
      <c r="V96" s="386"/>
      <c r="X96" s="371" t="s">
        <v>234</v>
      </c>
      <c r="Y96" s="386"/>
    </row>
    <row r="97" spans="20:25" ht="12">
      <c r="T97" s="475">
        <v>97</v>
      </c>
      <c r="U97" s="371" t="s">
        <v>235</v>
      </c>
      <c r="V97" s="386" t="s">
        <v>294</v>
      </c>
      <c r="X97" s="371" t="s">
        <v>235</v>
      </c>
      <c r="Y97" s="386" t="s">
        <v>298</v>
      </c>
    </row>
    <row r="98" spans="20:25" ht="12">
      <c r="T98" s="475">
        <v>98</v>
      </c>
      <c r="U98" s="371" t="s">
        <v>236</v>
      </c>
      <c r="V98" s="386" t="s">
        <v>295</v>
      </c>
      <c r="X98" s="371" t="s">
        <v>236</v>
      </c>
      <c r="Y98" s="386" t="s">
        <v>299</v>
      </c>
    </row>
    <row r="99" spans="20:25" ht="12">
      <c r="T99" s="475">
        <v>99</v>
      </c>
      <c r="U99" s="371" t="s">
        <v>237</v>
      </c>
      <c r="V99" s="386" t="s">
        <v>296</v>
      </c>
      <c r="X99" s="371" t="s">
        <v>237</v>
      </c>
      <c r="Y99" s="386" t="s">
        <v>300</v>
      </c>
    </row>
    <row r="100" spans="20:25" ht="12">
      <c r="T100" s="475">
        <v>100</v>
      </c>
      <c r="U100" s="371" t="s">
        <v>260</v>
      </c>
      <c r="V100" s="386" t="s">
        <v>297</v>
      </c>
      <c r="X100" s="371" t="s">
        <v>260</v>
      </c>
      <c r="Y100" s="386" t="s">
        <v>301</v>
      </c>
    </row>
    <row r="101" ht="12">
      <c r="T101" s="475"/>
    </row>
    <row r="102" spans="20:23" ht="12">
      <c r="T102" s="475"/>
      <c r="U102" s="386" t="s">
        <v>259</v>
      </c>
      <c r="V102" s="386" t="s">
        <v>273</v>
      </c>
      <c r="W102" s="386" t="s">
        <v>274</v>
      </c>
    </row>
    <row r="103" spans="20:23" ht="12">
      <c r="T103" s="475">
        <v>103</v>
      </c>
      <c r="U103" s="371" t="s">
        <v>234</v>
      </c>
      <c r="V103" s="386" t="s">
        <v>242</v>
      </c>
      <c r="W103" s="386" t="s">
        <v>243</v>
      </c>
    </row>
    <row r="104" spans="20:23" ht="12">
      <c r="T104" s="475">
        <v>104</v>
      </c>
      <c r="U104" s="371" t="s">
        <v>235</v>
      </c>
      <c r="V104" s="386" t="s">
        <v>240</v>
      </c>
      <c r="W104" s="386" t="s">
        <v>241</v>
      </c>
    </row>
    <row r="105" spans="20:23" ht="12">
      <c r="T105" s="475">
        <v>105</v>
      </c>
      <c r="U105" s="371" t="s">
        <v>236</v>
      </c>
      <c r="V105" s="386" t="s">
        <v>244</v>
      </c>
      <c r="W105" s="386" t="s">
        <v>245</v>
      </c>
    </row>
    <row r="106" spans="20:23" ht="12">
      <c r="T106" s="475">
        <v>106</v>
      </c>
      <c r="U106" s="371" t="s">
        <v>237</v>
      </c>
      <c r="V106" s="386" t="s">
        <v>238</v>
      </c>
      <c r="W106" s="386" t="s">
        <v>239</v>
      </c>
    </row>
    <row r="107" spans="20:23" ht="12">
      <c r="T107" s="475">
        <v>107</v>
      </c>
      <c r="U107" s="371" t="s">
        <v>260</v>
      </c>
      <c r="V107" s="386" t="s">
        <v>261</v>
      </c>
      <c r="W107" s="386" t="s">
        <v>262</v>
      </c>
    </row>
  </sheetData>
  <sheetProtection/>
  <mergeCells count="13">
    <mergeCell ref="A19:B19"/>
    <mergeCell ref="F13:P13"/>
    <mergeCell ref="F16:P16"/>
    <mergeCell ref="E25:E31"/>
    <mergeCell ref="Z37:AF38"/>
    <mergeCell ref="Z39:AF39"/>
    <mergeCell ref="Z42:AF43"/>
    <mergeCell ref="Z44:AF46"/>
    <mergeCell ref="U63:U64"/>
    <mergeCell ref="V63:W63"/>
    <mergeCell ref="X63:Y63"/>
    <mergeCell ref="E38:E44"/>
    <mergeCell ref="E49:P49"/>
  </mergeCells>
  <printOptions/>
  <pageMargins left="0.1968503937007874" right="0.1968503937007874" top="0.7874015748031497" bottom="0" header="0.5118110236220472" footer="0.5118110236220472"/>
  <pageSetup horizontalDpi="600" verticalDpi="600" orientation="portrait" paperSize="9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N19" sqref="N19"/>
    </sheetView>
  </sheetViews>
  <sheetFormatPr defaultColWidth="9.00390625" defaultRowHeight="12.75"/>
  <sheetData>
    <row r="2" spans="1:10" ht="25.5" customHeight="1">
      <c r="A2" s="631" t="s">
        <v>363</v>
      </c>
      <c r="B2" s="631"/>
      <c r="C2" s="631"/>
      <c r="D2" s="631"/>
      <c r="E2" s="631"/>
      <c r="F2" s="631"/>
      <c r="G2" s="631"/>
      <c r="H2" s="631"/>
      <c r="I2" s="631"/>
      <c r="J2" s="631"/>
    </row>
    <row r="13" spans="1:10" ht="12">
      <c r="A13" s="630" t="s">
        <v>403</v>
      </c>
      <c r="B13" s="630"/>
      <c r="C13" s="630"/>
      <c r="D13" s="630"/>
      <c r="E13" s="630"/>
      <c r="F13" s="630"/>
      <c r="G13" s="630"/>
      <c r="H13" s="630"/>
      <c r="I13" s="630"/>
      <c r="J13" s="630"/>
    </row>
    <row r="14" spans="1:10" ht="12">
      <c r="A14" s="630"/>
      <c r="B14" s="630"/>
      <c r="C14" s="630"/>
      <c r="D14" s="630"/>
      <c r="E14" s="630"/>
      <c r="F14" s="630"/>
      <c r="G14" s="630"/>
      <c r="H14" s="630"/>
      <c r="I14" s="630"/>
      <c r="J14" s="630"/>
    </row>
  </sheetData>
  <sheetProtection/>
  <mergeCells count="2">
    <mergeCell ref="A13:J14"/>
    <mergeCell ref="A2:J2"/>
  </mergeCells>
  <printOptions/>
  <pageMargins left="1.1811023622047245" right="1.1811023622047245" top="0.4330708661417323" bottom="0.3937007874015748" header="0.31496062992125984" footer="0.1968503937007874"/>
  <pageSetup horizontalDpi="600" verticalDpi="600" orientation="portrait" paperSize="9" scale="92" r:id="rId3"/>
  <headerFooter alignWithMargins="0">
    <oddFooter>&amp;C－３－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9"/>
  <sheetViews>
    <sheetView workbookViewId="0" topLeftCell="A1">
      <selection activeCell="M77" sqref="M77"/>
    </sheetView>
  </sheetViews>
  <sheetFormatPr defaultColWidth="9.00390625" defaultRowHeight="12.75"/>
  <cols>
    <col min="2" max="2" width="9.875" style="0" bestFit="1" customWidth="1"/>
    <col min="3" max="3" width="9.25390625" style="0" bestFit="1" customWidth="1"/>
    <col min="5" max="5" width="9.875" style="0" bestFit="1" customWidth="1"/>
    <col min="6" max="6" width="9.25390625" style="0" bestFit="1" customWidth="1"/>
    <col min="8" max="8" width="9.875" style="0" bestFit="1" customWidth="1"/>
    <col min="9" max="9" width="9.25390625" style="0" bestFit="1" customWidth="1"/>
    <col min="11" max="12" width="9.875" style="0" bestFit="1" customWidth="1"/>
  </cols>
  <sheetData>
    <row r="1" spans="1:12" ht="12">
      <c r="A1" s="380" t="s">
        <v>354</v>
      </c>
      <c r="B1" s="380" t="s">
        <v>184</v>
      </c>
      <c r="C1" s="380" t="s">
        <v>185</v>
      </c>
      <c r="D1" s="380"/>
      <c r="E1" s="380" t="s">
        <v>394</v>
      </c>
      <c r="F1" s="380"/>
      <c r="G1" s="380" t="s">
        <v>355</v>
      </c>
      <c r="H1" s="380" t="s">
        <v>184</v>
      </c>
      <c r="I1" s="380" t="s">
        <v>185</v>
      </c>
      <c r="J1" s="380"/>
      <c r="K1" s="380" t="s">
        <v>394</v>
      </c>
      <c r="L1" s="380"/>
    </row>
    <row r="2" spans="1:12" ht="13.5">
      <c r="A2" s="384" t="s">
        <v>186</v>
      </c>
      <c r="B2" s="472">
        <v>170.78</v>
      </c>
      <c r="C2" s="472">
        <v>63.1</v>
      </c>
      <c r="D2" s="378"/>
      <c r="E2" s="381">
        <v>100</v>
      </c>
      <c r="F2" s="381">
        <v>100</v>
      </c>
      <c r="G2" s="378"/>
      <c r="H2" s="472">
        <v>157.9</v>
      </c>
      <c r="I2" s="472">
        <v>52.9</v>
      </c>
      <c r="J2" s="378"/>
      <c r="K2" s="378">
        <v>100</v>
      </c>
      <c r="L2" s="378">
        <v>100</v>
      </c>
    </row>
    <row r="3" spans="1:12" ht="13.5">
      <c r="A3" s="381" t="s">
        <v>187</v>
      </c>
      <c r="B3" s="472">
        <v>170.8</v>
      </c>
      <c r="C3" s="472">
        <v>63.2</v>
      </c>
      <c r="D3" s="381" t="s">
        <v>187</v>
      </c>
      <c r="E3" s="381">
        <f>B3/$B$2*100</f>
        <v>100.01171097318186</v>
      </c>
      <c r="F3" s="381">
        <f>C3/$C$2*100</f>
        <v>100.15847860538827</v>
      </c>
      <c r="G3" s="381" t="s">
        <v>187</v>
      </c>
      <c r="H3" s="472">
        <v>157.7</v>
      </c>
      <c r="I3" s="472">
        <v>52.9</v>
      </c>
      <c r="J3" s="381" t="s">
        <v>187</v>
      </c>
      <c r="K3" s="381">
        <f>H3/$H$2*100</f>
        <v>99.8733375554148</v>
      </c>
      <c r="L3" s="379">
        <f>I3/$I$2*100</f>
        <v>100</v>
      </c>
    </row>
    <row r="4" spans="1:12" ht="13.5">
      <c r="A4" s="381" t="s">
        <v>188</v>
      </c>
      <c r="B4" s="472">
        <v>171.7</v>
      </c>
      <c r="C4" s="472">
        <v>65.7</v>
      </c>
      <c r="D4" s="381" t="s">
        <v>188</v>
      </c>
      <c r="E4" s="381">
        <f aca="true" t="shared" si="0" ref="E4:E49">B4/$B$2*100</f>
        <v>100.53870476636608</v>
      </c>
      <c r="F4" s="381">
        <f aca="true" t="shared" si="1" ref="F4:F49">C4/$C$2*100</f>
        <v>104.12044374009508</v>
      </c>
      <c r="G4" s="381" t="s">
        <v>188</v>
      </c>
      <c r="H4" s="472">
        <v>158.2</v>
      </c>
      <c r="I4" s="472">
        <v>53.7</v>
      </c>
      <c r="J4" s="381" t="s">
        <v>188</v>
      </c>
      <c r="K4" s="381">
        <f aca="true" t="shared" si="2" ref="K4:K49">H4/$H$2*100</f>
        <v>100.18999366687775</v>
      </c>
      <c r="L4" s="379">
        <f aca="true" t="shared" si="3" ref="L4:L49">I4/$I$2*100</f>
        <v>101.5122873345936</v>
      </c>
    </row>
    <row r="5" spans="1:12" ht="13.5">
      <c r="A5" s="381" t="s">
        <v>189</v>
      </c>
      <c r="B5" s="472">
        <v>171.6</v>
      </c>
      <c r="C5" s="472">
        <v>66.3</v>
      </c>
      <c r="D5" s="381" t="s">
        <v>189</v>
      </c>
      <c r="E5" s="381">
        <f t="shared" si="0"/>
        <v>100.48014990045672</v>
      </c>
      <c r="F5" s="381">
        <f t="shared" si="1"/>
        <v>105.0713153724247</v>
      </c>
      <c r="G5" s="381" t="s">
        <v>189</v>
      </c>
      <c r="H5" s="472">
        <v>157.5</v>
      </c>
      <c r="I5" s="472">
        <v>54.5</v>
      </c>
      <c r="J5" s="381" t="s">
        <v>189</v>
      </c>
      <c r="K5" s="381">
        <f t="shared" si="2"/>
        <v>99.74667511082963</v>
      </c>
      <c r="L5" s="379">
        <f t="shared" si="3"/>
        <v>103.02457466918715</v>
      </c>
    </row>
    <row r="6" spans="1:12" ht="13.5">
      <c r="A6" s="381" t="s">
        <v>190</v>
      </c>
      <c r="B6" s="472">
        <v>170.7</v>
      </c>
      <c r="C6" s="472">
        <v>64.9</v>
      </c>
      <c r="D6" s="381" t="s">
        <v>190</v>
      </c>
      <c r="E6" s="381">
        <f t="shared" si="0"/>
        <v>99.9531561072725</v>
      </c>
      <c r="F6" s="381">
        <f t="shared" si="1"/>
        <v>102.85261489698891</v>
      </c>
      <c r="G6" s="381" t="s">
        <v>190</v>
      </c>
      <c r="H6" s="472">
        <v>157.8</v>
      </c>
      <c r="I6" s="472">
        <v>54</v>
      </c>
      <c r="J6" s="381" t="s">
        <v>190</v>
      </c>
      <c r="K6" s="381">
        <f t="shared" si="2"/>
        <v>99.93666877770741</v>
      </c>
      <c r="L6" s="379">
        <f t="shared" si="3"/>
        <v>102.07939508506615</v>
      </c>
    </row>
    <row r="7" spans="1:12" ht="13.5">
      <c r="A7" s="381" t="s">
        <v>191</v>
      </c>
      <c r="B7" s="472">
        <v>172.4</v>
      </c>
      <c r="C7" s="472">
        <v>65.7</v>
      </c>
      <c r="D7" s="381" t="s">
        <v>191</v>
      </c>
      <c r="E7" s="381">
        <f t="shared" si="0"/>
        <v>100.94858882773158</v>
      </c>
      <c r="F7" s="381">
        <f t="shared" si="1"/>
        <v>104.12044374009508</v>
      </c>
      <c r="G7" s="381" t="s">
        <v>191</v>
      </c>
      <c r="H7" s="472">
        <v>159.3</v>
      </c>
      <c r="I7" s="472">
        <v>55.2</v>
      </c>
      <c r="J7" s="381" t="s">
        <v>191</v>
      </c>
      <c r="K7" s="381">
        <f t="shared" si="2"/>
        <v>100.88663711209627</v>
      </c>
      <c r="L7" s="379">
        <f t="shared" si="3"/>
        <v>104.34782608695652</v>
      </c>
    </row>
    <row r="8" spans="1:12" ht="13.5">
      <c r="A8" s="381" t="s">
        <v>192</v>
      </c>
      <c r="B8" s="472">
        <v>170.8</v>
      </c>
      <c r="C8" s="472">
        <v>63.9</v>
      </c>
      <c r="D8" s="381" t="s">
        <v>192</v>
      </c>
      <c r="E8" s="381">
        <f t="shared" si="0"/>
        <v>100.01171097318186</v>
      </c>
      <c r="F8" s="381">
        <f t="shared" si="1"/>
        <v>101.26782884310617</v>
      </c>
      <c r="G8" s="381" t="s">
        <v>192</v>
      </c>
      <c r="H8" s="472">
        <v>158.3</v>
      </c>
      <c r="I8" s="472">
        <v>54.6</v>
      </c>
      <c r="J8" s="381" t="s">
        <v>192</v>
      </c>
      <c r="K8" s="381">
        <f t="shared" si="2"/>
        <v>100.25332488917036</v>
      </c>
      <c r="L8" s="379">
        <f t="shared" si="3"/>
        <v>103.21361058601136</v>
      </c>
    </row>
    <row r="9" spans="1:12" ht="13.5">
      <c r="A9" s="381" t="s">
        <v>193</v>
      </c>
      <c r="B9" s="472">
        <v>170.9</v>
      </c>
      <c r="C9" s="472">
        <v>64.5</v>
      </c>
      <c r="D9" s="381" t="s">
        <v>193</v>
      </c>
      <c r="E9" s="381">
        <f t="shared" si="0"/>
        <v>100.07026583909122</v>
      </c>
      <c r="F9" s="381">
        <f t="shared" si="1"/>
        <v>102.21870047543582</v>
      </c>
      <c r="G9" s="381" t="s">
        <v>193</v>
      </c>
      <c r="H9" s="472">
        <v>157.8</v>
      </c>
      <c r="I9" s="472">
        <v>54.8</v>
      </c>
      <c r="J9" s="381" t="s">
        <v>193</v>
      </c>
      <c r="K9" s="381">
        <f t="shared" si="2"/>
        <v>99.93666877770741</v>
      </c>
      <c r="L9" s="379">
        <f t="shared" si="3"/>
        <v>103.59168241965972</v>
      </c>
    </row>
    <row r="10" spans="1:12" ht="13.5">
      <c r="A10" s="381" t="s">
        <v>194</v>
      </c>
      <c r="B10" s="472">
        <v>170.7</v>
      </c>
      <c r="C10" s="472">
        <v>63.1</v>
      </c>
      <c r="D10" s="381" t="s">
        <v>194</v>
      </c>
      <c r="E10" s="381">
        <f t="shared" si="0"/>
        <v>99.9531561072725</v>
      </c>
      <c r="F10" s="381">
        <f t="shared" si="1"/>
        <v>100</v>
      </c>
      <c r="G10" s="381" t="s">
        <v>194</v>
      </c>
      <c r="H10" s="472">
        <v>157.5</v>
      </c>
      <c r="I10" s="472">
        <v>53</v>
      </c>
      <c r="J10" s="381" t="s">
        <v>194</v>
      </c>
      <c r="K10" s="381">
        <f t="shared" si="2"/>
        <v>99.74667511082963</v>
      </c>
      <c r="L10" s="379">
        <f t="shared" si="3"/>
        <v>100.1890359168242</v>
      </c>
    </row>
    <row r="11" spans="1:12" ht="13.5">
      <c r="A11" s="381" t="s">
        <v>195</v>
      </c>
      <c r="B11" s="472">
        <v>170.5</v>
      </c>
      <c r="C11" s="472">
        <v>64.5</v>
      </c>
      <c r="D11" s="381" t="s">
        <v>195</v>
      </c>
      <c r="E11" s="381">
        <f t="shared" si="0"/>
        <v>99.8360463754538</v>
      </c>
      <c r="F11" s="381">
        <f t="shared" si="1"/>
        <v>102.21870047543582</v>
      </c>
      <c r="G11" s="381" t="s">
        <v>195</v>
      </c>
      <c r="H11" s="472">
        <v>157.9</v>
      </c>
      <c r="I11" s="472">
        <v>53.5</v>
      </c>
      <c r="J11" s="381" t="s">
        <v>195</v>
      </c>
      <c r="K11" s="381">
        <f t="shared" si="2"/>
        <v>100</v>
      </c>
      <c r="L11" s="379">
        <f t="shared" si="3"/>
        <v>101.13421550094519</v>
      </c>
    </row>
    <row r="12" spans="1:12" ht="13.5">
      <c r="A12" s="381" t="s">
        <v>196</v>
      </c>
      <c r="B12" s="472">
        <v>170.7</v>
      </c>
      <c r="C12" s="472">
        <v>63.2</v>
      </c>
      <c r="D12" s="381" t="s">
        <v>196</v>
      </c>
      <c r="E12" s="381">
        <f t="shared" si="0"/>
        <v>99.9531561072725</v>
      </c>
      <c r="F12" s="381">
        <f t="shared" si="1"/>
        <v>100.15847860538827</v>
      </c>
      <c r="G12" s="381" t="s">
        <v>196</v>
      </c>
      <c r="H12" s="472">
        <v>158</v>
      </c>
      <c r="I12" s="472">
        <v>53.6</v>
      </c>
      <c r="J12" s="381" t="s">
        <v>196</v>
      </c>
      <c r="K12" s="381">
        <f t="shared" si="2"/>
        <v>100.06333122229259</v>
      </c>
      <c r="L12" s="379">
        <f t="shared" si="3"/>
        <v>101.32325141776938</v>
      </c>
    </row>
    <row r="13" spans="1:12" ht="13.5">
      <c r="A13" s="381" t="s">
        <v>197</v>
      </c>
      <c r="B13" s="472">
        <v>170.6</v>
      </c>
      <c r="C13" s="472">
        <v>62.1</v>
      </c>
      <c r="D13" s="381" t="s">
        <v>197</v>
      </c>
      <c r="E13" s="381">
        <f t="shared" si="0"/>
        <v>99.89460124136316</v>
      </c>
      <c r="F13" s="381">
        <f t="shared" si="1"/>
        <v>98.41521394611728</v>
      </c>
      <c r="G13" s="381" t="s">
        <v>197</v>
      </c>
      <c r="H13" s="472">
        <v>158.2</v>
      </c>
      <c r="I13" s="472">
        <v>53.2</v>
      </c>
      <c r="J13" s="381" t="s">
        <v>197</v>
      </c>
      <c r="K13" s="381">
        <f t="shared" si="2"/>
        <v>100.18999366687775</v>
      </c>
      <c r="L13" s="379">
        <f t="shared" si="3"/>
        <v>100.5671077504726</v>
      </c>
    </row>
    <row r="14" spans="1:12" ht="13.5">
      <c r="A14" s="381" t="s">
        <v>198</v>
      </c>
      <c r="B14" s="472">
        <v>170.9</v>
      </c>
      <c r="C14" s="472">
        <v>63.3</v>
      </c>
      <c r="D14" s="381" t="s">
        <v>198</v>
      </c>
      <c r="E14" s="381">
        <f t="shared" si="0"/>
        <v>100.07026583909122</v>
      </c>
      <c r="F14" s="381">
        <f t="shared" si="1"/>
        <v>100.31695721077654</v>
      </c>
      <c r="G14" s="381" t="s">
        <v>198</v>
      </c>
      <c r="H14" s="472">
        <v>158.4</v>
      </c>
      <c r="I14" s="472">
        <v>52.1</v>
      </c>
      <c r="J14" s="381" t="s">
        <v>198</v>
      </c>
      <c r="K14" s="381">
        <f t="shared" si="2"/>
        <v>100.31665611146295</v>
      </c>
      <c r="L14" s="379">
        <f t="shared" si="3"/>
        <v>98.48771266540643</v>
      </c>
    </row>
    <row r="15" spans="1:12" ht="13.5">
      <c r="A15" s="381" t="s">
        <v>199</v>
      </c>
      <c r="B15" s="472">
        <v>171.2</v>
      </c>
      <c r="C15" s="472">
        <v>62.9</v>
      </c>
      <c r="D15" s="381" t="s">
        <v>199</v>
      </c>
      <c r="E15" s="381">
        <f t="shared" si="0"/>
        <v>100.2459304368193</v>
      </c>
      <c r="F15" s="381">
        <f t="shared" si="1"/>
        <v>99.68304278922345</v>
      </c>
      <c r="G15" s="381" t="s">
        <v>199</v>
      </c>
      <c r="H15" s="472">
        <v>158.1</v>
      </c>
      <c r="I15" s="472">
        <v>52.2</v>
      </c>
      <c r="J15" s="381" t="s">
        <v>199</v>
      </c>
      <c r="K15" s="381">
        <f t="shared" si="2"/>
        <v>100.12666244458516</v>
      </c>
      <c r="L15" s="379">
        <f t="shared" si="3"/>
        <v>98.67674858223063</v>
      </c>
    </row>
    <row r="16" spans="1:12" ht="13.5">
      <c r="A16" s="381" t="s">
        <v>200</v>
      </c>
      <c r="B16" s="472">
        <v>171</v>
      </c>
      <c r="C16" s="472">
        <v>61.6</v>
      </c>
      <c r="D16" s="381" t="s">
        <v>200</v>
      </c>
      <c r="E16" s="381">
        <f t="shared" si="0"/>
        <v>100.12882070500058</v>
      </c>
      <c r="F16" s="381">
        <f t="shared" si="1"/>
        <v>97.62282091917591</v>
      </c>
      <c r="G16" s="381" t="s">
        <v>200</v>
      </c>
      <c r="H16" s="472">
        <v>158.4</v>
      </c>
      <c r="I16" s="472">
        <v>52.4</v>
      </c>
      <c r="J16" s="381" t="s">
        <v>200</v>
      </c>
      <c r="K16" s="381">
        <f t="shared" si="2"/>
        <v>100.31665611146295</v>
      </c>
      <c r="L16" s="379">
        <f t="shared" si="3"/>
        <v>99.05482041587902</v>
      </c>
    </row>
    <row r="17" spans="1:12" ht="13.5">
      <c r="A17" s="381" t="s">
        <v>201</v>
      </c>
      <c r="B17" s="472">
        <v>171.7</v>
      </c>
      <c r="C17" s="472">
        <v>64</v>
      </c>
      <c r="D17" s="381" t="s">
        <v>201</v>
      </c>
      <c r="E17" s="381">
        <f t="shared" si="0"/>
        <v>100.53870476636608</v>
      </c>
      <c r="F17" s="381">
        <f t="shared" si="1"/>
        <v>101.42630744849446</v>
      </c>
      <c r="G17" s="381" t="s">
        <v>201</v>
      </c>
      <c r="H17" s="472">
        <v>158.7</v>
      </c>
      <c r="I17" s="472">
        <v>53.1</v>
      </c>
      <c r="J17" s="381" t="s">
        <v>201</v>
      </c>
      <c r="K17" s="381">
        <f t="shared" si="2"/>
        <v>100.50664977834072</v>
      </c>
      <c r="L17" s="379">
        <f t="shared" si="3"/>
        <v>100.37807183364839</v>
      </c>
    </row>
    <row r="18" spans="1:12" ht="13.5">
      <c r="A18" s="381" t="s">
        <v>202</v>
      </c>
      <c r="B18" s="472">
        <v>171.4</v>
      </c>
      <c r="C18" s="472">
        <v>63.8</v>
      </c>
      <c r="D18" s="381" t="s">
        <v>202</v>
      </c>
      <c r="E18" s="381">
        <f t="shared" si="0"/>
        <v>100.36304016863802</v>
      </c>
      <c r="F18" s="381">
        <f t="shared" si="1"/>
        <v>101.1093502377179</v>
      </c>
      <c r="G18" s="381" t="s">
        <v>202</v>
      </c>
      <c r="H18" s="472">
        <v>158.2</v>
      </c>
      <c r="I18" s="472">
        <v>53.2</v>
      </c>
      <c r="J18" s="381" t="s">
        <v>202</v>
      </c>
      <c r="K18" s="381">
        <f t="shared" si="2"/>
        <v>100.18999366687775</v>
      </c>
      <c r="L18" s="379">
        <f t="shared" si="3"/>
        <v>100.5671077504726</v>
      </c>
    </row>
    <row r="19" spans="1:12" ht="13.5">
      <c r="A19" s="385" t="s">
        <v>203</v>
      </c>
      <c r="B19" s="473">
        <v>171.2</v>
      </c>
      <c r="C19" s="473">
        <v>62.9</v>
      </c>
      <c r="D19" s="385" t="s">
        <v>203</v>
      </c>
      <c r="E19" s="382">
        <f t="shared" si="0"/>
        <v>100.2459304368193</v>
      </c>
      <c r="F19" s="382">
        <f t="shared" si="1"/>
        <v>99.68304278922345</v>
      </c>
      <c r="G19" s="385" t="s">
        <v>203</v>
      </c>
      <c r="H19" s="473">
        <v>158.3</v>
      </c>
      <c r="I19" s="473">
        <v>53.4</v>
      </c>
      <c r="J19" s="385" t="s">
        <v>203</v>
      </c>
      <c r="K19" s="382">
        <f t="shared" si="2"/>
        <v>100.25332488917036</v>
      </c>
      <c r="L19" s="383">
        <f t="shared" si="3"/>
        <v>100.945179584121</v>
      </c>
    </row>
    <row r="20" spans="1:12" ht="13.5">
      <c r="A20" s="381" t="s">
        <v>204</v>
      </c>
      <c r="B20" s="472">
        <v>171.4</v>
      </c>
      <c r="C20" s="472">
        <v>63.2</v>
      </c>
      <c r="D20" s="381" t="s">
        <v>204</v>
      </c>
      <c r="E20" s="381">
        <f t="shared" si="0"/>
        <v>100.36304016863802</v>
      </c>
      <c r="F20" s="381">
        <f t="shared" si="1"/>
        <v>100.15847860538827</v>
      </c>
      <c r="G20" s="381" t="s">
        <v>204</v>
      </c>
      <c r="H20" s="472">
        <v>158.9</v>
      </c>
      <c r="I20" s="472">
        <v>53.5</v>
      </c>
      <c r="J20" s="381" t="s">
        <v>204</v>
      </c>
      <c r="K20" s="381">
        <f t="shared" si="2"/>
        <v>100.63331222292591</v>
      </c>
      <c r="L20" s="379">
        <f t="shared" si="3"/>
        <v>101.13421550094519</v>
      </c>
    </row>
    <row r="21" spans="1:12" ht="13.5">
      <c r="A21" s="381" t="s">
        <v>205</v>
      </c>
      <c r="B21" s="472">
        <v>171.1</v>
      </c>
      <c r="C21" s="472">
        <v>64.1</v>
      </c>
      <c r="D21" s="381" t="s">
        <v>205</v>
      </c>
      <c r="E21" s="381">
        <f t="shared" si="0"/>
        <v>100.18737557090994</v>
      </c>
      <c r="F21" s="381">
        <f t="shared" si="1"/>
        <v>101.58478605388272</v>
      </c>
      <c r="G21" s="381" t="s">
        <v>205</v>
      </c>
      <c r="H21" s="472">
        <v>157.9</v>
      </c>
      <c r="I21" s="472">
        <v>52.9</v>
      </c>
      <c r="J21" s="381" t="s">
        <v>205</v>
      </c>
      <c r="K21" s="381">
        <f t="shared" si="2"/>
        <v>100</v>
      </c>
      <c r="L21" s="379">
        <f t="shared" si="3"/>
        <v>100</v>
      </c>
    </row>
    <row r="22" spans="1:12" ht="13.5">
      <c r="A22" s="381" t="s">
        <v>206</v>
      </c>
      <c r="B22" s="472">
        <v>170.4</v>
      </c>
      <c r="C22" s="472">
        <v>64.1</v>
      </c>
      <c r="D22" s="381" t="s">
        <v>206</v>
      </c>
      <c r="E22" s="381">
        <f t="shared" si="0"/>
        <v>99.77749150954445</v>
      </c>
      <c r="F22" s="381">
        <f t="shared" si="1"/>
        <v>101.58478605388272</v>
      </c>
      <c r="G22" s="381" t="s">
        <v>206</v>
      </c>
      <c r="H22" s="472">
        <v>157.7</v>
      </c>
      <c r="I22" s="472">
        <v>53.4</v>
      </c>
      <c r="J22" s="381" t="s">
        <v>206</v>
      </c>
      <c r="K22" s="381">
        <f t="shared" si="2"/>
        <v>99.8733375554148</v>
      </c>
      <c r="L22" s="379">
        <f t="shared" si="3"/>
        <v>100.945179584121</v>
      </c>
    </row>
    <row r="23" spans="1:12" ht="13.5">
      <c r="A23" s="381" t="s">
        <v>207</v>
      </c>
      <c r="B23" s="472">
        <v>170.4</v>
      </c>
      <c r="C23" s="472">
        <v>62.3</v>
      </c>
      <c r="D23" s="381" t="s">
        <v>207</v>
      </c>
      <c r="E23" s="381">
        <f t="shared" si="0"/>
        <v>99.77749150954445</v>
      </c>
      <c r="F23" s="381">
        <f t="shared" si="1"/>
        <v>98.73217115689381</v>
      </c>
      <c r="G23" s="381" t="s">
        <v>207</v>
      </c>
      <c r="H23" s="472">
        <v>158.1</v>
      </c>
      <c r="I23" s="472">
        <v>52.5</v>
      </c>
      <c r="J23" s="381" t="s">
        <v>207</v>
      </c>
      <c r="K23" s="381">
        <f t="shared" si="2"/>
        <v>100.12666244458516</v>
      </c>
      <c r="L23" s="379">
        <f t="shared" si="3"/>
        <v>99.24385633270322</v>
      </c>
    </row>
    <row r="24" spans="1:12" ht="13.5">
      <c r="A24" s="381" t="s">
        <v>208</v>
      </c>
      <c r="B24" s="472">
        <v>171</v>
      </c>
      <c r="C24" s="472">
        <v>62.8</v>
      </c>
      <c r="D24" s="381" t="s">
        <v>208</v>
      </c>
      <c r="E24" s="381">
        <f t="shared" si="0"/>
        <v>100.12882070500058</v>
      </c>
      <c r="F24" s="381">
        <f t="shared" si="1"/>
        <v>99.52456418383517</v>
      </c>
      <c r="G24" s="381" t="s">
        <v>208</v>
      </c>
      <c r="H24" s="472">
        <v>158</v>
      </c>
      <c r="I24" s="472">
        <v>53.2</v>
      </c>
      <c r="J24" s="381" t="s">
        <v>208</v>
      </c>
      <c r="K24" s="381">
        <f t="shared" si="2"/>
        <v>100.06333122229259</v>
      </c>
      <c r="L24" s="379">
        <f t="shared" si="3"/>
        <v>100.5671077504726</v>
      </c>
    </row>
    <row r="25" spans="1:12" ht="13.5">
      <c r="A25" s="381" t="s">
        <v>209</v>
      </c>
      <c r="B25" s="472">
        <v>170.8</v>
      </c>
      <c r="C25" s="472">
        <v>63</v>
      </c>
      <c r="D25" s="381" t="s">
        <v>209</v>
      </c>
      <c r="E25" s="381">
        <f t="shared" si="0"/>
        <v>100.01171097318186</v>
      </c>
      <c r="F25" s="381">
        <f t="shared" si="1"/>
        <v>99.84152139461172</v>
      </c>
      <c r="G25" s="381" t="s">
        <v>209</v>
      </c>
      <c r="H25" s="472">
        <v>157.8</v>
      </c>
      <c r="I25" s="472">
        <v>51.9</v>
      </c>
      <c r="J25" s="381" t="s">
        <v>209</v>
      </c>
      <c r="K25" s="381">
        <f t="shared" si="2"/>
        <v>99.93666877770741</v>
      </c>
      <c r="L25" s="379">
        <f t="shared" si="3"/>
        <v>98.10964083175804</v>
      </c>
    </row>
    <row r="26" spans="1:12" ht="13.5">
      <c r="A26" s="381" t="s">
        <v>210</v>
      </c>
      <c r="B26" s="472">
        <v>170.9</v>
      </c>
      <c r="C26" s="472">
        <v>62.8</v>
      </c>
      <c r="D26" s="381" t="s">
        <v>210</v>
      </c>
      <c r="E26" s="381">
        <f t="shared" si="0"/>
        <v>100.07026583909122</v>
      </c>
      <c r="F26" s="381">
        <f t="shared" si="1"/>
        <v>99.52456418383517</v>
      </c>
      <c r="G26" s="381" t="s">
        <v>210</v>
      </c>
      <c r="H26" s="472">
        <v>157.9</v>
      </c>
      <c r="I26" s="472">
        <v>52.9</v>
      </c>
      <c r="J26" s="381" t="s">
        <v>210</v>
      </c>
      <c r="K26" s="381">
        <f t="shared" si="2"/>
        <v>100</v>
      </c>
      <c r="L26" s="379">
        <f t="shared" si="3"/>
        <v>100</v>
      </c>
    </row>
    <row r="27" spans="1:12" ht="13.5">
      <c r="A27" s="381" t="s">
        <v>211</v>
      </c>
      <c r="B27" s="472">
        <v>171</v>
      </c>
      <c r="C27" s="472">
        <v>62.1</v>
      </c>
      <c r="D27" s="381" t="s">
        <v>211</v>
      </c>
      <c r="E27" s="381">
        <f t="shared" si="0"/>
        <v>100.12882070500058</v>
      </c>
      <c r="F27" s="381">
        <f t="shared" si="1"/>
        <v>98.41521394611728</v>
      </c>
      <c r="G27" s="381" t="s">
        <v>211</v>
      </c>
      <c r="H27" s="472">
        <v>158.5</v>
      </c>
      <c r="I27" s="472">
        <v>54.1</v>
      </c>
      <c r="J27" s="381" t="s">
        <v>211</v>
      </c>
      <c r="K27" s="381">
        <f t="shared" si="2"/>
        <v>100.37998733375552</v>
      </c>
      <c r="L27" s="379">
        <f t="shared" si="3"/>
        <v>102.26843100189036</v>
      </c>
    </row>
    <row r="28" spans="1:12" ht="13.5">
      <c r="A28" s="381" t="s">
        <v>212</v>
      </c>
      <c r="B28" s="472">
        <v>171</v>
      </c>
      <c r="C28" s="472">
        <v>62.7</v>
      </c>
      <c r="D28" s="381" t="s">
        <v>212</v>
      </c>
      <c r="E28" s="381">
        <f t="shared" si="0"/>
        <v>100.12882070500058</v>
      </c>
      <c r="F28" s="381">
        <f t="shared" si="1"/>
        <v>99.36608557844691</v>
      </c>
      <c r="G28" s="381" t="s">
        <v>212</v>
      </c>
      <c r="H28" s="472">
        <v>158.9</v>
      </c>
      <c r="I28" s="472">
        <v>53.6</v>
      </c>
      <c r="J28" s="381" t="s">
        <v>212</v>
      </c>
      <c r="K28" s="381">
        <f t="shared" si="2"/>
        <v>100.63331222292591</v>
      </c>
      <c r="L28" s="379">
        <f t="shared" si="3"/>
        <v>101.32325141776938</v>
      </c>
    </row>
    <row r="29" spans="1:12" ht="13.5">
      <c r="A29" s="381" t="s">
        <v>213</v>
      </c>
      <c r="B29" s="472">
        <v>171</v>
      </c>
      <c r="C29" s="472">
        <v>62.9</v>
      </c>
      <c r="D29" s="381" t="s">
        <v>213</v>
      </c>
      <c r="E29" s="381">
        <f t="shared" si="0"/>
        <v>100.12882070500058</v>
      </c>
      <c r="F29" s="381">
        <f t="shared" si="1"/>
        <v>99.68304278922345</v>
      </c>
      <c r="G29" s="381" t="s">
        <v>213</v>
      </c>
      <c r="H29" s="472">
        <v>157.8</v>
      </c>
      <c r="I29" s="472">
        <v>52.3</v>
      </c>
      <c r="J29" s="381" t="s">
        <v>213</v>
      </c>
      <c r="K29" s="381">
        <f t="shared" si="2"/>
        <v>99.93666877770741</v>
      </c>
      <c r="L29" s="379">
        <f t="shared" si="3"/>
        <v>98.86578449905483</v>
      </c>
    </row>
    <row r="30" spans="1:12" ht="13.5">
      <c r="A30" s="381" t="s">
        <v>214</v>
      </c>
      <c r="B30" s="472">
        <v>171</v>
      </c>
      <c r="C30" s="472">
        <v>64</v>
      </c>
      <c r="D30" s="381" t="s">
        <v>214</v>
      </c>
      <c r="E30" s="381">
        <f t="shared" si="0"/>
        <v>100.12882070500058</v>
      </c>
      <c r="F30" s="381">
        <f t="shared" si="1"/>
        <v>101.42630744849446</v>
      </c>
      <c r="G30" s="381" t="s">
        <v>214</v>
      </c>
      <c r="H30" s="472">
        <v>158</v>
      </c>
      <c r="I30" s="472">
        <v>52.5</v>
      </c>
      <c r="J30" s="381" t="s">
        <v>214</v>
      </c>
      <c r="K30" s="381">
        <f t="shared" si="2"/>
        <v>100.06333122229259</v>
      </c>
      <c r="L30" s="379">
        <f t="shared" si="3"/>
        <v>99.24385633270322</v>
      </c>
    </row>
    <row r="31" spans="1:12" ht="13.5">
      <c r="A31" s="381" t="s">
        <v>215</v>
      </c>
      <c r="B31" s="472">
        <v>170.9</v>
      </c>
      <c r="C31" s="472">
        <v>62.8</v>
      </c>
      <c r="D31" s="381" t="s">
        <v>215</v>
      </c>
      <c r="E31" s="381">
        <f t="shared" si="0"/>
        <v>100.07026583909122</v>
      </c>
      <c r="F31" s="381">
        <f t="shared" si="1"/>
        <v>99.52456418383517</v>
      </c>
      <c r="G31" s="381" t="s">
        <v>215</v>
      </c>
      <c r="H31" s="472">
        <v>158.2</v>
      </c>
      <c r="I31" s="472">
        <v>53.4</v>
      </c>
      <c r="J31" s="381" t="s">
        <v>215</v>
      </c>
      <c r="K31" s="381">
        <f t="shared" si="2"/>
        <v>100.18999366687775</v>
      </c>
      <c r="L31" s="379">
        <f t="shared" si="3"/>
        <v>100.945179584121</v>
      </c>
    </row>
    <row r="32" spans="1:12" ht="13.5">
      <c r="A32" s="381" t="s">
        <v>216</v>
      </c>
      <c r="B32" s="472">
        <v>170.7</v>
      </c>
      <c r="C32" s="472">
        <v>62.8</v>
      </c>
      <c r="D32" s="381" t="s">
        <v>216</v>
      </c>
      <c r="E32" s="381">
        <f t="shared" si="0"/>
        <v>99.9531561072725</v>
      </c>
      <c r="F32" s="381">
        <f t="shared" si="1"/>
        <v>99.52456418383517</v>
      </c>
      <c r="G32" s="381" t="s">
        <v>216</v>
      </c>
      <c r="H32" s="472">
        <v>157.6</v>
      </c>
      <c r="I32" s="472">
        <v>52.4</v>
      </c>
      <c r="J32" s="381" t="s">
        <v>216</v>
      </c>
      <c r="K32" s="381">
        <f t="shared" si="2"/>
        <v>99.81000633312223</v>
      </c>
      <c r="L32" s="379">
        <f t="shared" si="3"/>
        <v>99.05482041587902</v>
      </c>
    </row>
    <row r="33" spans="1:12" ht="13.5">
      <c r="A33" s="381" t="s">
        <v>217</v>
      </c>
      <c r="B33" s="472">
        <v>171.4</v>
      </c>
      <c r="C33" s="472">
        <v>63.9</v>
      </c>
      <c r="D33" s="381" t="s">
        <v>217</v>
      </c>
      <c r="E33" s="381">
        <f t="shared" si="0"/>
        <v>100.36304016863802</v>
      </c>
      <c r="F33" s="381">
        <f t="shared" si="1"/>
        <v>101.26782884310617</v>
      </c>
      <c r="G33" s="381" t="s">
        <v>217</v>
      </c>
      <c r="H33" s="472">
        <v>158.1</v>
      </c>
      <c r="I33" s="472">
        <v>52.9</v>
      </c>
      <c r="J33" s="381" t="s">
        <v>217</v>
      </c>
      <c r="K33" s="381">
        <f t="shared" si="2"/>
        <v>100.12666244458516</v>
      </c>
      <c r="L33" s="379">
        <f t="shared" si="3"/>
        <v>100</v>
      </c>
    </row>
    <row r="34" spans="1:12" ht="13.5">
      <c r="A34" s="381" t="s">
        <v>218</v>
      </c>
      <c r="B34" s="472">
        <v>170</v>
      </c>
      <c r="C34" s="472">
        <v>62.1</v>
      </c>
      <c r="D34" s="381" t="s">
        <v>218</v>
      </c>
      <c r="E34" s="381">
        <f t="shared" si="0"/>
        <v>99.54327204590702</v>
      </c>
      <c r="F34" s="381">
        <f t="shared" si="1"/>
        <v>98.41521394611728</v>
      </c>
      <c r="G34" s="381" t="s">
        <v>218</v>
      </c>
      <c r="H34" s="472">
        <v>157.5</v>
      </c>
      <c r="I34" s="472">
        <v>53.3</v>
      </c>
      <c r="J34" s="381" t="s">
        <v>218</v>
      </c>
      <c r="K34" s="381">
        <f t="shared" si="2"/>
        <v>99.74667511082963</v>
      </c>
      <c r="L34" s="379">
        <f t="shared" si="3"/>
        <v>100.7561436672968</v>
      </c>
    </row>
    <row r="35" spans="1:12" ht="13.5">
      <c r="A35" s="381" t="s">
        <v>219</v>
      </c>
      <c r="B35" s="472">
        <v>170.1</v>
      </c>
      <c r="C35" s="472">
        <v>62.9</v>
      </c>
      <c r="D35" s="381" t="s">
        <v>219</v>
      </c>
      <c r="E35" s="381">
        <f t="shared" si="0"/>
        <v>99.60182691181637</v>
      </c>
      <c r="F35" s="381">
        <f t="shared" si="1"/>
        <v>99.68304278922345</v>
      </c>
      <c r="G35" s="381" t="s">
        <v>219</v>
      </c>
      <c r="H35" s="472">
        <v>157.4</v>
      </c>
      <c r="I35" s="472">
        <v>53.1</v>
      </c>
      <c r="J35" s="381" t="s">
        <v>219</v>
      </c>
      <c r="K35" s="381">
        <f t="shared" si="2"/>
        <v>99.68334388853705</v>
      </c>
      <c r="L35" s="379">
        <f t="shared" si="3"/>
        <v>100.37807183364839</v>
      </c>
    </row>
    <row r="36" spans="1:12" ht="13.5">
      <c r="A36" s="381" t="s">
        <v>220</v>
      </c>
      <c r="B36" s="472">
        <v>169.8</v>
      </c>
      <c r="C36" s="472">
        <v>62.7</v>
      </c>
      <c r="D36" s="381" t="s">
        <v>220</v>
      </c>
      <c r="E36" s="381">
        <f t="shared" si="0"/>
        <v>99.4261623140883</v>
      </c>
      <c r="F36" s="381">
        <f t="shared" si="1"/>
        <v>99.36608557844691</v>
      </c>
      <c r="G36" s="381" t="s">
        <v>220</v>
      </c>
      <c r="H36" s="472">
        <v>157</v>
      </c>
      <c r="I36" s="472">
        <v>52.8</v>
      </c>
      <c r="J36" s="381" t="s">
        <v>220</v>
      </c>
      <c r="K36" s="381">
        <f t="shared" si="2"/>
        <v>99.43001899936668</v>
      </c>
      <c r="L36" s="379">
        <f t="shared" si="3"/>
        <v>99.8109640831758</v>
      </c>
    </row>
    <row r="37" spans="1:12" ht="13.5">
      <c r="A37" s="381" t="s">
        <v>221</v>
      </c>
      <c r="B37" s="472">
        <v>170.1</v>
      </c>
      <c r="C37" s="472">
        <v>61.2</v>
      </c>
      <c r="D37" s="381" t="s">
        <v>221</v>
      </c>
      <c r="E37" s="381">
        <f t="shared" si="0"/>
        <v>99.60182691181637</v>
      </c>
      <c r="F37" s="381">
        <f t="shared" si="1"/>
        <v>96.98890649762284</v>
      </c>
      <c r="G37" s="381" t="s">
        <v>221</v>
      </c>
      <c r="H37" s="472">
        <v>157.5</v>
      </c>
      <c r="I37" s="472">
        <v>51.7</v>
      </c>
      <c r="J37" s="381" t="s">
        <v>221</v>
      </c>
      <c r="K37" s="381">
        <f t="shared" si="2"/>
        <v>99.74667511082963</v>
      </c>
      <c r="L37" s="379">
        <f t="shared" si="3"/>
        <v>97.73156899810965</v>
      </c>
    </row>
    <row r="38" spans="1:12" ht="13.5">
      <c r="A38" s="381" t="s">
        <v>222</v>
      </c>
      <c r="B38" s="472">
        <v>169.9</v>
      </c>
      <c r="C38" s="472">
        <v>64.6</v>
      </c>
      <c r="D38" s="381" t="s">
        <v>222</v>
      </c>
      <c r="E38" s="381">
        <f t="shared" si="0"/>
        <v>99.48471717999766</v>
      </c>
      <c r="F38" s="381">
        <f t="shared" si="1"/>
        <v>102.37717908082409</v>
      </c>
      <c r="G38" s="381" t="s">
        <v>222</v>
      </c>
      <c r="H38" s="472">
        <v>157.4</v>
      </c>
      <c r="I38" s="472">
        <v>53.8</v>
      </c>
      <c r="J38" s="381" t="s">
        <v>222</v>
      </c>
      <c r="K38" s="381">
        <f t="shared" si="2"/>
        <v>99.68334388853705</v>
      </c>
      <c r="L38" s="379">
        <f t="shared" si="3"/>
        <v>101.70132325141776</v>
      </c>
    </row>
    <row r="39" spans="1:12" ht="13.5">
      <c r="A39" s="381" t="s">
        <v>223</v>
      </c>
      <c r="B39" s="472">
        <v>170.4</v>
      </c>
      <c r="C39" s="472">
        <v>62.6</v>
      </c>
      <c r="D39" s="381" t="s">
        <v>223</v>
      </c>
      <c r="E39" s="381">
        <f t="shared" si="0"/>
        <v>99.77749150954445</v>
      </c>
      <c r="F39" s="381">
        <f t="shared" si="1"/>
        <v>99.20760697305863</v>
      </c>
      <c r="G39" s="381" t="s">
        <v>223</v>
      </c>
      <c r="H39" s="472">
        <v>157</v>
      </c>
      <c r="I39" s="472">
        <v>52.2</v>
      </c>
      <c r="J39" s="381" t="s">
        <v>223</v>
      </c>
      <c r="K39" s="381">
        <f t="shared" si="2"/>
        <v>99.43001899936668</v>
      </c>
      <c r="L39" s="379">
        <f t="shared" si="3"/>
        <v>98.67674858223063</v>
      </c>
    </row>
    <row r="40" spans="1:12" ht="13.5">
      <c r="A40" s="381" t="s">
        <v>224</v>
      </c>
      <c r="B40" s="472">
        <v>169.9</v>
      </c>
      <c r="C40" s="472">
        <v>63.1</v>
      </c>
      <c r="D40" s="381" t="s">
        <v>224</v>
      </c>
      <c r="E40" s="381">
        <f t="shared" si="0"/>
        <v>99.48471717999766</v>
      </c>
      <c r="F40" s="381">
        <f t="shared" si="1"/>
        <v>100</v>
      </c>
      <c r="G40" s="381" t="s">
        <v>224</v>
      </c>
      <c r="H40" s="472">
        <v>157.8</v>
      </c>
      <c r="I40" s="472">
        <v>52.5</v>
      </c>
      <c r="J40" s="381" t="s">
        <v>224</v>
      </c>
      <c r="K40" s="381">
        <f t="shared" si="2"/>
        <v>99.93666877770741</v>
      </c>
      <c r="L40" s="379">
        <f t="shared" si="3"/>
        <v>99.24385633270322</v>
      </c>
    </row>
    <row r="41" spans="1:12" ht="13.5">
      <c r="A41" s="381" t="s">
        <v>225</v>
      </c>
      <c r="B41" s="472">
        <v>169.9</v>
      </c>
      <c r="C41" s="472">
        <v>62.9</v>
      </c>
      <c r="D41" s="381" t="s">
        <v>225</v>
      </c>
      <c r="E41" s="381">
        <f t="shared" si="0"/>
        <v>99.48471717999766</v>
      </c>
      <c r="F41" s="381">
        <f t="shared" si="1"/>
        <v>99.68304278922345</v>
      </c>
      <c r="G41" s="381" t="s">
        <v>225</v>
      </c>
      <c r="H41" s="472">
        <v>157</v>
      </c>
      <c r="I41" s="472">
        <v>54.3</v>
      </c>
      <c r="J41" s="381" t="s">
        <v>225</v>
      </c>
      <c r="K41" s="381">
        <f t="shared" si="2"/>
        <v>99.43001899936668</v>
      </c>
      <c r="L41" s="379">
        <f t="shared" si="3"/>
        <v>102.64650283553875</v>
      </c>
    </row>
    <row r="42" spans="1:12" ht="13.5">
      <c r="A42" s="381" t="s">
        <v>226</v>
      </c>
      <c r="B42" s="472">
        <v>170.8</v>
      </c>
      <c r="C42" s="472">
        <v>63.8</v>
      </c>
      <c r="D42" s="381" t="s">
        <v>226</v>
      </c>
      <c r="E42" s="381">
        <f t="shared" si="0"/>
        <v>100.01171097318186</v>
      </c>
      <c r="F42" s="381">
        <f t="shared" si="1"/>
        <v>101.1093502377179</v>
      </c>
      <c r="G42" s="381" t="s">
        <v>226</v>
      </c>
      <c r="H42" s="472">
        <v>157.4</v>
      </c>
      <c r="I42" s="472">
        <v>52.7</v>
      </c>
      <c r="J42" s="381" t="s">
        <v>226</v>
      </c>
      <c r="K42" s="381">
        <f t="shared" si="2"/>
        <v>99.68334388853705</v>
      </c>
      <c r="L42" s="379">
        <f t="shared" si="3"/>
        <v>99.62192816635161</v>
      </c>
    </row>
    <row r="43" spans="1:12" ht="13.5">
      <c r="A43" s="381" t="s">
        <v>227</v>
      </c>
      <c r="B43" s="472">
        <v>169.8</v>
      </c>
      <c r="C43" s="472">
        <v>61.5</v>
      </c>
      <c r="D43" s="381" t="s">
        <v>227</v>
      </c>
      <c r="E43" s="381">
        <f t="shared" si="0"/>
        <v>99.4261623140883</v>
      </c>
      <c r="F43" s="381">
        <f t="shared" si="1"/>
        <v>97.46434231378764</v>
      </c>
      <c r="G43" s="381" t="s">
        <v>227</v>
      </c>
      <c r="H43" s="472">
        <v>157.3</v>
      </c>
      <c r="I43" s="472">
        <v>54.5</v>
      </c>
      <c r="J43" s="381" t="s">
        <v>227</v>
      </c>
      <c r="K43" s="381">
        <f t="shared" si="2"/>
        <v>99.62001266624446</v>
      </c>
      <c r="L43" s="379">
        <f t="shared" si="3"/>
        <v>103.02457466918715</v>
      </c>
    </row>
    <row r="44" spans="1:12" ht="13.5">
      <c r="A44" s="381" t="s">
        <v>228</v>
      </c>
      <c r="B44" s="472">
        <v>170.7</v>
      </c>
      <c r="C44" s="472">
        <v>63.6</v>
      </c>
      <c r="D44" s="381" t="s">
        <v>228</v>
      </c>
      <c r="E44" s="381">
        <f t="shared" si="0"/>
        <v>99.9531561072725</v>
      </c>
      <c r="F44" s="381">
        <f t="shared" si="1"/>
        <v>100.79239302694137</v>
      </c>
      <c r="G44" s="381" t="s">
        <v>228</v>
      </c>
      <c r="H44" s="472">
        <v>158.3</v>
      </c>
      <c r="I44" s="472">
        <v>53.9</v>
      </c>
      <c r="J44" s="381" t="s">
        <v>228</v>
      </c>
      <c r="K44" s="381">
        <f t="shared" si="2"/>
        <v>100.25332488917036</v>
      </c>
      <c r="L44" s="379">
        <f t="shared" si="3"/>
        <v>101.89035916824196</v>
      </c>
    </row>
    <row r="45" spans="1:12" ht="13.5">
      <c r="A45" s="381" t="s">
        <v>229</v>
      </c>
      <c r="B45" s="472">
        <v>170.6</v>
      </c>
      <c r="C45" s="472">
        <v>63.8</v>
      </c>
      <c r="D45" s="381" t="s">
        <v>229</v>
      </c>
      <c r="E45" s="381">
        <f t="shared" si="0"/>
        <v>99.89460124136316</v>
      </c>
      <c r="F45" s="381">
        <f t="shared" si="1"/>
        <v>101.1093502377179</v>
      </c>
      <c r="G45" s="381" t="s">
        <v>229</v>
      </c>
      <c r="H45" s="472">
        <v>157.9</v>
      </c>
      <c r="I45" s="472">
        <v>52.9</v>
      </c>
      <c r="J45" s="381" t="s">
        <v>229</v>
      </c>
      <c r="K45" s="381">
        <f t="shared" si="2"/>
        <v>100</v>
      </c>
      <c r="L45" s="379">
        <f t="shared" si="3"/>
        <v>100</v>
      </c>
    </row>
    <row r="46" spans="1:12" ht="13.5">
      <c r="A46" s="381" t="s">
        <v>230</v>
      </c>
      <c r="B46" s="472">
        <v>170</v>
      </c>
      <c r="C46" s="472">
        <v>62.2</v>
      </c>
      <c r="D46" s="381" t="s">
        <v>230</v>
      </c>
      <c r="E46" s="381">
        <f t="shared" si="0"/>
        <v>99.54327204590702</v>
      </c>
      <c r="F46" s="381">
        <f t="shared" si="1"/>
        <v>98.57369255150556</v>
      </c>
      <c r="G46" s="381" t="s">
        <v>230</v>
      </c>
      <c r="H46" s="472">
        <v>157.4</v>
      </c>
      <c r="I46" s="472">
        <v>52.5</v>
      </c>
      <c r="J46" s="381" t="s">
        <v>230</v>
      </c>
      <c r="K46" s="381">
        <f t="shared" si="2"/>
        <v>99.68334388853705</v>
      </c>
      <c r="L46" s="379">
        <f t="shared" si="3"/>
        <v>99.24385633270322</v>
      </c>
    </row>
    <row r="47" spans="1:12" ht="13.5">
      <c r="A47" s="381" t="s">
        <v>231</v>
      </c>
      <c r="B47" s="472">
        <v>170.1</v>
      </c>
      <c r="C47" s="472">
        <v>62.5</v>
      </c>
      <c r="D47" s="381" t="s">
        <v>231</v>
      </c>
      <c r="E47" s="381">
        <f t="shared" si="0"/>
        <v>99.60182691181637</v>
      </c>
      <c r="F47" s="381">
        <f t="shared" si="1"/>
        <v>99.04912836767036</v>
      </c>
      <c r="G47" s="381" t="s">
        <v>231</v>
      </c>
      <c r="H47" s="472">
        <v>157.5</v>
      </c>
      <c r="I47" s="472">
        <v>53.9</v>
      </c>
      <c r="J47" s="381" t="s">
        <v>231</v>
      </c>
      <c r="K47" s="381">
        <f t="shared" si="2"/>
        <v>99.74667511082963</v>
      </c>
      <c r="L47" s="379">
        <f t="shared" si="3"/>
        <v>101.89035916824196</v>
      </c>
    </row>
    <row r="48" spans="1:12" ht="13.5">
      <c r="A48" s="381" t="s">
        <v>232</v>
      </c>
      <c r="B48" s="472">
        <v>170.2</v>
      </c>
      <c r="C48" s="472">
        <v>63.8</v>
      </c>
      <c r="D48" s="381" t="s">
        <v>232</v>
      </c>
      <c r="E48" s="381">
        <f t="shared" si="0"/>
        <v>99.66038177772573</v>
      </c>
      <c r="F48" s="381">
        <f t="shared" si="1"/>
        <v>101.1093502377179</v>
      </c>
      <c r="G48" s="381" t="s">
        <v>232</v>
      </c>
      <c r="H48" s="472">
        <v>157.3</v>
      </c>
      <c r="I48" s="472">
        <v>52.5</v>
      </c>
      <c r="J48" s="381" t="s">
        <v>232</v>
      </c>
      <c r="K48" s="381">
        <f t="shared" si="2"/>
        <v>99.62001266624446</v>
      </c>
      <c r="L48" s="379">
        <f t="shared" si="3"/>
        <v>99.24385633270322</v>
      </c>
    </row>
    <row r="49" spans="1:12" ht="13.5">
      <c r="A49" s="381" t="s">
        <v>233</v>
      </c>
      <c r="B49" s="472">
        <v>169.4</v>
      </c>
      <c r="C49" s="472">
        <v>61.3</v>
      </c>
      <c r="D49" s="381" t="s">
        <v>233</v>
      </c>
      <c r="E49" s="381">
        <f t="shared" si="0"/>
        <v>99.19194285045087</v>
      </c>
      <c r="F49" s="381">
        <f t="shared" si="1"/>
        <v>97.14738510301109</v>
      </c>
      <c r="G49" s="381" t="s">
        <v>233</v>
      </c>
      <c r="H49" s="472">
        <v>156.1</v>
      </c>
      <c r="I49" s="472">
        <v>50.9</v>
      </c>
      <c r="J49" s="381" t="s">
        <v>233</v>
      </c>
      <c r="K49" s="381">
        <f t="shared" si="2"/>
        <v>98.86003799873336</v>
      </c>
      <c r="L49" s="379">
        <f t="shared" si="3"/>
        <v>96.21928166351607</v>
      </c>
    </row>
    <row r="55" spans="1:11" ht="12">
      <c r="A55" t="s">
        <v>354</v>
      </c>
      <c r="B55" t="s">
        <v>184</v>
      </c>
      <c r="E55" t="s">
        <v>185</v>
      </c>
      <c r="G55" t="s">
        <v>355</v>
      </c>
      <c r="H55" t="s">
        <v>184</v>
      </c>
      <c r="K55" t="s">
        <v>185</v>
      </c>
    </row>
    <row r="56" spans="1:4" ht="12">
      <c r="A56" t="s">
        <v>186</v>
      </c>
      <c r="D56" t="s">
        <v>186</v>
      </c>
    </row>
    <row r="58" spans="1:12" ht="13.5">
      <c r="A58" s="381" t="s">
        <v>191</v>
      </c>
      <c r="B58" s="472">
        <v>172.4</v>
      </c>
      <c r="C58" s="416">
        <f>RANK($B58,($B$58:$B$104))</f>
        <v>1</v>
      </c>
      <c r="D58" s="381" t="s">
        <v>189</v>
      </c>
      <c r="E58" s="472">
        <v>66.3</v>
      </c>
      <c r="F58" s="416">
        <f aca="true" t="shared" si="4" ref="F58:F104">RANK($E58,($E$58:$E$104))</f>
        <v>1</v>
      </c>
      <c r="G58" s="381" t="s">
        <v>191</v>
      </c>
      <c r="H58" s="472">
        <v>159.3</v>
      </c>
      <c r="I58" s="416">
        <f aca="true" t="shared" si="5" ref="I58:I104">RANK($H58,($H$58:$H$104))</f>
        <v>1</v>
      </c>
      <c r="J58" s="381" t="s">
        <v>191</v>
      </c>
      <c r="K58" s="472">
        <v>55.2</v>
      </c>
      <c r="L58" s="416">
        <f aca="true" t="shared" si="6" ref="L58:L104">RANK($K58,($K$58:$K$104))</f>
        <v>1</v>
      </c>
    </row>
    <row r="59" spans="1:12" ht="13.5">
      <c r="A59" s="381" t="s">
        <v>188</v>
      </c>
      <c r="B59" s="472">
        <v>171.7</v>
      </c>
      <c r="C59" s="416">
        <f aca="true" t="shared" si="7" ref="C59:C104">RANK($B59,($B$58:$B$104))</f>
        <v>2</v>
      </c>
      <c r="D59" s="381" t="s">
        <v>188</v>
      </c>
      <c r="E59" s="472">
        <v>65.7</v>
      </c>
      <c r="F59" s="416">
        <f t="shared" si="4"/>
        <v>2</v>
      </c>
      <c r="G59" s="381" t="s">
        <v>204</v>
      </c>
      <c r="H59" s="472">
        <v>158.9</v>
      </c>
      <c r="I59" s="416">
        <f t="shared" si="5"/>
        <v>2</v>
      </c>
      <c r="J59" s="381" t="s">
        <v>193</v>
      </c>
      <c r="K59" s="472">
        <v>54.8</v>
      </c>
      <c r="L59" s="416">
        <f t="shared" si="6"/>
        <v>2</v>
      </c>
    </row>
    <row r="60" spans="1:12" ht="13.5">
      <c r="A60" s="381" t="s">
        <v>201</v>
      </c>
      <c r="B60" s="472">
        <v>171.7</v>
      </c>
      <c r="C60" s="416">
        <f t="shared" si="7"/>
        <v>2</v>
      </c>
      <c r="D60" s="381" t="s">
        <v>191</v>
      </c>
      <c r="E60" s="472">
        <v>65.7</v>
      </c>
      <c r="F60" s="416">
        <f t="shared" si="4"/>
        <v>2</v>
      </c>
      <c r="G60" s="381" t="s">
        <v>212</v>
      </c>
      <c r="H60" s="472">
        <v>158.9</v>
      </c>
      <c r="I60" s="416">
        <f t="shared" si="5"/>
        <v>2</v>
      </c>
      <c r="J60" s="381" t="s">
        <v>192</v>
      </c>
      <c r="K60" s="472">
        <v>54.6</v>
      </c>
      <c r="L60" s="416">
        <f t="shared" si="6"/>
        <v>3</v>
      </c>
    </row>
    <row r="61" spans="1:12" ht="13.5">
      <c r="A61" s="381" t="s">
        <v>189</v>
      </c>
      <c r="B61" s="472">
        <v>171.6</v>
      </c>
      <c r="C61" s="416">
        <f t="shared" si="7"/>
        <v>4</v>
      </c>
      <c r="D61" s="381" t="s">
        <v>190</v>
      </c>
      <c r="E61" s="472">
        <v>64.9</v>
      </c>
      <c r="F61" s="416">
        <f t="shared" si="4"/>
        <v>4</v>
      </c>
      <c r="G61" s="381" t="s">
        <v>201</v>
      </c>
      <c r="H61" s="472">
        <v>158.7</v>
      </c>
      <c r="I61" s="416">
        <f t="shared" si="5"/>
        <v>4</v>
      </c>
      <c r="J61" s="381" t="s">
        <v>189</v>
      </c>
      <c r="K61" s="472">
        <v>54.5</v>
      </c>
      <c r="L61" s="416">
        <f t="shared" si="6"/>
        <v>4</v>
      </c>
    </row>
    <row r="62" spans="1:12" ht="13.5">
      <c r="A62" s="381" t="s">
        <v>202</v>
      </c>
      <c r="B62" s="472">
        <v>171.4</v>
      </c>
      <c r="C62" s="416">
        <f t="shared" si="7"/>
        <v>5</v>
      </c>
      <c r="D62" s="381" t="s">
        <v>222</v>
      </c>
      <c r="E62" s="472">
        <v>64.6</v>
      </c>
      <c r="F62" s="416">
        <f t="shared" si="4"/>
        <v>5</v>
      </c>
      <c r="G62" s="381" t="s">
        <v>211</v>
      </c>
      <c r="H62" s="472">
        <v>158.5</v>
      </c>
      <c r="I62" s="416">
        <f t="shared" si="5"/>
        <v>5</v>
      </c>
      <c r="J62" s="381" t="s">
        <v>227</v>
      </c>
      <c r="K62" s="472">
        <v>54.5</v>
      </c>
      <c r="L62" s="416">
        <f t="shared" si="6"/>
        <v>4</v>
      </c>
    </row>
    <row r="63" spans="1:12" ht="13.5">
      <c r="A63" s="381" t="s">
        <v>204</v>
      </c>
      <c r="B63" s="472">
        <v>171.4</v>
      </c>
      <c r="C63" s="416">
        <f t="shared" si="7"/>
        <v>5</v>
      </c>
      <c r="D63" s="381" t="s">
        <v>193</v>
      </c>
      <c r="E63" s="472">
        <v>64.5</v>
      </c>
      <c r="F63" s="416">
        <f t="shared" si="4"/>
        <v>6</v>
      </c>
      <c r="G63" s="381" t="s">
        <v>198</v>
      </c>
      <c r="H63" s="472">
        <v>158.4</v>
      </c>
      <c r="I63" s="416">
        <f t="shared" si="5"/>
        <v>6</v>
      </c>
      <c r="J63" s="381" t="s">
        <v>225</v>
      </c>
      <c r="K63" s="472">
        <v>54.3</v>
      </c>
      <c r="L63" s="416">
        <f t="shared" si="6"/>
        <v>6</v>
      </c>
    </row>
    <row r="64" spans="1:12" ht="13.5">
      <c r="A64" s="381" t="s">
        <v>217</v>
      </c>
      <c r="B64" s="472">
        <v>171.4</v>
      </c>
      <c r="C64" s="416">
        <f t="shared" si="7"/>
        <v>5</v>
      </c>
      <c r="D64" s="381" t="s">
        <v>195</v>
      </c>
      <c r="E64" s="472">
        <v>64.5</v>
      </c>
      <c r="F64" s="416">
        <f t="shared" si="4"/>
        <v>6</v>
      </c>
      <c r="G64" s="381" t="s">
        <v>200</v>
      </c>
      <c r="H64" s="472">
        <v>158.4</v>
      </c>
      <c r="I64" s="416">
        <f t="shared" si="5"/>
        <v>6</v>
      </c>
      <c r="J64" s="381" t="s">
        <v>211</v>
      </c>
      <c r="K64" s="472">
        <v>54.1</v>
      </c>
      <c r="L64" s="416">
        <f t="shared" si="6"/>
        <v>7</v>
      </c>
    </row>
    <row r="65" spans="1:12" ht="13.5">
      <c r="A65" s="381" t="s">
        <v>199</v>
      </c>
      <c r="B65" s="472">
        <v>171.2</v>
      </c>
      <c r="C65" s="416">
        <f t="shared" si="7"/>
        <v>8</v>
      </c>
      <c r="D65" s="381" t="s">
        <v>205</v>
      </c>
      <c r="E65" s="472">
        <v>64.1</v>
      </c>
      <c r="F65" s="416">
        <f t="shared" si="4"/>
        <v>8</v>
      </c>
      <c r="G65" s="381" t="s">
        <v>192</v>
      </c>
      <c r="H65" s="472">
        <v>158.3</v>
      </c>
      <c r="I65" s="416">
        <f t="shared" si="5"/>
        <v>8</v>
      </c>
      <c r="J65" s="381" t="s">
        <v>190</v>
      </c>
      <c r="K65" s="472">
        <v>54</v>
      </c>
      <c r="L65" s="416">
        <f t="shared" si="6"/>
        <v>8</v>
      </c>
    </row>
    <row r="66" spans="1:12" ht="13.5">
      <c r="A66" s="476" t="s">
        <v>203</v>
      </c>
      <c r="B66" s="477">
        <v>171.2</v>
      </c>
      <c r="C66" s="416">
        <f t="shared" si="7"/>
        <v>8</v>
      </c>
      <c r="D66" s="381" t="s">
        <v>206</v>
      </c>
      <c r="E66" s="472">
        <v>64.1</v>
      </c>
      <c r="F66" s="416">
        <f t="shared" si="4"/>
        <v>8</v>
      </c>
      <c r="G66" s="476" t="s">
        <v>203</v>
      </c>
      <c r="H66" s="477">
        <v>158.3</v>
      </c>
      <c r="I66" s="416">
        <f t="shared" si="5"/>
        <v>8</v>
      </c>
      <c r="J66" s="381" t="s">
        <v>228</v>
      </c>
      <c r="K66" s="472">
        <v>53.9</v>
      </c>
      <c r="L66" s="416">
        <f t="shared" si="6"/>
        <v>9</v>
      </c>
    </row>
    <row r="67" spans="1:12" ht="13.5">
      <c r="A67" s="381" t="s">
        <v>205</v>
      </c>
      <c r="B67" s="472">
        <v>171.1</v>
      </c>
      <c r="C67" s="416">
        <f t="shared" si="7"/>
        <v>10</v>
      </c>
      <c r="D67" s="381" t="s">
        <v>201</v>
      </c>
      <c r="E67" s="472">
        <v>64</v>
      </c>
      <c r="F67" s="416">
        <f t="shared" si="4"/>
        <v>10</v>
      </c>
      <c r="G67" s="381" t="s">
        <v>228</v>
      </c>
      <c r="H67" s="472">
        <v>158.3</v>
      </c>
      <c r="I67" s="416">
        <f t="shared" si="5"/>
        <v>8</v>
      </c>
      <c r="J67" s="381" t="s">
        <v>231</v>
      </c>
      <c r="K67" s="472">
        <v>53.9</v>
      </c>
      <c r="L67" s="416">
        <f t="shared" si="6"/>
        <v>9</v>
      </c>
    </row>
    <row r="68" spans="1:12" ht="13.5">
      <c r="A68" s="381" t="s">
        <v>200</v>
      </c>
      <c r="B68" s="472">
        <v>171</v>
      </c>
      <c r="C68" s="416">
        <f t="shared" si="7"/>
        <v>11</v>
      </c>
      <c r="D68" s="381" t="s">
        <v>214</v>
      </c>
      <c r="E68" s="472">
        <v>64</v>
      </c>
      <c r="F68" s="416">
        <f t="shared" si="4"/>
        <v>10</v>
      </c>
      <c r="G68" s="381" t="s">
        <v>188</v>
      </c>
      <c r="H68" s="472">
        <v>158.2</v>
      </c>
      <c r="I68" s="416">
        <f t="shared" si="5"/>
        <v>11</v>
      </c>
      <c r="J68" s="381" t="s">
        <v>222</v>
      </c>
      <c r="K68" s="472">
        <v>53.8</v>
      </c>
      <c r="L68" s="416">
        <f t="shared" si="6"/>
        <v>11</v>
      </c>
    </row>
    <row r="69" spans="1:12" ht="13.5">
      <c r="A69" s="381" t="s">
        <v>208</v>
      </c>
      <c r="B69" s="472">
        <v>171</v>
      </c>
      <c r="C69" s="416">
        <f t="shared" si="7"/>
        <v>11</v>
      </c>
      <c r="D69" s="381" t="s">
        <v>192</v>
      </c>
      <c r="E69" s="472">
        <v>63.9</v>
      </c>
      <c r="F69" s="416">
        <f t="shared" si="4"/>
        <v>12</v>
      </c>
      <c r="G69" s="381" t="s">
        <v>197</v>
      </c>
      <c r="H69" s="472">
        <v>158.2</v>
      </c>
      <c r="I69" s="416">
        <f t="shared" si="5"/>
        <v>11</v>
      </c>
      <c r="J69" s="381" t="s">
        <v>188</v>
      </c>
      <c r="K69" s="472">
        <v>53.7</v>
      </c>
      <c r="L69" s="416">
        <f t="shared" si="6"/>
        <v>12</v>
      </c>
    </row>
    <row r="70" spans="1:12" ht="13.5">
      <c r="A70" s="381" t="s">
        <v>211</v>
      </c>
      <c r="B70" s="472">
        <v>171</v>
      </c>
      <c r="C70" s="416">
        <f t="shared" si="7"/>
        <v>11</v>
      </c>
      <c r="D70" s="381" t="s">
        <v>217</v>
      </c>
      <c r="E70" s="472">
        <v>63.9</v>
      </c>
      <c r="F70" s="416">
        <f t="shared" si="4"/>
        <v>12</v>
      </c>
      <c r="G70" s="381" t="s">
        <v>202</v>
      </c>
      <c r="H70" s="472">
        <v>158.2</v>
      </c>
      <c r="I70" s="416">
        <f t="shared" si="5"/>
        <v>11</v>
      </c>
      <c r="J70" s="381" t="s">
        <v>196</v>
      </c>
      <c r="K70" s="472">
        <v>53.6</v>
      </c>
      <c r="L70" s="416">
        <f t="shared" si="6"/>
        <v>13</v>
      </c>
    </row>
    <row r="71" spans="1:12" ht="13.5">
      <c r="A71" s="381" t="s">
        <v>212</v>
      </c>
      <c r="B71" s="472">
        <v>171</v>
      </c>
      <c r="C71" s="416">
        <f t="shared" si="7"/>
        <v>11</v>
      </c>
      <c r="D71" s="381" t="s">
        <v>202</v>
      </c>
      <c r="E71" s="472">
        <v>63.8</v>
      </c>
      <c r="F71" s="416">
        <f t="shared" si="4"/>
        <v>14</v>
      </c>
      <c r="G71" s="381" t="s">
        <v>215</v>
      </c>
      <c r="H71" s="472">
        <v>158.2</v>
      </c>
      <c r="I71" s="416">
        <f t="shared" si="5"/>
        <v>11</v>
      </c>
      <c r="J71" s="381" t="s">
        <v>212</v>
      </c>
      <c r="K71" s="472">
        <v>53.6</v>
      </c>
      <c r="L71" s="416">
        <f t="shared" si="6"/>
        <v>13</v>
      </c>
    </row>
    <row r="72" spans="1:12" ht="13.5">
      <c r="A72" s="381" t="s">
        <v>213</v>
      </c>
      <c r="B72" s="472">
        <v>171</v>
      </c>
      <c r="C72" s="416">
        <f t="shared" si="7"/>
        <v>11</v>
      </c>
      <c r="D72" s="381" t="s">
        <v>226</v>
      </c>
      <c r="E72" s="472">
        <v>63.8</v>
      </c>
      <c r="F72" s="416">
        <f t="shared" si="4"/>
        <v>14</v>
      </c>
      <c r="G72" s="381" t="s">
        <v>199</v>
      </c>
      <c r="H72" s="472">
        <v>158.1</v>
      </c>
      <c r="I72" s="416">
        <f t="shared" si="5"/>
        <v>15</v>
      </c>
      <c r="J72" s="381" t="s">
        <v>195</v>
      </c>
      <c r="K72" s="472">
        <v>53.5</v>
      </c>
      <c r="L72" s="416">
        <f t="shared" si="6"/>
        <v>15</v>
      </c>
    </row>
    <row r="73" spans="1:12" ht="13.5">
      <c r="A73" s="381" t="s">
        <v>214</v>
      </c>
      <c r="B73" s="472">
        <v>171</v>
      </c>
      <c r="C73" s="416">
        <f t="shared" si="7"/>
        <v>11</v>
      </c>
      <c r="D73" s="381" t="s">
        <v>229</v>
      </c>
      <c r="E73" s="472">
        <v>63.8</v>
      </c>
      <c r="F73" s="416">
        <f t="shared" si="4"/>
        <v>14</v>
      </c>
      <c r="G73" s="381" t="s">
        <v>207</v>
      </c>
      <c r="H73" s="472">
        <v>158.1</v>
      </c>
      <c r="I73" s="416">
        <f t="shared" si="5"/>
        <v>15</v>
      </c>
      <c r="J73" s="381" t="s">
        <v>204</v>
      </c>
      <c r="K73" s="472">
        <v>53.5</v>
      </c>
      <c r="L73" s="416">
        <f t="shared" si="6"/>
        <v>15</v>
      </c>
    </row>
    <row r="74" spans="1:12" ht="13.5">
      <c r="A74" s="381" t="s">
        <v>193</v>
      </c>
      <c r="B74" s="472">
        <v>170.9</v>
      </c>
      <c r="C74" s="416">
        <f t="shared" si="7"/>
        <v>17</v>
      </c>
      <c r="D74" s="381" t="s">
        <v>232</v>
      </c>
      <c r="E74" s="472">
        <v>63.8</v>
      </c>
      <c r="F74" s="416">
        <f t="shared" si="4"/>
        <v>14</v>
      </c>
      <c r="G74" s="381" t="s">
        <v>217</v>
      </c>
      <c r="H74" s="472">
        <v>158.1</v>
      </c>
      <c r="I74" s="416">
        <f t="shared" si="5"/>
        <v>15</v>
      </c>
      <c r="J74" s="476" t="s">
        <v>203</v>
      </c>
      <c r="K74" s="477">
        <v>53.4</v>
      </c>
      <c r="L74" s="416">
        <f t="shared" si="6"/>
        <v>17</v>
      </c>
    </row>
    <row r="75" spans="1:12" ht="13.5">
      <c r="A75" s="381" t="s">
        <v>198</v>
      </c>
      <c r="B75" s="472">
        <v>170.9</v>
      </c>
      <c r="C75" s="416">
        <f t="shared" si="7"/>
        <v>17</v>
      </c>
      <c r="D75" s="381" t="s">
        <v>228</v>
      </c>
      <c r="E75" s="472">
        <v>63.6</v>
      </c>
      <c r="F75" s="416">
        <f t="shared" si="4"/>
        <v>18</v>
      </c>
      <c r="G75" s="381" t="s">
        <v>196</v>
      </c>
      <c r="H75" s="472">
        <v>158</v>
      </c>
      <c r="I75" s="416">
        <f t="shared" si="5"/>
        <v>18</v>
      </c>
      <c r="J75" s="381" t="s">
        <v>206</v>
      </c>
      <c r="K75" s="472">
        <v>53.4</v>
      </c>
      <c r="L75" s="416">
        <f t="shared" si="6"/>
        <v>17</v>
      </c>
    </row>
    <row r="76" spans="1:12" ht="13.5">
      <c r="A76" s="381" t="s">
        <v>210</v>
      </c>
      <c r="B76" s="472">
        <v>170.9</v>
      </c>
      <c r="C76" s="416">
        <f t="shared" si="7"/>
        <v>17</v>
      </c>
      <c r="D76" s="381" t="s">
        <v>198</v>
      </c>
      <c r="E76" s="472">
        <v>63.3</v>
      </c>
      <c r="F76" s="416">
        <f t="shared" si="4"/>
        <v>19</v>
      </c>
      <c r="G76" s="381" t="s">
        <v>208</v>
      </c>
      <c r="H76" s="472">
        <v>158</v>
      </c>
      <c r="I76" s="416">
        <f t="shared" si="5"/>
        <v>18</v>
      </c>
      <c r="J76" s="381" t="s">
        <v>215</v>
      </c>
      <c r="K76" s="472">
        <v>53.4</v>
      </c>
      <c r="L76" s="416">
        <f t="shared" si="6"/>
        <v>17</v>
      </c>
    </row>
    <row r="77" spans="1:12" ht="13.5">
      <c r="A77" s="381" t="s">
        <v>215</v>
      </c>
      <c r="B77" s="472">
        <v>170.9</v>
      </c>
      <c r="C77" s="416">
        <f t="shared" si="7"/>
        <v>17</v>
      </c>
      <c r="D77" s="381" t="s">
        <v>187</v>
      </c>
      <c r="E77" s="472">
        <v>63.2</v>
      </c>
      <c r="F77" s="416">
        <f t="shared" si="4"/>
        <v>20</v>
      </c>
      <c r="G77" s="381" t="s">
        <v>214</v>
      </c>
      <c r="H77" s="472">
        <v>158</v>
      </c>
      <c r="I77" s="416">
        <f t="shared" si="5"/>
        <v>18</v>
      </c>
      <c r="J77" s="381" t="s">
        <v>218</v>
      </c>
      <c r="K77" s="472">
        <v>53.3</v>
      </c>
      <c r="L77" s="416">
        <f t="shared" si="6"/>
        <v>20</v>
      </c>
    </row>
    <row r="78" spans="1:12" ht="13.5">
      <c r="A78" s="381" t="s">
        <v>187</v>
      </c>
      <c r="B78" s="472">
        <v>170.8</v>
      </c>
      <c r="C78" s="416">
        <f t="shared" si="7"/>
        <v>21</v>
      </c>
      <c r="D78" s="381" t="s">
        <v>196</v>
      </c>
      <c r="E78" s="472">
        <v>63.2</v>
      </c>
      <c r="F78" s="416">
        <f t="shared" si="4"/>
        <v>20</v>
      </c>
      <c r="G78" s="381" t="s">
        <v>195</v>
      </c>
      <c r="H78" s="472">
        <v>157.9</v>
      </c>
      <c r="I78" s="416">
        <f t="shared" si="5"/>
        <v>21</v>
      </c>
      <c r="J78" s="381" t="s">
        <v>197</v>
      </c>
      <c r="K78" s="472">
        <v>53.2</v>
      </c>
      <c r="L78" s="416">
        <f t="shared" si="6"/>
        <v>21</v>
      </c>
    </row>
    <row r="79" spans="1:12" ht="13.5">
      <c r="A79" s="381" t="s">
        <v>192</v>
      </c>
      <c r="B79" s="472">
        <v>170.8</v>
      </c>
      <c r="C79" s="416">
        <f t="shared" si="7"/>
        <v>21</v>
      </c>
      <c r="D79" s="381" t="s">
        <v>204</v>
      </c>
      <c r="E79" s="472">
        <v>63.2</v>
      </c>
      <c r="F79" s="416">
        <f t="shared" si="4"/>
        <v>20</v>
      </c>
      <c r="G79" s="381" t="s">
        <v>205</v>
      </c>
      <c r="H79" s="472">
        <v>157.9</v>
      </c>
      <c r="I79" s="416">
        <f t="shared" si="5"/>
        <v>21</v>
      </c>
      <c r="J79" s="381" t="s">
        <v>202</v>
      </c>
      <c r="K79" s="472">
        <v>53.2</v>
      </c>
      <c r="L79" s="416">
        <f t="shared" si="6"/>
        <v>21</v>
      </c>
    </row>
    <row r="80" spans="1:12" ht="13.5">
      <c r="A80" s="381" t="s">
        <v>209</v>
      </c>
      <c r="B80" s="472">
        <v>170.8</v>
      </c>
      <c r="C80" s="416">
        <f t="shared" si="7"/>
        <v>21</v>
      </c>
      <c r="D80" s="381" t="s">
        <v>194</v>
      </c>
      <c r="E80" s="472">
        <v>63.1</v>
      </c>
      <c r="F80" s="416">
        <f t="shared" si="4"/>
        <v>23</v>
      </c>
      <c r="G80" s="381" t="s">
        <v>210</v>
      </c>
      <c r="H80" s="472">
        <v>157.9</v>
      </c>
      <c r="I80" s="416">
        <f t="shared" si="5"/>
        <v>21</v>
      </c>
      <c r="J80" s="381" t="s">
        <v>208</v>
      </c>
      <c r="K80" s="472">
        <v>53.2</v>
      </c>
      <c r="L80" s="416">
        <f t="shared" si="6"/>
        <v>21</v>
      </c>
    </row>
    <row r="81" spans="1:12" ht="13.5">
      <c r="A81" s="381" t="s">
        <v>226</v>
      </c>
      <c r="B81" s="472">
        <v>170.8</v>
      </c>
      <c r="C81" s="416">
        <f t="shared" si="7"/>
        <v>21</v>
      </c>
      <c r="D81" s="381" t="s">
        <v>224</v>
      </c>
      <c r="E81" s="472">
        <v>63.1</v>
      </c>
      <c r="F81" s="416">
        <f t="shared" si="4"/>
        <v>23</v>
      </c>
      <c r="G81" s="381" t="s">
        <v>229</v>
      </c>
      <c r="H81" s="472">
        <v>157.9</v>
      </c>
      <c r="I81" s="416">
        <f t="shared" si="5"/>
        <v>21</v>
      </c>
      <c r="J81" s="381" t="s">
        <v>201</v>
      </c>
      <c r="K81" s="472">
        <v>53.1</v>
      </c>
      <c r="L81" s="416">
        <f t="shared" si="6"/>
        <v>24</v>
      </c>
    </row>
    <row r="82" spans="1:12" ht="13.5">
      <c r="A82" s="381" t="s">
        <v>190</v>
      </c>
      <c r="B82" s="472">
        <v>170.7</v>
      </c>
      <c r="C82" s="416">
        <f t="shared" si="7"/>
        <v>25</v>
      </c>
      <c r="D82" s="381" t="s">
        <v>209</v>
      </c>
      <c r="E82" s="472">
        <v>63</v>
      </c>
      <c r="F82" s="416">
        <f t="shared" si="4"/>
        <v>25</v>
      </c>
      <c r="G82" s="381" t="s">
        <v>190</v>
      </c>
      <c r="H82" s="472">
        <v>157.8</v>
      </c>
      <c r="I82" s="416">
        <f t="shared" si="5"/>
        <v>25</v>
      </c>
      <c r="J82" s="381" t="s">
        <v>219</v>
      </c>
      <c r="K82" s="472">
        <v>53.1</v>
      </c>
      <c r="L82" s="416">
        <f t="shared" si="6"/>
        <v>24</v>
      </c>
    </row>
    <row r="83" spans="1:12" ht="13.5">
      <c r="A83" s="381" t="s">
        <v>194</v>
      </c>
      <c r="B83" s="472">
        <v>170.7</v>
      </c>
      <c r="C83" s="416">
        <f t="shared" si="7"/>
        <v>25</v>
      </c>
      <c r="D83" s="381" t="s">
        <v>199</v>
      </c>
      <c r="E83" s="472">
        <v>62.9</v>
      </c>
      <c r="F83" s="416">
        <f t="shared" si="4"/>
        <v>26</v>
      </c>
      <c r="G83" s="381" t="s">
        <v>193</v>
      </c>
      <c r="H83" s="472">
        <v>157.8</v>
      </c>
      <c r="I83" s="416">
        <f t="shared" si="5"/>
        <v>25</v>
      </c>
      <c r="J83" s="381" t="s">
        <v>194</v>
      </c>
      <c r="K83" s="472">
        <v>53</v>
      </c>
      <c r="L83" s="416">
        <f t="shared" si="6"/>
        <v>26</v>
      </c>
    </row>
    <row r="84" spans="1:12" ht="13.5">
      <c r="A84" s="381" t="s">
        <v>196</v>
      </c>
      <c r="B84" s="472">
        <v>170.7</v>
      </c>
      <c r="C84" s="416">
        <f t="shared" si="7"/>
        <v>25</v>
      </c>
      <c r="D84" s="476" t="s">
        <v>203</v>
      </c>
      <c r="E84" s="477">
        <v>62.9</v>
      </c>
      <c r="F84" s="416">
        <f t="shared" si="4"/>
        <v>26</v>
      </c>
      <c r="G84" s="381" t="s">
        <v>209</v>
      </c>
      <c r="H84" s="472">
        <v>157.8</v>
      </c>
      <c r="I84" s="416">
        <f t="shared" si="5"/>
        <v>25</v>
      </c>
      <c r="J84" s="381" t="s">
        <v>187</v>
      </c>
      <c r="K84" s="472">
        <v>52.9</v>
      </c>
      <c r="L84" s="416">
        <f t="shared" si="6"/>
        <v>27</v>
      </c>
    </row>
    <row r="85" spans="1:12" ht="13.5">
      <c r="A85" s="381" t="s">
        <v>216</v>
      </c>
      <c r="B85" s="472">
        <v>170.7</v>
      </c>
      <c r="C85" s="416">
        <f t="shared" si="7"/>
        <v>25</v>
      </c>
      <c r="D85" s="381" t="s">
        <v>213</v>
      </c>
      <c r="E85" s="472">
        <v>62.9</v>
      </c>
      <c r="F85" s="416">
        <f t="shared" si="4"/>
        <v>26</v>
      </c>
      <c r="G85" s="381" t="s">
        <v>213</v>
      </c>
      <c r="H85" s="472">
        <v>157.8</v>
      </c>
      <c r="I85" s="416">
        <f t="shared" si="5"/>
        <v>25</v>
      </c>
      <c r="J85" s="381" t="s">
        <v>205</v>
      </c>
      <c r="K85" s="472">
        <v>52.9</v>
      </c>
      <c r="L85" s="416">
        <f t="shared" si="6"/>
        <v>27</v>
      </c>
    </row>
    <row r="86" spans="1:12" ht="13.5">
      <c r="A86" s="381" t="s">
        <v>228</v>
      </c>
      <c r="B86" s="472">
        <v>170.7</v>
      </c>
      <c r="C86" s="416">
        <f t="shared" si="7"/>
        <v>25</v>
      </c>
      <c r="D86" s="381" t="s">
        <v>219</v>
      </c>
      <c r="E86" s="472">
        <v>62.9</v>
      </c>
      <c r="F86" s="416">
        <f t="shared" si="4"/>
        <v>26</v>
      </c>
      <c r="G86" s="381" t="s">
        <v>224</v>
      </c>
      <c r="H86" s="472">
        <v>157.8</v>
      </c>
      <c r="I86" s="416">
        <f t="shared" si="5"/>
        <v>25</v>
      </c>
      <c r="J86" s="381" t="s">
        <v>210</v>
      </c>
      <c r="K86" s="472">
        <v>52.9</v>
      </c>
      <c r="L86" s="416">
        <f t="shared" si="6"/>
        <v>27</v>
      </c>
    </row>
    <row r="87" spans="1:12" ht="13.5">
      <c r="A87" s="381" t="s">
        <v>197</v>
      </c>
      <c r="B87" s="472">
        <v>170.6</v>
      </c>
      <c r="C87" s="416">
        <f t="shared" si="7"/>
        <v>30</v>
      </c>
      <c r="D87" s="381" t="s">
        <v>225</v>
      </c>
      <c r="E87" s="472">
        <v>62.9</v>
      </c>
      <c r="F87" s="416">
        <f t="shared" si="4"/>
        <v>26</v>
      </c>
      <c r="G87" s="381" t="s">
        <v>187</v>
      </c>
      <c r="H87" s="472">
        <v>157.7</v>
      </c>
      <c r="I87" s="416">
        <f t="shared" si="5"/>
        <v>30</v>
      </c>
      <c r="J87" s="381" t="s">
        <v>217</v>
      </c>
      <c r="K87" s="472">
        <v>52.9</v>
      </c>
      <c r="L87" s="416">
        <f t="shared" si="6"/>
        <v>27</v>
      </c>
    </row>
    <row r="88" spans="1:12" ht="13.5">
      <c r="A88" s="381" t="s">
        <v>229</v>
      </c>
      <c r="B88" s="472">
        <v>170.6</v>
      </c>
      <c r="C88" s="416">
        <f t="shared" si="7"/>
        <v>30</v>
      </c>
      <c r="D88" s="381" t="s">
        <v>208</v>
      </c>
      <c r="E88" s="472">
        <v>62.8</v>
      </c>
      <c r="F88" s="416">
        <f t="shared" si="4"/>
        <v>31</v>
      </c>
      <c r="G88" s="381" t="s">
        <v>206</v>
      </c>
      <c r="H88" s="472">
        <v>157.7</v>
      </c>
      <c r="I88" s="416">
        <f t="shared" si="5"/>
        <v>30</v>
      </c>
      <c r="J88" s="381" t="s">
        <v>229</v>
      </c>
      <c r="K88" s="472">
        <v>52.9</v>
      </c>
      <c r="L88" s="416">
        <f t="shared" si="6"/>
        <v>27</v>
      </c>
    </row>
    <row r="89" spans="1:12" ht="13.5">
      <c r="A89" s="381" t="s">
        <v>195</v>
      </c>
      <c r="B89" s="472">
        <v>170.5</v>
      </c>
      <c r="C89" s="416">
        <f t="shared" si="7"/>
        <v>32</v>
      </c>
      <c r="D89" s="381" t="s">
        <v>210</v>
      </c>
      <c r="E89" s="472">
        <v>62.8</v>
      </c>
      <c r="F89" s="416">
        <f t="shared" si="4"/>
        <v>31</v>
      </c>
      <c r="G89" s="381" t="s">
        <v>216</v>
      </c>
      <c r="H89" s="472">
        <v>157.6</v>
      </c>
      <c r="I89" s="416">
        <f t="shared" si="5"/>
        <v>32</v>
      </c>
      <c r="J89" s="381" t="s">
        <v>220</v>
      </c>
      <c r="K89" s="472">
        <v>52.8</v>
      </c>
      <c r="L89" s="416">
        <f t="shared" si="6"/>
        <v>32</v>
      </c>
    </row>
    <row r="90" spans="1:12" ht="13.5">
      <c r="A90" s="381" t="s">
        <v>206</v>
      </c>
      <c r="B90" s="472">
        <v>170.4</v>
      </c>
      <c r="C90" s="416">
        <f t="shared" si="7"/>
        <v>33</v>
      </c>
      <c r="D90" s="381" t="s">
        <v>215</v>
      </c>
      <c r="E90" s="472">
        <v>62.8</v>
      </c>
      <c r="F90" s="416">
        <f t="shared" si="4"/>
        <v>31</v>
      </c>
      <c r="G90" s="381" t="s">
        <v>189</v>
      </c>
      <c r="H90" s="472">
        <v>157.5</v>
      </c>
      <c r="I90" s="416">
        <f t="shared" si="5"/>
        <v>33</v>
      </c>
      <c r="J90" s="381" t="s">
        <v>226</v>
      </c>
      <c r="K90" s="472">
        <v>52.7</v>
      </c>
      <c r="L90" s="416">
        <f t="shared" si="6"/>
        <v>33</v>
      </c>
    </row>
    <row r="91" spans="1:12" ht="13.5">
      <c r="A91" s="381" t="s">
        <v>207</v>
      </c>
      <c r="B91" s="472">
        <v>170.4</v>
      </c>
      <c r="C91" s="416">
        <f t="shared" si="7"/>
        <v>33</v>
      </c>
      <c r="D91" s="381" t="s">
        <v>216</v>
      </c>
      <c r="E91" s="472">
        <v>62.8</v>
      </c>
      <c r="F91" s="416">
        <f t="shared" si="4"/>
        <v>31</v>
      </c>
      <c r="G91" s="381" t="s">
        <v>194</v>
      </c>
      <c r="H91" s="472">
        <v>157.5</v>
      </c>
      <c r="I91" s="416">
        <f t="shared" si="5"/>
        <v>33</v>
      </c>
      <c r="J91" s="381" t="s">
        <v>207</v>
      </c>
      <c r="K91" s="472">
        <v>52.5</v>
      </c>
      <c r="L91" s="416">
        <f t="shared" si="6"/>
        <v>34</v>
      </c>
    </row>
    <row r="92" spans="1:12" ht="13.5">
      <c r="A92" s="381" t="s">
        <v>223</v>
      </c>
      <c r="B92" s="472">
        <v>170.4</v>
      </c>
      <c r="C92" s="416">
        <f t="shared" si="7"/>
        <v>33</v>
      </c>
      <c r="D92" s="381" t="s">
        <v>212</v>
      </c>
      <c r="E92" s="472">
        <v>62.7</v>
      </c>
      <c r="F92" s="416">
        <f t="shared" si="4"/>
        <v>35</v>
      </c>
      <c r="G92" s="381" t="s">
        <v>218</v>
      </c>
      <c r="H92" s="472">
        <v>157.5</v>
      </c>
      <c r="I92" s="416">
        <f t="shared" si="5"/>
        <v>33</v>
      </c>
      <c r="J92" s="381" t="s">
        <v>214</v>
      </c>
      <c r="K92" s="472">
        <v>52.5</v>
      </c>
      <c r="L92" s="416">
        <f t="shared" si="6"/>
        <v>34</v>
      </c>
    </row>
    <row r="93" spans="1:12" ht="13.5">
      <c r="A93" s="381" t="s">
        <v>232</v>
      </c>
      <c r="B93" s="472">
        <v>170.2</v>
      </c>
      <c r="C93" s="416">
        <f t="shared" si="7"/>
        <v>36</v>
      </c>
      <c r="D93" s="381" t="s">
        <v>220</v>
      </c>
      <c r="E93" s="472">
        <v>62.7</v>
      </c>
      <c r="F93" s="416">
        <f t="shared" si="4"/>
        <v>35</v>
      </c>
      <c r="G93" s="381" t="s">
        <v>221</v>
      </c>
      <c r="H93" s="472">
        <v>157.5</v>
      </c>
      <c r="I93" s="416">
        <f t="shared" si="5"/>
        <v>33</v>
      </c>
      <c r="J93" s="381" t="s">
        <v>224</v>
      </c>
      <c r="K93" s="472">
        <v>52.5</v>
      </c>
      <c r="L93" s="416">
        <f t="shared" si="6"/>
        <v>34</v>
      </c>
    </row>
    <row r="94" spans="1:12" ht="13.5">
      <c r="A94" s="381" t="s">
        <v>219</v>
      </c>
      <c r="B94" s="472">
        <v>170.1</v>
      </c>
      <c r="C94" s="416">
        <f t="shared" si="7"/>
        <v>37</v>
      </c>
      <c r="D94" s="381" t="s">
        <v>223</v>
      </c>
      <c r="E94" s="472">
        <v>62.6</v>
      </c>
      <c r="F94" s="416">
        <f t="shared" si="4"/>
        <v>37</v>
      </c>
      <c r="G94" s="381" t="s">
        <v>231</v>
      </c>
      <c r="H94" s="472">
        <v>157.5</v>
      </c>
      <c r="I94" s="416">
        <f t="shared" si="5"/>
        <v>33</v>
      </c>
      <c r="J94" s="381" t="s">
        <v>230</v>
      </c>
      <c r="K94" s="472">
        <v>52.5</v>
      </c>
      <c r="L94" s="416">
        <f t="shared" si="6"/>
        <v>34</v>
      </c>
    </row>
    <row r="95" spans="1:12" ht="13.5">
      <c r="A95" s="381" t="s">
        <v>221</v>
      </c>
      <c r="B95" s="472">
        <v>170.1</v>
      </c>
      <c r="C95" s="416">
        <f t="shared" si="7"/>
        <v>37</v>
      </c>
      <c r="D95" s="381" t="s">
        <v>231</v>
      </c>
      <c r="E95" s="472">
        <v>62.5</v>
      </c>
      <c r="F95" s="416">
        <f t="shared" si="4"/>
        <v>38</v>
      </c>
      <c r="G95" s="381" t="s">
        <v>219</v>
      </c>
      <c r="H95" s="472">
        <v>157.4</v>
      </c>
      <c r="I95" s="416">
        <f t="shared" si="5"/>
        <v>38</v>
      </c>
      <c r="J95" s="381" t="s">
        <v>232</v>
      </c>
      <c r="K95" s="472">
        <v>52.5</v>
      </c>
      <c r="L95" s="416">
        <f t="shared" si="6"/>
        <v>34</v>
      </c>
    </row>
    <row r="96" spans="1:12" ht="13.5">
      <c r="A96" s="381" t="s">
        <v>231</v>
      </c>
      <c r="B96" s="472">
        <v>170.1</v>
      </c>
      <c r="C96" s="416">
        <f t="shared" si="7"/>
        <v>37</v>
      </c>
      <c r="D96" s="381" t="s">
        <v>207</v>
      </c>
      <c r="E96" s="472">
        <v>62.3</v>
      </c>
      <c r="F96" s="416">
        <f t="shared" si="4"/>
        <v>39</v>
      </c>
      <c r="G96" s="381" t="s">
        <v>222</v>
      </c>
      <c r="H96" s="472">
        <v>157.4</v>
      </c>
      <c r="I96" s="416">
        <f t="shared" si="5"/>
        <v>38</v>
      </c>
      <c r="J96" s="381" t="s">
        <v>200</v>
      </c>
      <c r="K96" s="472">
        <v>52.4</v>
      </c>
      <c r="L96" s="416">
        <f t="shared" si="6"/>
        <v>39</v>
      </c>
    </row>
    <row r="97" spans="1:12" ht="13.5">
      <c r="A97" s="381" t="s">
        <v>218</v>
      </c>
      <c r="B97" s="472">
        <v>170</v>
      </c>
      <c r="C97" s="416">
        <f t="shared" si="7"/>
        <v>40</v>
      </c>
      <c r="D97" s="381" t="s">
        <v>230</v>
      </c>
      <c r="E97" s="472">
        <v>62.2</v>
      </c>
      <c r="F97" s="416">
        <f t="shared" si="4"/>
        <v>40</v>
      </c>
      <c r="G97" s="381" t="s">
        <v>226</v>
      </c>
      <c r="H97" s="472">
        <v>157.4</v>
      </c>
      <c r="I97" s="416">
        <f t="shared" si="5"/>
        <v>38</v>
      </c>
      <c r="J97" s="381" t="s">
        <v>216</v>
      </c>
      <c r="K97" s="472">
        <v>52.4</v>
      </c>
      <c r="L97" s="416">
        <f t="shared" si="6"/>
        <v>39</v>
      </c>
    </row>
    <row r="98" spans="1:12" ht="13.5">
      <c r="A98" s="381" t="s">
        <v>230</v>
      </c>
      <c r="B98" s="472">
        <v>170</v>
      </c>
      <c r="C98" s="416">
        <f t="shared" si="7"/>
        <v>40</v>
      </c>
      <c r="D98" s="381" t="s">
        <v>197</v>
      </c>
      <c r="E98" s="472">
        <v>62.1</v>
      </c>
      <c r="F98" s="416">
        <f t="shared" si="4"/>
        <v>41</v>
      </c>
      <c r="G98" s="381" t="s">
        <v>230</v>
      </c>
      <c r="H98" s="472">
        <v>157.4</v>
      </c>
      <c r="I98" s="416">
        <f t="shared" si="5"/>
        <v>38</v>
      </c>
      <c r="J98" s="381" t="s">
        <v>213</v>
      </c>
      <c r="K98" s="472">
        <v>52.3</v>
      </c>
      <c r="L98" s="416">
        <f t="shared" si="6"/>
        <v>41</v>
      </c>
    </row>
    <row r="99" spans="1:12" ht="13.5">
      <c r="A99" s="381" t="s">
        <v>222</v>
      </c>
      <c r="B99" s="472">
        <v>169.9</v>
      </c>
      <c r="C99" s="416">
        <f t="shared" si="7"/>
        <v>42</v>
      </c>
      <c r="D99" s="381" t="s">
        <v>211</v>
      </c>
      <c r="E99" s="472">
        <v>62.1</v>
      </c>
      <c r="F99" s="416">
        <f t="shared" si="4"/>
        <v>41</v>
      </c>
      <c r="G99" s="381" t="s">
        <v>227</v>
      </c>
      <c r="H99" s="472">
        <v>157.3</v>
      </c>
      <c r="I99" s="416">
        <f t="shared" si="5"/>
        <v>42</v>
      </c>
      <c r="J99" s="381" t="s">
        <v>199</v>
      </c>
      <c r="K99" s="472">
        <v>52.2</v>
      </c>
      <c r="L99" s="416">
        <f t="shared" si="6"/>
        <v>42</v>
      </c>
    </row>
    <row r="100" spans="1:12" ht="13.5">
      <c r="A100" s="381" t="s">
        <v>224</v>
      </c>
      <c r="B100" s="472">
        <v>169.9</v>
      </c>
      <c r="C100" s="416">
        <f t="shared" si="7"/>
        <v>42</v>
      </c>
      <c r="D100" s="381" t="s">
        <v>218</v>
      </c>
      <c r="E100" s="472">
        <v>62.1</v>
      </c>
      <c r="F100" s="416">
        <f t="shared" si="4"/>
        <v>41</v>
      </c>
      <c r="G100" s="381" t="s">
        <v>232</v>
      </c>
      <c r="H100" s="472">
        <v>157.3</v>
      </c>
      <c r="I100" s="416">
        <f t="shared" si="5"/>
        <v>42</v>
      </c>
      <c r="J100" s="381" t="s">
        <v>223</v>
      </c>
      <c r="K100" s="472">
        <v>52.2</v>
      </c>
      <c r="L100" s="416">
        <f t="shared" si="6"/>
        <v>42</v>
      </c>
    </row>
    <row r="101" spans="1:12" ht="13.5">
      <c r="A101" s="381" t="s">
        <v>225</v>
      </c>
      <c r="B101" s="472">
        <v>169.9</v>
      </c>
      <c r="C101" s="416">
        <f t="shared" si="7"/>
        <v>42</v>
      </c>
      <c r="D101" s="381" t="s">
        <v>200</v>
      </c>
      <c r="E101" s="472">
        <v>61.6</v>
      </c>
      <c r="F101" s="416">
        <f t="shared" si="4"/>
        <v>44</v>
      </c>
      <c r="G101" s="381" t="s">
        <v>220</v>
      </c>
      <c r="H101" s="472">
        <v>157</v>
      </c>
      <c r="I101" s="416">
        <f t="shared" si="5"/>
        <v>44</v>
      </c>
      <c r="J101" s="381" t="s">
        <v>198</v>
      </c>
      <c r="K101" s="472">
        <v>52.1</v>
      </c>
      <c r="L101" s="416">
        <f t="shared" si="6"/>
        <v>44</v>
      </c>
    </row>
    <row r="102" spans="1:12" ht="13.5">
      <c r="A102" s="381" t="s">
        <v>220</v>
      </c>
      <c r="B102" s="472">
        <v>169.8</v>
      </c>
      <c r="C102" s="416">
        <f t="shared" si="7"/>
        <v>45</v>
      </c>
      <c r="D102" s="381" t="s">
        <v>227</v>
      </c>
      <c r="E102" s="472">
        <v>61.5</v>
      </c>
      <c r="F102" s="416">
        <f t="shared" si="4"/>
        <v>45</v>
      </c>
      <c r="G102" s="381" t="s">
        <v>223</v>
      </c>
      <c r="H102" s="472">
        <v>157</v>
      </c>
      <c r="I102" s="416">
        <f t="shared" si="5"/>
        <v>44</v>
      </c>
      <c r="J102" s="381" t="s">
        <v>209</v>
      </c>
      <c r="K102" s="472">
        <v>51.9</v>
      </c>
      <c r="L102" s="416">
        <f t="shared" si="6"/>
        <v>45</v>
      </c>
    </row>
    <row r="103" spans="1:12" ht="13.5">
      <c r="A103" s="381" t="s">
        <v>227</v>
      </c>
      <c r="B103" s="472">
        <v>169.8</v>
      </c>
      <c r="C103" s="416">
        <f t="shared" si="7"/>
        <v>45</v>
      </c>
      <c r="D103" s="381" t="s">
        <v>233</v>
      </c>
      <c r="E103" s="472">
        <v>61.3</v>
      </c>
      <c r="F103" s="416">
        <f t="shared" si="4"/>
        <v>46</v>
      </c>
      <c r="G103" s="381" t="s">
        <v>225</v>
      </c>
      <c r="H103" s="472">
        <v>157</v>
      </c>
      <c r="I103" s="416">
        <f t="shared" si="5"/>
        <v>44</v>
      </c>
      <c r="J103" s="381" t="s">
        <v>221</v>
      </c>
      <c r="K103" s="472">
        <v>51.7</v>
      </c>
      <c r="L103" s="416">
        <f t="shared" si="6"/>
        <v>46</v>
      </c>
    </row>
    <row r="104" spans="1:12" ht="13.5">
      <c r="A104" s="381" t="s">
        <v>233</v>
      </c>
      <c r="B104" s="472">
        <v>169.4</v>
      </c>
      <c r="C104" s="416">
        <f t="shared" si="7"/>
        <v>47</v>
      </c>
      <c r="D104" s="381" t="s">
        <v>221</v>
      </c>
      <c r="E104" s="472">
        <v>61.2</v>
      </c>
      <c r="F104" s="416">
        <f t="shared" si="4"/>
        <v>47</v>
      </c>
      <c r="G104" s="381" t="s">
        <v>233</v>
      </c>
      <c r="H104" s="472">
        <v>156.1</v>
      </c>
      <c r="I104" s="416">
        <f t="shared" si="5"/>
        <v>47</v>
      </c>
      <c r="J104" s="381" t="s">
        <v>233</v>
      </c>
      <c r="K104" s="472">
        <v>50.9</v>
      </c>
      <c r="L104" s="416">
        <f t="shared" si="6"/>
        <v>47</v>
      </c>
    </row>
    <row r="113" ht="13.5">
      <c r="Q113" s="381"/>
    </row>
    <row r="114" ht="13.5">
      <c r="Q114" s="381"/>
    </row>
    <row r="115" ht="13.5">
      <c r="Q115" s="381"/>
    </row>
    <row r="116" ht="13.5">
      <c r="Q116" s="381"/>
    </row>
    <row r="117" ht="13.5">
      <c r="Q117" s="381"/>
    </row>
    <row r="118" ht="13.5">
      <c r="Q118" s="381"/>
    </row>
    <row r="119" ht="13.5">
      <c r="Q119" s="381"/>
    </row>
    <row r="120" ht="13.5">
      <c r="Q120" s="381"/>
    </row>
    <row r="121" ht="13.5">
      <c r="Q121" s="381"/>
    </row>
    <row r="122" ht="13.5">
      <c r="Q122" s="381"/>
    </row>
    <row r="123" ht="13.5">
      <c r="Q123" s="381"/>
    </row>
    <row r="124" ht="13.5">
      <c r="Q124" s="381"/>
    </row>
    <row r="125" ht="13.5">
      <c r="Q125" s="381"/>
    </row>
    <row r="126" ht="13.5">
      <c r="Q126" s="385"/>
    </row>
    <row r="127" ht="13.5">
      <c r="Q127" s="381"/>
    </row>
    <row r="128" ht="13.5">
      <c r="Q128" s="381"/>
    </row>
    <row r="129" ht="13.5">
      <c r="Q129" s="381"/>
    </row>
    <row r="130" ht="13.5">
      <c r="Q130" s="381"/>
    </row>
    <row r="131" ht="13.5">
      <c r="Q131" s="381"/>
    </row>
    <row r="132" ht="13.5">
      <c r="Q132" s="381"/>
    </row>
    <row r="133" ht="13.5">
      <c r="Q133" s="381"/>
    </row>
    <row r="134" ht="13.5">
      <c r="Q134" s="381"/>
    </row>
    <row r="135" ht="13.5">
      <c r="Q135" s="381"/>
    </row>
    <row r="136" ht="13.5">
      <c r="Q136" s="381"/>
    </row>
    <row r="137" ht="13.5">
      <c r="Q137" s="381"/>
    </row>
    <row r="138" ht="13.5">
      <c r="Q138" s="381"/>
    </row>
    <row r="139" ht="13.5">
      <c r="Q139" s="381"/>
    </row>
    <row r="140" ht="13.5">
      <c r="Q140" s="381"/>
    </row>
    <row r="141" ht="13.5">
      <c r="Q141" s="381"/>
    </row>
    <row r="142" ht="13.5">
      <c r="Q142" s="381"/>
    </row>
    <row r="143" ht="13.5">
      <c r="Q143" s="381"/>
    </row>
    <row r="144" ht="13.5">
      <c r="Q144" s="381"/>
    </row>
    <row r="145" ht="13.5">
      <c r="Q145" s="381"/>
    </row>
    <row r="146" ht="13.5">
      <c r="Q146" s="381"/>
    </row>
    <row r="147" ht="13.5">
      <c r="Q147" s="381"/>
    </row>
    <row r="148" ht="13.5">
      <c r="Q148" s="381"/>
    </row>
    <row r="149" ht="13.5">
      <c r="Q149" s="381"/>
    </row>
    <row r="150" ht="13.5">
      <c r="Q150" s="381"/>
    </row>
    <row r="151" ht="13.5">
      <c r="Q151" s="381"/>
    </row>
    <row r="152" ht="13.5">
      <c r="Q152" s="381"/>
    </row>
    <row r="153" ht="13.5">
      <c r="Q153" s="381"/>
    </row>
    <row r="154" ht="13.5">
      <c r="Q154" s="381"/>
    </row>
    <row r="155" ht="13.5">
      <c r="Q155" s="381"/>
    </row>
    <row r="156" ht="13.5">
      <c r="Q156" s="381"/>
    </row>
    <row r="157" ht="13.5">
      <c r="Q157" s="381"/>
    </row>
    <row r="158" ht="13.5">
      <c r="Q158" s="381"/>
    </row>
    <row r="159" ht="13.5">
      <c r="Q159" s="381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0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BL55"/>
  <sheetViews>
    <sheetView showGridLines="0" workbookViewId="0" topLeftCell="X1">
      <selection activeCell="AJ2" sqref="AJ2"/>
    </sheetView>
  </sheetViews>
  <sheetFormatPr defaultColWidth="10.75390625" defaultRowHeight="12.75"/>
  <cols>
    <col min="1" max="2" width="2.75390625" style="198" customWidth="1"/>
    <col min="3" max="3" width="7.75390625" style="198" customWidth="1"/>
    <col min="4" max="4" width="4.75390625" style="198" customWidth="1"/>
    <col min="5" max="30" width="5.75390625" style="198" customWidth="1"/>
    <col min="31" max="31" width="7.00390625" style="198" bestFit="1" customWidth="1"/>
    <col min="32" max="63" width="5.75390625" style="198" customWidth="1"/>
    <col min="64" max="93" width="6.75390625" style="198" customWidth="1"/>
    <col min="94" max="16384" width="10.75390625" style="198" customWidth="1"/>
  </cols>
  <sheetData>
    <row r="1" spans="1:64" ht="18.75">
      <c r="A1" s="199" t="s">
        <v>26</v>
      </c>
      <c r="D1" s="200" t="s">
        <v>120</v>
      </c>
      <c r="E1" s="201">
        <v>2009</v>
      </c>
      <c r="F1" s="201">
        <v>2008</v>
      </c>
      <c r="G1" s="201">
        <v>2007</v>
      </c>
      <c r="H1" s="201">
        <v>2006</v>
      </c>
      <c r="I1" s="201">
        <v>2005</v>
      </c>
      <c r="J1" s="201">
        <v>2004</v>
      </c>
      <c r="K1" s="201">
        <v>2003</v>
      </c>
      <c r="L1" s="201">
        <v>2002</v>
      </c>
      <c r="M1" s="201">
        <v>2001</v>
      </c>
      <c r="N1" s="201">
        <v>2000</v>
      </c>
      <c r="O1" s="201">
        <v>1999</v>
      </c>
      <c r="P1" s="201">
        <v>1998</v>
      </c>
      <c r="Q1" s="201">
        <v>1997</v>
      </c>
      <c r="R1" s="201">
        <v>1996</v>
      </c>
      <c r="S1" s="201">
        <v>1995</v>
      </c>
      <c r="T1" s="201">
        <v>1994</v>
      </c>
      <c r="U1" s="201">
        <v>1993</v>
      </c>
      <c r="V1" s="201">
        <v>1992</v>
      </c>
      <c r="W1" s="201">
        <v>1991</v>
      </c>
      <c r="X1" s="201">
        <v>1990</v>
      </c>
      <c r="Y1" s="201">
        <v>1989</v>
      </c>
      <c r="Z1" s="201">
        <v>1988</v>
      </c>
      <c r="AA1" s="201">
        <v>1987</v>
      </c>
      <c r="AB1" s="201">
        <v>1986</v>
      </c>
      <c r="AC1" s="201">
        <v>1985</v>
      </c>
      <c r="AD1" s="201">
        <v>1984</v>
      </c>
      <c r="AE1" s="201">
        <v>1983</v>
      </c>
      <c r="AF1" s="201">
        <v>1982</v>
      </c>
      <c r="AG1" s="201">
        <v>1981</v>
      </c>
      <c r="AH1" s="201">
        <v>1980</v>
      </c>
      <c r="AI1" s="201">
        <v>1979</v>
      </c>
      <c r="AJ1" s="201">
        <v>1978</v>
      </c>
      <c r="AK1" s="201">
        <v>1977</v>
      </c>
      <c r="AL1" s="201">
        <v>1976</v>
      </c>
      <c r="AM1" s="201">
        <v>1975</v>
      </c>
      <c r="AN1" s="201">
        <v>1974</v>
      </c>
      <c r="AO1" s="201">
        <v>1973</v>
      </c>
      <c r="AP1" s="201">
        <v>1972</v>
      </c>
      <c r="AQ1" s="201">
        <v>1971</v>
      </c>
      <c r="AR1" s="201">
        <v>1970</v>
      </c>
      <c r="AS1" s="201">
        <v>1969</v>
      </c>
      <c r="AT1" s="201">
        <v>1968</v>
      </c>
      <c r="AU1" s="201">
        <v>1967</v>
      </c>
      <c r="AV1" s="201">
        <v>1966</v>
      </c>
      <c r="AW1" s="201">
        <v>1965</v>
      </c>
      <c r="AX1" s="201">
        <v>1964</v>
      </c>
      <c r="AY1" s="201">
        <v>1963</v>
      </c>
      <c r="AZ1" s="201">
        <v>1962</v>
      </c>
      <c r="BA1" s="201">
        <v>1961</v>
      </c>
      <c r="BB1" s="201">
        <v>1960</v>
      </c>
      <c r="BC1" s="201">
        <v>1959</v>
      </c>
      <c r="BD1" s="201">
        <v>1958</v>
      </c>
      <c r="BE1" s="201">
        <v>1957</v>
      </c>
      <c r="BF1" s="201">
        <v>1956</v>
      </c>
      <c r="BG1" s="201">
        <v>1955</v>
      </c>
      <c r="BH1" s="201">
        <v>1954</v>
      </c>
      <c r="BI1" s="201">
        <v>1953</v>
      </c>
      <c r="BJ1" s="201">
        <v>1952</v>
      </c>
      <c r="BK1" s="201">
        <v>1951</v>
      </c>
      <c r="BL1" s="198">
        <v>1950</v>
      </c>
    </row>
    <row r="2" spans="1:64" ht="12">
      <c r="A2" s="202"/>
      <c r="B2" s="202"/>
      <c r="C2" s="202"/>
      <c r="D2" s="202" t="s">
        <v>121</v>
      </c>
      <c r="E2" s="203">
        <v>21</v>
      </c>
      <c r="F2" s="203">
        <v>20</v>
      </c>
      <c r="G2" s="203">
        <v>19</v>
      </c>
      <c r="H2" s="203">
        <v>18</v>
      </c>
      <c r="I2" s="203">
        <v>17</v>
      </c>
      <c r="J2" s="203">
        <v>16</v>
      </c>
      <c r="K2" s="203">
        <v>15</v>
      </c>
      <c r="L2" s="203">
        <v>14</v>
      </c>
      <c r="M2" s="203">
        <v>13</v>
      </c>
      <c r="N2" s="203">
        <v>12</v>
      </c>
      <c r="O2" s="203">
        <v>11</v>
      </c>
      <c r="P2" s="203">
        <v>10</v>
      </c>
      <c r="Q2" s="203">
        <v>9</v>
      </c>
      <c r="R2" s="203">
        <v>8</v>
      </c>
      <c r="S2" s="203">
        <v>7</v>
      </c>
      <c r="T2" s="203">
        <v>6</v>
      </c>
      <c r="U2" s="203">
        <v>5</v>
      </c>
      <c r="V2" s="203">
        <v>4</v>
      </c>
      <c r="W2" s="203">
        <v>3</v>
      </c>
      <c r="X2" s="203">
        <v>2</v>
      </c>
      <c r="Y2" s="203" t="s">
        <v>165</v>
      </c>
      <c r="Z2" s="203">
        <v>63</v>
      </c>
      <c r="AA2" s="203">
        <v>62</v>
      </c>
      <c r="AB2" s="203">
        <v>61</v>
      </c>
      <c r="AC2" s="203">
        <v>60</v>
      </c>
      <c r="AD2" s="203">
        <v>59</v>
      </c>
      <c r="AE2" s="203">
        <v>58</v>
      </c>
      <c r="AF2" s="203">
        <v>57</v>
      </c>
      <c r="AG2" s="203">
        <v>56</v>
      </c>
      <c r="AH2" s="203">
        <v>55</v>
      </c>
      <c r="AI2" s="203">
        <v>54</v>
      </c>
      <c r="AJ2" s="203">
        <v>53</v>
      </c>
      <c r="AK2" s="203">
        <v>52</v>
      </c>
      <c r="AL2" s="203">
        <v>51</v>
      </c>
      <c r="AM2" s="203">
        <v>50</v>
      </c>
      <c r="AN2" s="203">
        <v>49</v>
      </c>
      <c r="AO2" s="203">
        <v>48</v>
      </c>
      <c r="AP2" s="203">
        <v>47</v>
      </c>
      <c r="AQ2" s="203">
        <v>46</v>
      </c>
      <c r="AR2" s="203">
        <v>45</v>
      </c>
      <c r="AS2" s="203">
        <v>44</v>
      </c>
      <c r="AT2" s="203">
        <v>43</v>
      </c>
      <c r="AU2" s="203">
        <v>42</v>
      </c>
      <c r="AV2" s="203">
        <v>41</v>
      </c>
      <c r="AW2" s="203">
        <v>40</v>
      </c>
      <c r="AX2" s="203">
        <v>39</v>
      </c>
      <c r="AY2" s="203">
        <v>38</v>
      </c>
      <c r="AZ2" s="203">
        <v>37</v>
      </c>
      <c r="BA2" s="203">
        <v>36</v>
      </c>
      <c r="BB2" s="203">
        <v>35</v>
      </c>
      <c r="BC2" s="203">
        <v>34</v>
      </c>
      <c r="BD2" s="203">
        <v>33</v>
      </c>
      <c r="BE2" s="203">
        <v>32</v>
      </c>
      <c r="BF2" s="203">
        <v>31</v>
      </c>
      <c r="BG2" s="203">
        <v>30</v>
      </c>
      <c r="BH2" s="203">
        <v>29</v>
      </c>
      <c r="BI2" s="203">
        <v>28</v>
      </c>
      <c r="BJ2" s="203">
        <v>27</v>
      </c>
      <c r="BK2" s="203">
        <v>26</v>
      </c>
      <c r="BL2" s="198">
        <v>25</v>
      </c>
    </row>
    <row r="3" spans="1:63" ht="12" customHeight="1">
      <c r="A3" s="204" t="s">
        <v>27</v>
      </c>
      <c r="B3" s="205" t="s">
        <v>15</v>
      </c>
      <c r="C3" s="32" t="s">
        <v>6</v>
      </c>
      <c r="D3" s="206" t="s">
        <v>7</v>
      </c>
      <c r="E3" s="207">
        <v>111.2</v>
      </c>
      <c r="F3" s="207">
        <v>111.4</v>
      </c>
      <c r="G3" s="207">
        <v>111.1</v>
      </c>
      <c r="H3" s="207">
        <v>111.4</v>
      </c>
      <c r="I3" s="207">
        <v>111</v>
      </c>
      <c r="J3" s="207">
        <v>110.8</v>
      </c>
      <c r="K3" s="207">
        <v>111.2</v>
      </c>
      <c r="L3" s="207">
        <v>111.2</v>
      </c>
      <c r="M3" s="207">
        <v>111.2</v>
      </c>
      <c r="N3" s="207">
        <v>111.2</v>
      </c>
      <c r="O3" s="207">
        <v>110.7</v>
      </c>
      <c r="P3" s="207">
        <v>110.9</v>
      </c>
      <c r="Q3" s="207">
        <v>111</v>
      </c>
      <c r="R3" s="207">
        <v>111.1</v>
      </c>
      <c r="S3" s="207">
        <v>110.9</v>
      </c>
      <c r="T3" s="207">
        <v>111.1</v>
      </c>
      <c r="U3" s="207">
        <v>110.8</v>
      </c>
      <c r="V3" s="207">
        <v>110.9</v>
      </c>
      <c r="W3" s="207">
        <v>110.8</v>
      </c>
      <c r="X3" s="207">
        <v>111.7</v>
      </c>
      <c r="Y3" s="207">
        <v>111.2</v>
      </c>
      <c r="Z3" s="207">
        <v>111.1</v>
      </c>
      <c r="AA3" s="207">
        <v>110.9</v>
      </c>
      <c r="AB3" s="207">
        <v>110.8</v>
      </c>
      <c r="AC3" s="207">
        <v>110.8</v>
      </c>
      <c r="AD3" s="207">
        <v>111.2</v>
      </c>
      <c r="AE3" s="317">
        <v>110.7</v>
      </c>
      <c r="AF3" s="207">
        <v>110.9</v>
      </c>
      <c r="AG3" s="207">
        <v>110.6</v>
      </c>
      <c r="AH3" s="207">
        <v>110.6</v>
      </c>
      <c r="AI3" s="207">
        <v>110.6</v>
      </c>
      <c r="AJ3" s="207">
        <v>110.3</v>
      </c>
      <c r="AK3" s="478">
        <v>109.9</v>
      </c>
      <c r="AL3" s="207">
        <v>110.2</v>
      </c>
      <c r="AM3" s="207">
        <v>110.1</v>
      </c>
      <c r="AN3" s="207">
        <v>109.9</v>
      </c>
      <c r="AO3" s="207">
        <v>110.5</v>
      </c>
      <c r="AP3" s="207">
        <v>110</v>
      </c>
      <c r="AQ3" s="207">
        <v>110.1</v>
      </c>
      <c r="AR3" s="207">
        <v>109.6</v>
      </c>
      <c r="AS3" s="207">
        <v>109.3</v>
      </c>
      <c r="AT3" s="207">
        <v>109.4</v>
      </c>
      <c r="AU3" s="207">
        <v>109.1</v>
      </c>
      <c r="AV3" s="207">
        <v>109.1</v>
      </c>
      <c r="AW3" s="207">
        <v>109.2</v>
      </c>
      <c r="AX3" s="207">
        <v>108.6</v>
      </c>
      <c r="AY3" s="207">
        <v>108.4</v>
      </c>
      <c r="AZ3" s="207">
        <v>108</v>
      </c>
      <c r="BA3" s="207">
        <v>107.8</v>
      </c>
      <c r="BB3" s="207">
        <v>107.9</v>
      </c>
      <c r="BC3" s="207"/>
      <c r="BD3" s="207"/>
      <c r="BE3" s="207"/>
      <c r="BF3" s="207"/>
      <c r="BG3" s="207"/>
      <c r="BH3" s="207">
        <v>106.3</v>
      </c>
      <c r="BI3" s="207"/>
      <c r="BJ3" s="207"/>
      <c r="BK3" s="207"/>
    </row>
    <row r="4" spans="1:63" ht="12" customHeight="1">
      <c r="A4" s="204" t="s">
        <v>28</v>
      </c>
      <c r="B4" s="205"/>
      <c r="C4" s="632" t="s">
        <v>8</v>
      </c>
      <c r="D4" s="208" t="s">
        <v>29</v>
      </c>
      <c r="E4" s="209">
        <v>116.5</v>
      </c>
      <c r="F4" s="209">
        <v>116.8</v>
      </c>
      <c r="G4" s="209">
        <v>116.8</v>
      </c>
      <c r="H4" s="209">
        <v>116.7</v>
      </c>
      <c r="I4" s="209">
        <v>116.8</v>
      </c>
      <c r="J4" s="209">
        <v>117</v>
      </c>
      <c r="K4" s="209">
        <v>117.2</v>
      </c>
      <c r="L4" s="209">
        <v>116.8</v>
      </c>
      <c r="M4" s="209">
        <v>116.5</v>
      </c>
      <c r="N4" s="209">
        <v>116.8</v>
      </c>
      <c r="O4" s="209">
        <v>116.8</v>
      </c>
      <c r="P4" s="209">
        <v>116.7</v>
      </c>
      <c r="Q4" s="209">
        <v>117</v>
      </c>
      <c r="R4" s="209">
        <v>117</v>
      </c>
      <c r="S4" s="209">
        <v>117.1</v>
      </c>
      <c r="T4" s="209">
        <v>117.3</v>
      </c>
      <c r="U4" s="209">
        <v>117.1</v>
      </c>
      <c r="V4" s="209">
        <v>117.5</v>
      </c>
      <c r="W4" s="209">
        <v>117.3</v>
      </c>
      <c r="X4" s="209">
        <v>117.4</v>
      </c>
      <c r="Y4" s="209">
        <v>116.9</v>
      </c>
      <c r="Z4" s="209">
        <v>117.3</v>
      </c>
      <c r="AA4" s="209">
        <v>116.6</v>
      </c>
      <c r="AB4" s="209">
        <v>116.8</v>
      </c>
      <c r="AC4" s="209">
        <v>117.1</v>
      </c>
      <c r="AD4" s="209">
        <v>116.9</v>
      </c>
      <c r="AE4" s="209">
        <v>116.5</v>
      </c>
      <c r="AF4" s="209">
        <v>116.8</v>
      </c>
      <c r="AG4" s="209">
        <v>116.6</v>
      </c>
      <c r="AH4" s="209">
        <v>116.1</v>
      </c>
      <c r="AI4" s="209">
        <v>116.2</v>
      </c>
      <c r="AJ4" s="209">
        <v>115.9</v>
      </c>
      <c r="AK4" s="209">
        <v>115.6</v>
      </c>
      <c r="AL4" s="209">
        <v>115.6</v>
      </c>
      <c r="AM4" s="209">
        <v>115.5</v>
      </c>
      <c r="AN4" s="209">
        <v>115.6</v>
      </c>
      <c r="AO4" s="209">
        <v>114.9</v>
      </c>
      <c r="AP4" s="209">
        <v>115.3</v>
      </c>
      <c r="AQ4" s="209">
        <v>114.8</v>
      </c>
      <c r="AR4" s="209">
        <v>114.5</v>
      </c>
      <c r="AS4" s="209">
        <v>114.7</v>
      </c>
      <c r="AT4" s="209">
        <v>114.1</v>
      </c>
      <c r="AU4" s="209">
        <v>114.2</v>
      </c>
      <c r="AV4" s="209">
        <v>113.9</v>
      </c>
      <c r="AW4" s="209">
        <v>113.5</v>
      </c>
      <c r="AX4" s="209">
        <v>113.8</v>
      </c>
      <c r="AY4" s="209">
        <v>112.9</v>
      </c>
      <c r="AZ4" s="209">
        <v>112.4</v>
      </c>
      <c r="BA4" s="209">
        <v>112.2</v>
      </c>
      <c r="BB4" s="209">
        <v>112</v>
      </c>
      <c r="BC4" s="209"/>
      <c r="BD4" s="209"/>
      <c r="BE4" s="209"/>
      <c r="BF4" s="209"/>
      <c r="BG4" s="209"/>
      <c r="BH4" s="209">
        <v>110.2</v>
      </c>
      <c r="BI4" s="209"/>
      <c r="BJ4" s="209"/>
      <c r="BK4" s="209"/>
    </row>
    <row r="5" spans="1:63" ht="12" customHeight="1">
      <c r="A5" s="204" t="s">
        <v>30</v>
      </c>
      <c r="B5" s="205"/>
      <c r="C5" s="633"/>
      <c r="D5" s="206" t="s">
        <v>31</v>
      </c>
      <c r="E5" s="210">
        <v>123.3</v>
      </c>
      <c r="F5" s="210">
        <v>123.2</v>
      </c>
      <c r="G5" s="210">
        <v>122.7</v>
      </c>
      <c r="H5" s="210">
        <v>122.7</v>
      </c>
      <c r="I5" s="210">
        <v>122.7</v>
      </c>
      <c r="J5" s="210">
        <v>122.9</v>
      </c>
      <c r="K5" s="210">
        <v>123</v>
      </c>
      <c r="L5" s="210">
        <v>122.7</v>
      </c>
      <c r="M5" s="210">
        <v>122.6</v>
      </c>
      <c r="N5" s="210">
        <v>122.8</v>
      </c>
      <c r="O5" s="210">
        <v>122.4</v>
      </c>
      <c r="P5" s="210">
        <v>122.9</v>
      </c>
      <c r="Q5" s="210">
        <v>122.8</v>
      </c>
      <c r="R5" s="210">
        <v>122.7</v>
      </c>
      <c r="S5" s="210">
        <v>122.9</v>
      </c>
      <c r="T5" s="210">
        <v>122.9</v>
      </c>
      <c r="U5" s="210">
        <v>122.4</v>
      </c>
      <c r="V5" s="210">
        <v>122.6</v>
      </c>
      <c r="W5" s="210">
        <v>122.9</v>
      </c>
      <c r="X5" s="210">
        <v>122.7</v>
      </c>
      <c r="Y5" s="210">
        <v>122.8</v>
      </c>
      <c r="Z5" s="210">
        <v>122.9</v>
      </c>
      <c r="AA5" s="210">
        <v>122.7</v>
      </c>
      <c r="AB5" s="210">
        <v>123</v>
      </c>
      <c r="AC5" s="210">
        <v>122.9</v>
      </c>
      <c r="AD5" s="210">
        <v>122.6</v>
      </c>
      <c r="AE5" s="210">
        <v>122.2</v>
      </c>
      <c r="AF5" s="210">
        <v>122.1</v>
      </c>
      <c r="AG5" s="210">
        <v>122.2</v>
      </c>
      <c r="AH5" s="210">
        <v>121.9</v>
      </c>
      <c r="AI5" s="210">
        <v>121.6</v>
      </c>
      <c r="AJ5" s="210">
        <v>121.3</v>
      </c>
      <c r="AK5" s="210">
        <v>121.4</v>
      </c>
      <c r="AL5" s="210">
        <v>121.2</v>
      </c>
      <c r="AM5" s="210">
        <v>121.6</v>
      </c>
      <c r="AN5" s="210">
        <v>121.1</v>
      </c>
      <c r="AO5" s="210">
        <v>121.4</v>
      </c>
      <c r="AP5" s="210">
        <v>121.1</v>
      </c>
      <c r="AQ5" s="210">
        <v>120.1</v>
      </c>
      <c r="AR5" s="210">
        <v>119.9</v>
      </c>
      <c r="AS5" s="210">
        <v>120.2</v>
      </c>
      <c r="AT5" s="210">
        <v>119.7</v>
      </c>
      <c r="AU5" s="210">
        <v>119.7</v>
      </c>
      <c r="AV5" s="210">
        <v>119.3</v>
      </c>
      <c r="AW5" s="210">
        <v>119.1</v>
      </c>
      <c r="AX5" s="210">
        <v>119.3</v>
      </c>
      <c r="AY5" s="210">
        <v>118.2</v>
      </c>
      <c r="AZ5" s="210">
        <v>117.9</v>
      </c>
      <c r="BA5" s="210">
        <v>117.8</v>
      </c>
      <c r="BB5" s="210">
        <v>117.3</v>
      </c>
      <c r="BC5" s="210"/>
      <c r="BD5" s="210"/>
      <c r="BE5" s="210"/>
      <c r="BF5" s="210"/>
      <c r="BG5" s="210"/>
      <c r="BH5" s="210">
        <v>114.1</v>
      </c>
      <c r="BI5" s="210"/>
      <c r="BJ5" s="210"/>
      <c r="BK5" s="210"/>
    </row>
    <row r="6" spans="1:63" ht="12" customHeight="1">
      <c r="A6" s="204"/>
      <c r="B6" s="205"/>
      <c r="C6" s="633"/>
      <c r="D6" s="206" t="s">
        <v>32</v>
      </c>
      <c r="E6" s="210">
        <v>128.5</v>
      </c>
      <c r="F6" s="210">
        <v>128.8</v>
      </c>
      <c r="G6" s="210">
        <v>128.7</v>
      </c>
      <c r="H6" s="210">
        <v>128.4</v>
      </c>
      <c r="I6" s="210">
        <v>128.7</v>
      </c>
      <c r="J6" s="210">
        <v>128.6</v>
      </c>
      <c r="K6" s="210">
        <v>128.2</v>
      </c>
      <c r="L6" s="210">
        <v>127.9</v>
      </c>
      <c r="M6" s="210">
        <v>128.5</v>
      </c>
      <c r="N6" s="210">
        <v>127.8</v>
      </c>
      <c r="O6" s="210">
        <v>128.4</v>
      </c>
      <c r="P6" s="210">
        <v>128.9</v>
      </c>
      <c r="Q6" s="210">
        <v>128.7</v>
      </c>
      <c r="R6" s="210">
        <v>129.1</v>
      </c>
      <c r="S6" s="210">
        <v>128.8</v>
      </c>
      <c r="T6" s="210">
        <v>128.7</v>
      </c>
      <c r="U6" s="210">
        <v>128.3</v>
      </c>
      <c r="V6" s="210">
        <v>129.3</v>
      </c>
      <c r="W6" s="210">
        <v>128.4</v>
      </c>
      <c r="X6" s="210">
        <v>128.2</v>
      </c>
      <c r="Y6" s="210">
        <v>128.5</v>
      </c>
      <c r="Z6" s="210">
        <v>128.5</v>
      </c>
      <c r="AA6" s="210">
        <v>128.3</v>
      </c>
      <c r="AB6" s="210">
        <v>128.5</v>
      </c>
      <c r="AC6" s="210">
        <v>128</v>
      </c>
      <c r="AD6" s="210">
        <v>127.9</v>
      </c>
      <c r="AE6" s="210">
        <v>127.4</v>
      </c>
      <c r="AF6" s="210">
        <v>127.3</v>
      </c>
      <c r="AG6" s="210">
        <v>127.6</v>
      </c>
      <c r="AH6" s="210">
        <v>127.3</v>
      </c>
      <c r="AI6" s="210">
        <v>127.3</v>
      </c>
      <c r="AJ6" s="210">
        <v>127</v>
      </c>
      <c r="AK6" s="210">
        <v>127.5</v>
      </c>
      <c r="AL6" s="210">
        <v>126.9</v>
      </c>
      <c r="AM6" s="210">
        <v>126.6</v>
      </c>
      <c r="AN6" s="210">
        <v>126.6</v>
      </c>
      <c r="AO6" s="210">
        <v>126.4</v>
      </c>
      <c r="AP6" s="210">
        <v>126.3</v>
      </c>
      <c r="AQ6" s="210">
        <v>125.5</v>
      </c>
      <c r="AR6" s="210">
        <v>125.5</v>
      </c>
      <c r="AS6" s="210">
        <v>125.6</v>
      </c>
      <c r="AT6" s="210">
        <v>124.7</v>
      </c>
      <c r="AU6" s="210">
        <v>124.7</v>
      </c>
      <c r="AV6" s="210">
        <v>124.8</v>
      </c>
      <c r="AW6" s="210">
        <v>124.4</v>
      </c>
      <c r="AX6" s="210">
        <v>124.8</v>
      </c>
      <c r="AY6" s="210">
        <v>123.9</v>
      </c>
      <c r="AZ6" s="210">
        <v>123.2</v>
      </c>
      <c r="BA6" s="210">
        <v>123.1</v>
      </c>
      <c r="BB6" s="210">
        <v>122.3</v>
      </c>
      <c r="BC6" s="210"/>
      <c r="BD6" s="210"/>
      <c r="BE6" s="210"/>
      <c r="BF6" s="210"/>
      <c r="BG6" s="210"/>
      <c r="BH6" s="210">
        <v>120.1</v>
      </c>
      <c r="BI6" s="210"/>
      <c r="BJ6" s="210"/>
      <c r="BK6" s="210"/>
    </row>
    <row r="7" spans="1:63" ht="12" customHeight="1">
      <c r="A7" s="204"/>
      <c r="B7" s="205"/>
      <c r="C7" s="633"/>
      <c r="D7" s="206" t="s">
        <v>33</v>
      </c>
      <c r="E7" s="210">
        <v>133.7</v>
      </c>
      <c r="F7" s="210">
        <v>134.1</v>
      </c>
      <c r="G7" s="210">
        <v>134</v>
      </c>
      <c r="H7" s="210">
        <v>133.8</v>
      </c>
      <c r="I7" s="210">
        <v>134.1</v>
      </c>
      <c r="J7" s="210">
        <v>133.9</v>
      </c>
      <c r="K7" s="210">
        <v>133.7</v>
      </c>
      <c r="L7" s="210">
        <v>134.5</v>
      </c>
      <c r="M7" s="210">
        <v>133.7</v>
      </c>
      <c r="N7" s="210">
        <v>133.9</v>
      </c>
      <c r="O7" s="210">
        <v>134</v>
      </c>
      <c r="P7" s="210">
        <v>133.8</v>
      </c>
      <c r="Q7" s="210">
        <v>134.2</v>
      </c>
      <c r="R7" s="210">
        <v>133.8</v>
      </c>
      <c r="S7" s="210">
        <v>134.1</v>
      </c>
      <c r="T7" s="210">
        <v>134.1</v>
      </c>
      <c r="U7" s="210">
        <v>133.9</v>
      </c>
      <c r="V7" s="210">
        <v>133.9</v>
      </c>
      <c r="W7" s="210">
        <v>133.9</v>
      </c>
      <c r="X7" s="210">
        <v>134.2</v>
      </c>
      <c r="Y7" s="210">
        <v>134.1</v>
      </c>
      <c r="Z7" s="210">
        <v>133.5</v>
      </c>
      <c r="AA7" s="210">
        <v>133.7</v>
      </c>
      <c r="AB7" s="210">
        <v>133.5</v>
      </c>
      <c r="AC7" s="210">
        <v>133.5</v>
      </c>
      <c r="AD7" s="210">
        <v>133</v>
      </c>
      <c r="AE7" s="210">
        <v>132.8</v>
      </c>
      <c r="AF7" s="210">
        <v>132.7</v>
      </c>
      <c r="AG7" s="210">
        <v>132.8</v>
      </c>
      <c r="AH7" s="210">
        <v>132.7</v>
      </c>
      <c r="AI7" s="210">
        <v>132.2</v>
      </c>
      <c r="AJ7" s="210">
        <v>132.2</v>
      </c>
      <c r="AK7" s="210">
        <v>131.9</v>
      </c>
      <c r="AL7" s="210">
        <v>131.4</v>
      </c>
      <c r="AM7" s="210">
        <v>132.3</v>
      </c>
      <c r="AN7" s="210">
        <v>131.8</v>
      </c>
      <c r="AO7" s="210">
        <v>131.4</v>
      </c>
      <c r="AP7" s="210">
        <v>131.5</v>
      </c>
      <c r="AQ7" s="210">
        <v>130.6</v>
      </c>
      <c r="AR7" s="210">
        <v>130.4</v>
      </c>
      <c r="AS7" s="210">
        <v>130.6</v>
      </c>
      <c r="AT7" s="210">
        <v>129.4</v>
      </c>
      <c r="AU7" s="210">
        <v>130.1</v>
      </c>
      <c r="AV7" s="210">
        <v>129.7</v>
      </c>
      <c r="AW7" s="210">
        <v>129.4</v>
      </c>
      <c r="AX7" s="210">
        <v>129.3</v>
      </c>
      <c r="AY7" s="210">
        <v>128.4</v>
      </c>
      <c r="AZ7" s="210">
        <v>128</v>
      </c>
      <c r="BA7" s="210">
        <v>127.6</v>
      </c>
      <c r="BB7" s="210">
        <v>127.1</v>
      </c>
      <c r="BC7" s="210"/>
      <c r="BD7" s="210"/>
      <c r="BE7" s="210"/>
      <c r="BF7" s="210"/>
      <c r="BG7" s="210"/>
      <c r="BH7" s="210">
        <v>124.9</v>
      </c>
      <c r="BI7" s="210"/>
      <c r="BJ7" s="210"/>
      <c r="BK7" s="210"/>
    </row>
    <row r="8" spans="1:63" ht="12" customHeight="1">
      <c r="A8" s="204"/>
      <c r="B8" s="205"/>
      <c r="C8" s="633"/>
      <c r="D8" s="206" t="s">
        <v>34</v>
      </c>
      <c r="E8" s="210">
        <v>139.6</v>
      </c>
      <c r="F8" s="210">
        <v>139.5</v>
      </c>
      <c r="G8" s="210">
        <v>139.5</v>
      </c>
      <c r="H8" s="210">
        <v>139.3</v>
      </c>
      <c r="I8" s="210">
        <v>138.8</v>
      </c>
      <c r="J8" s="210">
        <v>138.8</v>
      </c>
      <c r="K8" s="210">
        <v>139.7</v>
      </c>
      <c r="L8" s="210">
        <v>139.1</v>
      </c>
      <c r="M8" s="210">
        <v>139.1</v>
      </c>
      <c r="N8" s="210">
        <v>139.8</v>
      </c>
      <c r="O8" s="210">
        <v>140</v>
      </c>
      <c r="P8" s="210">
        <v>140.1</v>
      </c>
      <c r="Q8" s="210">
        <v>139</v>
      </c>
      <c r="R8" s="210">
        <v>139.1</v>
      </c>
      <c r="S8" s="210">
        <v>139.1</v>
      </c>
      <c r="T8" s="210">
        <v>139.7</v>
      </c>
      <c r="U8" s="210">
        <v>139.4</v>
      </c>
      <c r="V8" s="210">
        <v>140</v>
      </c>
      <c r="W8" s="210">
        <v>139.1</v>
      </c>
      <c r="X8" s="210">
        <v>139.1</v>
      </c>
      <c r="Y8" s="210">
        <v>136.9</v>
      </c>
      <c r="Z8" s="210">
        <v>138.9</v>
      </c>
      <c r="AA8" s="210">
        <v>139.3</v>
      </c>
      <c r="AB8" s="210">
        <v>138.9</v>
      </c>
      <c r="AC8" s="210">
        <v>139.2</v>
      </c>
      <c r="AD8" s="210">
        <v>138.2</v>
      </c>
      <c r="AE8" s="210">
        <v>138.1</v>
      </c>
      <c r="AF8" s="210">
        <v>138.1</v>
      </c>
      <c r="AG8" s="210">
        <v>137.6</v>
      </c>
      <c r="AH8" s="210">
        <v>138.2</v>
      </c>
      <c r="AI8" s="210">
        <v>137.5</v>
      </c>
      <c r="AJ8" s="210">
        <v>137.8</v>
      </c>
      <c r="AK8" s="210">
        <v>137</v>
      </c>
      <c r="AL8" s="210">
        <v>137.3</v>
      </c>
      <c r="AM8" s="210">
        <v>137.2</v>
      </c>
      <c r="AN8" s="210">
        <v>136.7</v>
      </c>
      <c r="AO8" s="210">
        <v>136.9</v>
      </c>
      <c r="AP8" s="210">
        <v>136.6</v>
      </c>
      <c r="AQ8" s="210">
        <v>135.5</v>
      </c>
      <c r="AR8" s="210">
        <v>135.3</v>
      </c>
      <c r="AS8" s="210">
        <v>135.5</v>
      </c>
      <c r="AT8" s="210">
        <v>134.8</v>
      </c>
      <c r="AU8" s="210">
        <v>135.1</v>
      </c>
      <c r="AV8" s="210">
        <v>134.5</v>
      </c>
      <c r="AW8" s="210">
        <v>133.6</v>
      </c>
      <c r="AX8" s="210">
        <v>134.4</v>
      </c>
      <c r="AY8" s="210">
        <v>133.5</v>
      </c>
      <c r="AZ8" s="210">
        <v>132.5</v>
      </c>
      <c r="BA8" s="210">
        <v>131.3</v>
      </c>
      <c r="BB8" s="210">
        <v>131.9</v>
      </c>
      <c r="BC8" s="210"/>
      <c r="BD8" s="210"/>
      <c r="BE8" s="210"/>
      <c r="BF8" s="210"/>
      <c r="BG8" s="210"/>
      <c r="BH8" s="210">
        <v>129.1</v>
      </c>
      <c r="BI8" s="210"/>
      <c r="BJ8" s="210"/>
      <c r="BK8" s="210"/>
    </row>
    <row r="9" spans="1:63" ht="12" customHeight="1">
      <c r="A9" s="204"/>
      <c r="B9" s="205"/>
      <c r="C9" s="634"/>
      <c r="D9" s="211" t="s">
        <v>35</v>
      </c>
      <c r="E9" s="212">
        <v>145.2</v>
      </c>
      <c r="F9" s="212">
        <v>145.9</v>
      </c>
      <c r="G9" s="212">
        <v>146.4</v>
      </c>
      <c r="H9" s="212">
        <v>145.1</v>
      </c>
      <c r="I9" s="212">
        <v>145.6</v>
      </c>
      <c r="J9" s="212">
        <v>145.5</v>
      </c>
      <c r="K9" s="212">
        <v>146.2</v>
      </c>
      <c r="L9" s="212">
        <v>146</v>
      </c>
      <c r="M9" s="212">
        <v>146</v>
      </c>
      <c r="N9" s="212">
        <v>145.9</v>
      </c>
      <c r="O9" s="212">
        <v>146.1</v>
      </c>
      <c r="P9" s="212">
        <v>145.9</v>
      </c>
      <c r="Q9" s="212">
        <v>145.3</v>
      </c>
      <c r="R9" s="212">
        <v>145.9</v>
      </c>
      <c r="S9" s="212">
        <v>145.2</v>
      </c>
      <c r="T9" s="212">
        <v>145.4</v>
      </c>
      <c r="U9" s="212">
        <v>145.4</v>
      </c>
      <c r="V9" s="212">
        <v>145.3</v>
      </c>
      <c r="W9" s="212">
        <v>145</v>
      </c>
      <c r="X9" s="212">
        <v>144.7</v>
      </c>
      <c r="Y9" s="212">
        <v>145.1</v>
      </c>
      <c r="Z9" s="212">
        <v>145.3</v>
      </c>
      <c r="AA9" s="212">
        <v>144.2</v>
      </c>
      <c r="AB9" s="212">
        <v>144.4</v>
      </c>
      <c r="AC9" s="212">
        <v>144.5</v>
      </c>
      <c r="AD9" s="212">
        <v>143.9</v>
      </c>
      <c r="AE9" s="212">
        <v>143.8</v>
      </c>
      <c r="AF9" s="212">
        <v>143.6</v>
      </c>
      <c r="AG9" s="212">
        <v>143.4</v>
      </c>
      <c r="AH9" s="212">
        <v>144</v>
      </c>
      <c r="AI9" s="212">
        <v>143.4</v>
      </c>
      <c r="AJ9" s="212">
        <v>143</v>
      </c>
      <c r="AK9" s="212">
        <v>142.9</v>
      </c>
      <c r="AL9" s="212">
        <v>143.1</v>
      </c>
      <c r="AM9" s="212">
        <v>142.6</v>
      </c>
      <c r="AN9" s="212">
        <v>142.4</v>
      </c>
      <c r="AO9" s="212">
        <v>142</v>
      </c>
      <c r="AP9" s="212">
        <v>142.1</v>
      </c>
      <c r="AQ9" s="212">
        <v>140.8</v>
      </c>
      <c r="AR9" s="212">
        <v>140.5</v>
      </c>
      <c r="AS9" s="212">
        <v>140.6</v>
      </c>
      <c r="AT9" s="212">
        <v>140.3</v>
      </c>
      <c r="AU9" s="212">
        <v>140</v>
      </c>
      <c r="AV9" s="212">
        <v>139.6</v>
      </c>
      <c r="AW9" s="212">
        <v>139.2</v>
      </c>
      <c r="AX9" s="212">
        <v>139.2</v>
      </c>
      <c r="AY9" s="212">
        <v>138</v>
      </c>
      <c r="AZ9" s="212">
        <v>137.5</v>
      </c>
      <c r="BA9" s="212">
        <v>137.3</v>
      </c>
      <c r="BB9" s="212">
        <v>136.7</v>
      </c>
      <c r="BC9" s="212"/>
      <c r="BD9" s="212"/>
      <c r="BE9" s="212"/>
      <c r="BF9" s="212"/>
      <c r="BG9" s="212"/>
      <c r="BH9" s="212">
        <v>133.9</v>
      </c>
      <c r="BI9" s="212"/>
      <c r="BJ9" s="212"/>
      <c r="BK9" s="212"/>
    </row>
    <row r="10" spans="1:63" ht="12" customHeight="1">
      <c r="A10" s="204"/>
      <c r="B10" s="205"/>
      <c r="C10" s="635" t="s">
        <v>16</v>
      </c>
      <c r="D10" s="206" t="s">
        <v>36</v>
      </c>
      <c r="E10" s="207">
        <v>152.7</v>
      </c>
      <c r="F10" s="207">
        <v>153.2</v>
      </c>
      <c r="G10" s="207">
        <v>153.1</v>
      </c>
      <c r="H10" s="207">
        <v>152.8</v>
      </c>
      <c r="I10" s="207">
        <v>153.4</v>
      </c>
      <c r="J10" s="207">
        <v>152.5</v>
      </c>
      <c r="K10" s="207">
        <v>153.6</v>
      </c>
      <c r="L10" s="207">
        <v>153.6</v>
      </c>
      <c r="M10" s="207">
        <v>153.7</v>
      </c>
      <c r="N10" s="207">
        <v>153.6</v>
      </c>
      <c r="O10" s="207">
        <v>153.2</v>
      </c>
      <c r="P10" s="207">
        <v>153.1</v>
      </c>
      <c r="Q10" s="207">
        <v>153.1</v>
      </c>
      <c r="R10" s="207">
        <v>152.5</v>
      </c>
      <c r="S10" s="207">
        <v>152.7</v>
      </c>
      <c r="T10" s="207">
        <v>152.3</v>
      </c>
      <c r="U10" s="207">
        <v>152.3</v>
      </c>
      <c r="V10" s="207">
        <v>153</v>
      </c>
      <c r="W10" s="207">
        <v>152.5</v>
      </c>
      <c r="X10" s="207">
        <v>151.7</v>
      </c>
      <c r="Y10" s="207">
        <v>152.5</v>
      </c>
      <c r="Z10" s="207">
        <v>152.3</v>
      </c>
      <c r="AA10" s="207">
        <v>151.5</v>
      </c>
      <c r="AB10" s="207">
        <v>151.3</v>
      </c>
      <c r="AC10" s="207">
        <v>151.2</v>
      </c>
      <c r="AD10" s="207">
        <v>150.9</v>
      </c>
      <c r="AE10" s="207">
        <v>150.2</v>
      </c>
      <c r="AF10" s="207">
        <v>150.5</v>
      </c>
      <c r="AG10" s="207">
        <v>150.7</v>
      </c>
      <c r="AH10" s="207">
        <v>150.7</v>
      </c>
      <c r="AI10" s="207">
        <v>149.5</v>
      </c>
      <c r="AJ10" s="207">
        <v>150.5</v>
      </c>
      <c r="AK10" s="207">
        <v>150.4</v>
      </c>
      <c r="AL10" s="207">
        <v>149.7</v>
      </c>
      <c r="AM10" s="207">
        <v>149.9</v>
      </c>
      <c r="AN10" s="207">
        <v>149.3</v>
      </c>
      <c r="AO10" s="207">
        <v>148.6</v>
      </c>
      <c r="AP10" s="207">
        <v>149</v>
      </c>
      <c r="AQ10" s="207">
        <v>147.3</v>
      </c>
      <c r="AR10" s="207">
        <v>148.1</v>
      </c>
      <c r="AS10" s="207">
        <v>147.1</v>
      </c>
      <c r="AT10" s="207">
        <v>146.3</v>
      </c>
      <c r="AU10" s="207">
        <v>146.4</v>
      </c>
      <c r="AV10" s="207">
        <v>145.9</v>
      </c>
      <c r="AW10" s="207">
        <v>145.8</v>
      </c>
      <c r="AX10" s="207">
        <v>144.5</v>
      </c>
      <c r="AY10" s="207">
        <v>144.1</v>
      </c>
      <c r="AZ10" s="207">
        <v>143.6</v>
      </c>
      <c r="BA10" s="207">
        <v>143.1</v>
      </c>
      <c r="BB10" s="207">
        <v>142.2</v>
      </c>
      <c r="BC10" s="207"/>
      <c r="BD10" s="207"/>
      <c r="BE10" s="207"/>
      <c r="BF10" s="207"/>
      <c r="BG10" s="207"/>
      <c r="BH10" s="207">
        <v>138.6</v>
      </c>
      <c r="BI10" s="207"/>
      <c r="BJ10" s="207"/>
      <c r="BK10" s="207"/>
    </row>
    <row r="11" spans="1:63" ht="12" customHeight="1">
      <c r="A11" s="204"/>
      <c r="B11" s="205"/>
      <c r="C11" s="635"/>
      <c r="D11" s="206" t="s">
        <v>37</v>
      </c>
      <c r="E11" s="207">
        <v>160.3</v>
      </c>
      <c r="F11" s="207">
        <v>160.1</v>
      </c>
      <c r="G11" s="207">
        <v>160.6</v>
      </c>
      <c r="H11" s="207">
        <v>160.6</v>
      </c>
      <c r="I11" s="207">
        <v>160.6</v>
      </c>
      <c r="J11" s="207">
        <v>161.4</v>
      </c>
      <c r="K11" s="207">
        <v>160.9</v>
      </c>
      <c r="L11" s="207">
        <v>160.9</v>
      </c>
      <c r="M11" s="207">
        <v>161.9</v>
      </c>
      <c r="N11" s="207">
        <v>161.1</v>
      </c>
      <c r="O11" s="207">
        <v>160.4</v>
      </c>
      <c r="P11" s="207">
        <v>160.8</v>
      </c>
      <c r="Q11" s="207">
        <v>160.8</v>
      </c>
      <c r="R11" s="207">
        <v>160.3</v>
      </c>
      <c r="S11" s="207">
        <v>160.5</v>
      </c>
      <c r="T11" s="207">
        <v>159.9</v>
      </c>
      <c r="U11" s="207">
        <v>160.3</v>
      </c>
      <c r="V11" s="207">
        <v>159.9</v>
      </c>
      <c r="W11" s="207">
        <v>160.3</v>
      </c>
      <c r="X11" s="207">
        <v>159.4</v>
      </c>
      <c r="Y11" s="207">
        <v>159.1</v>
      </c>
      <c r="Z11" s="207">
        <v>159.7</v>
      </c>
      <c r="AA11" s="207">
        <v>159.1</v>
      </c>
      <c r="AB11" s="207">
        <v>158.7</v>
      </c>
      <c r="AC11" s="207">
        <v>158.7</v>
      </c>
      <c r="AD11" s="207">
        <v>158.1</v>
      </c>
      <c r="AE11" s="207">
        <v>158.2</v>
      </c>
      <c r="AF11" s="207">
        <v>157.9</v>
      </c>
      <c r="AG11" s="207">
        <v>158.6</v>
      </c>
      <c r="AH11" s="207">
        <v>157.6</v>
      </c>
      <c r="AI11" s="207">
        <v>158.5</v>
      </c>
      <c r="AJ11" s="207">
        <v>157.6</v>
      </c>
      <c r="AK11" s="207">
        <v>157.9</v>
      </c>
      <c r="AL11" s="207">
        <v>157.3</v>
      </c>
      <c r="AM11" s="207">
        <v>157</v>
      </c>
      <c r="AN11" s="207">
        <v>156.9</v>
      </c>
      <c r="AO11" s="207">
        <v>156.4</v>
      </c>
      <c r="AP11" s="207">
        <v>155.9</v>
      </c>
      <c r="AQ11" s="207">
        <v>154.4</v>
      </c>
      <c r="AR11" s="207">
        <v>154</v>
      </c>
      <c r="AS11" s="207">
        <v>154.4</v>
      </c>
      <c r="AT11" s="207">
        <v>153.9</v>
      </c>
      <c r="AU11" s="207">
        <v>153.5</v>
      </c>
      <c r="AV11" s="207">
        <v>153.3</v>
      </c>
      <c r="AW11" s="207">
        <v>152.3</v>
      </c>
      <c r="AX11" s="207">
        <v>152</v>
      </c>
      <c r="AY11" s="207">
        <v>150.9</v>
      </c>
      <c r="AZ11" s="207">
        <v>150.5</v>
      </c>
      <c r="BA11" s="207">
        <v>149.3</v>
      </c>
      <c r="BB11" s="207">
        <v>148.6</v>
      </c>
      <c r="BC11" s="207"/>
      <c r="BD11" s="207"/>
      <c r="BE11" s="207"/>
      <c r="BF11" s="207"/>
      <c r="BG11" s="207"/>
      <c r="BH11" s="207">
        <v>145.2</v>
      </c>
      <c r="BI11" s="207"/>
      <c r="BJ11" s="207"/>
      <c r="BK11" s="207"/>
    </row>
    <row r="12" spans="1:63" ht="12" customHeight="1">
      <c r="A12" s="204"/>
      <c r="B12" s="205"/>
      <c r="C12" s="635"/>
      <c r="D12" s="206" t="s">
        <v>38</v>
      </c>
      <c r="E12" s="207">
        <v>165.8</v>
      </c>
      <c r="F12" s="207">
        <v>166.2</v>
      </c>
      <c r="G12" s="207">
        <v>166.1</v>
      </c>
      <c r="H12" s="207">
        <v>166</v>
      </c>
      <c r="I12" s="207">
        <v>166.3</v>
      </c>
      <c r="J12" s="207">
        <v>166.2</v>
      </c>
      <c r="K12" s="207">
        <v>166.7</v>
      </c>
      <c r="L12" s="207">
        <v>166.7</v>
      </c>
      <c r="M12" s="207">
        <v>166.1</v>
      </c>
      <c r="N12" s="207">
        <v>166.3</v>
      </c>
      <c r="O12" s="207">
        <v>166.3</v>
      </c>
      <c r="P12" s="207">
        <v>165.9</v>
      </c>
      <c r="Q12" s="207">
        <v>166.8</v>
      </c>
      <c r="R12" s="207">
        <v>165.7</v>
      </c>
      <c r="S12" s="207">
        <v>166.2</v>
      </c>
      <c r="T12" s="207">
        <v>166.4</v>
      </c>
      <c r="U12" s="207">
        <v>166.3</v>
      </c>
      <c r="V12" s="207">
        <v>166.1</v>
      </c>
      <c r="W12" s="207">
        <v>166</v>
      </c>
      <c r="X12" s="207">
        <v>165.4</v>
      </c>
      <c r="Y12" s="207">
        <v>165.1</v>
      </c>
      <c r="Z12" s="207">
        <v>165.3</v>
      </c>
      <c r="AA12" s="207">
        <v>164.5</v>
      </c>
      <c r="AB12" s="207">
        <v>164.9</v>
      </c>
      <c r="AC12" s="207">
        <v>164.7</v>
      </c>
      <c r="AD12" s="207">
        <v>164.2</v>
      </c>
      <c r="AE12" s="207">
        <v>164.6</v>
      </c>
      <c r="AF12" s="207">
        <v>164.5</v>
      </c>
      <c r="AG12" s="207">
        <v>164.4</v>
      </c>
      <c r="AH12" s="207">
        <v>164.4</v>
      </c>
      <c r="AI12" s="207">
        <v>164.3</v>
      </c>
      <c r="AJ12" s="207">
        <v>163.7</v>
      </c>
      <c r="AK12" s="207">
        <v>163.8</v>
      </c>
      <c r="AL12" s="207">
        <v>163.3</v>
      </c>
      <c r="AM12" s="207">
        <v>163.2</v>
      </c>
      <c r="AN12" s="207">
        <v>163</v>
      </c>
      <c r="AO12" s="207">
        <v>162.8</v>
      </c>
      <c r="AP12" s="207">
        <v>162.5</v>
      </c>
      <c r="AQ12" s="207">
        <v>160.9</v>
      </c>
      <c r="AR12" s="207">
        <v>160.5</v>
      </c>
      <c r="AS12" s="207">
        <v>160.7</v>
      </c>
      <c r="AT12" s="207">
        <v>160.9</v>
      </c>
      <c r="AU12" s="207">
        <v>160.2</v>
      </c>
      <c r="AV12" s="207">
        <v>159.2</v>
      </c>
      <c r="AW12" s="207">
        <v>159</v>
      </c>
      <c r="AX12" s="207">
        <v>158.7</v>
      </c>
      <c r="AY12" s="207">
        <v>157.4</v>
      </c>
      <c r="AZ12" s="207">
        <v>157.3</v>
      </c>
      <c r="BA12" s="207">
        <v>156</v>
      </c>
      <c r="BB12" s="207">
        <v>155.7</v>
      </c>
      <c r="BC12" s="207"/>
      <c r="BD12" s="207"/>
      <c r="BE12" s="207"/>
      <c r="BF12" s="207"/>
      <c r="BG12" s="207"/>
      <c r="BH12" s="207">
        <v>151.1</v>
      </c>
      <c r="BI12" s="207"/>
      <c r="BJ12" s="207"/>
      <c r="BK12" s="207"/>
    </row>
    <row r="13" spans="1:63" ht="12" customHeight="1">
      <c r="A13" s="204"/>
      <c r="B13" s="205"/>
      <c r="C13" s="632" t="s">
        <v>20</v>
      </c>
      <c r="D13" s="208" t="s">
        <v>39</v>
      </c>
      <c r="E13" s="209">
        <v>168.7</v>
      </c>
      <c r="F13" s="209">
        <v>169.3</v>
      </c>
      <c r="G13" s="209">
        <v>169.7</v>
      </c>
      <c r="H13" s="209">
        <v>168.9</v>
      </c>
      <c r="I13" s="209">
        <v>169.4</v>
      </c>
      <c r="J13" s="209">
        <v>169.8</v>
      </c>
      <c r="K13" s="209">
        <v>169.6</v>
      </c>
      <c r="L13" s="209">
        <v>169.7</v>
      </c>
      <c r="M13" s="209">
        <v>169.5</v>
      </c>
      <c r="N13" s="209">
        <v>169.6</v>
      </c>
      <c r="O13" s="209">
        <v>169.7</v>
      </c>
      <c r="P13" s="209">
        <v>169.6</v>
      </c>
      <c r="Q13" s="209">
        <v>168.8</v>
      </c>
      <c r="R13" s="209">
        <v>169.3</v>
      </c>
      <c r="S13" s="209">
        <v>168.9</v>
      </c>
      <c r="T13" s="209">
        <v>169</v>
      </c>
      <c r="U13" s="209">
        <v>169</v>
      </c>
      <c r="V13" s="209">
        <v>168.9</v>
      </c>
      <c r="W13" s="209">
        <v>169.2</v>
      </c>
      <c r="X13" s="209">
        <v>168.6</v>
      </c>
      <c r="Y13" s="209">
        <v>168.5</v>
      </c>
      <c r="Z13" s="209">
        <v>168.6</v>
      </c>
      <c r="AA13" s="209">
        <v>168.1</v>
      </c>
      <c r="AB13" s="209">
        <v>168</v>
      </c>
      <c r="AC13" s="209">
        <v>168.3</v>
      </c>
      <c r="AD13" s="209">
        <v>168.8</v>
      </c>
      <c r="AE13" s="209">
        <v>168.3</v>
      </c>
      <c r="AF13" s="209">
        <v>168.2</v>
      </c>
      <c r="AG13" s="209">
        <v>168.1</v>
      </c>
      <c r="AH13" s="209">
        <v>167.8</v>
      </c>
      <c r="AI13" s="209">
        <v>167.5</v>
      </c>
      <c r="AJ13" s="209">
        <v>167.7</v>
      </c>
      <c r="AK13" s="209">
        <v>167.1</v>
      </c>
      <c r="AL13" s="209">
        <v>166.7</v>
      </c>
      <c r="AM13" s="209">
        <v>167.3</v>
      </c>
      <c r="AN13" s="209">
        <v>166.4</v>
      </c>
      <c r="AO13" s="209">
        <v>166.8</v>
      </c>
      <c r="AP13" s="209">
        <v>166.4</v>
      </c>
      <c r="AQ13" s="209">
        <v>165.1</v>
      </c>
      <c r="AR13" s="209">
        <v>164.3</v>
      </c>
      <c r="AS13" s="209">
        <v>164.9</v>
      </c>
      <c r="AT13" s="209">
        <v>164.6</v>
      </c>
      <c r="AU13" s="209">
        <v>164.6</v>
      </c>
      <c r="AV13" s="209">
        <v>164.5</v>
      </c>
      <c r="AW13" s="209">
        <v>164</v>
      </c>
      <c r="AX13" s="209">
        <v>164</v>
      </c>
      <c r="AY13" s="209">
        <v>163.6</v>
      </c>
      <c r="AZ13" s="209">
        <v>162.8</v>
      </c>
      <c r="BA13" s="209">
        <v>162.3</v>
      </c>
      <c r="BB13" s="209">
        <v>162.3</v>
      </c>
      <c r="BC13" s="209"/>
      <c r="BD13" s="209"/>
      <c r="BE13" s="209"/>
      <c r="BF13" s="209"/>
      <c r="BG13" s="209"/>
      <c r="BH13" s="209">
        <v>159.1</v>
      </c>
      <c r="BI13" s="209"/>
      <c r="BJ13" s="209"/>
      <c r="BK13" s="209"/>
    </row>
    <row r="14" spans="1:63" ht="12" customHeight="1">
      <c r="A14" s="204"/>
      <c r="B14" s="205"/>
      <c r="C14" s="633"/>
      <c r="D14" s="206" t="s">
        <v>40</v>
      </c>
      <c r="E14" s="210">
        <v>170.6</v>
      </c>
      <c r="F14" s="210">
        <v>170.7</v>
      </c>
      <c r="G14" s="210">
        <v>171.2</v>
      </c>
      <c r="H14" s="210">
        <v>170.8</v>
      </c>
      <c r="I14" s="210">
        <v>171.5</v>
      </c>
      <c r="J14" s="210">
        <v>171.2</v>
      </c>
      <c r="K14" s="210">
        <v>170.7</v>
      </c>
      <c r="L14" s="210">
        <v>170.7</v>
      </c>
      <c r="M14" s="210">
        <v>171.1</v>
      </c>
      <c r="N14" s="210">
        <v>171.2</v>
      </c>
      <c r="O14" s="210">
        <v>170.9</v>
      </c>
      <c r="P14" s="210">
        <v>170.5</v>
      </c>
      <c r="Q14" s="210">
        <v>171.4</v>
      </c>
      <c r="R14" s="210">
        <v>170.6</v>
      </c>
      <c r="S14" s="210">
        <v>170.9</v>
      </c>
      <c r="T14" s="210">
        <v>170.7</v>
      </c>
      <c r="U14" s="210">
        <v>170.8</v>
      </c>
      <c r="V14" s="210">
        <v>170.4</v>
      </c>
      <c r="W14" s="210">
        <v>170.1</v>
      </c>
      <c r="X14" s="210">
        <v>170.2</v>
      </c>
      <c r="Y14" s="210">
        <v>170.5</v>
      </c>
      <c r="Z14" s="210">
        <v>170.5</v>
      </c>
      <c r="AA14" s="210">
        <v>169.6</v>
      </c>
      <c r="AB14" s="210">
        <v>170.5</v>
      </c>
      <c r="AC14" s="210">
        <v>169.9</v>
      </c>
      <c r="AD14" s="210">
        <v>170.4</v>
      </c>
      <c r="AE14" s="210">
        <v>169.9</v>
      </c>
      <c r="AF14" s="210">
        <v>169.4</v>
      </c>
      <c r="AG14" s="210">
        <v>170</v>
      </c>
      <c r="AH14" s="210">
        <v>169.5</v>
      </c>
      <c r="AI14" s="210">
        <v>169.6</v>
      </c>
      <c r="AJ14" s="210">
        <v>169.3</v>
      </c>
      <c r="AK14" s="210">
        <v>168.9</v>
      </c>
      <c r="AL14" s="210">
        <v>168.5</v>
      </c>
      <c r="AM14" s="210">
        <v>168.7</v>
      </c>
      <c r="AN14" s="210">
        <v>168.4</v>
      </c>
      <c r="AO14" s="210">
        <v>168.2</v>
      </c>
      <c r="AP14" s="210">
        <v>168.3</v>
      </c>
      <c r="AQ14" s="210">
        <v>167.3</v>
      </c>
      <c r="AR14" s="210">
        <v>166.6</v>
      </c>
      <c r="AS14" s="210">
        <v>167.2</v>
      </c>
      <c r="AT14" s="210">
        <v>166.2</v>
      </c>
      <c r="AU14" s="210">
        <v>166.4</v>
      </c>
      <c r="AV14" s="210">
        <v>166.2</v>
      </c>
      <c r="AW14" s="210">
        <v>166.1</v>
      </c>
      <c r="AX14" s="210">
        <v>166</v>
      </c>
      <c r="AY14" s="210">
        <v>165.7</v>
      </c>
      <c r="AZ14" s="210">
        <v>164.9</v>
      </c>
      <c r="BA14" s="210">
        <v>164.5</v>
      </c>
      <c r="BB14" s="210">
        <v>163.8</v>
      </c>
      <c r="BC14" s="210"/>
      <c r="BD14" s="210"/>
      <c r="BE14" s="210"/>
      <c r="BF14" s="210"/>
      <c r="BG14" s="210"/>
      <c r="BH14" s="210">
        <v>162.3</v>
      </c>
      <c r="BI14" s="210"/>
      <c r="BJ14" s="210"/>
      <c r="BK14" s="210"/>
    </row>
    <row r="15" spans="1:63" ht="12" customHeight="1">
      <c r="A15" s="204"/>
      <c r="B15" s="205"/>
      <c r="C15" s="634"/>
      <c r="D15" s="211" t="s">
        <v>41</v>
      </c>
      <c r="E15" s="212">
        <v>171.2</v>
      </c>
      <c r="F15" s="212">
        <v>171.3</v>
      </c>
      <c r="G15" s="212">
        <v>172.1</v>
      </c>
      <c r="H15" s="212">
        <v>171.7</v>
      </c>
      <c r="I15" s="212">
        <v>172.3</v>
      </c>
      <c r="J15" s="212">
        <v>171.6</v>
      </c>
      <c r="K15" s="212">
        <v>171.6</v>
      </c>
      <c r="L15" s="212">
        <v>171.6</v>
      </c>
      <c r="M15" s="212">
        <v>171.7</v>
      </c>
      <c r="N15" s="212">
        <v>171.5</v>
      </c>
      <c r="O15" s="212">
        <v>172.1</v>
      </c>
      <c r="P15" s="212">
        <v>171.8</v>
      </c>
      <c r="Q15" s="212">
        <v>171.6</v>
      </c>
      <c r="R15" s="212">
        <v>171.5</v>
      </c>
      <c r="S15" s="212">
        <v>171.1</v>
      </c>
      <c r="T15" s="212">
        <v>171.3</v>
      </c>
      <c r="U15" s="212">
        <v>171.4</v>
      </c>
      <c r="V15" s="212">
        <v>171.1</v>
      </c>
      <c r="W15" s="212">
        <v>170.8</v>
      </c>
      <c r="X15" s="212">
        <v>170.7</v>
      </c>
      <c r="Y15" s="212">
        <v>171</v>
      </c>
      <c r="Z15" s="212">
        <v>170.8</v>
      </c>
      <c r="AA15" s="212">
        <v>171.2</v>
      </c>
      <c r="AB15" s="212">
        <v>170.8</v>
      </c>
      <c r="AC15" s="212">
        <v>171.5</v>
      </c>
      <c r="AD15" s="212">
        <v>171</v>
      </c>
      <c r="AE15" s="212">
        <v>170.8</v>
      </c>
      <c r="AF15" s="212">
        <v>170.7</v>
      </c>
      <c r="AG15" s="212">
        <v>170.5</v>
      </c>
      <c r="AH15" s="212">
        <v>170.4</v>
      </c>
      <c r="AI15" s="212">
        <v>170.2</v>
      </c>
      <c r="AJ15" s="212">
        <v>169.9</v>
      </c>
      <c r="AK15" s="212">
        <v>169.9</v>
      </c>
      <c r="AL15" s="212">
        <v>169.6</v>
      </c>
      <c r="AM15" s="212">
        <v>169.8</v>
      </c>
      <c r="AN15" s="212">
        <v>168.9</v>
      </c>
      <c r="AO15" s="212">
        <v>169.2</v>
      </c>
      <c r="AP15" s="212">
        <v>169</v>
      </c>
      <c r="AQ15" s="212">
        <v>168.3</v>
      </c>
      <c r="AR15" s="212">
        <v>167.8</v>
      </c>
      <c r="AS15" s="212">
        <v>167.73</v>
      </c>
      <c r="AT15" s="212">
        <v>167.9</v>
      </c>
      <c r="AU15" s="212">
        <v>167.4</v>
      </c>
      <c r="AV15" s="212">
        <v>167.3</v>
      </c>
      <c r="AW15" s="212">
        <v>167</v>
      </c>
      <c r="AX15" s="212">
        <v>167.4</v>
      </c>
      <c r="AY15" s="212">
        <v>166.5</v>
      </c>
      <c r="AZ15" s="212">
        <v>166.3</v>
      </c>
      <c r="BA15" s="212">
        <v>165.6</v>
      </c>
      <c r="BB15" s="212">
        <v>165.3</v>
      </c>
      <c r="BC15" s="212"/>
      <c r="BD15" s="212"/>
      <c r="BE15" s="212"/>
      <c r="BF15" s="212"/>
      <c r="BG15" s="212"/>
      <c r="BH15" s="212">
        <v>164</v>
      </c>
      <c r="BI15" s="212"/>
      <c r="BJ15" s="212"/>
      <c r="BK15" s="212"/>
    </row>
    <row r="16" spans="1:63" ht="12" customHeight="1">
      <c r="A16" s="204"/>
      <c r="B16" s="213" t="s">
        <v>24</v>
      </c>
      <c r="C16" s="32" t="s">
        <v>6</v>
      </c>
      <c r="D16" s="206" t="s">
        <v>7</v>
      </c>
      <c r="E16" s="207">
        <v>110</v>
      </c>
      <c r="F16" s="207">
        <v>110.2</v>
      </c>
      <c r="G16" s="207">
        <v>110</v>
      </c>
      <c r="H16" s="207">
        <v>110.4</v>
      </c>
      <c r="I16" s="207">
        <v>110.2</v>
      </c>
      <c r="J16" s="207">
        <v>110.1</v>
      </c>
      <c r="K16" s="207">
        <v>110.3</v>
      </c>
      <c r="L16" s="207">
        <v>110</v>
      </c>
      <c r="M16" s="207">
        <v>109.8</v>
      </c>
      <c r="N16" s="207">
        <v>110.3</v>
      </c>
      <c r="O16" s="207">
        <v>110.4</v>
      </c>
      <c r="P16" s="207">
        <v>110.1</v>
      </c>
      <c r="Q16" s="207">
        <v>110</v>
      </c>
      <c r="R16" s="207">
        <v>110.1</v>
      </c>
      <c r="S16" s="207">
        <v>109.8</v>
      </c>
      <c r="T16" s="207">
        <v>109.9</v>
      </c>
      <c r="U16" s="207">
        <v>110</v>
      </c>
      <c r="V16" s="207">
        <v>109.9</v>
      </c>
      <c r="W16" s="207">
        <v>110</v>
      </c>
      <c r="X16" s="207">
        <v>110.8</v>
      </c>
      <c r="Y16" s="207">
        <v>110.4</v>
      </c>
      <c r="Z16" s="207">
        <v>110.5</v>
      </c>
      <c r="AA16" s="207">
        <v>110.5</v>
      </c>
      <c r="AB16" s="207">
        <v>110.2</v>
      </c>
      <c r="AC16" s="207">
        <v>110.4</v>
      </c>
      <c r="AD16" s="207">
        <v>110.4</v>
      </c>
      <c r="AE16" s="414">
        <v>110.4</v>
      </c>
      <c r="AF16" s="207">
        <v>110.2</v>
      </c>
      <c r="AG16" s="207">
        <v>109.9</v>
      </c>
      <c r="AH16" s="207">
        <v>109.9</v>
      </c>
      <c r="AI16" s="207">
        <v>109.5</v>
      </c>
      <c r="AJ16" s="207">
        <v>109.4</v>
      </c>
      <c r="AK16" s="478">
        <v>108.9</v>
      </c>
      <c r="AL16" s="207">
        <v>109.7</v>
      </c>
      <c r="AM16" s="207">
        <v>109.4</v>
      </c>
      <c r="AN16" s="207">
        <v>109.2</v>
      </c>
      <c r="AO16" s="207">
        <v>109.5</v>
      </c>
      <c r="AP16" s="207">
        <v>109.2</v>
      </c>
      <c r="AQ16" s="207">
        <v>108.9</v>
      </c>
      <c r="AR16" s="207">
        <v>108.5</v>
      </c>
      <c r="AS16" s="207">
        <v>108.5</v>
      </c>
      <c r="AT16" s="207">
        <v>108.8</v>
      </c>
      <c r="AU16" s="207">
        <v>108.2</v>
      </c>
      <c r="AV16" s="207">
        <v>107.9</v>
      </c>
      <c r="AW16" s="207">
        <v>108</v>
      </c>
      <c r="AX16" s="207">
        <v>107.6</v>
      </c>
      <c r="AY16" s="207">
        <v>107.2</v>
      </c>
      <c r="AZ16" s="207">
        <v>106.7</v>
      </c>
      <c r="BA16" s="207">
        <v>106.9</v>
      </c>
      <c r="BB16" s="207">
        <v>106.6</v>
      </c>
      <c r="BC16" s="207"/>
      <c r="BD16" s="207"/>
      <c r="BE16" s="207"/>
      <c r="BF16" s="207"/>
      <c r="BG16" s="207"/>
      <c r="BH16" s="207">
        <v>104.9</v>
      </c>
      <c r="BI16" s="207"/>
      <c r="BJ16" s="207"/>
      <c r="BK16" s="207"/>
    </row>
    <row r="17" spans="1:63" ht="12" customHeight="1">
      <c r="A17" s="204"/>
      <c r="B17" s="213"/>
      <c r="C17" s="632" t="s">
        <v>8</v>
      </c>
      <c r="D17" s="208" t="s">
        <v>29</v>
      </c>
      <c r="E17" s="209">
        <v>115.9</v>
      </c>
      <c r="F17" s="209">
        <v>115.9</v>
      </c>
      <c r="G17" s="209">
        <v>116.1</v>
      </c>
      <c r="H17" s="209">
        <v>116</v>
      </c>
      <c r="I17" s="209">
        <v>116.1</v>
      </c>
      <c r="J17" s="209">
        <v>116</v>
      </c>
      <c r="K17" s="209">
        <v>115.7</v>
      </c>
      <c r="L17" s="209">
        <v>116.5</v>
      </c>
      <c r="M17" s="209">
        <v>116.1</v>
      </c>
      <c r="N17" s="209">
        <v>116.4</v>
      </c>
      <c r="O17" s="209">
        <v>116.1</v>
      </c>
      <c r="P17" s="209">
        <v>116.4</v>
      </c>
      <c r="Q17" s="209">
        <v>116.4</v>
      </c>
      <c r="R17" s="209">
        <v>116</v>
      </c>
      <c r="S17" s="209">
        <v>116.2</v>
      </c>
      <c r="T17" s="209">
        <v>116.5</v>
      </c>
      <c r="U17" s="209">
        <v>116.1</v>
      </c>
      <c r="V17" s="209">
        <v>116.3</v>
      </c>
      <c r="W17" s="209">
        <v>116.3</v>
      </c>
      <c r="X17" s="209">
        <v>116.3</v>
      </c>
      <c r="Y17" s="209">
        <v>115.9</v>
      </c>
      <c r="Z17" s="209">
        <v>116.5</v>
      </c>
      <c r="AA17" s="209">
        <v>116.8</v>
      </c>
      <c r="AB17" s="209">
        <v>116.1</v>
      </c>
      <c r="AC17" s="209">
        <v>116.1</v>
      </c>
      <c r="AD17" s="209">
        <v>116.1</v>
      </c>
      <c r="AE17" s="209">
        <v>115.9</v>
      </c>
      <c r="AF17" s="209">
        <v>115.5</v>
      </c>
      <c r="AG17" s="209">
        <v>115.5</v>
      </c>
      <c r="AH17" s="209">
        <v>115.3</v>
      </c>
      <c r="AI17" s="209">
        <v>115.6</v>
      </c>
      <c r="AJ17" s="209">
        <v>115</v>
      </c>
      <c r="AK17" s="209">
        <v>115.1</v>
      </c>
      <c r="AL17" s="209">
        <v>114.9</v>
      </c>
      <c r="AM17" s="209">
        <v>114.9</v>
      </c>
      <c r="AN17" s="209">
        <v>114.9</v>
      </c>
      <c r="AO17" s="209">
        <v>114.3</v>
      </c>
      <c r="AP17" s="209">
        <v>114.8</v>
      </c>
      <c r="AQ17" s="209">
        <v>113.7</v>
      </c>
      <c r="AR17" s="209">
        <v>113.6</v>
      </c>
      <c r="AS17" s="209">
        <v>114</v>
      </c>
      <c r="AT17" s="209">
        <v>113.5</v>
      </c>
      <c r="AU17" s="209">
        <v>113.3</v>
      </c>
      <c r="AV17" s="209">
        <v>113</v>
      </c>
      <c r="AW17" s="209">
        <v>112.5</v>
      </c>
      <c r="AX17" s="209">
        <v>112.7</v>
      </c>
      <c r="AY17" s="209">
        <v>111.8</v>
      </c>
      <c r="AZ17" s="209">
        <v>111.3</v>
      </c>
      <c r="BA17" s="209">
        <v>111.2</v>
      </c>
      <c r="BB17" s="209">
        <v>110.5</v>
      </c>
      <c r="BC17" s="209"/>
      <c r="BD17" s="209"/>
      <c r="BE17" s="209"/>
      <c r="BF17" s="209"/>
      <c r="BG17" s="209"/>
      <c r="BH17" s="209">
        <v>108.9</v>
      </c>
      <c r="BI17" s="209"/>
      <c r="BJ17" s="209"/>
      <c r="BK17" s="209"/>
    </row>
    <row r="18" spans="1:63" ht="12" customHeight="1">
      <c r="A18" s="204"/>
      <c r="B18" s="213"/>
      <c r="C18" s="633"/>
      <c r="D18" s="206" t="s">
        <v>31</v>
      </c>
      <c r="E18" s="210">
        <v>122</v>
      </c>
      <c r="F18" s="210">
        <v>122.1</v>
      </c>
      <c r="G18" s="210">
        <v>121.6</v>
      </c>
      <c r="H18" s="210">
        <v>122.2</v>
      </c>
      <c r="I18" s="210">
        <v>121.7</v>
      </c>
      <c r="J18" s="210">
        <v>121.8</v>
      </c>
      <c r="K18" s="210">
        <v>121.8</v>
      </c>
      <c r="L18" s="210">
        <v>122.2</v>
      </c>
      <c r="M18" s="210">
        <v>121.8</v>
      </c>
      <c r="N18" s="210">
        <v>122.1</v>
      </c>
      <c r="O18" s="210">
        <v>122</v>
      </c>
      <c r="P18" s="210">
        <v>122.1</v>
      </c>
      <c r="Q18" s="210">
        <v>122.6</v>
      </c>
      <c r="R18" s="210">
        <v>121.8</v>
      </c>
      <c r="S18" s="210">
        <v>122.1</v>
      </c>
      <c r="T18" s="210">
        <v>122.6</v>
      </c>
      <c r="U18" s="210">
        <v>121.9</v>
      </c>
      <c r="V18" s="210">
        <v>122.2</v>
      </c>
      <c r="W18" s="210">
        <v>122.8</v>
      </c>
      <c r="X18" s="210">
        <v>122.4</v>
      </c>
      <c r="Y18" s="210">
        <v>122.2</v>
      </c>
      <c r="Z18" s="210">
        <v>121.9</v>
      </c>
      <c r="AA18" s="210">
        <v>121.6</v>
      </c>
      <c r="AB18" s="210">
        <v>122.3</v>
      </c>
      <c r="AC18" s="210">
        <v>121.5</v>
      </c>
      <c r="AD18" s="210">
        <v>121.9</v>
      </c>
      <c r="AE18" s="210">
        <v>121.3</v>
      </c>
      <c r="AF18" s="210">
        <v>121.2</v>
      </c>
      <c r="AG18" s="210">
        <v>121.1</v>
      </c>
      <c r="AH18" s="210">
        <v>121.1</v>
      </c>
      <c r="AI18" s="210">
        <v>120.7</v>
      </c>
      <c r="AJ18" s="210">
        <v>121.1</v>
      </c>
      <c r="AK18" s="210">
        <v>120.7</v>
      </c>
      <c r="AL18" s="210">
        <v>120.5</v>
      </c>
      <c r="AM18" s="210">
        <v>120.9</v>
      </c>
      <c r="AN18" s="210">
        <v>120.3</v>
      </c>
      <c r="AO18" s="210">
        <v>121.1</v>
      </c>
      <c r="AP18" s="210">
        <v>120.3</v>
      </c>
      <c r="AQ18" s="210">
        <v>119.3</v>
      </c>
      <c r="AR18" s="210">
        <v>119.6</v>
      </c>
      <c r="AS18" s="210">
        <v>119.4</v>
      </c>
      <c r="AT18" s="210">
        <v>118.9</v>
      </c>
      <c r="AU18" s="210">
        <v>118.8</v>
      </c>
      <c r="AV18" s="210">
        <v>118.5</v>
      </c>
      <c r="AW18" s="210">
        <v>118.1</v>
      </c>
      <c r="AX18" s="210">
        <v>118.4</v>
      </c>
      <c r="AY18" s="210">
        <v>117.6</v>
      </c>
      <c r="AZ18" s="210">
        <v>116.8</v>
      </c>
      <c r="BA18" s="210">
        <v>116.7</v>
      </c>
      <c r="BB18" s="210">
        <v>116.1</v>
      </c>
      <c r="BC18" s="210"/>
      <c r="BD18" s="210"/>
      <c r="BE18" s="210"/>
      <c r="BF18" s="210"/>
      <c r="BG18" s="210"/>
      <c r="BH18" s="210">
        <v>113.9</v>
      </c>
      <c r="BI18" s="210"/>
      <c r="BJ18" s="210"/>
      <c r="BK18" s="210"/>
    </row>
    <row r="19" spans="1:63" ht="12" customHeight="1">
      <c r="A19" s="204"/>
      <c r="B19" s="213"/>
      <c r="C19" s="633"/>
      <c r="D19" s="206" t="s">
        <v>32</v>
      </c>
      <c r="E19" s="210">
        <v>127.5</v>
      </c>
      <c r="F19" s="210">
        <v>128.4</v>
      </c>
      <c r="G19" s="210">
        <v>128.4</v>
      </c>
      <c r="H19" s="210">
        <v>127.7</v>
      </c>
      <c r="I19" s="210">
        <v>127.3</v>
      </c>
      <c r="J19" s="210">
        <v>127.8</v>
      </c>
      <c r="K19" s="210">
        <v>128</v>
      </c>
      <c r="L19" s="210">
        <v>128.2</v>
      </c>
      <c r="M19" s="210">
        <v>127.7</v>
      </c>
      <c r="N19" s="210">
        <v>128.2</v>
      </c>
      <c r="O19" s="210">
        <v>128.2</v>
      </c>
      <c r="P19" s="210">
        <v>128</v>
      </c>
      <c r="Q19" s="210">
        <v>128</v>
      </c>
      <c r="R19" s="210">
        <v>128.3</v>
      </c>
      <c r="S19" s="210">
        <v>128.4</v>
      </c>
      <c r="T19" s="210">
        <v>128.1</v>
      </c>
      <c r="U19" s="210">
        <v>127.8</v>
      </c>
      <c r="V19" s="210">
        <v>128</v>
      </c>
      <c r="W19" s="210">
        <v>128.1</v>
      </c>
      <c r="X19" s="210">
        <v>127.9</v>
      </c>
      <c r="Y19" s="210">
        <v>128</v>
      </c>
      <c r="Z19" s="210">
        <v>128</v>
      </c>
      <c r="AA19" s="210">
        <v>127.9</v>
      </c>
      <c r="AB19" s="210">
        <v>127.5</v>
      </c>
      <c r="AC19" s="210">
        <v>127.3</v>
      </c>
      <c r="AD19" s="210">
        <v>127.6</v>
      </c>
      <c r="AE19" s="210">
        <v>127</v>
      </c>
      <c r="AF19" s="210">
        <v>126.8</v>
      </c>
      <c r="AG19" s="210">
        <v>127.1</v>
      </c>
      <c r="AH19" s="210">
        <v>126.9</v>
      </c>
      <c r="AI19" s="210">
        <v>126.7</v>
      </c>
      <c r="AJ19" s="210">
        <v>127.3</v>
      </c>
      <c r="AK19" s="210">
        <v>126.3</v>
      </c>
      <c r="AL19" s="210">
        <v>126.3</v>
      </c>
      <c r="AM19" s="210">
        <v>126</v>
      </c>
      <c r="AN19" s="210">
        <v>126.5</v>
      </c>
      <c r="AO19" s="210">
        <v>125.9</v>
      </c>
      <c r="AP19" s="210">
        <v>125.9</v>
      </c>
      <c r="AQ19" s="210">
        <v>124.7</v>
      </c>
      <c r="AR19" s="210">
        <v>124.6</v>
      </c>
      <c r="AS19" s="210">
        <v>124.3</v>
      </c>
      <c r="AT19" s="210">
        <v>124.6</v>
      </c>
      <c r="AU19" s="210">
        <v>124.2</v>
      </c>
      <c r="AV19" s="210">
        <v>123.9</v>
      </c>
      <c r="AW19" s="210">
        <v>123.6</v>
      </c>
      <c r="AX19" s="210">
        <v>123.5</v>
      </c>
      <c r="AY19" s="210">
        <v>122.6</v>
      </c>
      <c r="AZ19" s="210">
        <v>121.8</v>
      </c>
      <c r="BA19" s="210">
        <v>122</v>
      </c>
      <c r="BB19" s="210">
        <v>121.6</v>
      </c>
      <c r="BC19" s="210"/>
      <c r="BD19" s="210"/>
      <c r="BE19" s="210"/>
      <c r="BF19" s="210"/>
      <c r="BG19" s="210"/>
      <c r="BH19" s="210">
        <v>119</v>
      </c>
      <c r="BI19" s="210"/>
      <c r="BJ19" s="210"/>
      <c r="BK19" s="210"/>
    </row>
    <row r="20" spans="1:63" ht="12" customHeight="1">
      <c r="A20" s="204"/>
      <c r="B20" s="213"/>
      <c r="C20" s="633"/>
      <c r="D20" s="206" t="s">
        <v>33</v>
      </c>
      <c r="E20" s="210">
        <v>133.5</v>
      </c>
      <c r="F20" s="210">
        <v>133.7</v>
      </c>
      <c r="G20" s="210">
        <v>134.2</v>
      </c>
      <c r="H20" s="210">
        <v>133.1</v>
      </c>
      <c r="I20" s="210">
        <v>133.8</v>
      </c>
      <c r="J20" s="210">
        <v>133.7</v>
      </c>
      <c r="K20" s="210">
        <v>133.9</v>
      </c>
      <c r="L20" s="210">
        <v>134.1</v>
      </c>
      <c r="M20" s="210">
        <v>134.1</v>
      </c>
      <c r="N20" s="210">
        <v>133.9</v>
      </c>
      <c r="O20" s="210">
        <v>133.8</v>
      </c>
      <c r="P20" s="210">
        <v>134.5</v>
      </c>
      <c r="Q20" s="210">
        <v>134</v>
      </c>
      <c r="R20" s="210">
        <v>134.4</v>
      </c>
      <c r="S20" s="210">
        <v>133.9</v>
      </c>
      <c r="T20" s="210">
        <v>134.1</v>
      </c>
      <c r="U20" s="210">
        <v>133.9</v>
      </c>
      <c r="V20" s="210">
        <v>134.1</v>
      </c>
      <c r="W20" s="210">
        <v>134.2</v>
      </c>
      <c r="X20" s="210">
        <v>134.2</v>
      </c>
      <c r="Y20" s="210">
        <v>133.7</v>
      </c>
      <c r="Z20" s="210">
        <v>133.5</v>
      </c>
      <c r="AA20" s="210">
        <v>133.9</v>
      </c>
      <c r="AB20" s="210">
        <v>133.3</v>
      </c>
      <c r="AC20" s="210">
        <v>133.2</v>
      </c>
      <c r="AD20" s="210">
        <v>133.1</v>
      </c>
      <c r="AE20" s="210">
        <v>132.9</v>
      </c>
      <c r="AF20" s="210">
        <v>132.9</v>
      </c>
      <c r="AG20" s="210">
        <v>132.3</v>
      </c>
      <c r="AH20" s="210">
        <v>132.9</v>
      </c>
      <c r="AI20" s="210">
        <v>132.3</v>
      </c>
      <c r="AJ20" s="210">
        <v>132.8</v>
      </c>
      <c r="AK20" s="210">
        <v>132.1</v>
      </c>
      <c r="AL20" s="210">
        <v>131.7</v>
      </c>
      <c r="AM20" s="210">
        <v>132.6</v>
      </c>
      <c r="AN20" s="210">
        <v>132</v>
      </c>
      <c r="AO20" s="210">
        <v>131.8</v>
      </c>
      <c r="AP20" s="210">
        <v>131.5</v>
      </c>
      <c r="AQ20" s="210">
        <v>130.3</v>
      </c>
      <c r="AR20" s="210">
        <v>130.1</v>
      </c>
      <c r="AS20" s="210">
        <v>130.8</v>
      </c>
      <c r="AT20" s="210">
        <v>130.2</v>
      </c>
      <c r="AU20" s="210">
        <v>129.6</v>
      </c>
      <c r="AV20" s="210">
        <v>129.4</v>
      </c>
      <c r="AW20" s="210">
        <v>129</v>
      </c>
      <c r="AX20" s="210">
        <v>128.9</v>
      </c>
      <c r="AY20" s="210">
        <v>128.1</v>
      </c>
      <c r="AZ20" s="210">
        <v>127.5</v>
      </c>
      <c r="BA20" s="210">
        <v>127.2</v>
      </c>
      <c r="BB20" s="210">
        <v>125.83</v>
      </c>
      <c r="BC20" s="210"/>
      <c r="BD20" s="210"/>
      <c r="BE20" s="210"/>
      <c r="BF20" s="210"/>
      <c r="BG20" s="210"/>
      <c r="BH20" s="210">
        <v>122.6</v>
      </c>
      <c r="BI20" s="210"/>
      <c r="BJ20" s="210"/>
      <c r="BK20" s="210"/>
    </row>
    <row r="21" spans="1:63" ht="12" customHeight="1">
      <c r="A21" s="204"/>
      <c r="B21" s="213"/>
      <c r="C21" s="633"/>
      <c r="D21" s="206" t="s">
        <v>34</v>
      </c>
      <c r="E21" s="210">
        <v>140.2</v>
      </c>
      <c r="F21" s="210">
        <v>141</v>
      </c>
      <c r="G21" s="210">
        <v>141</v>
      </c>
      <c r="H21" s="210">
        <v>140.7</v>
      </c>
      <c r="I21" s="210">
        <v>140.6</v>
      </c>
      <c r="J21" s="210">
        <v>140.7</v>
      </c>
      <c r="K21" s="210">
        <v>140.8</v>
      </c>
      <c r="L21" s="210">
        <v>140.7</v>
      </c>
      <c r="M21" s="210">
        <v>140.6</v>
      </c>
      <c r="N21" s="210">
        <v>140.8</v>
      </c>
      <c r="O21" s="210">
        <v>140.2</v>
      </c>
      <c r="P21" s="210">
        <v>140.5</v>
      </c>
      <c r="Q21" s="210">
        <v>141.4</v>
      </c>
      <c r="R21" s="210">
        <v>140.8</v>
      </c>
      <c r="S21" s="210">
        <v>141.1</v>
      </c>
      <c r="T21" s="210">
        <v>140.9</v>
      </c>
      <c r="U21" s="210">
        <v>140.5</v>
      </c>
      <c r="V21" s="210">
        <v>141.7</v>
      </c>
      <c r="W21" s="210">
        <v>140.2</v>
      </c>
      <c r="X21" s="210">
        <v>140</v>
      </c>
      <c r="Y21" s="210">
        <v>139.6</v>
      </c>
      <c r="Z21" s="210">
        <v>140.7</v>
      </c>
      <c r="AA21" s="210">
        <v>140</v>
      </c>
      <c r="AB21" s="210">
        <v>139.6</v>
      </c>
      <c r="AC21" s="210">
        <v>139.4</v>
      </c>
      <c r="AD21" s="210">
        <v>139.4</v>
      </c>
      <c r="AE21" s="210">
        <v>139.2</v>
      </c>
      <c r="AF21" s="210">
        <v>139.1</v>
      </c>
      <c r="AG21" s="210">
        <v>138.8</v>
      </c>
      <c r="AH21" s="210">
        <v>139.4</v>
      </c>
      <c r="AI21" s="210">
        <v>138.9</v>
      </c>
      <c r="AJ21" s="210">
        <v>137.8</v>
      </c>
      <c r="AK21" s="210">
        <v>138.7</v>
      </c>
      <c r="AL21" s="210">
        <v>138.7</v>
      </c>
      <c r="AM21" s="210">
        <v>138.8</v>
      </c>
      <c r="AN21" s="210">
        <v>138.7</v>
      </c>
      <c r="AO21" s="210">
        <v>138.2</v>
      </c>
      <c r="AP21" s="210">
        <v>137.9</v>
      </c>
      <c r="AQ21" s="210">
        <v>136.4</v>
      </c>
      <c r="AR21" s="210">
        <v>136.2</v>
      </c>
      <c r="AS21" s="210">
        <v>136.6</v>
      </c>
      <c r="AT21" s="210">
        <v>135.6</v>
      </c>
      <c r="AU21" s="210">
        <v>135.9</v>
      </c>
      <c r="AV21" s="210">
        <v>134.9</v>
      </c>
      <c r="AW21" s="210">
        <v>134.7</v>
      </c>
      <c r="AX21" s="210">
        <v>134.7</v>
      </c>
      <c r="AY21" s="210">
        <v>133.8</v>
      </c>
      <c r="AZ21" s="210">
        <v>133.1</v>
      </c>
      <c r="BA21" s="210">
        <v>133.2</v>
      </c>
      <c r="BB21" s="210">
        <v>132.5</v>
      </c>
      <c r="BC21" s="210"/>
      <c r="BD21" s="210"/>
      <c r="BE21" s="210"/>
      <c r="BF21" s="210"/>
      <c r="BG21" s="210"/>
      <c r="BH21" s="210">
        <v>129</v>
      </c>
      <c r="BI21" s="210"/>
      <c r="BJ21" s="210"/>
      <c r="BK21" s="210"/>
    </row>
    <row r="22" spans="1:63" ht="12" customHeight="1">
      <c r="A22" s="204"/>
      <c r="B22" s="213"/>
      <c r="C22" s="634"/>
      <c r="D22" s="211" t="s">
        <v>35</v>
      </c>
      <c r="E22" s="212">
        <v>147.3</v>
      </c>
      <c r="F22" s="212">
        <v>147.2</v>
      </c>
      <c r="G22" s="212">
        <v>148</v>
      </c>
      <c r="H22" s="212">
        <v>147.4</v>
      </c>
      <c r="I22" s="212">
        <v>147</v>
      </c>
      <c r="J22" s="212">
        <v>147.6</v>
      </c>
      <c r="K22" s="212">
        <v>147.5</v>
      </c>
      <c r="L22" s="212">
        <v>147.4</v>
      </c>
      <c r="M22" s="212">
        <v>147.3</v>
      </c>
      <c r="N22" s="212">
        <v>147.5</v>
      </c>
      <c r="O22" s="212">
        <v>147.6</v>
      </c>
      <c r="P22" s="212">
        <v>147.3</v>
      </c>
      <c r="Q22" s="212">
        <v>147.8</v>
      </c>
      <c r="R22" s="212">
        <v>147.8</v>
      </c>
      <c r="S22" s="212">
        <v>147</v>
      </c>
      <c r="T22" s="212">
        <v>147.8</v>
      </c>
      <c r="U22" s="212">
        <v>147.5</v>
      </c>
      <c r="V22" s="212">
        <v>147.1</v>
      </c>
      <c r="W22" s="212">
        <v>147</v>
      </c>
      <c r="X22" s="212">
        <v>147.5</v>
      </c>
      <c r="Y22" s="212">
        <v>147.3</v>
      </c>
      <c r="Z22" s="212">
        <v>146.4</v>
      </c>
      <c r="AA22" s="212">
        <v>146.9</v>
      </c>
      <c r="AB22" s="212">
        <v>146.4</v>
      </c>
      <c r="AC22" s="212">
        <v>146.3</v>
      </c>
      <c r="AD22" s="212">
        <v>146.4</v>
      </c>
      <c r="AE22" s="212">
        <v>145.9</v>
      </c>
      <c r="AF22" s="212">
        <v>146.2</v>
      </c>
      <c r="AG22" s="212">
        <v>146.2</v>
      </c>
      <c r="AH22" s="212">
        <v>145.9</v>
      </c>
      <c r="AI22" s="212">
        <v>145.3</v>
      </c>
      <c r="AJ22" s="212">
        <v>145.4</v>
      </c>
      <c r="AK22" s="212">
        <v>146</v>
      </c>
      <c r="AL22" s="212">
        <v>145.3</v>
      </c>
      <c r="AM22" s="212">
        <v>145.4</v>
      </c>
      <c r="AN22" s="212">
        <v>145.2</v>
      </c>
      <c r="AO22" s="212">
        <v>144.6</v>
      </c>
      <c r="AP22" s="212">
        <v>144.1</v>
      </c>
      <c r="AQ22" s="212">
        <v>143.2</v>
      </c>
      <c r="AR22" s="212">
        <v>142.9</v>
      </c>
      <c r="AS22" s="212">
        <v>143.1</v>
      </c>
      <c r="AT22" s="212">
        <v>142.6</v>
      </c>
      <c r="AU22" s="212">
        <v>142.5</v>
      </c>
      <c r="AV22" s="212">
        <v>141.5</v>
      </c>
      <c r="AW22" s="212">
        <v>141.2</v>
      </c>
      <c r="AX22" s="212">
        <v>140.9</v>
      </c>
      <c r="AY22" s="212">
        <v>139.9</v>
      </c>
      <c r="AZ22" s="212">
        <v>139.3</v>
      </c>
      <c r="BA22" s="212">
        <v>139.3</v>
      </c>
      <c r="BB22" s="212">
        <v>138.4</v>
      </c>
      <c r="BC22" s="212"/>
      <c r="BD22" s="212"/>
      <c r="BE22" s="212"/>
      <c r="BF22" s="212"/>
      <c r="BG22" s="212"/>
      <c r="BH22" s="212">
        <v>134.7</v>
      </c>
      <c r="BI22" s="212"/>
      <c r="BJ22" s="212"/>
      <c r="BK22" s="212"/>
    </row>
    <row r="23" spans="1:63" ht="12" customHeight="1">
      <c r="A23" s="204"/>
      <c r="B23" s="213"/>
      <c r="C23" s="632" t="s">
        <v>16</v>
      </c>
      <c r="D23" s="208" t="s">
        <v>36</v>
      </c>
      <c r="E23" s="209">
        <v>152.1</v>
      </c>
      <c r="F23" s="209">
        <v>152.6</v>
      </c>
      <c r="G23" s="209">
        <v>152.9</v>
      </c>
      <c r="H23" s="209">
        <v>153.3</v>
      </c>
      <c r="I23" s="209">
        <v>152.7</v>
      </c>
      <c r="J23" s="209">
        <v>152.6</v>
      </c>
      <c r="K23" s="209">
        <v>152.7</v>
      </c>
      <c r="L23" s="209">
        <v>152.5</v>
      </c>
      <c r="M23" s="209">
        <v>153.1</v>
      </c>
      <c r="N23" s="209">
        <v>152.4</v>
      </c>
      <c r="O23" s="209">
        <v>152.8</v>
      </c>
      <c r="P23" s="209">
        <v>153</v>
      </c>
      <c r="Q23" s="209">
        <v>152.7</v>
      </c>
      <c r="R23" s="209">
        <v>153</v>
      </c>
      <c r="S23" s="209">
        <v>152.8</v>
      </c>
      <c r="T23" s="209">
        <v>152.5</v>
      </c>
      <c r="U23" s="209">
        <v>152.7</v>
      </c>
      <c r="V23" s="209">
        <v>152.5</v>
      </c>
      <c r="W23" s="209">
        <v>152.1</v>
      </c>
      <c r="X23" s="209">
        <v>152.3</v>
      </c>
      <c r="Y23" s="209">
        <v>152</v>
      </c>
      <c r="Z23" s="209">
        <v>152.4</v>
      </c>
      <c r="AA23" s="209">
        <v>152.1</v>
      </c>
      <c r="AB23" s="209">
        <v>151.8</v>
      </c>
      <c r="AC23" s="209">
        <v>151.7</v>
      </c>
      <c r="AD23" s="209">
        <v>151.5</v>
      </c>
      <c r="AE23" s="209">
        <v>151.7</v>
      </c>
      <c r="AF23" s="209">
        <v>151.3</v>
      </c>
      <c r="AG23" s="209">
        <v>151.6</v>
      </c>
      <c r="AH23" s="209">
        <v>151.5</v>
      </c>
      <c r="AI23" s="209">
        <v>151.2</v>
      </c>
      <c r="AJ23" s="209">
        <v>151.3</v>
      </c>
      <c r="AK23" s="209">
        <v>151.2</v>
      </c>
      <c r="AL23" s="209">
        <v>150.9</v>
      </c>
      <c r="AM23" s="209">
        <v>150.6</v>
      </c>
      <c r="AN23" s="209">
        <v>150.4</v>
      </c>
      <c r="AO23" s="209">
        <v>149.9</v>
      </c>
      <c r="AP23" s="209">
        <v>150.1</v>
      </c>
      <c r="AQ23" s="209">
        <v>148.5</v>
      </c>
      <c r="AR23" s="209">
        <v>148.7</v>
      </c>
      <c r="AS23" s="209">
        <v>148.6</v>
      </c>
      <c r="AT23" s="209">
        <v>148.3</v>
      </c>
      <c r="AU23" s="209">
        <v>147.7</v>
      </c>
      <c r="AV23" s="209">
        <v>147.5</v>
      </c>
      <c r="AW23" s="209">
        <v>147</v>
      </c>
      <c r="AX23" s="209">
        <v>146.2</v>
      </c>
      <c r="AY23" s="209">
        <v>146.1</v>
      </c>
      <c r="AZ23" s="209">
        <v>145.5</v>
      </c>
      <c r="BA23" s="209">
        <v>145.2</v>
      </c>
      <c r="BB23" s="209">
        <v>144.5</v>
      </c>
      <c r="BC23" s="209"/>
      <c r="BD23" s="209"/>
      <c r="BE23" s="209"/>
      <c r="BF23" s="209"/>
      <c r="BG23" s="209"/>
      <c r="BH23" s="209">
        <v>140.8</v>
      </c>
      <c r="BI23" s="209"/>
      <c r="BJ23" s="209"/>
      <c r="BK23" s="209"/>
    </row>
    <row r="24" spans="1:63" ht="12" customHeight="1">
      <c r="A24" s="204"/>
      <c r="B24" s="213"/>
      <c r="C24" s="633"/>
      <c r="D24" s="206" t="s">
        <v>37</v>
      </c>
      <c r="E24" s="210">
        <v>155.4</v>
      </c>
      <c r="F24" s="210">
        <v>155.9</v>
      </c>
      <c r="G24" s="210">
        <v>155.6</v>
      </c>
      <c r="H24" s="210">
        <v>155.6</v>
      </c>
      <c r="I24" s="210">
        <v>155.7</v>
      </c>
      <c r="J24" s="210">
        <v>156</v>
      </c>
      <c r="K24" s="210">
        <v>155.8</v>
      </c>
      <c r="L24" s="210">
        <v>156.1</v>
      </c>
      <c r="M24" s="210">
        <v>155.9</v>
      </c>
      <c r="N24" s="210">
        <v>155.8</v>
      </c>
      <c r="O24" s="210">
        <v>155.7</v>
      </c>
      <c r="P24" s="210">
        <v>155.6</v>
      </c>
      <c r="Q24" s="210">
        <v>155.9</v>
      </c>
      <c r="R24" s="210">
        <v>156</v>
      </c>
      <c r="S24" s="210">
        <v>155.8</v>
      </c>
      <c r="T24" s="210">
        <v>155.9</v>
      </c>
      <c r="U24" s="210">
        <v>155.7</v>
      </c>
      <c r="V24" s="210">
        <v>155.7</v>
      </c>
      <c r="W24" s="210">
        <v>155.9</v>
      </c>
      <c r="X24" s="210">
        <v>155.3</v>
      </c>
      <c r="Y24" s="210">
        <v>155.5</v>
      </c>
      <c r="Z24" s="210">
        <v>155.3</v>
      </c>
      <c r="AA24" s="210">
        <v>155.5</v>
      </c>
      <c r="AB24" s="210">
        <v>155.2</v>
      </c>
      <c r="AC24" s="210">
        <v>155.4</v>
      </c>
      <c r="AD24" s="210">
        <v>155.3</v>
      </c>
      <c r="AE24" s="210">
        <v>155.1</v>
      </c>
      <c r="AF24" s="210">
        <v>154.9</v>
      </c>
      <c r="AG24" s="210">
        <v>154.9</v>
      </c>
      <c r="AH24" s="210">
        <v>154.8</v>
      </c>
      <c r="AI24" s="210">
        <v>155.2</v>
      </c>
      <c r="AJ24" s="210">
        <v>154.9</v>
      </c>
      <c r="AK24" s="210">
        <v>154.9</v>
      </c>
      <c r="AL24" s="210">
        <v>154.2</v>
      </c>
      <c r="AM24" s="210">
        <v>154.1</v>
      </c>
      <c r="AN24" s="210">
        <v>153.8</v>
      </c>
      <c r="AO24" s="210">
        <v>153.6</v>
      </c>
      <c r="AP24" s="210">
        <v>153.5</v>
      </c>
      <c r="AQ24" s="210">
        <v>152.4</v>
      </c>
      <c r="AR24" s="210">
        <v>152.1</v>
      </c>
      <c r="AS24" s="210">
        <v>152.6</v>
      </c>
      <c r="AT24" s="210">
        <v>151.9</v>
      </c>
      <c r="AU24" s="210">
        <v>151.3</v>
      </c>
      <c r="AV24" s="210">
        <v>151.5</v>
      </c>
      <c r="AW24" s="210">
        <v>150.7</v>
      </c>
      <c r="AX24" s="210">
        <v>150.6</v>
      </c>
      <c r="AY24" s="210">
        <v>150</v>
      </c>
      <c r="AZ24" s="210">
        <v>149.5</v>
      </c>
      <c r="BA24" s="210">
        <v>149.5</v>
      </c>
      <c r="BB24" s="210">
        <v>148.9</v>
      </c>
      <c r="BC24" s="210"/>
      <c r="BD24" s="210"/>
      <c r="BE24" s="210"/>
      <c r="BF24" s="210"/>
      <c r="BG24" s="210"/>
      <c r="BH24" s="210">
        <v>145.7</v>
      </c>
      <c r="BI24" s="210"/>
      <c r="BJ24" s="210"/>
      <c r="BK24" s="210"/>
    </row>
    <row r="25" spans="1:63" ht="12" customHeight="1">
      <c r="A25" s="204"/>
      <c r="B25" s="213"/>
      <c r="C25" s="634"/>
      <c r="D25" s="211" t="s">
        <v>38</v>
      </c>
      <c r="E25" s="212">
        <v>157.3</v>
      </c>
      <c r="F25" s="212">
        <v>157.6</v>
      </c>
      <c r="G25" s="212">
        <v>157.4</v>
      </c>
      <c r="H25" s="212">
        <v>157.5</v>
      </c>
      <c r="I25" s="212">
        <v>157.4</v>
      </c>
      <c r="J25" s="212">
        <v>157.6</v>
      </c>
      <c r="K25" s="212">
        <v>157.7</v>
      </c>
      <c r="L25" s="212">
        <v>157.2</v>
      </c>
      <c r="M25" s="212">
        <v>157.8</v>
      </c>
      <c r="N25" s="212">
        <v>157.2</v>
      </c>
      <c r="O25" s="212">
        <v>158</v>
      </c>
      <c r="P25" s="212">
        <v>157.5</v>
      </c>
      <c r="Q25" s="212">
        <v>157.4</v>
      </c>
      <c r="R25" s="212">
        <v>157.5</v>
      </c>
      <c r="S25" s="212">
        <v>157.6</v>
      </c>
      <c r="T25" s="212">
        <v>157.2</v>
      </c>
      <c r="U25" s="212">
        <v>157.2</v>
      </c>
      <c r="V25" s="212">
        <v>157.5</v>
      </c>
      <c r="W25" s="212">
        <v>157.3</v>
      </c>
      <c r="X25" s="212">
        <v>157.3</v>
      </c>
      <c r="Y25" s="212">
        <v>157.2</v>
      </c>
      <c r="Z25" s="212">
        <v>157.2</v>
      </c>
      <c r="AA25" s="212">
        <v>157.1</v>
      </c>
      <c r="AB25" s="212">
        <v>157.2</v>
      </c>
      <c r="AC25" s="212">
        <v>157.3</v>
      </c>
      <c r="AD25" s="212">
        <v>156.9</v>
      </c>
      <c r="AE25" s="212">
        <v>156.6</v>
      </c>
      <c r="AF25" s="212">
        <v>156.8</v>
      </c>
      <c r="AG25" s="212">
        <v>156.6</v>
      </c>
      <c r="AH25" s="212">
        <v>156.9</v>
      </c>
      <c r="AI25" s="212">
        <v>156.6</v>
      </c>
      <c r="AJ25" s="212">
        <v>156.5</v>
      </c>
      <c r="AK25" s="212">
        <v>156.2</v>
      </c>
      <c r="AL25" s="212">
        <v>155.8</v>
      </c>
      <c r="AM25" s="212">
        <v>155.6</v>
      </c>
      <c r="AN25" s="212">
        <v>155.8</v>
      </c>
      <c r="AO25" s="212">
        <v>155.4</v>
      </c>
      <c r="AP25" s="212">
        <v>155.2</v>
      </c>
      <c r="AQ25" s="212">
        <v>154.2</v>
      </c>
      <c r="AR25" s="212">
        <v>154.2</v>
      </c>
      <c r="AS25" s="212">
        <v>154.3</v>
      </c>
      <c r="AT25" s="212">
        <v>154</v>
      </c>
      <c r="AU25" s="212">
        <v>153.8</v>
      </c>
      <c r="AV25" s="212">
        <v>153.6</v>
      </c>
      <c r="AW25" s="212">
        <v>153.1</v>
      </c>
      <c r="AX25" s="212">
        <v>153.1</v>
      </c>
      <c r="AY25" s="212">
        <v>152.3</v>
      </c>
      <c r="AZ25" s="212">
        <v>152</v>
      </c>
      <c r="BA25" s="212">
        <v>151.5</v>
      </c>
      <c r="BB25" s="212">
        <v>151</v>
      </c>
      <c r="BC25" s="212"/>
      <c r="BD25" s="212"/>
      <c r="BE25" s="212"/>
      <c r="BF25" s="212"/>
      <c r="BG25" s="212"/>
      <c r="BH25" s="212">
        <v>148.5</v>
      </c>
      <c r="BI25" s="212"/>
      <c r="BJ25" s="212"/>
      <c r="BK25" s="212"/>
    </row>
    <row r="26" spans="1:63" ht="12" customHeight="1">
      <c r="A26" s="204"/>
      <c r="B26" s="213"/>
      <c r="C26" s="632" t="s">
        <v>20</v>
      </c>
      <c r="D26" s="208" t="s">
        <v>39</v>
      </c>
      <c r="E26" s="209">
        <v>157.7</v>
      </c>
      <c r="F26" s="209">
        <v>157.6</v>
      </c>
      <c r="G26" s="209">
        <v>157.7</v>
      </c>
      <c r="H26" s="209">
        <v>157.8</v>
      </c>
      <c r="I26" s="209">
        <v>158</v>
      </c>
      <c r="J26" s="209">
        <v>157.9</v>
      </c>
      <c r="K26" s="209">
        <v>157.8</v>
      </c>
      <c r="L26" s="209">
        <v>157.9</v>
      </c>
      <c r="M26" s="209">
        <v>158.1</v>
      </c>
      <c r="N26" s="209">
        <v>158</v>
      </c>
      <c r="O26" s="209">
        <v>158</v>
      </c>
      <c r="P26" s="209">
        <v>158.2</v>
      </c>
      <c r="Q26" s="209">
        <v>158.1</v>
      </c>
      <c r="R26" s="209">
        <v>157.7</v>
      </c>
      <c r="S26" s="209">
        <v>157.8</v>
      </c>
      <c r="T26" s="209">
        <v>158.1</v>
      </c>
      <c r="U26" s="209">
        <v>157.7</v>
      </c>
      <c r="V26" s="209">
        <v>157.6</v>
      </c>
      <c r="W26" s="209">
        <v>157.6</v>
      </c>
      <c r="X26" s="209">
        <v>157.8</v>
      </c>
      <c r="Y26" s="209">
        <v>157.6</v>
      </c>
      <c r="Z26" s="209">
        <v>157.5</v>
      </c>
      <c r="AA26" s="209">
        <v>157.6</v>
      </c>
      <c r="AB26" s="209">
        <v>157.8</v>
      </c>
      <c r="AC26" s="209">
        <v>157.7</v>
      </c>
      <c r="AD26" s="209">
        <v>157.6</v>
      </c>
      <c r="AE26" s="209">
        <v>158</v>
      </c>
      <c r="AF26" s="209">
        <v>157.3</v>
      </c>
      <c r="AG26" s="209">
        <v>157.2</v>
      </c>
      <c r="AH26" s="209">
        <v>156.8</v>
      </c>
      <c r="AI26" s="209">
        <v>157.1</v>
      </c>
      <c r="AJ26" s="209">
        <v>156.9</v>
      </c>
      <c r="AK26" s="209">
        <v>156.4</v>
      </c>
      <c r="AL26" s="209">
        <v>156.5</v>
      </c>
      <c r="AM26" s="209">
        <v>156.4</v>
      </c>
      <c r="AN26" s="209">
        <v>156.4</v>
      </c>
      <c r="AO26" s="209">
        <v>156</v>
      </c>
      <c r="AP26" s="209">
        <v>155.6</v>
      </c>
      <c r="AQ26" s="209">
        <v>155.4</v>
      </c>
      <c r="AR26" s="209">
        <v>155.1</v>
      </c>
      <c r="AS26" s="209">
        <v>155.3</v>
      </c>
      <c r="AT26" s="209">
        <v>154.7</v>
      </c>
      <c r="AU26" s="209">
        <v>154.8</v>
      </c>
      <c r="AV26" s="209">
        <v>154.7</v>
      </c>
      <c r="AW26" s="209">
        <v>154.4</v>
      </c>
      <c r="AX26" s="209">
        <v>154.2</v>
      </c>
      <c r="AY26" s="209">
        <v>154.2</v>
      </c>
      <c r="AZ26" s="209">
        <v>153.9</v>
      </c>
      <c r="BA26" s="209">
        <v>153.4</v>
      </c>
      <c r="BB26" s="209">
        <v>152.4</v>
      </c>
      <c r="BC26" s="209"/>
      <c r="BD26" s="209"/>
      <c r="BE26" s="209"/>
      <c r="BF26" s="209"/>
      <c r="BG26" s="209"/>
      <c r="BH26" s="209">
        <v>151.9</v>
      </c>
      <c r="BI26" s="209"/>
      <c r="BJ26" s="209"/>
      <c r="BK26" s="209"/>
    </row>
    <row r="27" spans="1:63" ht="12" customHeight="1">
      <c r="A27" s="204"/>
      <c r="B27" s="213"/>
      <c r="C27" s="633"/>
      <c r="D27" s="206" t="s">
        <v>40</v>
      </c>
      <c r="E27" s="210">
        <v>158</v>
      </c>
      <c r="F27" s="210">
        <v>158.5</v>
      </c>
      <c r="G27" s="210">
        <v>158.2</v>
      </c>
      <c r="H27" s="210">
        <v>158</v>
      </c>
      <c r="I27" s="210">
        <v>158.1</v>
      </c>
      <c r="J27" s="210">
        <v>158.3</v>
      </c>
      <c r="K27" s="210">
        <v>158.7</v>
      </c>
      <c r="L27" s="210">
        <v>157.8</v>
      </c>
      <c r="M27" s="210">
        <v>158.5</v>
      </c>
      <c r="N27" s="210">
        <v>158</v>
      </c>
      <c r="O27" s="210">
        <v>158.5</v>
      </c>
      <c r="P27" s="210">
        <v>158.3</v>
      </c>
      <c r="Q27" s="210">
        <v>158.5</v>
      </c>
      <c r="R27" s="210">
        <v>158.4</v>
      </c>
      <c r="S27" s="210">
        <v>158.6</v>
      </c>
      <c r="T27" s="210">
        <v>158.4</v>
      </c>
      <c r="U27" s="210">
        <v>158.5</v>
      </c>
      <c r="V27" s="210">
        <v>158.6</v>
      </c>
      <c r="W27" s="210">
        <v>157.9</v>
      </c>
      <c r="X27" s="210">
        <v>158.3</v>
      </c>
      <c r="Y27" s="210">
        <v>158.5</v>
      </c>
      <c r="Z27" s="210">
        <v>158</v>
      </c>
      <c r="AA27" s="210">
        <v>158.6</v>
      </c>
      <c r="AB27" s="210">
        <v>158.3</v>
      </c>
      <c r="AC27" s="210">
        <v>157.9</v>
      </c>
      <c r="AD27" s="210">
        <v>157.7</v>
      </c>
      <c r="AE27" s="210">
        <v>157.7</v>
      </c>
      <c r="AF27" s="210">
        <v>157.8</v>
      </c>
      <c r="AG27" s="210">
        <v>157.8</v>
      </c>
      <c r="AH27" s="210">
        <v>157.5</v>
      </c>
      <c r="AI27" s="210">
        <v>157.4</v>
      </c>
      <c r="AJ27" s="210">
        <v>157.3</v>
      </c>
      <c r="AK27" s="210">
        <v>156.9</v>
      </c>
      <c r="AL27" s="210">
        <v>156.9</v>
      </c>
      <c r="AM27" s="210">
        <v>156.5</v>
      </c>
      <c r="AN27" s="210">
        <v>156.5</v>
      </c>
      <c r="AO27" s="210">
        <v>156.5</v>
      </c>
      <c r="AP27" s="210">
        <v>155.8</v>
      </c>
      <c r="AQ27" s="210">
        <v>155.9</v>
      </c>
      <c r="AR27" s="210">
        <v>155.4</v>
      </c>
      <c r="AS27" s="210">
        <v>155.7</v>
      </c>
      <c r="AT27" s="210">
        <v>154.9</v>
      </c>
      <c r="AU27" s="210">
        <v>155.8</v>
      </c>
      <c r="AV27" s="210">
        <v>155</v>
      </c>
      <c r="AW27" s="210">
        <v>155.1</v>
      </c>
      <c r="AX27" s="210">
        <v>154.6</v>
      </c>
      <c r="AY27" s="210">
        <v>154.6</v>
      </c>
      <c r="AZ27" s="210">
        <v>154.3</v>
      </c>
      <c r="BA27" s="210">
        <v>153.8</v>
      </c>
      <c r="BB27" s="210">
        <v>153</v>
      </c>
      <c r="BC27" s="210"/>
      <c r="BD27" s="210"/>
      <c r="BE27" s="210"/>
      <c r="BF27" s="210"/>
      <c r="BG27" s="210"/>
      <c r="BH27" s="210">
        <v>153.1</v>
      </c>
      <c r="BI27" s="210"/>
      <c r="BJ27" s="210"/>
      <c r="BK27" s="210"/>
    </row>
    <row r="28" spans="1:63" ht="12" customHeight="1">
      <c r="A28" s="204"/>
      <c r="B28" s="213"/>
      <c r="C28" s="634"/>
      <c r="D28" s="211" t="s">
        <v>41</v>
      </c>
      <c r="E28" s="212">
        <v>158.3</v>
      </c>
      <c r="F28" s="212">
        <v>158.4</v>
      </c>
      <c r="G28" s="212">
        <v>158.2</v>
      </c>
      <c r="H28" s="212">
        <v>158.2</v>
      </c>
      <c r="I28" s="212">
        <v>158.1</v>
      </c>
      <c r="J28" s="212">
        <v>158.6</v>
      </c>
      <c r="K28" s="212">
        <v>158.5</v>
      </c>
      <c r="L28" s="212">
        <v>158.6</v>
      </c>
      <c r="M28" s="212">
        <v>159</v>
      </c>
      <c r="N28" s="212">
        <v>158.7</v>
      </c>
      <c r="O28" s="212">
        <v>158.6</v>
      </c>
      <c r="P28" s="212">
        <v>158.4</v>
      </c>
      <c r="Q28" s="212">
        <v>158.1</v>
      </c>
      <c r="R28" s="212">
        <v>158.8</v>
      </c>
      <c r="S28" s="212">
        <v>158.5</v>
      </c>
      <c r="T28" s="212">
        <v>158.3</v>
      </c>
      <c r="U28" s="212">
        <v>158.6</v>
      </c>
      <c r="V28" s="212">
        <v>158.8</v>
      </c>
      <c r="W28" s="212">
        <v>158.5</v>
      </c>
      <c r="X28" s="212">
        <v>158.7</v>
      </c>
      <c r="Y28" s="212">
        <v>158.6</v>
      </c>
      <c r="Z28" s="212">
        <v>158.8</v>
      </c>
      <c r="AA28" s="212">
        <v>158.2</v>
      </c>
      <c r="AB28" s="212">
        <v>158.3</v>
      </c>
      <c r="AC28" s="212">
        <v>158.1</v>
      </c>
      <c r="AD28" s="212">
        <v>158</v>
      </c>
      <c r="AE28" s="212">
        <v>158.2</v>
      </c>
      <c r="AF28" s="212">
        <v>157.7</v>
      </c>
      <c r="AG28" s="212">
        <v>157.6</v>
      </c>
      <c r="AH28" s="212">
        <v>157.9</v>
      </c>
      <c r="AI28" s="212">
        <v>157.9</v>
      </c>
      <c r="AJ28" s="212">
        <v>157.5</v>
      </c>
      <c r="AK28" s="212">
        <v>157.2</v>
      </c>
      <c r="AL28" s="212">
        <v>157.1</v>
      </c>
      <c r="AM28" s="212">
        <v>156.8</v>
      </c>
      <c r="AN28" s="212">
        <v>156.9</v>
      </c>
      <c r="AO28" s="212">
        <v>156.7</v>
      </c>
      <c r="AP28" s="212">
        <v>155.9</v>
      </c>
      <c r="AQ28" s="212">
        <v>156</v>
      </c>
      <c r="AR28" s="212">
        <v>155.6</v>
      </c>
      <c r="AS28" s="212">
        <v>155.8</v>
      </c>
      <c r="AT28" s="212">
        <v>155.4</v>
      </c>
      <c r="AU28" s="212">
        <v>155.3</v>
      </c>
      <c r="AV28" s="212">
        <v>155.1</v>
      </c>
      <c r="AW28" s="212">
        <v>155.4</v>
      </c>
      <c r="AX28" s="212">
        <v>154.7</v>
      </c>
      <c r="AY28" s="212">
        <v>154.6</v>
      </c>
      <c r="AZ28" s="212">
        <v>154.4</v>
      </c>
      <c r="BA28" s="212">
        <v>154.2</v>
      </c>
      <c r="BB28" s="212">
        <v>153.5</v>
      </c>
      <c r="BC28" s="212"/>
      <c r="BD28" s="212"/>
      <c r="BE28" s="212"/>
      <c r="BF28" s="212"/>
      <c r="BG28" s="212"/>
      <c r="BH28" s="212">
        <v>153.9</v>
      </c>
      <c r="BI28" s="212"/>
      <c r="BJ28" s="212"/>
      <c r="BK28" s="212"/>
    </row>
    <row r="29" spans="1:63" ht="12" customHeight="1">
      <c r="A29" s="214" t="s">
        <v>42</v>
      </c>
      <c r="B29" s="205" t="s">
        <v>15</v>
      </c>
      <c r="C29" s="32" t="s">
        <v>6</v>
      </c>
      <c r="D29" s="206" t="s">
        <v>7</v>
      </c>
      <c r="E29" s="215">
        <v>4.76</v>
      </c>
      <c r="F29" s="215">
        <v>4.48</v>
      </c>
      <c r="G29" s="215">
        <v>4.54</v>
      </c>
      <c r="H29" s="215">
        <v>4.6</v>
      </c>
      <c r="I29" s="215">
        <v>4.48</v>
      </c>
      <c r="J29" s="215">
        <v>4.71</v>
      </c>
      <c r="K29" s="215">
        <v>4.63</v>
      </c>
      <c r="L29" s="215">
        <v>4.8</v>
      </c>
      <c r="M29" s="215">
        <v>4.63</v>
      </c>
      <c r="N29" s="215">
        <v>4.69</v>
      </c>
      <c r="O29" s="215">
        <v>4.44</v>
      </c>
      <c r="P29" s="215">
        <v>4.84</v>
      </c>
      <c r="Q29" s="215">
        <v>4.78</v>
      </c>
      <c r="R29" s="215">
        <v>4.59</v>
      </c>
      <c r="S29" s="215">
        <v>4.76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</row>
    <row r="30" spans="1:63" ht="12" customHeight="1">
      <c r="A30" s="214" t="s">
        <v>43</v>
      </c>
      <c r="B30" s="205"/>
      <c r="C30" s="632" t="s">
        <v>8</v>
      </c>
      <c r="D30" s="208" t="s">
        <v>29</v>
      </c>
      <c r="E30" s="216">
        <v>4.94</v>
      </c>
      <c r="F30" s="216">
        <v>4.76</v>
      </c>
      <c r="G30" s="216">
        <v>4.89</v>
      </c>
      <c r="H30" s="216">
        <v>4.93</v>
      </c>
      <c r="I30" s="216">
        <v>4.88</v>
      </c>
      <c r="J30" s="216">
        <v>4.97</v>
      </c>
      <c r="K30" s="216">
        <v>4.75</v>
      </c>
      <c r="L30" s="216">
        <v>4.94</v>
      </c>
      <c r="M30" s="216">
        <v>5.02</v>
      </c>
      <c r="N30" s="216">
        <v>4.77</v>
      </c>
      <c r="O30" s="216">
        <v>4.77</v>
      </c>
      <c r="P30" s="216">
        <v>5.09</v>
      </c>
      <c r="Q30" s="216">
        <v>4.95</v>
      </c>
      <c r="R30" s="216">
        <v>5.06</v>
      </c>
      <c r="S30" s="216">
        <v>4.75</v>
      </c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</row>
    <row r="31" spans="1:63" ht="12" customHeight="1">
      <c r="A31" s="214" t="s">
        <v>44</v>
      </c>
      <c r="B31" s="205"/>
      <c r="C31" s="633"/>
      <c r="D31" s="206" t="s">
        <v>31</v>
      </c>
      <c r="E31" s="217">
        <v>5.41</v>
      </c>
      <c r="F31" s="217">
        <v>5.18</v>
      </c>
      <c r="G31" s="217">
        <v>5.19</v>
      </c>
      <c r="H31" s="217">
        <v>5.09</v>
      </c>
      <c r="I31" s="217">
        <v>5.15</v>
      </c>
      <c r="J31" s="217">
        <v>5.09</v>
      </c>
      <c r="K31" s="217">
        <v>5.27</v>
      </c>
      <c r="L31" s="217">
        <v>5.18</v>
      </c>
      <c r="M31" s="217">
        <v>5.02</v>
      </c>
      <c r="N31" s="217">
        <v>5.05</v>
      </c>
      <c r="O31" s="217">
        <v>5.27</v>
      </c>
      <c r="P31" s="217">
        <v>5.11</v>
      </c>
      <c r="Q31" s="217">
        <v>4.96</v>
      </c>
      <c r="R31" s="217">
        <v>5.11</v>
      </c>
      <c r="S31" s="217">
        <v>5.11</v>
      </c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</row>
    <row r="32" spans="1:63" ht="12" customHeight="1">
      <c r="A32" s="214" t="s">
        <v>5</v>
      </c>
      <c r="B32" s="205"/>
      <c r="C32" s="633"/>
      <c r="D32" s="206" t="s">
        <v>32</v>
      </c>
      <c r="E32" s="217">
        <v>5.66</v>
      </c>
      <c r="F32" s="217">
        <v>5.08</v>
      </c>
      <c r="G32" s="217">
        <v>5.37</v>
      </c>
      <c r="H32" s="217">
        <v>5.33</v>
      </c>
      <c r="I32" s="217">
        <v>4.86</v>
      </c>
      <c r="J32" s="217">
        <v>5.08</v>
      </c>
      <c r="K32" s="217">
        <v>5.19</v>
      </c>
      <c r="L32" s="217">
        <v>5.56</v>
      </c>
      <c r="M32" s="217">
        <v>5.25</v>
      </c>
      <c r="N32" s="217">
        <v>5.69</v>
      </c>
      <c r="O32" s="217">
        <v>5.47</v>
      </c>
      <c r="P32" s="217">
        <v>5.51</v>
      </c>
      <c r="Q32" s="217">
        <v>5.28</v>
      </c>
      <c r="R32" s="217">
        <v>5.38</v>
      </c>
      <c r="S32" s="217">
        <v>5.7</v>
      </c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63" ht="12" customHeight="1">
      <c r="A33" s="214"/>
      <c r="B33" s="205"/>
      <c r="C33" s="633"/>
      <c r="D33" s="206" t="s">
        <v>33</v>
      </c>
      <c r="E33" s="217">
        <v>5.39</v>
      </c>
      <c r="F33" s="217">
        <v>5.78</v>
      </c>
      <c r="G33" s="217">
        <v>5.44</v>
      </c>
      <c r="H33" s="217">
        <v>5.78</v>
      </c>
      <c r="I33" s="217">
        <v>5.68</v>
      </c>
      <c r="J33" s="217">
        <v>5.53</v>
      </c>
      <c r="K33" s="217">
        <v>5.62</v>
      </c>
      <c r="L33" s="217">
        <v>5.91</v>
      </c>
      <c r="M33" s="217">
        <v>6.1</v>
      </c>
      <c r="N33" s="217">
        <v>5.99</v>
      </c>
      <c r="O33" s="217">
        <v>5.44</v>
      </c>
      <c r="P33" s="217">
        <v>5.18</v>
      </c>
      <c r="Q33" s="217">
        <v>5.94</v>
      </c>
      <c r="R33" s="217">
        <v>5.63</v>
      </c>
      <c r="S33" s="217">
        <v>5.7</v>
      </c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ht="12" customHeight="1">
      <c r="A34" s="214"/>
      <c r="B34" s="205"/>
      <c r="C34" s="633"/>
      <c r="D34" s="206" t="s">
        <v>34</v>
      </c>
      <c r="E34" s="217">
        <v>6.15</v>
      </c>
      <c r="F34" s="217">
        <v>5.89</v>
      </c>
      <c r="G34" s="217">
        <v>5.92</v>
      </c>
      <c r="H34" s="217">
        <v>6.44</v>
      </c>
      <c r="I34" s="217">
        <v>5.97</v>
      </c>
      <c r="J34" s="217">
        <v>6.31</v>
      </c>
      <c r="K34" s="217">
        <v>6.26</v>
      </c>
      <c r="L34" s="217">
        <v>6.14</v>
      </c>
      <c r="M34" s="217">
        <v>5.95</v>
      </c>
      <c r="N34" s="217">
        <v>6</v>
      </c>
      <c r="O34" s="217">
        <v>6.04</v>
      </c>
      <c r="P34" s="217">
        <v>6.1</v>
      </c>
      <c r="Q34" s="217">
        <v>6.01</v>
      </c>
      <c r="R34" s="217">
        <v>5.83</v>
      </c>
      <c r="S34" s="217">
        <v>5.94</v>
      </c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2" customHeight="1">
      <c r="A35" s="214"/>
      <c r="B35" s="205"/>
      <c r="C35" s="634"/>
      <c r="D35" s="211" t="s">
        <v>35</v>
      </c>
      <c r="E35" s="218">
        <v>6.86</v>
      </c>
      <c r="F35" s="218">
        <v>7.51</v>
      </c>
      <c r="G35" s="218">
        <v>7.58</v>
      </c>
      <c r="H35" s="218">
        <v>7.12</v>
      </c>
      <c r="I35" s="218">
        <v>7.13</v>
      </c>
      <c r="J35" s="218">
        <v>6.94</v>
      </c>
      <c r="K35" s="218">
        <v>7.44</v>
      </c>
      <c r="L35" s="218">
        <v>7.17</v>
      </c>
      <c r="M35" s="218">
        <v>7.16</v>
      </c>
      <c r="N35" s="218">
        <v>7.29</v>
      </c>
      <c r="O35" s="218">
        <v>7.28</v>
      </c>
      <c r="P35" s="218">
        <v>6.89</v>
      </c>
      <c r="Q35" s="218">
        <v>7.27</v>
      </c>
      <c r="R35" s="218">
        <v>7.12</v>
      </c>
      <c r="S35" s="218">
        <v>7.26</v>
      </c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</row>
    <row r="36" spans="1:63" ht="12" customHeight="1">
      <c r="A36" s="214"/>
      <c r="B36" s="205"/>
      <c r="C36" s="635" t="s">
        <v>16</v>
      </c>
      <c r="D36" s="206" t="s">
        <v>36</v>
      </c>
      <c r="E36" s="215">
        <v>7.93</v>
      </c>
      <c r="F36" s="215">
        <v>8.38</v>
      </c>
      <c r="G36" s="215">
        <v>8.23</v>
      </c>
      <c r="H36" s="215">
        <v>8.12</v>
      </c>
      <c r="I36" s="215">
        <v>8.06</v>
      </c>
      <c r="J36" s="215">
        <v>8.1</v>
      </c>
      <c r="K36" s="215">
        <v>7.76</v>
      </c>
      <c r="L36" s="215">
        <v>8.43</v>
      </c>
      <c r="M36" s="215">
        <v>7.75</v>
      </c>
      <c r="N36" s="215">
        <v>8.12</v>
      </c>
      <c r="O36" s="215">
        <v>7.96</v>
      </c>
      <c r="P36" s="215">
        <v>7.9</v>
      </c>
      <c r="Q36" s="215">
        <v>7.61</v>
      </c>
      <c r="R36" s="215">
        <v>7.75</v>
      </c>
      <c r="S36" s="215">
        <v>8.07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</row>
    <row r="37" spans="1:63" ht="12" customHeight="1">
      <c r="A37" s="214"/>
      <c r="B37" s="205"/>
      <c r="C37" s="635"/>
      <c r="D37" s="206" t="s">
        <v>37</v>
      </c>
      <c r="E37" s="215">
        <v>7.53</v>
      </c>
      <c r="F37" s="215">
        <v>7.81</v>
      </c>
      <c r="G37" s="215">
        <v>7.79</v>
      </c>
      <c r="H37" s="215">
        <v>7.52</v>
      </c>
      <c r="I37" s="215">
        <v>7.48</v>
      </c>
      <c r="J37" s="215">
        <v>7.42</v>
      </c>
      <c r="K37" s="215">
        <v>7.85</v>
      </c>
      <c r="L37" s="215">
        <v>7.27</v>
      </c>
      <c r="M37" s="215">
        <v>7.72</v>
      </c>
      <c r="N37" s="215">
        <v>7.85</v>
      </c>
      <c r="O37" s="215">
        <v>7.16</v>
      </c>
      <c r="P37" s="215">
        <v>7.43</v>
      </c>
      <c r="Q37" s="215">
        <v>7.55</v>
      </c>
      <c r="R37" s="215">
        <v>7.73</v>
      </c>
      <c r="S37" s="215">
        <v>7.74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</row>
    <row r="38" spans="1:63" ht="12" customHeight="1">
      <c r="A38" s="214"/>
      <c r="B38" s="205"/>
      <c r="C38" s="635"/>
      <c r="D38" s="206" t="s">
        <v>38</v>
      </c>
      <c r="E38" s="215">
        <v>6.55</v>
      </c>
      <c r="F38" s="215">
        <v>6.32</v>
      </c>
      <c r="G38" s="215">
        <v>6.88</v>
      </c>
      <c r="H38" s="215">
        <v>6.65</v>
      </c>
      <c r="I38" s="215">
        <v>6.71</v>
      </c>
      <c r="J38" s="215">
        <v>6.61</v>
      </c>
      <c r="K38" s="215">
        <v>6.46</v>
      </c>
      <c r="L38" s="215">
        <v>6.23</v>
      </c>
      <c r="M38" s="215">
        <v>6.47</v>
      </c>
      <c r="N38" s="215">
        <v>6.28</v>
      </c>
      <c r="O38" s="215">
        <v>6.42</v>
      </c>
      <c r="P38" s="215">
        <v>6.39</v>
      </c>
      <c r="Q38" s="215">
        <v>6.56</v>
      </c>
      <c r="R38" s="215">
        <v>6.5</v>
      </c>
      <c r="S38" s="215">
        <v>6.73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</row>
    <row r="39" spans="1:63" ht="12" customHeight="1">
      <c r="A39" s="214"/>
      <c r="B39" s="205"/>
      <c r="C39" s="632" t="s">
        <v>20</v>
      </c>
      <c r="D39" s="208" t="s">
        <v>39</v>
      </c>
      <c r="E39" s="216">
        <v>6.28</v>
      </c>
      <c r="F39" s="216">
        <v>5.59</v>
      </c>
      <c r="G39" s="216">
        <v>6.05</v>
      </c>
      <c r="H39" s="216">
        <v>5.78</v>
      </c>
      <c r="I39" s="216">
        <v>6.25</v>
      </c>
      <c r="J39" s="216">
        <v>6.04</v>
      </c>
      <c r="K39" s="216">
        <v>6.03</v>
      </c>
      <c r="L39" s="216">
        <v>6.08</v>
      </c>
      <c r="M39" s="216">
        <v>5.87</v>
      </c>
      <c r="N39" s="216">
        <v>6.03</v>
      </c>
      <c r="O39" s="216">
        <v>5.67</v>
      </c>
      <c r="P39" s="216">
        <v>5.73</v>
      </c>
      <c r="Q39" s="216">
        <v>5.88</v>
      </c>
      <c r="R39" s="216">
        <v>5.89</v>
      </c>
      <c r="S39" s="216">
        <v>5.96</v>
      </c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</row>
    <row r="40" spans="1:63" ht="12" customHeight="1">
      <c r="A40" s="214"/>
      <c r="B40" s="205"/>
      <c r="C40" s="633"/>
      <c r="D40" s="206" t="s">
        <v>40</v>
      </c>
      <c r="E40" s="217">
        <v>5.69</v>
      </c>
      <c r="F40" s="217">
        <v>5.75</v>
      </c>
      <c r="G40" s="217">
        <v>5.9</v>
      </c>
      <c r="H40" s="217">
        <v>5.62</v>
      </c>
      <c r="I40" s="217">
        <v>6.01</v>
      </c>
      <c r="J40" s="217">
        <v>5.7</v>
      </c>
      <c r="K40" s="217">
        <v>5.36</v>
      </c>
      <c r="L40" s="217">
        <v>5.56</v>
      </c>
      <c r="M40" s="217">
        <v>5.86</v>
      </c>
      <c r="N40" s="217">
        <v>5.38</v>
      </c>
      <c r="O40" s="217">
        <v>5.44</v>
      </c>
      <c r="P40" s="217">
        <v>6.44</v>
      </c>
      <c r="Q40" s="217">
        <v>5.65</v>
      </c>
      <c r="R40" s="217">
        <v>5.52</v>
      </c>
      <c r="S40" s="217">
        <v>6.06</v>
      </c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</row>
    <row r="41" spans="1:63" ht="12" customHeight="1">
      <c r="A41" s="214"/>
      <c r="B41" s="205"/>
      <c r="C41" s="634"/>
      <c r="D41" s="211" t="s">
        <v>41</v>
      </c>
      <c r="E41" s="218">
        <v>6.06</v>
      </c>
      <c r="F41" s="218">
        <v>5.88</v>
      </c>
      <c r="G41" s="218">
        <v>5.56</v>
      </c>
      <c r="H41" s="218">
        <v>6</v>
      </c>
      <c r="I41" s="218">
        <v>5.65</v>
      </c>
      <c r="J41" s="218">
        <v>5.75</v>
      </c>
      <c r="K41" s="218">
        <v>5.69</v>
      </c>
      <c r="L41" s="218">
        <v>5.94</v>
      </c>
      <c r="M41" s="218">
        <v>5.73</v>
      </c>
      <c r="N41" s="218">
        <v>5.79</v>
      </c>
      <c r="O41" s="218">
        <v>5.88</v>
      </c>
      <c r="P41" s="218">
        <v>5.51</v>
      </c>
      <c r="Q41" s="218">
        <v>5.79</v>
      </c>
      <c r="R41" s="218">
        <v>5.57</v>
      </c>
      <c r="S41" s="218">
        <v>5.91</v>
      </c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</row>
    <row r="42" spans="1:63" ht="12" customHeight="1">
      <c r="A42" s="214"/>
      <c r="B42" s="213" t="s">
        <v>24</v>
      </c>
      <c r="C42" s="32" t="s">
        <v>6</v>
      </c>
      <c r="D42" s="206" t="s">
        <v>7</v>
      </c>
      <c r="E42" s="215">
        <v>4.68</v>
      </c>
      <c r="F42" s="215">
        <v>4.73</v>
      </c>
      <c r="G42" s="215">
        <v>4.84</v>
      </c>
      <c r="H42" s="215">
        <v>4.65</v>
      </c>
      <c r="I42" s="215">
        <v>4.68</v>
      </c>
      <c r="J42" s="215">
        <v>4.65</v>
      </c>
      <c r="K42" s="215">
        <v>4.72</v>
      </c>
      <c r="L42" s="215">
        <v>4.63</v>
      </c>
      <c r="M42" s="215">
        <v>4.44</v>
      </c>
      <c r="N42" s="215">
        <v>4.45</v>
      </c>
      <c r="O42" s="215">
        <v>4.46</v>
      </c>
      <c r="P42" s="215">
        <v>4.52</v>
      </c>
      <c r="Q42" s="215">
        <v>4.76</v>
      </c>
      <c r="R42" s="215">
        <v>4.54</v>
      </c>
      <c r="S42" s="215">
        <v>4.66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</row>
    <row r="43" spans="1:63" ht="12" customHeight="1">
      <c r="A43" s="214"/>
      <c r="B43" s="213"/>
      <c r="C43" s="632" t="s">
        <v>8</v>
      </c>
      <c r="D43" s="208" t="s">
        <v>29</v>
      </c>
      <c r="E43" s="216">
        <v>4.82</v>
      </c>
      <c r="F43" s="216">
        <v>4.65</v>
      </c>
      <c r="G43" s="216">
        <v>4.88</v>
      </c>
      <c r="H43" s="216">
        <v>4.84</v>
      </c>
      <c r="I43" s="216">
        <v>4.92</v>
      </c>
      <c r="J43" s="216">
        <v>4.69</v>
      </c>
      <c r="K43" s="216">
        <v>4.81</v>
      </c>
      <c r="L43" s="216">
        <v>4.74</v>
      </c>
      <c r="M43" s="216">
        <v>4.88</v>
      </c>
      <c r="N43" s="216">
        <v>5.07</v>
      </c>
      <c r="O43" s="216">
        <v>4.81</v>
      </c>
      <c r="P43" s="216">
        <v>5.23</v>
      </c>
      <c r="Q43" s="216">
        <v>5.33</v>
      </c>
      <c r="R43" s="216">
        <v>4.79</v>
      </c>
      <c r="S43" s="216">
        <v>4.55</v>
      </c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</row>
    <row r="44" spans="1:63" ht="12" customHeight="1">
      <c r="A44" s="214"/>
      <c r="B44" s="213"/>
      <c r="C44" s="633"/>
      <c r="D44" s="206" t="s">
        <v>31</v>
      </c>
      <c r="E44" s="217">
        <v>5.36</v>
      </c>
      <c r="F44" s="217">
        <v>4.89</v>
      </c>
      <c r="G44" s="217">
        <v>4.86</v>
      </c>
      <c r="H44" s="217">
        <v>5.42</v>
      </c>
      <c r="I44" s="217">
        <v>4.84</v>
      </c>
      <c r="J44" s="217">
        <v>5.15</v>
      </c>
      <c r="K44" s="217">
        <v>5.32</v>
      </c>
      <c r="L44" s="217">
        <v>5.38</v>
      </c>
      <c r="M44" s="217">
        <v>5.12</v>
      </c>
      <c r="N44" s="217">
        <v>5.06</v>
      </c>
      <c r="O44" s="217">
        <v>5.43</v>
      </c>
      <c r="P44" s="217">
        <v>5.15</v>
      </c>
      <c r="Q44" s="217">
        <v>5.11</v>
      </c>
      <c r="R44" s="217">
        <v>4.74</v>
      </c>
      <c r="S44" s="217">
        <v>4.87</v>
      </c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ht="12" customHeight="1">
      <c r="A45" s="214"/>
      <c r="B45" s="213"/>
      <c r="C45" s="633"/>
      <c r="D45" s="206" t="s">
        <v>32</v>
      </c>
      <c r="E45" s="217">
        <v>5.2</v>
      </c>
      <c r="F45" s="217">
        <v>5.45</v>
      </c>
      <c r="G45" s="217">
        <v>6.01</v>
      </c>
      <c r="H45" s="217">
        <v>5.43</v>
      </c>
      <c r="I45" s="217">
        <v>5.5</v>
      </c>
      <c r="J45" s="217">
        <v>5.3</v>
      </c>
      <c r="K45" s="217">
        <v>5.75</v>
      </c>
      <c r="L45" s="217">
        <v>5.43</v>
      </c>
      <c r="M45" s="217">
        <v>5.6</v>
      </c>
      <c r="N45" s="217">
        <v>5.89</v>
      </c>
      <c r="O45" s="217">
        <v>5.53</v>
      </c>
      <c r="P45" s="217">
        <v>5.5</v>
      </c>
      <c r="Q45" s="217">
        <v>5.76</v>
      </c>
      <c r="R45" s="217">
        <v>5.45</v>
      </c>
      <c r="S45" s="217">
        <v>5.09</v>
      </c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2" customHeight="1">
      <c r="A46" s="214"/>
      <c r="B46" s="213"/>
      <c r="C46" s="633"/>
      <c r="D46" s="206" t="s">
        <v>33</v>
      </c>
      <c r="E46" s="217">
        <v>5.82</v>
      </c>
      <c r="F46" s="217">
        <v>6.22</v>
      </c>
      <c r="G46" s="217">
        <v>6.31</v>
      </c>
      <c r="H46" s="217">
        <v>5.87</v>
      </c>
      <c r="I46" s="217">
        <v>6.07</v>
      </c>
      <c r="J46" s="217">
        <v>5.74</v>
      </c>
      <c r="K46" s="217">
        <v>6.3</v>
      </c>
      <c r="L46" s="217">
        <v>6</v>
      </c>
      <c r="M46" s="217">
        <v>6.34</v>
      </c>
      <c r="N46" s="217">
        <v>6.3</v>
      </c>
      <c r="O46" s="217">
        <v>6.05</v>
      </c>
      <c r="P46" s="217">
        <v>6.33</v>
      </c>
      <c r="Q46" s="217">
        <v>5.73</v>
      </c>
      <c r="R46" s="217">
        <v>6.07</v>
      </c>
      <c r="S46" s="217">
        <v>5.94</v>
      </c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2" customHeight="1">
      <c r="A47" s="214"/>
      <c r="B47" s="213"/>
      <c r="C47" s="633"/>
      <c r="D47" s="206" t="s">
        <v>34</v>
      </c>
      <c r="E47" s="217">
        <v>6.51</v>
      </c>
      <c r="F47" s="217">
        <v>6.94</v>
      </c>
      <c r="G47" s="217">
        <v>6.97</v>
      </c>
      <c r="H47" s="217">
        <v>6.74</v>
      </c>
      <c r="I47" s="217">
        <v>6.68</v>
      </c>
      <c r="J47" s="217">
        <v>6.81</v>
      </c>
      <c r="K47" s="217">
        <v>6.76</v>
      </c>
      <c r="L47" s="217">
        <v>6.23</v>
      </c>
      <c r="M47" s="217">
        <v>6.5</v>
      </c>
      <c r="N47" s="217">
        <v>6.78</v>
      </c>
      <c r="O47" s="217">
        <v>6.62</v>
      </c>
      <c r="P47" s="217">
        <v>6.79</v>
      </c>
      <c r="Q47" s="217">
        <v>6.66</v>
      </c>
      <c r="R47" s="217">
        <v>6.4</v>
      </c>
      <c r="S47" s="217">
        <v>6.9</v>
      </c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12" customHeight="1">
      <c r="A48" s="214"/>
      <c r="B48" s="213"/>
      <c r="C48" s="634"/>
      <c r="D48" s="211" t="s">
        <v>35</v>
      </c>
      <c r="E48" s="218">
        <v>6.25</v>
      </c>
      <c r="F48" s="218">
        <v>6.31</v>
      </c>
      <c r="G48" s="218">
        <v>6.87</v>
      </c>
      <c r="H48" s="218">
        <v>6.51</v>
      </c>
      <c r="I48" s="218">
        <v>7.13</v>
      </c>
      <c r="J48" s="218">
        <v>6.36</v>
      </c>
      <c r="K48" s="218">
        <v>6.95</v>
      </c>
      <c r="L48" s="218">
        <v>7.09</v>
      </c>
      <c r="M48" s="218">
        <v>7.17</v>
      </c>
      <c r="N48" s="218">
        <v>6.61</v>
      </c>
      <c r="O48" s="218">
        <v>6.73</v>
      </c>
      <c r="P48" s="218">
        <v>6.74</v>
      </c>
      <c r="Q48" s="218">
        <v>6.53</v>
      </c>
      <c r="R48" s="218">
        <v>6.79</v>
      </c>
      <c r="S48" s="218">
        <v>6.97</v>
      </c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</row>
    <row r="49" spans="1:63" ht="12" customHeight="1">
      <c r="A49" s="214"/>
      <c r="B49" s="213"/>
      <c r="C49" s="635" t="s">
        <v>16</v>
      </c>
      <c r="D49" s="206" t="s">
        <v>36</v>
      </c>
      <c r="E49" s="215">
        <v>5.93</v>
      </c>
      <c r="F49" s="215">
        <v>5.83</v>
      </c>
      <c r="G49" s="215">
        <v>5.77</v>
      </c>
      <c r="H49" s="215">
        <v>6.15</v>
      </c>
      <c r="I49" s="215">
        <v>5.95</v>
      </c>
      <c r="J49" s="215">
        <v>5.74</v>
      </c>
      <c r="K49" s="215">
        <v>6.04</v>
      </c>
      <c r="L49" s="215">
        <v>6.38</v>
      </c>
      <c r="M49" s="215">
        <v>5.6</v>
      </c>
      <c r="N49" s="215">
        <v>5.46</v>
      </c>
      <c r="O49" s="215">
        <v>5.86</v>
      </c>
      <c r="P49" s="215">
        <v>6.09</v>
      </c>
      <c r="Q49" s="215">
        <v>5.69</v>
      </c>
      <c r="R49" s="215">
        <v>5.61</v>
      </c>
      <c r="S49" s="215">
        <v>5.8</v>
      </c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</row>
    <row r="50" spans="1:63" ht="12" customHeight="1">
      <c r="A50" s="214"/>
      <c r="B50" s="213"/>
      <c r="C50" s="635"/>
      <c r="D50" s="206" t="s">
        <v>37</v>
      </c>
      <c r="E50" s="215">
        <v>5.27</v>
      </c>
      <c r="F50" s="215">
        <v>5.15</v>
      </c>
      <c r="G50" s="215">
        <v>5.32</v>
      </c>
      <c r="H50" s="215">
        <v>5.62</v>
      </c>
      <c r="I50" s="215">
        <v>5.44</v>
      </c>
      <c r="J50" s="215">
        <v>5.4</v>
      </c>
      <c r="K50" s="215">
        <v>5.37</v>
      </c>
      <c r="L50" s="215">
        <v>4.98</v>
      </c>
      <c r="M50" s="215">
        <v>5.21</v>
      </c>
      <c r="N50" s="215">
        <v>5.32</v>
      </c>
      <c r="O50" s="215">
        <v>5.3</v>
      </c>
      <c r="P50" s="215">
        <v>5.51</v>
      </c>
      <c r="Q50" s="215">
        <v>5.21</v>
      </c>
      <c r="R50" s="215">
        <v>5.25</v>
      </c>
      <c r="S50" s="215">
        <v>5.31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</row>
    <row r="51" spans="1:63" ht="12" customHeight="1">
      <c r="A51" s="214"/>
      <c r="B51" s="213"/>
      <c r="C51" s="635"/>
      <c r="D51" s="206" t="s">
        <v>38</v>
      </c>
      <c r="E51" s="215">
        <v>5.45</v>
      </c>
      <c r="F51" s="215">
        <v>5.45</v>
      </c>
      <c r="G51" s="215">
        <v>5.36</v>
      </c>
      <c r="H51" s="215">
        <v>5.31</v>
      </c>
      <c r="I51" s="215">
        <v>5.3</v>
      </c>
      <c r="J51" s="215">
        <v>5.39</v>
      </c>
      <c r="K51" s="215">
        <v>4.99</v>
      </c>
      <c r="L51" s="215">
        <v>5.2</v>
      </c>
      <c r="M51" s="215">
        <v>5.4</v>
      </c>
      <c r="N51" s="215">
        <v>5.07</v>
      </c>
      <c r="O51" s="215">
        <v>4.91</v>
      </c>
      <c r="P51" s="215">
        <v>5.25</v>
      </c>
      <c r="Q51" s="215">
        <v>5.33</v>
      </c>
      <c r="R51" s="215">
        <v>5.25</v>
      </c>
      <c r="S51" s="215">
        <v>5.16</v>
      </c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</row>
    <row r="52" spans="1:63" ht="12" customHeight="1">
      <c r="A52" s="214"/>
      <c r="B52" s="213"/>
      <c r="C52" s="632" t="s">
        <v>20</v>
      </c>
      <c r="D52" s="208" t="s">
        <v>39</v>
      </c>
      <c r="E52" s="216">
        <v>5.74</v>
      </c>
      <c r="F52" s="216">
        <v>5.08</v>
      </c>
      <c r="G52" s="216">
        <v>5.05</v>
      </c>
      <c r="H52" s="216">
        <v>5.24</v>
      </c>
      <c r="I52" s="216">
        <v>4.94</v>
      </c>
      <c r="J52" s="216">
        <v>5.06</v>
      </c>
      <c r="K52" s="216">
        <v>5.36</v>
      </c>
      <c r="L52" s="216">
        <v>5.44</v>
      </c>
      <c r="M52" s="216">
        <v>4.97</v>
      </c>
      <c r="N52" s="216">
        <v>5.2</v>
      </c>
      <c r="O52" s="216">
        <v>5.11</v>
      </c>
      <c r="P52" s="216">
        <v>5.05</v>
      </c>
      <c r="Q52" s="216">
        <v>5.14</v>
      </c>
      <c r="R52" s="216">
        <v>4.93</v>
      </c>
      <c r="S52" s="216">
        <v>6.09</v>
      </c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</row>
    <row r="53" spans="1:63" ht="12" customHeight="1">
      <c r="A53" s="214"/>
      <c r="B53" s="213"/>
      <c r="C53" s="633"/>
      <c r="D53" s="206" t="s">
        <v>40</v>
      </c>
      <c r="E53" s="217">
        <v>5.44</v>
      </c>
      <c r="F53" s="217">
        <v>5.27</v>
      </c>
      <c r="G53" s="217">
        <v>5.25</v>
      </c>
      <c r="H53" s="217">
        <v>5.32</v>
      </c>
      <c r="I53" s="217">
        <v>5.34</v>
      </c>
      <c r="J53" s="217">
        <v>5.29</v>
      </c>
      <c r="K53" s="217">
        <v>5.28</v>
      </c>
      <c r="L53" s="217">
        <v>5</v>
      </c>
      <c r="M53" s="217">
        <v>5.22</v>
      </c>
      <c r="N53" s="217">
        <v>5.16</v>
      </c>
      <c r="O53" s="217">
        <v>5.37</v>
      </c>
      <c r="P53" s="217">
        <v>5.42</v>
      </c>
      <c r="Q53" s="217">
        <v>5.13</v>
      </c>
      <c r="R53" s="217">
        <v>5.07</v>
      </c>
      <c r="S53" s="217">
        <v>4.96</v>
      </c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</row>
    <row r="54" spans="1:63" ht="12" customHeight="1">
      <c r="A54" s="214"/>
      <c r="B54" s="213"/>
      <c r="C54" s="634"/>
      <c r="D54" s="211" t="s">
        <v>41</v>
      </c>
      <c r="E54" s="218">
        <v>5.32</v>
      </c>
      <c r="F54" s="218">
        <v>5.42</v>
      </c>
      <c r="G54" s="218">
        <v>5.57</v>
      </c>
      <c r="H54" s="218">
        <v>5.26</v>
      </c>
      <c r="I54" s="218">
        <v>5.46</v>
      </c>
      <c r="J54" s="218">
        <v>5.56</v>
      </c>
      <c r="K54" s="218">
        <v>5.43</v>
      </c>
      <c r="L54" s="218">
        <v>5.63</v>
      </c>
      <c r="M54" s="218">
        <v>5.19</v>
      </c>
      <c r="N54" s="218">
        <v>5.24</v>
      </c>
      <c r="O54" s="218">
        <v>5.11</v>
      </c>
      <c r="P54" s="218">
        <v>5.11</v>
      </c>
      <c r="Q54" s="218">
        <v>5.05</v>
      </c>
      <c r="R54" s="218">
        <v>5.07</v>
      </c>
      <c r="S54" s="218">
        <v>5.02</v>
      </c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ht="12">
      <c r="AL55" s="198" t="s">
        <v>180</v>
      </c>
    </row>
  </sheetData>
  <sheetProtection/>
  <mergeCells count="12">
    <mergeCell ref="C4:C9"/>
    <mergeCell ref="C10:C12"/>
    <mergeCell ref="C13:C15"/>
    <mergeCell ref="C17:C22"/>
    <mergeCell ref="C23:C25"/>
    <mergeCell ref="C26:C28"/>
    <mergeCell ref="C30:C35"/>
    <mergeCell ref="C52:C54"/>
    <mergeCell ref="C36:C38"/>
    <mergeCell ref="C39:C41"/>
    <mergeCell ref="C43:C48"/>
    <mergeCell ref="C49:C51"/>
  </mergeCells>
  <printOptions/>
  <pageMargins left="0.31496062992125984" right="0.31496062992125984" top="0.3937007874015748" bottom="0" header="0.11811023622047245" footer="0.11811023622047245"/>
  <pageSetup horizontalDpi="600" verticalDpi="600" orientation="landscape" paperSize="9" scale="87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BN54"/>
  <sheetViews>
    <sheetView workbookViewId="0" topLeftCell="AB1">
      <selection activeCell="E36" sqref="E36"/>
    </sheetView>
  </sheetViews>
  <sheetFormatPr defaultColWidth="9.00390625" defaultRowHeight="12.75"/>
  <cols>
    <col min="1" max="2" width="2.75390625" style="0" customWidth="1"/>
    <col min="3" max="3" width="7.75390625" style="0" customWidth="1"/>
    <col min="4" max="4" width="4.75390625" style="0" customWidth="1"/>
    <col min="5" max="61" width="5.75390625" style="0" customWidth="1"/>
    <col min="62" max="62" width="6.875" style="0" customWidth="1"/>
    <col min="63" max="63" width="7.75390625" style="0" bestFit="1" customWidth="1"/>
    <col min="64" max="65" width="7.125" style="0" customWidth="1"/>
    <col min="66" max="66" width="7.875" style="0" customWidth="1"/>
  </cols>
  <sheetData>
    <row r="1" spans="1:66" ht="18.75">
      <c r="A1" s="199" t="s">
        <v>153</v>
      </c>
      <c r="E1" s="417">
        <v>2009</v>
      </c>
      <c r="F1" s="417">
        <v>2008</v>
      </c>
      <c r="G1" s="417">
        <v>2007</v>
      </c>
      <c r="H1" s="417">
        <v>2006</v>
      </c>
      <c r="I1" s="417">
        <v>2005</v>
      </c>
      <c r="J1" s="417">
        <v>2004</v>
      </c>
      <c r="K1" s="417">
        <v>2003</v>
      </c>
      <c r="L1" s="417">
        <v>2002</v>
      </c>
      <c r="M1" s="417">
        <v>2001</v>
      </c>
      <c r="N1" s="417">
        <v>2000</v>
      </c>
      <c r="O1" s="417">
        <v>1999</v>
      </c>
      <c r="P1" s="417">
        <v>1998</v>
      </c>
      <c r="Q1" s="417">
        <v>1997</v>
      </c>
      <c r="R1" s="417">
        <v>1996</v>
      </c>
      <c r="S1" s="417">
        <v>1995</v>
      </c>
      <c r="T1" s="417">
        <v>1994</v>
      </c>
      <c r="U1" s="417">
        <v>1993</v>
      </c>
      <c r="V1" s="417">
        <v>1992</v>
      </c>
      <c r="W1" s="417">
        <v>1991</v>
      </c>
      <c r="X1" s="417">
        <v>1990</v>
      </c>
      <c r="Y1" s="417">
        <v>1989</v>
      </c>
      <c r="Z1" s="417">
        <v>1988</v>
      </c>
      <c r="AA1" s="417">
        <v>1987</v>
      </c>
      <c r="AB1" s="417">
        <v>1986</v>
      </c>
      <c r="AC1" s="417">
        <v>1985</v>
      </c>
      <c r="AD1" s="417">
        <v>1984</v>
      </c>
      <c r="AE1" s="417">
        <v>1983</v>
      </c>
      <c r="AF1" s="417">
        <v>1982</v>
      </c>
      <c r="AG1" s="417">
        <v>1981</v>
      </c>
      <c r="AH1" s="417">
        <v>1980</v>
      </c>
      <c r="AI1" s="417">
        <v>1979</v>
      </c>
      <c r="AJ1" s="417">
        <v>1978</v>
      </c>
      <c r="AK1" s="417">
        <v>1977</v>
      </c>
      <c r="AL1" s="417">
        <v>1976</v>
      </c>
      <c r="AM1" s="417">
        <v>1975</v>
      </c>
      <c r="AN1" s="417">
        <v>1974</v>
      </c>
      <c r="AO1" s="417">
        <v>1973</v>
      </c>
      <c r="AP1" s="417">
        <v>1972</v>
      </c>
      <c r="AQ1" s="417">
        <v>1971</v>
      </c>
      <c r="AR1" s="417">
        <v>1970</v>
      </c>
      <c r="AS1" s="417">
        <v>1969</v>
      </c>
      <c r="AT1" s="417">
        <v>1968</v>
      </c>
      <c r="AU1" s="417">
        <v>1967</v>
      </c>
      <c r="AV1" s="417">
        <v>1966</v>
      </c>
      <c r="AW1" s="417">
        <v>1965</v>
      </c>
      <c r="AX1" s="417">
        <v>1964</v>
      </c>
      <c r="AY1" s="417">
        <v>1963</v>
      </c>
      <c r="AZ1" s="417">
        <v>1962</v>
      </c>
      <c r="BA1" s="417">
        <v>1961</v>
      </c>
      <c r="BB1" s="417">
        <v>1960</v>
      </c>
      <c r="BC1" s="417">
        <v>1959</v>
      </c>
      <c r="BD1" s="417">
        <v>1958</v>
      </c>
      <c r="BE1" s="417">
        <v>1957</v>
      </c>
      <c r="BF1" s="417">
        <v>1956</v>
      </c>
      <c r="BG1" s="417">
        <v>1955</v>
      </c>
      <c r="BH1" s="417">
        <v>1954</v>
      </c>
      <c r="BI1" s="417">
        <v>1953</v>
      </c>
      <c r="BJ1">
        <v>1952</v>
      </c>
      <c r="BK1">
        <v>1951</v>
      </c>
      <c r="BL1">
        <v>1950</v>
      </c>
      <c r="BM1">
        <v>1949</v>
      </c>
      <c r="BN1">
        <v>1948</v>
      </c>
    </row>
    <row r="2" spans="1:66" s="198" customFormat="1" ht="12">
      <c r="A2" s="219"/>
      <c r="B2" s="219"/>
      <c r="C2" s="219"/>
      <c r="D2" s="219"/>
      <c r="E2" s="220">
        <v>21</v>
      </c>
      <c r="F2" s="220">
        <v>20</v>
      </c>
      <c r="G2" s="220">
        <v>19</v>
      </c>
      <c r="H2" s="220">
        <v>18</v>
      </c>
      <c r="I2" s="220">
        <v>17</v>
      </c>
      <c r="J2" s="220">
        <v>16</v>
      </c>
      <c r="K2" s="220">
        <v>15</v>
      </c>
      <c r="L2" s="220">
        <v>14</v>
      </c>
      <c r="M2" s="220">
        <v>13</v>
      </c>
      <c r="N2" s="220">
        <v>12</v>
      </c>
      <c r="O2" s="220">
        <v>11</v>
      </c>
      <c r="P2" s="220">
        <v>10</v>
      </c>
      <c r="Q2" s="220">
        <v>9</v>
      </c>
      <c r="R2" s="220">
        <v>8</v>
      </c>
      <c r="S2" s="220">
        <v>7</v>
      </c>
      <c r="T2" s="220">
        <v>6</v>
      </c>
      <c r="U2" s="220">
        <v>5</v>
      </c>
      <c r="V2" s="220">
        <v>4</v>
      </c>
      <c r="W2" s="220">
        <v>3</v>
      </c>
      <c r="X2" s="220">
        <v>2</v>
      </c>
      <c r="Y2" s="220">
        <v>1</v>
      </c>
      <c r="Z2" s="220">
        <v>63</v>
      </c>
      <c r="AA2" s="220">
        <v>62</v>
      </c>
      <c r="AB2" s="220">
        <v>61</v>
      </c>
      <c r="AC2" s="220">
        <v>60</v>
      </c>
      <c r="AD2" s="220">
        <v>59</v>
      </c>
      <c r="AE2" s="220">
        <v>58</v>
      </c>
      <c r="AF2" s="220">
        <v>57</v>
      </c>
      <c r="AG2" s="220">
        <v>56</v>
      </c>
      <c r="AH2" s="220">
        <v>55</v>
      </c>
      <c r="AI2" s="220">
        <v>54</v>
      </c>
      <c r="AJ2" s="220">
        <v>53</v>
      </c>
      <c r="AK2" s="220">
        <v>52</v>
      </c>
      <c r="AL2" s="220">
        <v>51</v>
      </c>
      <c r="AM2" s="220">
        <v>50</v>
      </c>
      <c r="AN2" s="220">
        <v>49</v>
      </c>
      <c r="AO2" s="220">
        <v>48</v>
      </c>
      <c r="AP2" s="220">
        <v>47</v>
      </c>
      <c r="AQ2" s="220">
        <v>46</v>
      </c>
      <c r="AR2" s="220">
        <v>45</v>
      </c>
      <c r="AS2" s="220">
        <v>44</v>
      </c>
      <c r="AT2" s="220">
        <v>43</v>
      </c>
      <c r="AU2" s="220">
        <v>42</v>
      </c>
      <c r="AV2" s="220">
        <v>41</v>
      </c>
      <c r="AW2" s="220">
        <v>40</v>
      </c>
      <c r="AX2" s="220">
        <v>39</v>
      </c>
      <c r="AY2" s="220">
        <v>38</v>
      </c>
      <c r="AZ2" s="220">
        <v>37</v>
      </c>
      <c r="BA2" s="220">
        <v>36</v>
      </c>
      <c r="BB2" s="220">
        <v>35</v>
      </c>
      <c r="BC2" s="220">
        <v>34</v>
      </c>
      <c r="BD2" s="220">
        <v>33</v>
      </c>
      <c r="BE2" s="220">
        <v>32</v>
      </c>
      <c r="BF2" s="220">
        <v>31</v>
      </c>
      <c r="BG2" s="220">
        <v>30</v>
      </c>
      <c r="BH2" s="220">
        <v>29</v>
      </c>
      <c r="BI2" s="220">
        <v>28</v>
      </c>
      <c r="BJ2" s="220">
        <v>27</v>
      </c>
      <c r="BK2" s="220">
        <v>26</v>
      </c>
      <c r="BL2" s="220">
        <v>25</v>
      </c>
      <c r="BM2" s="220">
        <v>24</v>
      </c>
      <c r="BN2" s="198">
        <v>23</v>
      </c>
    </row>
    <row r="3" spans="1:66" s="198" customFormat="1" ht="12" customHeight="1">
      <c r="A3" s="204" t="s">
        <v>27</v>
      </c>
      <c r="B3" s="205" t="s">
        <v>15</v>
      </c>
      <c r="C3" s="32" t="s">
        <v>6</v>
      </c>
      <c r="D3" s="206" t="s">
        <v>7</v>
      </c>
      <c r="E3" s="207">
        <v>110.7</v>
      </c>
      <c r="F3" s="207">
        <v>110.8</v>
      </c>
      <c r="G3" s="207">
        <v>110.7</v>
      </c>
      <c r="H3" s="207">
        <v>110.7</v>
      </c>
      <c r="I3" s="207">
        <v>110.7</v>
      </c>
      <c r="J3" s="207">
        <v>110.9</v>
      </c>
      <c r="K3" s="207">
        <v>110.8</v>
      </c>
      <c r="L3" s="207">
        <v>110.8</v>
      </c>
      <c r="M3" s="207">
        <v>110.7</v>
      </c>
      <c r="N3" s="207">
        <v>110.7</v>
      </c>
      <c r="O3" s="207">
        <v>110.8</v>
      </c>
      <c r="P3" s="207">
        <v>110.8</v>
      </c>
      <c r="Q3" s="207">
        <v>110.8</v>
      </c>
      <c r="R3" s="207">
        <v>110.8</v>
      </c>
      <c r="S3" s="207">
        <v>111</v>
      </c>
      <c r="T3" s="207">
        <v>110.9</v>
      </c>
      <c r="U3" s="207">
        <v>110.9</v>
      </c>
      <c r="V3" s="207">
        <v>110.8</v>
      </c>
      <c r="W3" s="207">
        <v>110.8</v>
      </c>
      <c r="X3" s="207">
        <v>110.9</v>
      </c>
      <c r="Y3" s="207">
        <v>110.8</v>
      </c>
      <c r="Z3" s="207">
        <v>110.8</v>
      </c>
      <c r="AA3" s="207">
        <v>110.8</v>
      </c>
      <c r="AB3" s="207">
        <v>110.8</v>
      </c>
      <c r="AC3" s="207">
        <v>110.6</v>
      </c>
      <c r="AD3" s="207">
        <v>110.6</v>
      </c>
      <c r="AE3" s="207">
        <v>110.5</v>
      </c>
      <c r="AF3" s="207">
        <v>110.4</v>
      </c>
      <c r="AG3" s="207">
        <v>110.3</v>
      </c>
      <c r="AH3" s="207">
        <v>110.3</v>
      </c>
      <c r="AI3" s="207">
        <v>110</v>
      </c>
      <c r="AJ3" s="207">
        <v>110.3</v>
      </c>
      <c r="AK3" s="207">
        <v>110.3</v>
      </c>
      <c r="AL3" s="207">
        <v>109.9</v>
      </c>
      <c r="AM3" s="207">
        <v>109.7</v>
      </c>
      <c r="AN3" s="207">
        <v>109.7</v>
      </c>
      <c r="AO3" s="207">
        <v>109.7</v>
      </c>
      <c r="AP3" s="207">
        <v>109.2</v>
      </c>
      <c r="AQ3" s="207">
        <v>110.1</v>
      </c>
      <c r="AR3" s="207">
        <v>109.6</v>
      </c>
      <c r="AS3" s="207">
        <v>109.2</v>
      </c>
      <c r="AT3" s="207">
        <v>109</v>
      </c>
      <c r="AU3" s="207">
        <v>108.9</v>
      </c>
      <c r="AV3" s="207">
        <v>108.8</v>
      </c>
      <c r="AW3" s="207">
        <v>108.7</v>
      </c>
      <c r="AX3" s="207">
        <v>108.5</v>
      </c>
      <c r="AY3" s="207">
        <v>108.1</v>
      </c>
      <c r="AZ3" s="207">
        <v>107.9</v>
      </c>
      <c r="BA3" s="207">
        <v>107.6</v>
      </c>
      <c r="BB3" s="207">
        <v>107.4</v>
      </c>
      <c r="BC3" s="207">
        <v>107</v>
      </c>
      <c r="BD3" s="207">
        <v>106.9</v>
      </c>
      <c r="BE3" s="207">
        <v>106.4</v>
      </c>
      <c r="BF3" s="207">
        <v>106.2</v>
      </c>
      <c r="BG3" s="207">
        <v>106</v>
      </c>
      <c r="BH3" s="207">
        <v>105.7</v>
      </c>
      <c r="BI3" s="207" t="s">
        <v>170</v>
      </c>
      <c r="BJ3" s="207" t="s">
        <v>170</v>
      </c>
      <c r="BK3" s="207">
        <v>105</v>
      </c>
      <c r="BL3" s="207">
        <v>104.4</v>
      </c>
      <c r="BM3" s="207">
        <v>104.2</v>
      </c>
      <c r="BN3" s="198">
        <v>103.7</v>
      </c>
    </row>
    <row r="4" spans="1:66" s="198" customFormat="1" ht="12" customHeight="1">
      <c r="A4" s="204" t="s">
        <v>28</v>
      </c>
      <c r="B4" s="205"/>
      <c r="C4" s="632" t="s">
        <v>8</v>
      </c>
      <c r="D4" s="208" t="s">
        <v>29</v>
      </c>
      <c r="E4" s="209">
        <v>116.7</v>
      </c>
      <c r="F4" s="209">
        <v>116.7</v>
      </c>
      <c r="G4" s="209">
        <v>116.6</v>
      </c>
      <c r="H4" s="209">
        <v>116.6</v>
      </c>
      <c r="I4" s="209">
        <v>116.6</v>
      </c>
      <c r="J4" s="209">
        <v>116.8</v>
      </c>
      <c r="K4" s="209">
        <v>116.7</v>
      </c>
      <c r="L4" s="209">
        <v>116.7</v>
      </c>
      <c r="M4" s="209">
        <v>116.7</v>
      </c>
      <c r="N4" s="209">
        <v>116.7</v>
      </c>
      <c r="O4" s="209">
        <v>116.6</v>
      </c>
      <c r="P4" s="209">
        <v>116.8</v>
      </c>
      <c r="Q4" s="209">
        <v>116.7</v>
      </c>
      <c r="R4" s="209">
        <v>116.7</v>
      </c>
      <c r="S4" s="209">
        <v>116.8</v>
      </c>
      <c r="T4" s="209">
        <v>116.8</v>
      </c>
      <c r="U4" s="209">
        <v>116.8</v>
      </c>
      <c r="V4" s="209">
        <v>116.8</v>
      </c>
      <c r="W4" s="209">
        <v>116.8</v>
      </c>
      <c r="X4" s="209">
        <v>116.8</v>
      </c>
      <c r="Y4" s="209">
        <v>116.7</v>
      </c>
      <c r="Z4" s="209">
        <v>116.7</v>
      </c>
      <c r="AA4" s="209">
        <v>116.6</v>
      </c>
      <c r="AB4" s="209">
        <v>116.5</v>
      </c>
      <c r="AC4" s="209">
        <v>116.4</v>
      </c>
      <c r="AD4" s="209">
        <v>116.3</v>
      </c>
      <c r="AE4" s="209">
        <v>116.2</v>
      </c>
      <c r="AF4" s="209">
        <v>115.9</v>
      </c>
      <c r="AG4" s="209">
        <v>115.9</v>
      </c>
      <c r="AH4" s="209">
        <v>115.8</v>
      </c>
      <c r="AI4" s="209">
        <v>115.5</v>
      </c>
      <c r="AJ4" s="209">
        <v>115.7</v>
      </c>
      <c r="AK4" s="209">
        <v>115.5</v>
      </c>
      <c r="AL4" s="209">
        <v>115.3</v>
      </c>
      <c r="AM4" s="209">
        <v>115.1</v>
      </c>
      <c r="AN4" s="209">
        <v>115.2</v>
      </c>
      <c r="AO4" s="209">
        <v>114.8</v>
      </c>
      <c r="AP4" s="209">
        <v>114.2</v>
      </c>
      <c r="AQ4" s="209">
        <v>114.8</v>
      </c>
      <c r="AR4" s="209">
        <v>114.5</v>
      </c>
      <c r="AS4" s="209">
        <v>114.2</v>
      </c>
      <c r="AT4" s="209">
        <v>114.1</v>
      </c>
      <c r="AU4" s="209">
        <v>113.8</v>
      </c>
      <c r="AV4" s="209">
        <v>113.6</v>
      </c>
      <c r="AW4" s="209">
        <v>113.3</v>
      </c>
      <c r="AX4" s="209">
        <v>113.2</v>
      </c>
      <c r="AY4" s="209">
        <v>112.6</v>
      </c>
      <c r="AZ4" s="209">
        <v>112.4</v>
      </c>
      <c r="BA4" s="209">
        <v>112</v>
      </c>
      <c r="BB4" s="209">
        <v>111.7</v>
      </c>
      <c r="BC4" s="209">
        <v>111.3</v>
      </c>
      <c r="BD4" s="209">
        <v>110.9</v>
      </c>
      <c r="BE4" s="209">
        <v>110.7</v>
      </c>
      <c r="BF4" s="209">
        <v>110.6</v>
      </c>
      <c r="BG4" s="209">
        <v>110.3</v>
      </c>
      <c r="BH4" s="209">
        <v>110</v>
      </c>
      <c r="BI4" s="209">
        <v>109.5</v>
      </c>
      <c r="BJ4" s="209">
        <v>109.3</v>
      </c>
      <c r="BK4" s="209">
        <v>109.1</v>
      </c>
      <c r="BL4" s="209">
        <v>108.6</v>
      </c>
      <c r="BM4" s="209">
        <v>108.6</v>
      </c>
      <c r="BN4" s="198">
        <v>108.1</v>
      </c>
    </row>
    <row r="5" spans="1:66" s="198" customFormat="1" ht="12" customHeight="1">
      <c r="A5" s="204" t="s">
        <v>30</v>
      </c>
      <c r="B5" s="205"/>
      <c r="C5" s="633"/>
      <c r="D5" s="206" t="s">
        <v>31</v>
      </c>
      <c r="E5" s="210">
        <v>122.6</v>
      </c>
      <c r="F5" s="210">
        <v>122.5</v>
      </c>
      <c r="G5" s="210">
        <v>122.5</v>
      </c>
      <c r="H5" s="210">
        <v>122.5</v>
      </c>
      <c r="I5" s="210">
        <v>122.5</v>
      </c>
      <c r="J5" s="210">
        <v>122.6</v>
      </c>
      <c r="K5" s="210">
        <v>122.5</v>
      </c>
      <c r="L5" s="210">
        <v>122.5</v>
      </c>
      <c r="M5" s="210">
        <v>122.4</v>
      </c>
      <c r="N5" s="210">
        <v>122.5</v>
      </c>
      <c r="O5" s="210">
        <v>122.4</v>
      </c>
      <c r="P5" s="210">
        <v>122.5</v>
      </c>
      <c r="Q5" s="210">
        <v>122.6</v>
      </c>
      <c r="R5" s="210">
        <v>122.5</v>
      </c>
      <c r="S5" s="210">
        <v>122.5</v>
      </c>
      <c r="T5" s="210">
        <v>122.7</v>
      </c>
      <c r="U5" s="210">
        <v>122.5</v>
      </c>
      <c r="V5" s="210">
        <v>122.5</v>
      </c>
      <c r="W5" s="210">
        <v>122.5</v>
      </c>
      <c r="X5" s="210">
        <v>122.5</v>
      </c>
      <c r="Y5" s="210">
        <v>122.5</v>
      </c>
      <c r="Z5" s="210">
        <v>122.3</v>
      </c>
      <c r="AA5" s="210">
        <v>122.3</v>
      </c>
      <c r="AB5" s="210">
        <v>122.2</v>
      </c>
      <c r="AC5" s="210">
        <v>122.1</v>
      </c>
      <c r="AD5" s="210">
        <v>122</v>
      </c>
      <c r="AE5" s="210">
        <v>121.8</v>
      </c>
      <c r="AF5" s="210">
        <v>121.5</v>
      </c>
      <c r="AG5" s="210">
        <v>121.4</v>
      </c>
      <c r="AH5" s="210">
        <v>121.4</v>
      </c>
      <c r="AI5" s="210">
        <v>121.2</v>
      </c>
      <c r="AJ5" s="210">
        <v>121.3</v>
      </c>
      <c r="AK5" s="210">
        <v>121.2</v>
      </c>
      <c r="AL5" s="210">
        <v>120.9</v>
      </c>
      <c r="AM5" s="210">
        <v>120.9</v>
      </c>
      <c r="AN5" s="210">
        <v>120.5</v>
      </c>
      <c r="AO5" s="210">
        <v>120.8</v>
      </c>
      <c r="AP5" s="210">
        <v>119.8</v>
      </c>
      <c r="AQ5" s="210">
        <v>120.1</v>
      </c>
      <c r="AR5" s="210">
        <v>120.2</v>
      </c>
      <c r="AS5" s="210">
        <v>119.8</v>
      </c>
      <c r="AT5" s="210">
        <v>119.5</v>
      </c>
      <c r="AU5" s="210">
        <v>119.3</v>
      </c>
      <c r="AV5" s="210">
        <v>119.1</v>
      </c>
      <c r="AW5" s="210">
        <v>118.8</v>
      </c>
      <c r="AX5" s="210">
        <v>118.5</v>
      </c>
      <c r="AY5" s="210">
        <v>118.1</v>
      </c>
      <c r="AZ5" s="210">
        <v>117.7</v>
      </c>
      <c r="BA5" s="210">
        <v>117.3</v>
      </c>
      <c r="BB5" s="210">
        <v>117</v>
      </c>
      <c r="BC5" s="210">
        <v>116.6</v>
      </c>
      <c r="BD5" s="210">
        <v>116.2</v>
      </c>
      <c r="BE5" s="210">
        <v>116</v>
      </c>
      <c r="BF5" s="210">
        <v>115.8</v>
      </c>
      <c r="BG5" s="210">
        <v>115.6</v>
      </c>
      <c r="BH5" s="210">
        <v>115.1</v>
      </c>
      <c r="BI5" s="210">
        <v>114.8</v>
      </c>
      <c r="BJ5" s="210">
        <v>114.2</v>
      </c>
      <c r="BK5" s="210">
        <v>114.1</v>
      </c>
      <c r="BL5" s="210">
        <v>113.6</v>
      </c>
      <c r="BM5" s="210">
        <v>113.5</v>
      </c>
      <c r="BN5" s="198">
        <v>112.1</v>
      </c>
    </row>
    <row r="6" spans="1:66" s="198" customFormat="1" ht="12" customHeight="1">
      <c r="A6" s="204"/>
      <c r="B6" s="205"/>
      <c r="C6" s="633"/>
      <c r="D6" s="206" t="s">
        <v>32</v>
      </c>
      <c r="E6" s="210">
        <v>128.3</v>
      </c>
      <c r="F6" s="210">
        <v>128.2</v>
      </c>
      <c r="G6" s="210">
        <v>128.3</v>
      </c>
      <c r="H6" s="210">
        <v>128.3</v>
      </c>
      <c r="I6" s="210">
        <v>128.2</v>
      </c>
      <c r="J6" s="210">
        <v>128.1</v>
      </c>
      <c r="K6" s="210">
        <v>128.2</v>
      </c>
      <c r="L6" s="210">
        <v>128.2</v>
      </c>
      <c r="M6" s="210">
        <v>128.2</v>
      </c>
      <c r="N6" s="210">
        <v>128.1</v>
      </c>
      <c r="O6" s="210">
        <v>128</v>
      </c>
      <c r="P6" s="210">
        <v>128.2</v>
      </c>
      <c r="Q6" s="210">
        <v>128.3</v>
      </c>
      <c r="R6" s="210">
        <v>128.2</v>
      </c>
      <c r="S6" s="210">
        <v>128.1</v>
      </c>
      <c r="T6" s="210">
        <v>128.1</v>
      </c>
      <c r="U6" s="210">
        <v>128.1</v>
      </c>
      <c r="V6" s="210">
        <v>128.1</v>
      </c>
      <c r="W6" s="210">
        <v>128</v>
      </c>
      <c r="X6" s="210">
        <v>128.1</v>
      </c>
      <c r="Y6" s="210">
        <v>127.9</v>
      </c>
      <c r="Z6" s="210">
        <v>127.9</v>
      </c>
      <c r="AA6" s="210">
        <v>127.8</v>
      </c>
      <c r="AB6" s="210">
        <v>127.7</v>
      </c>
      <c r="AC6" s="210">
        <v>127.5</v>
      </c>
      <c r="AD6" s="210">
        <v>127.4</v>
      </c>
      <c r="AE6" s="210">
        <v>127.2</v>
      </c>
      <c r="AF6" s="210">
        <v>127</v>
      </c>
      <c r="AG6" s="210">
        <v>126.8</v>
      </c>
      <c r="AH6" s="210">
        <v>126.9</v>
      </c>
      <c r="AI6" s="210">
        <v>126.6</v>
      </c>
      <c r="AJ6" s="210">
        <v>126.7</v>
      </c>
      <c r="AK6" s="210">
        <v>126.6</v>
      </c>
      <c r="AL6" s="210">
        <v>126.5</v>
      </c>
      <c r="AM6" s="210">
        <v>126</v>
      </c>
      <c r="AN6" s="210">
        <v>126.4</v>
      </c>
      <c r="AO6" s="210">
        <v>125.9</v>
      </c>
      <c r="AP6" s="210">
        <v>125.1</v>
      </c>
      <c r="AQ6" s="210">
        <v>125.5</v>
      </c>
      <c r="AR6" s="210">
        <v>125.5</v>
      </c>
      <c r="AS6" s="210">
        <v>125.1</v>
      </c>
      <c r="AT6" s="210">
        <v>124.7</v>
      </c>
      <c r="AU6" s="210">
        <v>124.5</v>
      </c>
      <c r="AV6" s="210">
        <v>124.3</v>
      </c>
      <c r="AW6" s="210">
        <v>124</v>
      </c>
      <c r="AX6" s="210">
        <v>123.6</v>
      </c>
      <c r="AY6" s="210">
        <v>123.2</v>
      </c>
      <c r="AZ6" s="210">
        <v>122.9</v>
      </c>
      <c r="BA6" s="210">
        <v>122.4</v>
      </c>
      <c r="BB6" s="210">
        <v>121.9</v>
      </c>
      <c r="BC6" s="210">
        <v>121.6</v>
      </c>
      <c r="BD6" s="210">
        <v>121.4</v>
      </c>
      <c r="BE6" s="210">
        <v>121</v>
      </c>
      <c r="BF6" s="210">
        <v>120.8</v>
      </c>
      <c r="BG6" s="210">
        <v>120.3</v>
      </c>
      <c r="BH6" s="210">
        <v>120.1</v>
      </c>
      <c r="BI6" s="210">
        <v>119.7</v>
      </c>
      <c r="BJ6" s="210">
        <v>119.2</v>
      </c>
      <c r="BK6" s="210">
        <v>118.9</v>
      </c>
      <c r="BL6" s="210">
        <v>118.4</v>
      </c>
      <c r="BM6" s="210">
        <v>118.1</v>
      </c>
      <c r="BN6" s="198">
        <v>117.4</v>
      </c>
    </row>
    <row r="7" spans="1:66" s="198" customFormat="1" ht="12" customHeight="1">
      <c r="A7" s="204"/>
      <c r="B7" s="205"/>
      <c r="C7" s="633"/>
      <c r="D7" s="206" t="s">
        <v>33</v>
      </c>
      <c r="E7" s="210">
        <v>133.6</v>
      </c>
      <c r="F7" s="210">
        <v>133.7</v>
      </c>
      <c r="G7" s="210">
        <v>133.6</v>
      </c>
      <c r="H7" s="210">
        <v>133.6</v>
      </c>
      <c r="I7" s="210">
        <v>133.6</v>
      </c>
      <c r="J7" s="210">
        <v>133.5</v>
      </c>
      <c r="K7" s="210">
        <v>133.7</v>
      </c>
      <c r="L7" s="210">
        <v>133.6</v>
      </c>
      <c r="M7" s="210">
        <v>133.5</v>
      </c>
      <c r="N7" s="210">
        <v>133.6</v>
      </c>
      <c r="O7" s="210">
        <v>133.5</v>
      </c>
      <c r="P7" s="210">
        <v>133.6</v>
      </c>
      <c r="Q7" s="210">
        <v>133.5</v>
      </c>
      <c r="R7" s="210">
        <v>133.5</v>
      </c>
      <c r="S7" s="210">
        <v>133.4</v>
      </c>
      <c r="T7" s="210">
        <v>133.5</v>
      </c>
      <c r="U7" s="210">
        <v>133.3</v>
      </c>
      <c r="V7" s="210">
        <v>133.5</v>
      </c>
      <c r="W7" s="210">
        <v>133.4</v>
      </c>
      <c r="X7" s="210">
        <v>133.2</v>
      </c>
      <c r="Y7" s="210">
        <v>133.3</v>
      </c>
      <c r="Z7" s="210">
        <v>133</v>
      </c>
      <c r="AA7" s="210">
        <v>133</v>
      </c>
      <c r="AB7" s="210">
        <v>132.9</v>
      </c>
      <c r="AC7" s="210">
        <v>132.6</v>
      </c>
      <c r="AD7" s="210">
        <v>132.5</v>
      </c>
      <c r="AE7" s="210">
        <v>132.3</v>
      </c>
      <c r="AF7" s="210">
        <v>132.2</v>
      </c>
      <c r="AG7" s="210">
        <v>132.1</v>
      </c>
      <c r="AH7" s="210">
        <v>132</v>
      </c>
      <c r="AI7" s="210">
        <v>131.8</v>
      </c>
      <c r="AJ7" s="210">
        <v>131.8</v>
      </c>
      <c r="AK7" s="210">
        <v>131.7</v>
      </c>
      <c r="AL7" s="210">
        <v>131.3</v>
      </c>
      <c r="AM7" s="210">
        <v>131.6</v>
      </c>
      <c r="AN7" s="210">
        <v>131.3</v>
      </c>
      <c r="AO7" s="210">
        <v>131.1</v>
      </c>
      <c r="AP7" s="210">
        <v>130</v>
      </c>
      <c r="AQ7" s="210">
        <v>130.6</v>
      </c>
      <c r="AR7" s="210">
        <v>130.4</v>
      </c>
      <c r="AS7" s="210">
        <v>130</v>
      </c>
      <c r="AT7" s="210">
        <v>129.7</v>
      </c>
      <c r="AU7" s="210">
        <v>129.6</v>
      </c>
      <c r="AV7" s="210">
        <v>129.1</v>
      </c>
      <c r="AW7" s="210">
        <v>128.8</v>
      </c>
      <c r="AX7" s="210">
        <v>128.5</v>
      </c>
      <c r="AY7" s="210">
        <v>128</v>
      </c>
      <c r="AZ7" s="210">
        <v>127.6</v>
      </c>
      <c r="BA7" s="210">
        <v>127.2</v>
      </c>
      <c r="BB7" s="210">
        <v>126.8</v>
      </c>
      <c r="BC7" s="210">
        <v>126.5</v>
      </c>
      <c r="BD7" s="210">
        <v>126.1</v>
      </c>
      <c r="BE7" s="210">
        <v>125.8</v>
      </c>
      <c r="BF7" s="210">
        <v>125.4</v>
      </c>
      <c r="BG7" s="210">
        <v>125.1</v>
      </c>
      <c r="BH7" s="210">
        <v>124.7</v>
      </c>
      <c r="BI7" s="210">
        <v>124.2</v>
      </c>
      <c r="BJ7" s="210">
        <v>123.9</v>
      </c>
      <c r="BK7" s="210">
        <v>123.4</v>
      </c>
      <c r="BL7" s="210">
        <v>122.9</v>
      </c>
      <c r="BM7" s="210">
        <v>122.4</v>
      </c>
      <c r="BN7" s="198">
        <v>121.9</v>
      </c>
    </row>
    <row r="8" spans="1:66" s="198" customFormat="1" ht="12" customHeight="1">
      <c r="A8" s="204"/>
      <c r="B8" s="205"/>
      <c r="C8" s="633"/>
      <c r="D8" s="206" t="s">
        <v>34</v>
      </c>
      <c r="E8" s="210">
        <v>138.9</v>
      </c>
      <c r="F8" s="210">
        <v>138.9</v>
      </c>
      <c r="G8" s="210">
        <v>139</v>
      </c>
      <c r="H8" s="210">
        <v>138.9</v>
      </c>
      <c r="I8" s="210">
        <v>139</v>
      </c>
      <c r="J8" s="210">
        <v>138.9</v>
      </c>
      <c r="K8" s="210">
        <v>139</v>
      </c>
      <c r="L8" s="210">
        <v>139</v>
      </c>
      <c r="M8" s="210">
        <v>138.9</v>
      </c>
      <c r="N8" s="210">
        <v>139.1</v>
      </c>
      <c r="O8" s="210">
        <v>139.1</v>
      </c>
      <c r="P8" s="210">
        <v>139.1</v>
      </c>
      <c r="Q8" s="210">
        <v>139</v>
      </c>
      <c r="R8" s="210">
        <v>138.8</v>
      </c>
      <c r="S8" s="210">
        <v>138.9</v>
      </c>
      <c r="T8" s="210">
        <v>138.9</v>
      </c>
      <c r="U8" s="210">
        <v>138.8</v>
      </c>
      <c r="V8" s="210">
        <v>138.7</v>
      </c>
      <c r="W8" s="210">
        <v>138.6</v>
      </c>
      <c r="X8" s="210">
        <v>138.6</v>
      </c>
      <c r="Y8" s="210">
        <v>138.3</v>
      </c>
      <c r="Z8" s="210">
        <v>138.2</v>
      </c>
      <c r="AA8" s="210">
        <v>138.2</v>
      </c>
      <c r="AB8" s="210">
        <v>137.9</v>
      </c>
      <c r="AC8" s="210">
        <v>137.7</v>
      </c>
      <c r="AD8" s="210">
        <v>137.6</v>
      </c>
      <c r="AE8" s="210">
        <v>137.4</v>
      </c>
      <c r="AF8" s="210">
        <v>137.3</v>
      </c>
      <c r="AG8" s="210">
        <v>137.2</v>
      </c>
      <c r="AH8" s="210">
        <v>137.3</v>
      </c>
      <c r="AI8" s="210">
        <v>137</v>
      </c>
      <c r="AJ8" s="210">
        <v>137.1</v>
      </c>
      <c r="AK8" s="210">
        <v>136.5</v>
      </c>
      <c r="AL8" s="210">
        <v>136.8</v>
      </c>
      <c r="AM8" s="210">
        <v>136.4</v>
      </c>
      <c r="AN8" s="210">
        <v>136.4</v>
      </c>
      <c r="AO8" s="210">
        <v>136</v>
      </c>
      <c r="AP8" s="210">
        <v>134.9</v>
      </c>
      <c r="AQ8" s="210">
        <v>135.5</v>
      </c>
      <c r="AR8" s="210">
        <v>135.3</v>
      </c>
      <c r="AS8" s="210">
        <v>134.9</v>
      </c>
      <c r="AT8" s="210">
        <v>134.5</v>
      </c>
      <c r="AU8" s="210">
        <v>134.3</v>
      </c>
      <c r="AV8" s="210">
        <v>134</v>
      </c>
      <c r="AW8" s="210">
        <v>133.6</v>
      </c>
      <c r="AX8" s="210">
        <v>133.2</v>
      </c>
      <c r="AY8" s="210">
        <v>132.7</v>
      </c>
      <c r="AZ8" s="210">
        <v>132.2</v>
      </c>
      <c r="BA8" s="210">
        <v>131.9</v>
      </c>
      <c r="BB8" s="210">
        <v>131.6</v>
      </c>
      <c r="BC8" s="210">
        <v>131.2</v>
      </c>
      <c r="BD8" s="210">
        <v>130.7</v>
      </c>
      <c r="BE8" s="210">
        <v>130.1</v>
      </c>
      <c r="BF8" s="210">
        <v>130</v>
      </c>
      <c r="BG8" s="210">
        <v>129.6</v>
      </c>
      <c r="BH8" s="210">
        <v>129.1</v>
      </c>
      <c r="BI8" s="210">
        <v>128.7</v>
      </c>
      <c r="BJ8" s="210">
        <v>128.3</v>
      </c>
      <c r="BK8" s="210">
        <v>127.7</v>
      </c>
      <c r="BL8" s="210">
        <v>127.1</v>
      </c>
      <c r="BM8" s="210">
        <v>126.6</v>
      </c>
      <c r="BN8" s="198">
        <v>126.1</v>
      </c>
    </row>
    <row r="9" spans="1:66" s="198" customFormat="1" ht="12" customHeight="1">
      <c r="A9" s="204"/>
      <c r="B9" s="205"/>
      <c r="C9" s="634"/>
      <c r="D9" s="211" t="s">
        <v>35</v>
      </c>
      <c r="E9" s="212">
        <v>145.1</v>
      </c>
      <c r="F9" s="212">
        <v>145.3</v>
      </c>
      <c r="G9" s="212">
        <v>145.1</v>
      </c>
      <c r="H9" s="212">
        <v>145.1</v>
      </c>
      <c r="I9" s="212">
        <v>145.1</v>
      </c>
      <c r="J9" s="212">
        <v>145.1</v>
      </c>
      <c r="K9" s="212">
        <v>145.2</v>
      </c>
      <c r="L9" s="212">
        <v>145.2</v>
      </c>
      <c r="M9" s="212">
        <v>145.3</v>
      </c>
      <c r="N9" s="212">
        <v>145.3</v>
      </c>
      <c r="O9" s="212">
        <v>145.3</v>
      </c>
      <c r="P9" s="212">
        <v>145.3</v>
      </c>
      <c r="Q9" s="212">
        <v>145</v>
      </c>
      <c r="R9" s="212">
        <v>144.9</v>
      </c>
      <c r="S9" s="212">
        <v>144.9</v>
      </c>
      <c r="T9" s="212">
        <v>144.9</v>
      </c>
      <c r="U9" s="212">
        <v>144.7</v>
      </c>
      <c r="V9" s="212">
        <v>144.6</v>
      </c>
      <c r="W9" s="212">
        <v>144.5</v>
      </c>
      <c r="X9" s="212">
        <v>144.4</v>
      </c>
      <c r="Y9" s="212">
        <v>144.3</v>
      </c>
      <c r="Z9" s="212">
        <v>144.1</v>
      </c>
      <c r="AA9" s="212">
        <v>143.8</v>
      </c>
      <c r="AB9" s="212">
        <v>143.6</v>
      </c>
      <c r="AC9" s="212">
        <v>143.2</v>
      </c>
      <c r="AD9" s="212">
        <v>143.2</v>
      </c>
      <c r="AE9" s="212">
        <v>143.1</v>
      </c>
      <c r="AF9" s="212">
        <v>142.8</v>
      </c>
      <c r="AG9" s="212">
        <v>142.8</v>
      </c>
      <c r="AH9" s="212">
        <v>142.9</v>
      </c>
      <c r="AI9" s="212">
        <v>142.7</v>
      </c>
      <c r="AJ9" s="212">
        <v>142.4</v>
      </c>
      <c r="AK9" s="212">
        <v>142.6</v>
      </c>
      <c r="AL9" s="212">
        <v>142.1</v>
      </c>
      <c r="AM9" s="212">
        <v>142</v>
      </c>
      <c r="AN9" s="212">
        <v>141.7</v>
      </c>
      <c r="AO9" s="212">
        <v>141.5</v>
      </c>
      <c r="AP9" s="212">
        <v>140</v>
      </c>
      <c r="AQ9" s="212">
        <v>140.8</v>
      </c>
      <c r="AR9" s="212">
        <v>140.5</v>
      </c>
      <c r="AS9" s="212">
        <v>140</v>
      </c>
      <c r="AT9" s="212">
        <v>139.7</v>
      </c>
      <c r="AU9" s="212">
        <v>139.5</v>
      </c>
      <c r="AV9" s="212">
        <v>139</v>
      </c>
      <c r="AW9" s="212">
        <v>138.5</v>
      </c>
      <c r="AX9" s="212">
        <v>138.2</v>
      </c>
      <c r="AY9" s="212">
        <v>137.5</v>
      </c>
      <c r="AZ9" s="212">
        <v>137.1</v>
      </c>
      <c r="BA9" s="212">
        <v>136.8</v>
      </c>
      <c r="BB9" s="212">
        <v>136.2</v>
      </c>
      <c r="BC9" s="212">
        <v>135.9</v>
      </c>
      <c r="BD9" s="212">
        <v>135.1</v>
      </c>
      <c r="BE9" s="212">
        <v>135</v>
      </c>
      <c r="BF9" s="212">
        <v>134.5</v>
      </c>
      <c r="BG9" s="212">
        <v>133.9</v>
      </c>
      <c r="BH9" s="212">
        <v>133.6</v>
      </c>
      <c r="BI9" s="212">
        <v>133.1</v>
      </c>
      <c r="BJ9" s="212">
        <v>132.5</v>
      </c>
      <c r="BK9" s="212">
        <v>131.8</v>
      </c>
      <c r="BL9" s="212">
        <v>131.1</v>
      </c>
      <c r="BM9" s="212">
        <v>130.6</v>
      </c>
      <c r="BN9" s="198">
        <v>130.4</v>
      </c>
    </row>
    <row r="10" spans="1:66" s="198" customFormat="1" ht="12" customHeight="1">
      <c r="A10" s="204"/>
      <c r="B10" s="205"/>
      <c r="C10" s="635" t="s">
        <v>16</v>
      </c>
      <c r="D10" s="206" t="s">
        <v>36</v>
      </c>
      <c r="E10" s="207">
        <v>152.5</v>
      </c>
      <c r="F10" s="207">
        <v>152.6</v>
      </c>
      <c r="G10" s="207">
        <v>152.5</v>
      </c>
      <c r="H10" s="207">
        <v>152.6</v>
      </c>
      <c r="I10" s="207">
        <v>152.5</v>
      </c>
      <c r="J10" s="207">
        <v>152.6</v>
      </c>
      <c r="K10" s="207">
        <v>152.6</v>
      </c>
      <c r="L10" s="207">
        <v>152.8</v>
      </c>
      <c r="M10" s="207">
        <v>152.9</v>
      </c>
      <c r="N10" s="207">
        <v>152.9</v>
      </c>
      <c r="O10" s="207">
        <v>152.7</v>
      </c>
      <c r="P10" s="207">
        <v>152.7</v>
      </c>
      <c r="Q10" s="207">
        <v>152.3</v>
      </c>
      <c r="R10" s="207">
        <v>152.1</v>
      </c>
      <c r="S10" s="207">
        <v>152</v>
      </c>
      <c r="T10" s="207">
        <v>152</v>
      </c>
      <c r="U10" s="207">
        <v>151.8</v>
      </c>
      <c r="V10" s="207">
        <v>151.9</v>
      </c>
      <c r="W10" s="207">
        <v>151.8</v>
      </c>
      <c r="X10" s="207">
        <v>151.4</v>
      </c>
      <c r="Y10" s="207">
        <v>151.3</v>
      </c>
      <c r="Z10" s="207">
        <v>150.9</v>
      </c>
      <c r="AA10" s="207">
        <v>150.7</v>
      </c>
      <c r="AB10" s="207">
        <v>150.2</v>
      </c>
      <c r="AC10" s="207">
        <v>150</v>
      </c>
      <c r="AD10" s="207">
        <v>150</v>
      </c>
      <c r="AE10" s="207">
        <v>150</v>
      </c>
      <c r="AF10" s="207">
        <v>149.8</v>
      </c>
      <c r="AG10" s="207">
        <v>149.8</v>
      </c>
      <c r="AH10" s="207">
        <v>149.8</v>
      </c>
      <c r="AI10" s="207">
        <v>148.9</v>
      </c>
      <c r="AJ10" s="207">
        <v>149.6</v>
      </c>
      <c r="AK10" s="207">
        <v>149.1</v>
      </c>
      <c r="AL10" s="207">
        <v>148.9</v>
      </c>
      <c r="AM10" s="207">
        <v>148.6</v>
      </c>
      <c r="AN10" s="207">
        <v>148.3</v>
      </c>
      <c r="AO10" s="207">
        <v>148.1</v>
      </c>
      <c r="AP10" s="207">
        <v>146.5</v>
      </c>
      <c r="AQ10" s="207">
        <v>147.3</v>
      </c>
      <c r="AR10" s="207">
        <v>147.1</v>
      </c>
      <c r="AS10" s="207">
        <v>146.5</v>
      </c>
      <c r="AT10" s="207">
        <v>146.2</v>
      </c>
      <c r="AU10" s="207">
        <v>145.7</v>
      </c>
      <c r="AV10" s="207">
        <v>145.2</v>
      </c>
      <c r="AW10" s="207">
        <v>144.7</v>
      </c>
      <c r="AX10" s="207">
        <v>144.1</v>
      </c>
      <c r="AY10" s="207">
        <v>143.4</v>
      </c>
      <c r="AZ10" s="207">
        <v>142.9</v>
      </c>
      <c r="BA10" s="207">
        <v>142.3</v>
      </c>
      <c r="BB10" s="207">
        <v>141.9</v>
      </c>
      <c r="BC10" s="207">
        <v>141</v>
      </c>
      <c r="BD10" s="207">
        <v>140.8</v>
      </c>
      <c r="BE10" s="207">
        <v>140.2</v>
      </c>
      <c r="BF10" s="207">
        <v>139.5</v>
      </c>
      <c r="BG10" s="207">
        <v>139.2</v>
      </c>
      <c r="BH10" s="207">
        <v>138.5</v>
      </c>
      <c r="BI10" s="207">
        <v>137.9</v>
      </c>
      <c r="BJ10" s="207">
        <v>137.4</v>
      </c>
      <c r="BK10" s="207">
        <v>136.2</v>
      </c>
      <c r="BL10" s="207">
        <v>136</v>
      </c>
      <c r="BM10" s="207">
        <v>135.6</v>
      </c>
      <c r="BN10" s="198">
        <v>135</v>
      </c>
    </row>
    <row r="11" spans="1:66" s="198" customFormat="1" ht="12" customHeight="1">
      <c r="A11" s="204"/>
      <c r="B11" s="205"/>
      <c r="C11" s="635"/>
      <c r="D11" s="206" t="s">
        <v>37</v>
      </c>
      <c r="E11" s="207">
        <v>159.7</v>
      </c>
      <c r="F11" s="207">
        <v>159.8</v>
      </c>
      <c r="G11" s="207">
        <v>159.8</v>
      </c>
      <c r="H11" s="207">
        <v>159.8</v>
      </c>
      <c r="I11" s="207">
        <v>159.9</v>
      </c>
      <c r="J11" s="207">
        <v>159.9</v>
      </c>
      <c r="K11" s="207">
        <v>160</v>
      </c>
      <c r="L11" s="207">
        <v>160.2</v>
      </c>
      <c r="M11" s="207">
        <v>160.2</v>
      </c>
      <c r="N11" s="207">
        <v>160</v>
      </c>
      <c r="O11" s="207">
        <v>160</v>
      </c>
      <c r="P11" s="207">
        <v>159.9</v>
      </c>
      <c r="Q11" s="207">
        <v>159.7</v>
      </c>
      <c r="R11" s="207">
        <v>159.6</v>
      </c>
      <c r="S11" s="207">
        <v>159.6</v>
      </c>
      <c r="T11" s="207">
        <v>159.3</v>
      </c>
      <c r="U11" s="207">
        <v>159.4</v>
      </c>
      <c r="V11" s="207">
        <v>159.3</v>
      </c>
      <c r="W11" s="207">
        <v>159.2</v>
      </c>
      <c r="X11" s="207">
        <v>158.8</v>
      </c>
      <c r="Y11" s="207">
        <v>158.6</v>
      </c>
      <c r="Z11" s="207">
        <v>158.4</v>
      </c>
      <c r="AA11" s="207">
        <v>158.1</v>
      </c>
      <c r="AB11" s="207">
        <v>157.7</v>
      </c>
      <c r="AC11" s="207">
        <v>157.7</v>
      </c>
      <c r="AD11" s="207">
        <v>157.5</v>
      </c>
      <c r="AE11" s="207">
        <v>157.5</v>
      </c>
      <c r="AF11" s="207">
        <v>157.3</v>
      </c>
      <c r="AG11" s="207">
        <v>157.3</v>
      </c>
      <c r="AH11" s="207">
        <v>156.9</v>
      </c>
      <c r="AI11" s="207">
        <v>157.2</v>
      </c>
      <c r="AJ11" s="207">
        <v>156.8</v>
      </c>
      <c r="AK11" s="207">
        <v>156.6</v>
      </c>
      <c r="AL11" s="207">
        <v>156.2</v>
      </c>
      <c r="AM11" s="207">
        <v>156.1</v>
      </c>
      <c r="AN11" s="207">
        <v>155.8</v>
      </c>
      <c r="AO11" s="207">
        <v>155.4</v>
      </c>
      <c r="AP11" s="207">
        <v>153.6</v>
      </c>
      <c r="AQ11" s="207">
        <v>154.4</v>
      </c>
      <c r="AR11" s="207">
        <v>154</v>
      </c>
      <c r="AS11" s="207">
        <v>153.6</v>
      </c>
      <c r="AT11" s="207">
        <v>153.4</v>
      </c>
      <c r="AU11" s="207">
        <v>152.8</v>
      </c>
      <c r="AV11" s="207">
        <v>152.4</v>
      </c>
      <c r="AW11" s="207">
        <v>151.7</v>
      </c>
      <c r="AX11" s="207">
        <v>151.2</v>
      </c>
      <c r="AY11" s="207">
        <v>150.7</v>
      </c>
      <c r="AZ11" s="207">
        <v>149.8</v>
      </c>
      <c r="BA11" s="207">
        <v>149.2</v>
      </c>
      <c r="BB11" s="207">
        <v>148.1</v>
      </c>
      <c r="BC11" s="207">
        <v>147.9</v>
      </c>
      <c r="BD11" s="207">
        <v>147.1</v>
      </c>
      <c r="BE11" s="207">
        <v>146.3</v>
      </c>
      <c r="BF11" s="207">
        <v>145.8</v>
      </c>
      <c r="BG11" s="207">
        <v>145.3</v>
      </c>
      <c r="BH11" s="207">
        <v>144.4</v>
      </c>
      <c r="BI11" s="207">
        <v>143.5</v>
      </c>
      <c r="BJ11" s="207">
        <v>142.9</v>
      </c>
      <c r="BK11" s="207">
        <v>142.2</v>
      </c>
      <c r="BL11" s="207">
        <v>141.2</v>
      </c>
      <c r="BM11" s="207">
        <v>140.7</v>
      </c>
      <c r="BN11" s="198">
        <v>139.8</v>
      </c>
    </row>
    <row r="12" spans="1:66" s="198" customFormat="1" ht="12" customHeight="1">
      <c r="A12" s="204"/>
      <c r="B12" s="205"/>
      <c r="C12" s="635"/>
      <c r="D12" s="206" t="s">
        <v>38</v>
      </c>
      <c r="E12" s="207">
        <v>165.2</v>
      </c>
      <c r="F12" s="207">
        <v>165.4</v>
      </c>
      <c r="G12" s="207">
        <v>165.2</v>
      </c>
      <c r="H12" s="207">
        <v>165.3</v>
      </c>
      <c r="I12" s="207">
        <v>165.4</v>
      </c>
      <c r="J12" s="207">
        <v>165.3</v>
      </c>
      <c r="K12" s="207">
        <v>165.4</v>
      </c>
      <c r="L12" s="207">
        <v>165.5</v>
      </c>
      <c r="M12" s="207">
        <v>165.5</v>
      </c>
      <c r="N12" s="207">
        <v>165.5</v>
      </c>
      <c r="O12" s="207">
        <v>165.5</v>
      </c>
      <c r="P12" s="207">
        <v>165.3</v>
      </c>
      <c r="Q12" s="207">
        <v>165.3</v>
      </c>
      <c r="R12" s="207">
        <v>165.2</v>
      </c>
      <c r="S12" s="207">
        <v>165.1</v>
      </c>
      <c r="T12" s="207">
        <v>165.1</v>
      </c>
      <c r="U12" s="207">
        <v>165</v>
      </c>
      <c r="V12" s="207">
        <v>165</v>
      </c>
      <c r="W12" s="207">
        <v>164.8</v>
      </c>
      <c r="X12" s="207">
        <v>164.5</v>
      </c>
      <c r="Y12" s="207">
        <v>164.4</v>
      </c>
      <c r="Z12" s="207">
        <v>164.1</v>
      </c>
      <c r="AA12" s="207">
        <v>164</v>
      </c>
      <c r="AB12" s="207">
        <v>163.9</v>
      </c>
      <c r="AC12" s="207">
        <v>163.8</v>
      </c>
      <c r="AD12" s="207">
        <v>163.6</v>
      </c>
      <c r="AE12" s="207">
        <v>163.6</v>
      </c>
      <c r="AF12" s="207">
        <v>163.6</v>
      </c>
      <c r="AG12" s="207">
        <v>163.2</v>
      </c>
      <c r="AH12" s="207">
        <v>163.6</v>
      </c>
      <c r="AI12" s="207">
        <v>163</v>
      </c>
      <c r="AJ12" s="207">
        <v>163</v>
      </c>
      <c r="AK12" s="207">
        <v>162.7</v>
      </c>
      <c r="AL12" s="207">
        <v>162.4</v>
      </c>
      <c r="AM12" s="207">
        <v>162.2</v>
      </c>
      <c r="AN12" s="207">
        <v>161.9</v>
      </c>
      <c r="AO12" s="207">
        <v>161.5</v>
      </c>
      <c r="AP12" s="207">
        <v>160</v>
      </c>
      <c r="AQ12" s="207">
        <v>160.9</v>
      </c>
      <c r="AR12" s="207">
        <v>160.5</v>
      </c>
      <c r="AS12" s="207">
        <v>160</v>
      </c>
      <c r="AT12" s="207">
        <v>159.7</v>
      </c>
      <c r="AU12" s="207">
        <v>159.2</v>
      </c>
      <c r="AV12" s="207">
        <v>158.7</v>
      </c>
      <c r="AW12" s="207">
        <v>158.3</v>
      </c>
      <c r="AX12" s="207">
        <v>157.7</v>
      </c>
      <c r="AY12" s="207">
        <v>157.1</v>
      </c>
      <c r="AZ12" s="207">
        <v>156.4</v>
      </c>
      <c r="BA12" s="207">
        <v>155.5</v>
      </c>
      <c r="BB12" s="207">
        <v>155.1</v>
      </c>
      <c r="BC12" s="207">
        <v>154.3</v>
      </c>
      <c r="BD12" s="207">
        <v>153.6</v>
      </c>
      <c r="BE12" s="207">
        <v>153</v>
      </c>
      <c r="BF12" s="207">
        <v>152.3</v>
      </c>
      <c r="BG12" s="207">
        <v>151.7</v>
      </c>
      <c r="BH12" s="207">
        <v>150.6</v>
      </c>
      <c r="BI12" s="207">
        <v>149.9</v>
      </c>
      <c r="BJ12" s="207">
        <v>148.8</v>
      </c>
      <c r="BK12" s="207">
        <v>148.4</v>
      </c>
      <c r="BL12" s="207">
        <v>147.3</v>
      </c>
      <c r="BM12" s="207">
        <v>146.7</v>
      </c>
      <c r="BN12" s="198">
        <v>146</v>
      </c>
    </row>
    <row r="13" spans="1:66" s="198" customFormat="1" ht="12" customHeight="1">
      <c r="A13" s="204"/>
      <c r="B13" s="205"/>
      <c r="C13" s="632" t="s">
        <v>20</v>
      </c>
      <c r="D13" s="208" t="s">
        <v>39</v>
      </c>
      <c r="E13" s="209">
        <v>168.5</v>
      </c>
      <c r="F13" s="209">
        <v>168.3</v>
      </c>
      <c r="G13" s="209">
        <v>168.5</v>
      </c>
      <c r="H13" s="209">
        <v>168.5</v>
      </c>
      <c r="I13" s="209">
        <v>168.4</v>
      </c>
      <c r="J13" s="209">
        <v>168.4</v>
      </c>
      <c r="K13" s="209">
        <v>168.6</v>
      </c>
      <c r="L13" s="209">
        <v>168.3</v>
      </c>
      <c r="M13" s="209">
        <v>168.6</v>
      </c>
      <c r="N13" s="209">
        <v>168.6</v>
      </c>
      <c r="O13" s="209">
        <v>168.5</v>
      </c>
      <c r="P13" s="209">
        <v>168.5</v>
      </c>
      <c r="Q13" s="209">
        <v>168.5</v>
      </c>
      <c r="R13" s="209">
        <v>168.4</v>
      </c>
      <c r="S13" s="209">
        <v>168.5</v>
      </c>
      <c r="T13" s="209">
        <v>168.4</v>
      </c>
      <c r="U13" s="209">
        <v>168.4</v>
      </c>
      <c r="V13" s="209">
        <v>168.2</v>
      </c>
      <c r="W13" s="209">
        <v>168.1</v>
      </c>
      <c r="X13" s="209">
        <v>167.9</v>
      </c>
      <c r="Y13" s="209">
        <v>167.8</v>
      </c>
      <c r="Z13" s="209">
        <v>167.7</v>
      </c>
      <c r="AA13" s="209">
        <v>167.7</v>
      </c>
      <c r="AB13" s="209">
        <v>167.6</v>
      </c>
      <c r="AC13" s="209">
        <v>167.5</v>
      </c>
      <c r="AD13" s="209">
        <v>167.5</v>
      </c>
      <c r="AE13" s="209">
        <v>167.3</v>
      </c>
      <c r="AF13" s="209">
        <v>167.1</v>
      </c>
      <c r="AG13" s="209">
        <v>167.3</v>
      </c>
      <c r="AH13" s="209">
        <v>167</v>
      </c>
      <c r="AI13" s="209">
        <v>166.7</v>
      </c>
      <c r="AJ13" s="209">
        <v>166.6</v>
      </c>
      <c r="AK13" s="209">
        <v>166.4</v>
      </c>
      <c r="AL13" s="209">
        <v>166.3</v>
      </c>
      <c r="AM13" s="209">
        <v>166.1</v>
      </c>
      <c r="AN13" s="209">
        <v>165.9</v>
      </c>
      <c r="AO13" s="209">
        <v>165.6</v>
      </c>
      <c r="AP13" s="209">
        <v>164.7</v>
      </c>
      <c r="AQ13" s="209">
        <v>165.1</v>
      </c>
      <c r="AR13" s="209">
        <v>164.3</v>
      </c>
      <c r="AS13" s="209">
        <v>164.7</v>
      </c>
      <c r="AT13" s="209">
        <v>164.3</v>
      </c>
      <c r="AU13" s="209">
        <v>164.1</v>
      </c>
      <c r="AV13" s="209">
        <v>163.8</v>
      </c>
      <c r="AW13" s="209">
        <v>163.6</v>
      </c>
      <c r="AX13" s="209">
        <v>163.2</v>
      </c>
      <c r="AY13" s="209">
        <v>162.8</v>
      </c>
      <c r="AZ13" s="209">
        <v>162.2</v>
      </c>
      <c r="BA13" s="209">
        <v>161.8</v>
      </c>
      <c r="BB13" s="209">
        <v>161.2</v>
      </c>
      <c r="BC13" s="209">
        <v>160.6</v>
      </c>
      <c r="BD13" s="209">
        <v>160.3</v>
      </c>
      <c r="BE13" s="209">
        <v>159.8</v>
      </c>
      <c r="BF13" s="209">
        <v>159.2</v>
      </c>
      <c r="BG13" s="209">
        <v>158.5</v>
      </c>
      <c r="BH13" s="209">
        <v>158.1</v>
      </c>
      <c r="BI13" s="209">
        <v>157.6</v>
      </c>
      <c r="BJ13" s="209">
        <v>156.8</v>
      </c>
      <c r="BK13" s="209">
        <v>156.1</v>
      </c>
      <c r="BL13" s="209">
        <v>154.8</v>
      </c>
      <c r="BM13" s="209">
        <v>154.2</v>
      </c>
      <c r="BN13" s="198">
        <v>152.7</v>
      </c>
    </row>
    <row r="14" spans="1:66" s="198" customFormat="1" ht="12" customHeight="1">
      <c r="A14" s="204"/>
      <c r="B14" s="205"/>
      <c r="C14" s="633"/>
      <c r="D14" s="206" t="s">
        <v>40</v>
      </c>
      <c r="E14" s="210">
        <v>169.9</v>
      </c>
      <c r="F14" s="210">
        <v>170</v>
      </c>
      <c r="G14" s="210">
        <v>170</v>
      </c>
      <c r="H14" s="210">
        <v>170</v>
      </c>
      <c r="I14" s="210">
        <v>170</v>
      </c>
      <c r="J14" s="210">
        <v>170</v>
      </c>
      <c r="K14" s="210">
        <v>170</v>
      </c>
      <c r="L14" s="210">
        <v>169.9</v>
      </c>
      <c r="M14" s="210">
        <v>170</v>
      </c>
      <c r="N14" s="210">
        <v>170.1</v>
      </c>
      <c r="O14" s="210">
        <v>170.2</v>
      </c>
      <c r="P14" s="210">
        <v>170.1</v>
      </c>
      <c r="Q14" s="210">
        <v>170</v>
      </c>
      <c r="R14" s="210">
        <v>170.1</v>
      </c>
      <c r="S14" s="210">
        <v>170</v>
      </c>
      <c r="T14" s="210">
        <v>170.1</v>
      </c>
      <c r="U14" s="210">
        <v>170</v>
      </c>
      <c r="V14" s="210">
        <v>170</v>
      </c>
      <c r="W14" s="210">
        <v>169.7</v>
      </c>
      <c r="X14" s="210">
        <v>169.5</v>
      </c>
      <c r="Y14" s="210">
        <v>169.6</v>
      </c>
      <c r="Z14" s="210">
        <v>169.9</v>
      </c>
      <c r="AA14" s="210">
        <v>169.4</v>
      </c>
      <c r="AB14" s="210">
        <v>169.4</v>
      </c>
      <c r="AC14" s="210">
        <v>169.2</v>
      </c>
      <c r="AD14" s="210">
        <v>169.2</v>
      </c>
      <c r="AE14" s="210">
        <v>169.1</v>
      </c>
      <c r="AF14" s="210">
        <v>169.2</v>
      </c>
      <c r="AG14" s="210">
        <v>169</v>
      </c>
      <c r="AH14" s="210">
        <v>168.9</v>
      </c>
      <c r="AI14" s="210">
        <v>168.6</v>
      </c>
      <c r="AJ14" s="210">
        <v>168.4</v>
      </c>
      <c r="AK14" s="210">
        <v>168.2</v>
      </c>
      <c r="AL14" s="210">
        <v>168</v>
      </c>
      <c r="AM14" s="210">
        <v>167.9</v>
      </c>
      <c r="AN14" s="210">
        <v>167.7</v>
      </c>
      <c r="AO14" s="210">
        <v>167.5</v>
      </c>
      <c r="AP14" s="210">
        <v>166.7</v>
      </c>
      <c r="AQ14" s="210">
        <v>167.3</v>
      </c>
      <c r="AR14" s="210">
        <v>166.6</v>
      </c>
      <c r="AS14" s="210">
        <v>166.7</v>
      </c>
      <c r="AT14" s="210">
        <v>166.3</v>
      </c>
      <c r="AU14" s="210">
        <v>166.2</v>
      </c>
      <c r="AV14" s="210">
        <v>165.9</v>
      </c>
      <c r="AW14" s="210">
        <v>165.7</v>
      </c>
      <c r="AX14" s="210">
        <v>165.5</v>
      </c>
      <c r="AY14" s="210">
        <v>164.8</v>
      </c>
      <c r="AZ14" s="210">
        <v>164.5</v>
      </c>
      <c r="BA14" s="210">
        <v>164</v>
      </c>
      <c r="BB14" s="210">
        <v>163.6</v>
      </c>
      <c r="BC14" s="210">
        <v>163.2</v>
      </c>
      <c r="BD14" s="210">
        <v>162.9</v>
      </c>
      <c r="BE14" s="210">
        <v>162.4</v>
      </c>
      <c r="BF14" s="210">
        <v>162</v>
      </c>
      <c r="BG14" s="210">
        <v>161.6</v>
      </c>
      <c r="BH14" s="210">
        <v>161.3</v>
      </c>
      <c r="BI14" s="210">
        <v>160.9</v>
      </c>
      <c r="BJ14" s="210">
        <v>160.3</v>
      </c>
      <c r="BK14" s="210">
        <v>159.8</v>
      </c>
      <c r="BL14" s="210">
        <v>159.3</v>
      </c>
      <c r="BM14" s="210">
        <v>158.7</v>
      </c>
      <c r="BN14" s="198">
        <v>157.9</v>
      </c>
    </row>
    <row r="15" spans="1:66" s="198" customFormat="1" ht="12" customHeight="1">
      <c r="A15" s="204"/>
      <c r="B15" s="205"/>
      <c r="C15" s="634"/>
      <c r="D15" s="211" t="s">
        <v>41</v>
      </c>
      <c r="E15" s="212">
        <v>170.8</v>
      </c>
      <c r="F15" s="212">
        <v>170.7</v>
      </c>
      <c r="G15" s="212">
        <v>170.8</v>
      </c>
      <c r="H15" s="212">
        <v>170.9</v>
      </c>
      <c r="I15" s="212">
        <v>170.8</v>
      </c>
      <c r="J15" s="212">
        <v>170.8</v>
      </c>
      <c r="K15" s="212">
        <v>170.7</v>
      </c>
      <c r="L15" s="212">
        <v>170.7</v>
      </c>
      <c r="M15" s="212">
        <v>170.9</v>
      </c>
      <c r="N15" s="212">
        <v>170.8</v>
      </c>
      <c r="O15" s="212">
        <v>170.9</v>
      </c>
      <c r="P15" s="212">
        <v>170.9</v>
      </c>
      <c r="Q15" s="212">
        <v>170.9</v>
      </c>
      <c r="R15" s="212">
        <v>170.9</v>
      </c>
      <c r="S15" s="212">
        <v>170.8</v>
      </c>
      <c r="T15" s="212">
        <v>170.9</v>
      </c>
      <c r="U15" s="212">
        <v>170.7</v>
      </c>
      <c r="V15" s="212">
        <v>170.7</v>
      </c>
      <c r="W15" s="212">
        <v>170.6</v>
      </c>
      <c r="X15" s="212">
        <v>170.4</v>
      </c>
      <c r="Y15" s="212">
        <v>170.5</v>
      </c>
      <c r="Z15" s="212">
        <v>170.3</v>
      </c>
      <c r="AA15" s="212">
        <v>170.3</v>
      </c>
      <c r="AB15" s="212">
        <v>170.3</v>
      </c>
      <c r="AC15" s="212">
        <v>170.2</v>
      </c>
      <c r="AD15" s="212">
        <v>170.2</v>
      </c>
      <c r="AE15" s="212">
        <v>170.2</v>
      </c>
      <c r="AF15" s="212">
        <v>170.1</v>
      </c>
      <c r="AG15" s="212">
        <v>169.7</v>
      </c>
      <c r="AH15" s="212">
        <v>169.7</v>
      </c>
      <c r="AI15" s="212">
        <v>169.4</v>
      </c>
      <c r="AJ15" s="212">
        <v>169.3</v>
      </c>
      <c r="AK15" s="212">
        <v>169.1</v>
      </c>
      <c r="AL15" s="212">
        <v>169</v>
      </c>
      <c r="AM15" s="212">
        <v>168.8</v>
      </c>
      <c r="AN15" s="212">
        <v>168.7</v>
      </c>
      <c r="AO15" s="212">
        <v>168.4</v>
      </c>
      <c r="AP15" s="212">
        <v>167.6</v>
      </c>
      <c r="AQ15" s="212">
        <v>168.3</v>
      </c>
      <c r="AR15" s="212">
        <v>167.8</v>
      </c>
      <c r="AS15" s="212">
        <v>167.6</v>
      </c>
      <c r="AT15" s="212">
        <v>167.3</v>
      </c>
      <c r="AU15" s="212">
        <v>167.2</v>
      </c>
      <c r="AV15" s="212">
        <v>167</v>
      </c>
      <c r="AW15" s="212">
        <v>166.8</v>
      </c>
      <c r="AX15" s="212">
        <v>166.4</v>
      </c>
      <c r="AY15" s="212">
        <v>165.9</v>
      </c>
      <c r="AZ15" s="212">
        <v>165.6</v>
      </c>
      <c r="BA15" s="212">
        <v>165.2</v>
      </c>
      <c r="BB15" s="212">
        <v>165</v>
      </c>
      <c r="BC15" s="212">
        <v>164.5</v>
      </c>
      <c r="BD15" s="212">
        <v>164.3</v>
      </c>
      <c r="BE15" s="212">
        <v>163.9</v>
      </c>
      <c r="BF15" s="212">
        <v>163.7</v>
      </c>
      <c r="BG15" s="212">
        <v>163.4</v>
      </c>
      <c r="BH15" s="212">
        <v>163.2</v>
      </c>
      <c r="BI15" s="212">
        <v>162.9</v>
      </c>
      <c r="BJ15" s="212">
        <v>162.6</v>
      </c>
      <c r="BK15" s="212">
        <v>162.2</v>
      </c>
      <c r="BL15" s="212">
        <v>161.8</v>
      </c>
      <c r="BM15" s="212">
        <v>161.2</v>
      </c>
      <c r="BN15" s="198">
        <v>160.6</v>
      </c>
    </row>
    <row r="16" spans="1:66" s="198" customFormat="1" ht="12" customHeight="1">
      <c r="A16" s="204"/>
      <c r="B16" s="213" t="s">
        <v>24</v>
      </c>
      <c r="C16" s="32" t="s">
        <v>6</v>
      </c>
      <c r="D16" s="206" t="s">
        <v>7</v>
      </c>
      <c r="E16" s="207">
        <v>109.9</v>
      </c>
      <c r="F16" s="207">
        <v>109.8</v>
      </c>
      <c r="G16" s="207">
        <v>109.8</v>
      </c>
      <c r="H16" s="207">
        <v>109.8</v>
      </c>
      <c r="I16" s="207">
        <v>109.9</v>
      </c>
      <c r="J16" s="207">
        <v>110</v>
      </c>
      <c r="K16" s="207">
        <v>110</v>
      </c>
      <c r="L16" s="207">
        <v>110</v>
      </c>
      <c r="M16" s="207">
        <v>109.9</v>
      </c>
      <c r="N16" s="207">
        <v>109.9</v>
      </c>
      <c r="O16" s="207">
        <v>109.9</v>
      </c>
      <c r="P16" s="207">
        <v>110</v>
      </c>
      <c r="Q16" s="207">
        <v>110</v>
      </c>
      <c r="R16" s="207">
        <v>110.1</v>
      </c>
      <c r="S16" s="207">
        <v>110.1</v>
      </c>
      <c r="T16" s="207">
        <v>110</v>
      </c>
      <c r="U16" s="207">
        <v>110</v>
      </c>
      <c r="V16" s="207">
        <v>109.9</v>
      </c>
      <c r="W16" s="207">
        <v>109.9</v>
      </c>
      <c r="X16" s="207">
        <v>110.4</v>
      </c>
      <c r="Y16" s="207">
        <v>110</v>
      </c>
      <c r="Z16" s="207">
        <v>110.1</v>
      </c>
      <c r="AA16" s="207">
        <v>110</v>
      </c>
      <c r="AB16" s="207">
        <v>109.9</v>
      </c>
      <c r="AC16" s="207">
        <v>109.8</v>
      </c>
      <c r="AD16" s="207">
        <v>109.8</v>
      </c>
      <c r="AE16" s="207">
        <v>109.7</v>
      </c>
      <c r="AF16" s="207">
        <v>109.6</v>
      </c>
      <c r="AG16" s="207">
        <v>109.4</v>
      </c>
      <c r="AH16" s="207">
        <v>109.4</v>
      </c>
      <c r="AI16" s="207">
        <v>109.2</v>
      </c>
      <c r="AJ16" s="207">
        <v>109.4</v>
      </c>
      <c r="AK16" s="207">
        <v>109.3</v>
      </c>
      <c r="AL16" s="207">
        <v>109.1</v>
      </c>
      <c r="AM16" s="207">
        <v>109</v>
      </c>
      <c r="AN16" s="207">
        <v>108.9</v>
      </c>
      <c r="AO16" s="207">
        <v>108.9</v>
      </c>
      <c r="AP16" s="207">
        <v>108.7</v>
      </c>
      <c r="AQ16" s="207">
        <v>108.9</v>
      </c>
      <c r="AR16" s="207">
        <v>108.5</v>
      </c>
      <c r="AS16" s="207">
        <v>108.2</v>
      </c>
      <c r="AT16" s="207">
        <v>108.1</v>
      </c>
      <c r="AU16" s="207">
        <v>107.9</v>
      </c>
      <c r="AV16" s="207">
        <v>107.7</v>
      </c>
      <c r="AW16" s="207">
        <v>107.7</v>
      </c>
      <c r="AX16" s="207">
        <v>107.4</v>
      </c>
      <c r="AY16" s="207">
        <v>107</v>
      </c>
      <c r="AZ16" s="207">
        <v>106.7</v>
      </c>
      <c r="BA16" s="207">
        <v>106.5</v>
      </c>
      <c r="BB16" s="207">
        <v>106.2</v>
      </c>
      <c r="BC16" s="207">
        <v>105.8</v>
      </c>
      <c r="BD16" s="207">
        <v>105.5</v>
      </c>
      <c r="BE16" s="207">
        <v>105.3</v>
      </c>
      <c r="BF16" s="207">
        <v>105.1</v>
      </c>
      <c r="BG16" s="207">
        <v>104.9</v>
      </c>
      <c r="BH16" s="207">
        <v>104.8</v>
      </c>
      <c r="BI16" s="207" t="s">
        <v>170</v>
      </c>
      <c r="BJ16" s="207" t="s">
        <v>170</v>
      </c>
      <c r="BK16" s="207">
        <v>104.4</v>
      </c>
      <c r="BL16" s="207">
        <v>104.5</v>
      </c>
      <c r="BM16" s="207">
        <v>103.5</v>
      </c>
      <c r="BN16" s="198">
        <v>102.5</v>
      </c>
    </row>
    <row r="17" spans="1:66" s="198" customFormat="1" ht="12" customHeight="1">
      <c r="A17" s="204"/>
      <c r="B17" s="213"/>
      <c r="C17" s="632" t="s">
        <v>8</v>
      </c>
      <c r="D17" s="208" t="s">
        <v>29</v>
      </c>
      <c r="E17" s="209">
        <v>115.8</v>
      </c>
      <c r="F17" s="209">
        <v>115.8</v>
      </c>
      <c r="G17" s="209">
        <v>115.8</v>
      </c>
      <c r="H17" s="209">
        <v>115.7</v>
      </c>
      <c r="I17" s="209">
        <v>115.8</v>
      </c>
      <c r="J17" s="209">
        <v>115.8</v>
      </c>
      <c r="K17" s="209">
        <v>115.8</v>
      </c>
      <c r="L17" s="209">
        <v>115.8</v>
      </c>
      <c r="M17" s="209">
        <v>115.9</v>
      </c>
      <c r="N17" s="209">
        <v>115.8</v>
      </c>
      <c r="O17" s="209">
        <v>115.8</v>
      </c>
      <c r="P17" s="209">
        <v>115.9</v>
      </c>
      <c r="Q17" s="209">
        <v>115.9</v>
      </c>
      <c r="R17" s="209">
        <v>115.9</v>
      </c>
      <c r="S17" s="209">
        <v>116</v>
      </c>
      <c r="T17" s="209">
        <v>116.1</v>
      </c>
      <c r="U17" s="209">
        <v>116</v>
      </c>
      <c r="V17" s="209">
        <v>115.9</v>
      </c>
      <c r="W17" s="209">
        <v>116.1</v>
      </c>
      <c r="X17" s="209">
        <v>116</v>
      </c>
      <c r="Y17" s="209">
        <v>116</v>
      </c>
      <c r="Z17" s="209">
        <v>115.9</v>
      </c>
      <c r="AA17" s="209">
        <v>115.8</v>
      </c>
      <c r="AB17" s="209">
        <v>115.8</v>
      </c>
      <c r="AC17" s="209">
        <v>115.7</v>
      </c>
      <c r="AD17" s="209">
        <v>115.6</v>
      </c>
      <c r="AE17" s="209">
        <v>115.5</v>
      </c>
      <c r="AF17" s="209">
        <v>115.2</v>
      </c>
      <c r="AG17" s="209">
        <v>115.1</v>
      </c>
      <c r="AH17" s="209">
        <v>114.9</v>
      </c>
      <c r="AI17" s="209">
        <v>114.7</v>
      </c>
      <c r="AJ17" s="209">
        <v>114.6</v>
      </c>
      <c r="AK17" s="209">
        <v>114.6</v>
      </c>
      <c r="AL17" s="209">
        <v>114.6</v>
      </c>
      <c r="AM17" s="209">
        <v>114.4</v>
      </c>
      <c r="AN17" s="209">
        <v>114.5</v>
      </c>
      <c r="AO17" s="209">
        <v>114</v>
      </c>
      <c r="AP17" s="209">
        <v>114.3</v>
      </c>
      <c r="AQ17" s="209">
        <v>113.7</v>
      </c>
      <c r="AR17" s="209">
        <v>113.6</v>
      </c>
      <c r="AS17" s="209">
        <v>113.4</v>
      </c>
      <c r="AT17" s="209">
        <v>113.1</v>
      </c>
      <c r="AU17" s="209">
        <v>112.9</v>
      </c>
      <c r="AV17" s="209">
        <v>112.7</v>
      </c>
      <c r="AW17" s="209">
        <v>112.5</v>
      </c>
      <c r="AX17" s="209">
        <v>112.2</v>
      </c>
      <c r="AY17" s="209">
        <v>111.6</v>
      </c>
      <c r="AZ17" s="209">
        <v>111.4</v>
      </c>
      <c r="BA17" s="209">
        <v>111</v>
      </c>
      <c r="BB17" s="209">
        <v>110.6</v>
      </c>
      <c r="BC17" s="209">
        <v>110.3</v>
      </c>
      <c r="BD17" s="209">
        <v>109.9</v>
      </c>
      <c r="BE17" s="209">
        <v>109.7</v>
      </c>
      <c r="BF17" s="209">
        <v>109.6</v>
      </c>
      <c r="BG17" s="209">
        <v>109.3</v>
      </c>
      <c r="BH17" s="209">
        <v>109.1</v>
      </c>
      <c r="BI17" s="209">
        <v>108.6</v>
      </c>
      <c r="BJ17" s="209">
        <v>108.6</v>
      </c>
      <c r="BK17" s="209">
        <v>108.8</v>
      </c>
      <c r="BL17" s="209">
        <v>107.78</v>
      </c>
      <c r="BM17" s="209">
        <v>107.7</v>
      </c>
      <c r="BN17" s="198">
        <v>107.3</v>
      </c>
    </row>
    <row r="18" spans="1:66" s="198" customFormat="1" ht="12" customHeight="1">
      <c r="A18" s="204"/>
      <c r="B18" s="213"/>
      <c r="C18" s="633"/>
      <c r="D18" s="206" t="s">
        <v>31</v>
      </c>
      <c r="E18" s="210">
        <v>121.7</v>
      </c>
      <c r="F18" s="210">
        <v>121.7</v>
      </c>
      <c r="G18" s="210">
        <v>121.6</v>
      </c>
      <c r="H18" s="210">
        <v>121.7</v>
      </c>
      <c r="I18" s="210">
        <v>121.7</v>
      </c>
      <c r="J18" s="210">
        <v>121.6</v>
      </c>
      <c r="K18" s="210">
        <v>121.6</v>
      </c>
      <c r="L18" s="210">
        <v>121.8</v>
      </c>
      <c r="M18" s="210">
        <v>121.7</v>
      </c>
      <c r="N18" s="210">
        <v>121.7</v>
      </c>
      <c r="O18" s="210">
        <v>121.6</v>
      </c>
      <c r="P18" s="210">
        <v>121.7</v>
      </c>
      <c r="Q18" s="210">
        <v>121.7</v>
      </c>
      <c r="R18" s="210">
        <v>121.7</v>
      </c>
      <c r="S18" s="210">
        <v>121.8</v>
      </c>
      <c r="T18" s="210">
        <v>121.8</v>
      </c>
      <c r="U18" s="210">
        <v>121.7</v>
      </c>
      <c r="V18" s="210">
        <v>121.7</v>
      </c>
      <c r="W18" s="210">
        <v>121.7</v>
      </c>
      <c r="X18" s="210">
        <v>121.8</v>
      </c>
      <c r="Y18" s="210">
        <v>121.8</v>
      </c>
      <c r="Z18" s="210">
        <v>121.6</v>
      </c>
      <c r="AA18" s="210">
        <v>121.4</v>
      </c>
      <c r="AB18" s="210">
        <v>121.5</v>
      </c>
      <c r="AC18" s="210">
        <v>121.4</v>
      </c>
      <c r="AD18" s="210">
        <v>121.2</v>
      </c>
      <c r="AE18" s="210">
        <v>121</v>
      </c>
      <c r="AF18" s="210">
        <v>120.8</v>
      </c>
      <c r="AG18" s="210">
        <v>120.8</v>
      </c>
      <c r="AH18" s="210">
        <v>120.6</v>
      </c>
      <c r="AI18" s="210">
        <v>120.4</v>
      </c>
      <c r="AJ18" s="210">
        <v>120.4</v>
      </c>
      <c r="AK18" s="210">
        <v>120.3</v>
      </c>
      <c r="AL18" s="210">
        <v>120.2</v>
      </c>
      <c r="AM18" s="210">
        <v>120.1</v>
      </c>
      <c r="AN18" s="210">
        <v>119.8</v>
      </c>
      <c r="AO18" s="210">
        <v>120</v>
      </c>
      <c r="AP18" s="210">
        <v>119.7</v>
      </c>
      <c r="AQ18" s="210">
        <v>119.3</v>
      </c>
      <c r="AR18" s="210">
        <v>119.3</v>
      </c>
      <c r="AS18" s="210">
        <v>119</v>
      </c>
      <c r="AT18" s="210">
        <v>118.6</v>
      </c>
      <c r="AU18" s="210">
        <v>118.3</v>
      </c>
      <c r="AV18" s="210">
        <v>118.1</v>
      </c>
      <c r="AW18" s="210">
        <v>117.8</v>
      </c>
      <c r="AX18" s="210">
        <v>117.6</v>
      </c>
      <c r="AY18" s="210">
        <v>117</v>
      </c>
      <c r="AZ18" s="210">
        <v>116.6</v>
      </c>
      <c r="BA18" s="210">
        <v>116.3</v>
      </c>
      <c r="BB18" s="210">
        <v>115.9</v>
      </c>
      <c r="BC18" s="210">
        <v>115.6</v>
      </c>
      <c r="BD18" s="210">
        <v>115.2</v>
      </c>
      <c r="BE18" s="210">
        <v>115</v>
      </c>
      <c r="BF18" s="210">
        <v>114.7</v>
      </c>
      <c r="BG18" s="210">
        <v>114.6</v>
      </c>
      <c r="BH18" s="210">
        <v>114.1</v>
      </c>
      <c r="BI18" s="210">
        <v>114</v>
      </c>
      <c r="BJ18" s="210">
        <v>113.6</v>
      </c>
      <c r="BK18" s="210">
        <v>113</v>
      </c>
      <c r="BL18" s="210">
        <v>112.8</v>
      </c>
      <c r="BM18" s="210">
        <v>112.7</v>
      </c>
      <c r="BN18" s="198">
        <v>111.9</v>
      </c>
    </row>
    <row r="19" spans="1:66" s="198" customFormat="1" ht="12" customHeight="1">
      <c r="A19" s="204"/>
      <c r="B19" s="213"/>
      <c r="C19" s="633"/>
      <c r="D19" s="206" t="s">
        <v>32</v>
      </c>
      <c r="E19" s="210">
        <v>127.5</v>
      </c>
      <c r="F19" s="210">
        <v>127.5</v>
      </c>
      <c r="G19" s="210">
        <v>127.4</v>
      </c>
      <c r="H19" s="210">
        <v>127.4</v>
      </c>
      <c r="I19" s="210">
        <v>127.5</v>
      </c>
      <c r="J19" s="210">
        <v>127.5</v>
      </c>
      <c r="K19" s="210">
        <v>127.4</v>
      </c>
      <c r="L19" s="210">
        <v>127.5</v>
      </c>
      <c r="M19" s="210">
        <v>127.5</v>
      </c>
      <c r="N19" s="210">
        <v>127.5</v>
      </c>
      <c r="O19" s="210">
        <v>127.4</v>
      </c>
      <c r="P19" s="210">
        <v>127.5</v>
      </c>
      <c r="Q19" s="210">
        <v>127.6</v>
      </c>
      <c r="R19" s="210">
        <v>127.6</v>
      </c>
      <c r="S19" s="210">
        <v>127.6</v>
      </c>
      <c r="T19" s="210">
        <v>127.6</v>
      </c>
      <c r="U19" s="210">
        <v>127.4</v>
      </c>
      <c r="V19" s="210">
        <v>127.4</v>
      </c>
      <c r="W19" s="210">
        <v>127.5</v>
      </c>
      <c r="X19" s="210">
        <v>127.4</v>
      </c>
      <c r="Y19" s="210">
        <v>127.3</v>
      </c>
      <c r="Z19" s="210">
        <v>127.2</v>
      </c>
      <c r="AA19" s="210">
        <v>127.1</v>
      </c>
      <c r="AB19" s="210">
        <v>127.1</v>
      </c>
      <c r="AC19" s="210">
        <v>126.9</v>
      </c>
      <c r="AD19" s="210">
        <v>126.8</v>
      </c>
      <c r="AE19" s="210">
        <v>126.6</v>
      </c>
      <c r="AF19" s="210">
        <v>126.3</v>
      </c>
      <c r="AG19" s="210">
        <v>126.1</v>
      </c>
      <c r="AH19" s="210">
        <v>126.2</v>
      </c>
      <c r="AI19" s="210">
        <v>126</v>
      </c>
      <c r="AJ19" s="210">
        <v>125.8</v>
      </c>
      <c r="AK19" s="210">
        <v>125.9</v>
      </c>
      <c r="AL19" s="210">
        <v>125.8</v>
      </c>
      <c r="AM19" s="210">
        <v>125.5</v>
      </c>
      <c r="AN19" s="210">
        <v>125.8</v>
      </c>
      <c r="AO19" s="210">
        <v>125.4</v>
      </c>
      <c r="AP19" s="210">
        <v>125.2</v>
      </c>
      <c r="AQ19" s="210">
        <v>124.7</v>
      </c>
      <c r="AR19" s="210">
        <v>124.6</v>
      </c>
      <c r="AS19" s="210">
        <v>124.2</v>
      </c>
      <c r="AT19" s="210">
        <v>123.9</v>
      </c>
      <c r="AU19" s="210">
        <v>123.7</v>
      </c>
      <c r="AV19" s="210">
        <v>123.4</v>
      </c>
      <c r="AW19" s="210">
        <v>123</v>
      </c>
      <c r="AX19" s="210">
        <v>122.7</v>
      </c>
      <c r="AY19" s="210">
        <v>122.2</v>
      </c>
      <c r="AZ19" s="210">
        <v>121.8</v>
      </c>
      <c r="BA19" s="210">
        <v>121.5</v>
      </c>
      <c r="BB19" s="210">
        <v>121.1</v>
      </c>
      <c r="BC19" s="210">
        <v>120.8</v>
      </c>
      <c r="BD19" s="210">
        <v>120.4</v>
      </c>
      <c r="BE19" s="210">
        <v>120.1</v>
      </c>
      <c r="BF19" s="210">
        <v>119.9</v>
      </c>
      <c r="BG19" s="210">
        <v>119.4</v>
      </c>
      <c r="BH19" s="210">
        <v>119.2</v>
      </c>
      <c r="BI19" s="210">
        <v>118.8</v>
      </c>
      <c r="BJ19" s="210">
        <v>118.3</v>
      </c>
      <c r="BK19" s="210">
        <v>118</v>
      </c>
      <c r="BL19" s="210">
        <v>117.6</v>
      </c>
      <c r="BM19" s="210">
        <v>117.3</v>
      </c>
      <c r="BN19" s="198">
        <v>116.4</v>
      </c>
    </row>
    <row r="20" spans="1:66" s="198" customFormat="1" ht="12" customHeight="1">
      <c r="A20" s="204"/>
      <c r="B20" s="213"/>
      <c r="C20" s="633"/>
      <c r="D20" s="206" t="s">
        <v>33</v>
      </c>
      <c r="E20" s="210">
        <v>133.5</v>
      </c>
      <c r="F20" s="210">
        <v>133.6</v>
      </c>
      <c r="G20" s="210">
        <v>133.5</v>
      </c>
      <c r="H20" s="210">
        <v>133.5</v>
      </c>
      <c r="I20" s="210">
        <v>133.5</v>
      </c>
      <c r="J20" s="210">
        <v>133.5</v>
      </c>
      <c r="K20" s="210">
        <v>133.5</v>
      </c>
      <c r="L20" s="210">
        <v>133.5</v>
      </c>
      <c r="M20" s="210">
        <v>133.5</v>
      </c>
      <c r="N20" s="210">
        <v>133.5</v>
      </c>
      <c r="O20" s="210">
        <v>133.5</v>
      </c>
      <c r="P20" s="210">
        <v>133.5</v>
      </c>
      <c r="Q20" s="210">
        <v>133.6</v>
      </c>
      <c r="R20" s="210">
        <v>133.5</v>
      </c>
      <c r="S20" s="210">
        <v>133.5</v>
      </c>
      <c r="T20" s="210">
        <v>133.4</v>
      </c>
      <c r="U20" s="210">
        <v>133.3</v>
      </c>
      <c r="V20" s="210">
        <v>133.2</v>
      </c>
      <c r="W20" s="210">
        <v>133.2</v>
      </c>
      <c r="X20" s="210">
        <v>133.1</v>
      </c>
      <c r="Y20" s="210">
        <v>133.1</v>
      </c>
      <c r="Z20" s="210">
        <v>132.9</v>
      </c>
      <c r="AA20" s="210">
        <v>132.7</v>
      </c>
      <c r="AB20" s="210">
        <v>132.8</v>
      </c>
      <c r="AC20" s="210">
        <v>132.6</v>
      </c>
      <c r="AD20" s="210">
        <v>132.4</v>
      </c>
      <c r="AE20" s="210">
        <v>132.2</v>
      </c>
      <c r="AF20" s="210">
        <v>132</v>
      </c>
      <c r="AG20" s="210">
        <v>131.9</v>
      </c>
      <c r="AH20" s="210">
        <v>131.9</v>
      </c>
      <c r="AI20" s="210">
        <v>131.7</v>
      </c>
      <c r="AJ20" s="210">
        <v>131.6</v>
      </c>
      <c r="AK20" s="210">
        <v>131.5</v>
      </c>
      <c r="AL20" s="210">
        <v>131.2</v>
      </c>
      <c r="AM20" s="210">
        <v>131.6</v>
      </c>
      <c r="AN20" s="210">
        <v>131.1</v>
      </c>
      <c r="AO20" s="210">
        <v>130.9</v>
      </c>
      <c r="AP20" s="210">
        <v>130.6</v>
      </c>
      <c r="AQ20" s="210">
        <v>130.3</v>
      </c>
      <c r="AR20" s="210">
        <v>130.1</v>
      </c>
      <c r="AS20" s="210">
        <v>129.7</v>
      </c>
      <c r="AT20" s="210">
        <v>129.3</v>
      </c>
      <c r="AU20" s="210">
        <v>129.1</v>
      </c>
      <c r="AV20" s="210">
        <v>128.8</v>
      </c>
      <c r="AW20" s="210">
        <v>128.4</v>
      </c>
      <c r="AX20" s="210">
        <v>128</v>
      </c>
      <c r="AY20" s="210">
        <v>127.4</v>
      </c>
      <c r="AZ20" s="210">
        <v>127.1</v>
      </c>
      <c r="BA20" s="210">
        <v>126.7</v>
      </c>
      <c r="BB20" s="210">
        <v>126.3</v>
      </c>
      <c r="BC20" s="210">
        <v>126</v>
      </c>
      <c r="BD20" s="210">
        <v>125.5</v>
      </c>
      <c r="BE20" s="210">
        <v>125.2</v>
      </c>
      <c r="BF20" s="210">
        <v>124.7</v>
      </c>
      <c r="BG20" s="210">
        <v>124.5</v>
      </c>
      <c r="BH20" s="210">
        <v>124</v>
      </c>
      <c r="BI20" s="210">
        <v>123.5</v>
      </c>
      <c r="BJ20" s="210">
        <v>123.3</v>
      </c>
      <c r="BK20" s="210">
        <v>122.7</v>
      </c>
      <c r="BL20" s="210">
        <v>122.1</v>
      </c>
      <c r="BM20" s="210">
        <v>121.8</v>
      </c>
      <c r="BN20" s="198">
        <v>121.1</v>
      </c>
    </row>
    <row r="21" spans="1:66" s="198" customFormat="1" ht="12" customHeight="1">
      <c r="A21" s="204"/>
      <c r="B21" s="213"/>
      <c r="C21" s="633"/>
      <c r="D21" s="206" t="s">
        <v>34</v>
      </c>
      <c r="E21" s="210">
        <v>140.3</v>
      </c>
      <c r="F21" s="210">
        <v>140.3</v>
      </c>
      <c r="G21" s="210">
        <v>140.3</v>
      </c>
      <c r="H21" s="210">
        <v>140.2</v>
      </c>
      <c r="I21" s="210">
        <v>140.1</v>
      </c>
      <c r="J21" s="210">
        <v>140.2</v>
      </c>
      <c r="K21" s="210">
        <v>140.2</v>
      </c>
      <c r="L21" s="210">
        <v>140.2</v>
      </c>
      <c r="M21" s="210">
        <v>140.3</v>
      </c>
      <c r="N21" s="210">
        <v>140.3</v>
      </c>
      <c r="O21" s="210">
        <v>140.3</v>
      </c>
      <c r="P21" s="210">
        <v>140.4</v>
      </c>
      <c r="Q21" s="210">
        <v>140.3</v>
      </c>
      <c r="R21" s="210">
        <v>140.2</v>
      </c>
      <c r="S21" s="210">
        <v>140.2</v>
      </c>
      <c r="T21" s="210">
        <v>140.1</v>
      </c>
      <c r="U21" s="210">
        <v>139.9</v>
      </c>
      <c r="V21" s="210">
        <v>139.8</v>
      </c>
      <c r="W21" s="210">
        <v>139.5</v>
      </c>
      <c r="X21" s="210">
        <v>139.5</v>
      </c>
      <c r="Y21" s="210">
        <v>139.5</v>
      </c>
      <c r="Z21" s="210">
        <v>139.3</v>
      </c>
      <c r="AA21" s="210">
        <v>139.2</v>
      </c>
      <c r="AB21" s="210">
        <v>138.9</v>
      </c>
      <c r="AC21" s="210">
        <v>138.8</v>
      </c>
      <c r="AD21" s="210">
        <v>138.7</v>
      </c>
      <c r="AE21" s="210">
        <v>138.4</v>
      </c>
      <c r="AF21" s="210">
        <v>138.3</v>
      </c>
      <c r="AG21" s="210">
        <v>138.2</v>
      </c>
      <c r="AH21" s="210">
        <v>138.3</v>
      </c>
      <c r="AI21" s="210">
        <v>138.1</v>
      </c>
      <c r="AJ21" s="210">
        <v>138.2</v>
      </c>
      <c r="AK21" s="210">
        <v>137.7</v>
      </c>
      <c r="AL21" s="210">
        <v>138</v>
      </c>
      <c r="AM21" s="210">
        <v>137.6</v>
      </c>
      <c r="AN21" s="210">
        <v>137.4</v>
      </c>
      <c r="AO21" s="210">
        <v>137.1</v>
      </c>
      <c r="AP21" s="210">
        <v>136.8</v>
      </c>
      <c r="AQ21" s="210">
        <v>136.4</v>
      </c>
      <c r="AR21" s="210">
        <v>136.2</v>
      </c>
      <c r="AS21" s="210">
        <v>135.7</v>
      </c>
      <c r="AT21" s="210">
        <v>135.3</v>
      </c>
      <c r="AU21" s="210">
        <v>135</v>
      </c>
      <c r="AV21" s="210">
        <v>134.6</v>
      </c>
      <c r="AW21" s="210">
        <v>134.1</v>
      </c>
      <c r="AX21" s="210">
        <v>133.5</v>
      </c>
      <c r="AY21" s="210">
        <v>133.3</v>
      </c>
      <c r="AZ21" s="210">
        <v>132.6</v>
      </c>
      <c r="BA21" s="210">
        <v>132.4</v>
      </c>
      <c r="BB21" s="210">
        <v>132</v>
      </c>
      <c r="BC21" s="210">
        <v>131.5</v>
      </c>
      <c r="BD21" s="210">
        <v>131</v>
      </c>
      <c r="BE21" s="210">
        <v>130.2</v>
      </c>
      <c r="BF21" s="210">
        <v>130.1</v>
      </c>
      <c r="BG21" s="210">
        <v>129.5</v>
      </c>
      <c r="BH21" s="210">
        <v>128.9</v>
      </c>
      <c r="BI21" s="210">
        <v>128.3</v>
      </c>
      <c r="BJ21" s="210">
        <v>128</v>
      </c>
      <c r="BK21" s="210">
        <v>127.3</v>
      </c>
      <c r="BL21" s="210">
        <v>126.6</v>
      </c>
      <c r="BM21" s="210">
        <v>126.2</v>
      </c>
      <c r="BN21" s="198">
        <v>125.7</v>
      </c>
    </row>
    <row r="22" spans="1:66" s="198" customFormat="1" ht="12" customHeight="1">
      <c r="A22" s="204"/>
      <c r="B22" s="213"/>
      <c r="C22" s="634"/>
      <c r="D22" s="211" t="s">
        <v>35</v>
      </c>
      <c r="E22" s="212">
        <v>146.9</v>
      </c>
      <c r="F22" s="212">
        <v>146.8</v>
      </c>
      <c r="G22" s="212">
        <v>146.8</v>
      </c>
      <c r="H22" s="212">
        <v>147</v>
      </c>
      <c r="I22" s="212">
        <v>146.9</v>
      </c>
      <c r="J22" s="212">
        <v>146.9</v>
      </c>
      <c r="K22" s="212">
        <v>147.1</v>
      </c>
      <c r="L22" s="212">
        <v>146.8</v>
      </c>
      <c r="M22" s="212">
        <v>147.1</v>
      </c>
      <c r="N22" s="212">
        <v>147.1</v>
      </c>
      <c r="O22" s="212">
        <v>147.1</v>
      </c>
      <c r="P22" s="212">
        <v>147</v>
      </c>
      <c r="Q22" s="212">
        <v>147</v>
      </c>
      <c r="R22" s="212">
        <v>146.9</v>
      </c>
      <c r="S22" s="212">
        <v>146.7</v>
      </c>
      <c r="T22" s="212">
        <v>146.7</v>
      </c>
      <c r="U22" s="212">
        <v>146.5</v>
      </c>
      <c r="V22" s="212">
        <v>146.4</v>
      </c>
      <c r="W22" s="212">
        <v>146.3</v>
      </c>
      <c r="X22" s="212">
        <v>146.3</v>
      </c>
      <c r="Y22" s="212">
        <v>146.1</v>
      </c>
      <c r="Z22" s="212">
        <v>145.9</v>
      </c>
      <c r="AA22" s="212">
        <v>145.8</v>
      </c>
      <c r="AB22" s="212">
        <v>145.6</v>
      </c>
      <c r="AC22" s="212">
        <v>145.5</v>
      </c>
      <c r="AD22" s="212">
        <v>145.4</v>
      </c>
      <c r="AE22" s="212">
        <v>145.2</v>
      </c>
      <c r="AF22" s="212">
        <v>145</v>
      </c>
      <c r="AG22" s="212">
        <v>145</v>
      </c>
      <c r="AH22" s="212">
        <v>144.9</v>
      </c>
      <c r="AI22" s="212">
        <v>145</v>
      </c>
      <c r="AJ22" s="212">
        <v>144.4</v>
      </c>
      <c r="AK22" s="212">
        <v>144.9</v>
      </c>
      <c r="AL22" s="212">
        <v>144.4</v>
      </c>
      <c r="AM22" s="212">
        <v>144.2</v>
      </c>
      <c r="AN22" s="212">
        <v>143.9</v>
      </c>
      <c r="AO22" s="212">
        <v>143.7</v>
      </c>
      <c r="AP22" s="212">
        <v>143.2</v>
      </c>
      <c r="AQ22" s="212">
        <v>143.2</v>
      </c>
      <c r="AR22" s="212">
        <v>142.9</v>
      </c>
      <c r="AS22" s="212">
        <v>142.1</v>
      </c>
      <c r="AT22" s="212">
        <v>141.7</v>
      </c>
      <c r="AU22" s="212">
        <v>141.4</v>
      </c>
      <c r="AV22" s="212">
        <v>141</v>
      </c>
      <c r="AW22" s="212">
        <v>140.4</v>
      </c>
      <c r="AX22" s="212">
        <v>140</v>
      </c>
      <c r="AY22" s="212">
        <v>139.3</v>
      </c>
      <c r="AZ22" s="212">
        <v>138.9</v>
      </c>
      <c r="BA22" s="212">
        <v>138.6</v>
      </c>
      <c r="BB22" s="212">
        <v>138.1</v>
      </c>
      <c r="BC22" s="212">
        <v>137.6</v>
      </c>
      <c r="BD22" s="212">
        <v>136.6</v>
      </c>
      <c r="BE22" s="212">
        <v>136.3</v>
      </c>
      <c r="BF22" s="212">
        <v>135.8</v>
      </c>
      <c r="BG22" s="212">
        <v>134.9</v>
      </c>
      <c r="BH22" s="212">
        <v>134.5</v>
      </c>
      <c r="BI22" s="212">
        <v>133.6</v>
      </c>
      <c r="BJ22" s="212">
        <v>133.1</v>
      </c>
      <c r="BK22" s="212">
        <v>132.4</v>
      </c>
      <c r="BL22" s="212">
        <v>131.7</v>
      </c>
      <c r="BM22" s="212">
        <v>131</v>
      </c>
      <c r="BN22" s="198">
        <v>130.8</v>
      </c>
    </row>
    <row r="23" spans="1:66" s="198" customFormat="1" ht="12" customHeight="1">
      <c r="A23" s="204"/>
      <c r="B23" s="213"/>
      <c r="C23" s="635" t="s">
        <v>16</v>
      </c>
      <c r="D23" s="206" t="s">
        <v>36</v>
      </c>
      <c r="E23" s="207">
        <v>151.9</v>
      </c>
      <c r="F23" s="207">
        <v>152.1</v>
      </c>
      <c r="G23" s="207">
        <v>152.1</v>
      </c>
      <c r="H23" s="207">
        <v>152</v>
      </c>
      <c r="I23" s="207">
        <v>152</v>
      </c>
      <c r="J23" s="207">
        <v>152.1</v>
      </c>
      <c r="K23" s="207">
        <v>152.1</v>
      </c>
      <c r="L23" s="207">
        <v>152.1</v>
      </c>
      <c r="M23" s="207">
        <v>152.2</v>
      </c>
      <c r="N23" s="207">
        <v>152.1</v>
      </c>
      <c r="O23" s="207">
        <v>152.2</v>
      </c>
      <c r="P23" s="207">
        <v>152.1</v>
      </c>
      <c r="Q23" s="207">
        <v>152.1</v>
      </c>
      <c r="R23" s="207">
        <v>152</v>
      </c>
      <c r="S23" s="207">
        <v>151.9</v>
      </c>
      <c r="T23" s="207">
        <v>151.8</v>
      </c>
      <c r="U23" s="207">
        <v>151.7</v>
      </c>
      <c r="V23" s="207">
        <v>151.7</v>
      </c>
      <c r="W23" s="207">
        <v>151.6</v>
      </c>
      <c r="X23" s="207">
        <v>151.5</v>
      </c>
      <c r="Y23" s="207">
        <v>151.4</v>
      </c>
      <c r="Z23" s="207">
        <v>151.2</v>
      </c>
      <c r="AA23" s="207">
        <v>151.2</v>
      </c>
      <c r="AB23" s="207">
        <v>151</v>
      </c>
      <c r="AC23" s="207">
        <v>150.9</v>
      </c>
      <c r="AD23" s="207">
        <v>150.8</v>
      </c>
      <c r="AE23" s="207">
        <v>150.7</v>
      </c>
      <c r="AF23" s="207">
        <v>150.6</v>
      </c>
      <c r="AG23" s="207">
        <v>150.5</v>
      </c>
      <c r="AH23" s="207">
        <v>150.6</v>
      </c>
      <c r="AI23" s="207">
        <v>150.2</v>
      </c>
      <c r="AJ23" s="207">
        <v>150.4</v>
      </c>
      <c r="AK23" s="207">
        <v>150.1</v>
      </c>
      <c r="AL23" s="207">
        <v>149.9</v>
      </c>
      <c r="AM23" s="207">
        <v>149.6</v>
      </c>
      <c r="AN23" s="207">
        <v>149.5</v>
      </c>
      <c r="AO23" s="207">
        <v>149.2</v>
      </c>
      <c r="AP23" s="207">
        <v>149</v>
      </c>
      <c r="AQ23" s="207">
        <v>148.5</v>
      </c>
      <c r="AR23" s="207">
        <v>148.4</v>
      </c>
      <c r="AS23" s="207">
        <v>148</v>
      </c>
      <c r="AT23" s="207">
        <v>147.6</v>
      </c>
      <c r="AU23" s="207">
        <v>147.2</v>
      </c>
      <c r="AV23" s="207">
        <v>146.8</v>
      </c>
      <c r="AW23" s="207">
        <v>146.3</v>
      </c>
      <c r="AX23" s="207">
        <v>146.1</v>
      </c>
      <c r="AY23" s="207">
        <v>145.4</v>
      </c>
      <c r="AZ23" s="207">
        <v>144.9</v>
      </c>
      <c r="BA23" s="207">
        <v>144.3</v>
      </c>
      <c r="BB23" s="207">
        <v>144</v>
      </c>
      <c r="BC23" s="207">
        <v>143.1</v>
      </c>
      <c r="BD23" s="207">
        <v>142.8</v>
      </c>
      <c r="BE23" s="207">
        <v>142.2</v>
      </c>
      <c r="BF23" s="207">
        <v>141.6</v>
      </c>
      <c r="BG23" s="207">
        <v>141</v>
      </c>
      <c r="BH23" s="207">
        <v>140.2</v>
      </c>
      <c r="BI23" s="207">
        <v>139.4</v>
      </c>
      <c r="BJ23" s="207">
        <v>138.4</v>
      </c>
      <c r="BK23" s="207">
        <v>138.2</v>
      </c>
      <c r="BL23" s="207">
        <v>137.3</v>
      </c>
      <c r="BM23" s="207">
        <v>136.8</v>
      </c>
      <c r="BN23" s="198">
        <v>136.1</v>
      </c>
    </row>
    <row r="24" spans="1:66" s="198" customFormat="1" ht="12" customHeight="1">
      <c r="A24" s="204"/>
      <c r="B24" s="213"/>
      <c r="C24" s="635"/>
      <c r="D24" s="206" t="s">
        <v>37</v>
      </c>
      <c r="E24" s="207">
        <v>154.9</v>
      </c>
      <c r="F24" s="207">
        <v>155.1</v>
      </c>
      <c r="G24" s="207">
        <v>155.1</v>
      </c>
      <c r="H24" s="207">
        <v>155.2</v>
      </c>
      <c r="I24" s="207">
        <v>155.2</v>
      </c>
      <c r="J24" s="207">
        <v>155.2</v>
      </c>
      <c r="K24" s="207">
        <v>155.1</v>
      </c>
      <c r="L24" s="207">
        <v>155.2</v>
      </c>
      <c r="M24" s="207">
        <v>155.2</v>
      </c>
      <c r="N24" s="207">
        <v>155.1</v>
      </c>
      <c r="O24" s="207">
        <v>155.1</v>
      </c>
      <c r="P24" s="207">
        <v>155.3</v>
      </c>
      <c r="Q24" s="207">
        <v>155.1</v>
      </c>
      <c r="R24" s="207">
        <v>155.1</v>
      </c>
      <c r="S24" s="207">
        <v>155.1</v>
      </c>
      <c r="T24" s="207">
        <v>155</v>
      </c>
      <c r="U24" s="207">
        <v>155</v>
      </c>
      <c r="V24" s="207">
        <v>155</v>
      </c>
      <c r="W24" s="207">
        <v>154.7</v>
      </c>
      <c r="X24" s="207">
        <v>154.7</v>
      </c>
      <c r="Y24" s="207">
        <v>154.8</v>
      </c>
      <c r="Z24" s="207">
        <v>154.6</v>
      </c>
      <c r="AA24" s="207">
        <v>154.6</v>
      </c>
      <c r="AB24" s="207">
        <v>154.4</v>
      </c>
      <c r="AC24" s="207">
        <v>154.4</v>
      </c>
      <c r="AD24" s="207">
        <v>154.4</v>
      </c>
      <c r="AE24" s="207">
        <v>154.3</v>
      </c>
      <c r="AF24" s="207">
        <v>154.2</v>
      </c>
      <c r="AG24" s="207">
        <v>154.2</v>
      </c>
      <c r="AH24" s="207">
        <v>154</v>
      </c>
      <c r="AI24" s="207">
        <v>154</v>
      </c>
      <c r="AJ24" s="207">
        <v>153.8</v>
      </c>
      <c r="AK24" s="207">
        <v>153.5</v>
      </c>
      <c r="AL24" s="207">
        <v>153.3</v>
      </c>
      <c r="AM24" s="207">
        <v>153.2</v>
      </c>
      <c r="AN24" s="207">
        <v>153</v>
      </c>
      <c r="AO24" s="207">
        <v>152.7</v>
      </c>
      <c r="AP24" s="207">
        <v>152.6</v>
      </c>
      <c r="AQ24" s="207">
        <v>152.4</v>
      </c>
      <c r="AR24" s="207">
        <v>152.1</v>
      </c>
      <c r="AS24" s="207">
        <v>151.7</v>
      </c>
      <c r="AT24" s="207">
        <v>151.4</v>
      </c>
      <c r="AU24" s="207">
        <v>151</v>
      </c>
      <c r="AV24" s="207">
        <v>150.7</v>
      </c>
      <c r="AW24" s="207">
        <v>150.3</v>
      </c>
      <c r="AX24" s="207">
        <v>149.9</v>
      </c>
      <c r="AY24" s="207">
        <v>149.5</v>
      </c>
      <c r="AZ24" s="207">
        <v>149</v>
      </c>
      <c r="BA24" s="207">
        <v>148.78</v>
      </c>
      <c r="BB24" s="207">
        <v>148.1</v>
      </c>
      <c r="BC24" s="207">
        <v>147.6</v>
      </c>
      <c r="BD24" s="207">
        <v>147.1</v>
      </c>
      <c r="BE24" s="207">
        <v>146.6</v>
      </c>
      <c r="BF24" s="207">
        <v>146.1</v>
      </c>
      <c r="BG24" s="207">
        <v>145.7</v>
      </c>
      <c r="BH24" s="207">
        <v>145</v>
      </c>
      <c r="BI24" s="207">
        <v>144.2</v>
      </c>
      <c r="BJ24" s="207">
        <v>143.8</v>
      </c>
      <c r="BK24" s="207">
        <v>143.3</v>
      </c>
      <c r="BL24" s="207">
        <v>142.5</v>
      </c>
      <c r="BM24" s="207">
        <v>141.8</v>
      </c>
      <c r="BN24" s="198">
        <v>141.1</v>
      </c>
    </row>
    <row r="25" spans="1:66" s="198" customFormat="1" ht="12" customHeight="1">
      <c r="A25" s="204"/>
      <c r="B25" s="213"/>
      <c r="C25" s="635"/>
      <c r="D25" s="206" t="s">
        <v>38</v>
      </c>
      <c r="E25" s="207">
        <v>156.7</v>
      </c>
      <c r="F25" s="207">
        <v>156.6</v>
      </c>
      <c r="G25" s="207">
        <v>156.7</v>
      </c>
      <c r="H25" s="207">
        <v>156.7</v>
      </c>
      <c r="I25" s="207">
        <v>156.8</v>
      </c>
      <c r="J25" s="207">
        <v>156.7</v>
      </c>
      <c r="K25" s="207">
        <v>156.7</v>
      </c>
      <c r="L25" s="207">
        <v>156.7</v>
      </c>
      <c r="M25" s="207">
        <v>156.8</v>
      </c>
      <c r="N25" s="207">
        <v>156.8</v>
      </c>
      <c r="O25" s="207">
        <v>156.7</v>
      </c>
      <c r="P25" s="207">
        <v>156.8</v>
      </c>
      <c r="Q25" s="207">
        <v>156.8</v>
      </c>
      <c r="R25" s="207">
        <v>156.7</v>
      </c>
      <c r="S25" s="207">
        <v>156.7</v>
      </c>
      <c r="T25" s="207">
        <v>156.6</v>
      </c>
      <c r="U25" s="207">
        <v>156.7</v>
      </c>
      <c r="V25" s="207">
        <v>156.6</v>
      </c>
      <c r="W25" s="207">
        <v>156.6</v>
      </c>
      <c r="X25" s="207">
        <v>156.4</v>
      </c>
      <c r="Y25" s="207">
        <v>156.4</v>
      </c>
      <c r="Z25" s="207">
        <v>156.3</v>
      </c>
      <c r="AA25" s="207">
        <v>156.3</v>
      </c>
      <c r="AB25" s="207">
        <v>156.3</v>
      </c>
      <c r="AC25" s="207">
        <v>156.3</v>
      </c>
      <c r="AD25" s="207">
        <v>156.2</v>
      </c>
      <c r="AE25" s="207">
        <v>156.1</v>
      </c>
      <c r="AF25" s="207">
        <v>156</v>
      </c>
      <c r="AG25" s="207">
        <v>156</v>
      </c>
      <c r="AH25" s="207">
        <v>156</v>
      </c>
      <c r="AI25" s="207">
        <v>155.6</v>
      </c>
      <c r="AJ25" s="207">
        <v>155.5</v>
      </c>
      <c r="AK25" s="207">
        <v>155.3</v>
      </c>
      <c r="AL25" s="207">
        <v>155.1</v>
      </c>
      <c r="AM25" s="207">
        <v>155</v>
      </c>
      <c r="AN25" s="207">
        <v>154.7</v>
      </c>
      <c r="AO25" s="207">
        <v>154.5</v>
      </c>
      <c r="AP25" s="207">
        <v>154.5</v>
      </c>
      <c r="AQ25" s="207">
        <v>154.2</v>
      </c>
      <c r="AR25" s="207">
        <v>154.2</v>
      </c>
      <c r="AS25" s="207">
        <v>153.7</v>
      </c>
      <c r="AT25" s="207">
        <v>153.4</v>
      </c>
      <c r="AU25" s="207">
        <v>153.1</v>
      </c>
      <c r="AV25" s="207">
        <v>152.8</v>
      </c>
      <c r="AW25" s="207">
        <v>152.5</v>
      </c>
      <c r="AX25" s="207">
        <v>152.3</v>
      </c>
      <c r="AY25" s="207">
        <v>151.8</v>
      </c>
      <c r="AZ25" s="207">
        <v>151.6</v>
      </c>
      <c r="BA25" s="207">
        <v>151.1</v>
      </c>
      <c r="BB25" s="207">
        <v>150.7</v>
      </c>
      <c r="BC25" s="207">
        <v>150.3</v>
      </c>
      <c r="BD25" s="207">
        <v>149.9</v>
      </c>
      <c r="BE25" s="207">
        <v>149.6</v>
      </c>
      <c r="BF25" s="207">
        <v>149.3</v>
      </c>
      <c r="BG25" s="207">
        <v>148.9</v>
      </c>
      <c r="BH25" s="207">
        <v>148.3</v>
      </c>
      <c r="BI25" s="207">
        <v>148</v>
      </c>
      <c r="BJ25" s="207">
        <v>147.7</v>
      </c>
      <c r="BK25" s="207">
        <v>147.3</v>
      </c>
      <c r="BL25" s="207">
        <v>146.6</v>
      </c>
      <c r="BM25" s="207">
        <v>146</v>
      </c>
      <c r="BN25" s="198">
        <v>145.6</v>
      </c>
    </row>
    <row r="26" spans="1:66" s="198" customFormat="1" ht="12" customHeight="1">
      <c r="A26" s="204"/>
      <c r="B26" s="213"/>
      <c r="C26" s="632" t="s">
        <v>20</v>
      </c>
      <c r="D26" s="208" t="s">
        <v>39</v>
      </c>
      <c r="E26" s="209">
        <v>157.3</v>
      </c>
      <c r="F26" s="209">
        <v>157.3</v>
      </c>
      <c r="G26" s="209">
        <v>157.3</v>
      </c>
      <c r="H26" s="209">
        <v>157.3</v>
      </c>
      <c r="I26" s="209">
        <v>157.3</v>
      </c>
      <c r="J26" s="209">
        <v>157.2</v>
      </c>
      <c r="K26" s="209">
        <v>157.2</v>
      </c>
      <c r="L26" s="209">
        <v>157.3</v>
      </c>
      <c r="M26" s="209">
        <v>157.2</v>
      </c>
      <c r="N26" s="209">
        <v>157.3</v>
      </c>
      <c r="O26" s="209">
        <v>157.3</v>
      </c>
      <c r="P26" s="209">
        <v>157.4</v>
      </c>
      <c r="Q26" s="209">
        <v>157.4</v>
      </c>
      <c r="R26" s="209">
        <v>157.4</v>
      </c>
      <c r="S26" s="209">
        <v>157.3</v>
      </c>
      <c r="T26" s="209">
        <v>157.3</v>
      </c>
      <c r="U26" s="209">
        <v>157.3</v>
      </c>
      <c r="V26" s="209">
        <v>157.2</v>
      </c>
      <c r="W26" s="209">
        <v>157.2</v>
      </c>
      <c r="X26" s="209">
        <v>157.2</v>
      </c>
      <c r="Y26" s="209">
        <v>157.1</v>
      </c>
      <c r="Z26" s="209">
        <v>157</v>
      </c>
      <c r="AA26" s="209">
        <v>157.1</v>
      </c>
      <c r="AB26" s="209">
        <v>157.1</v>
      </c>
      <c r="AC26" s="209">
        <v>157</v>
      </c>
      <c r="AD26" s="209">
        <v>156.8</v>
      </c>
      <c r="AE26" s="209">
        <v>156.9</v>
      </c>
      <c r="AF26" s="209">
        <v>156.6</v>
      </c>
      <c r="AG26" s="209">
        <v>156.6</v>
      </c>
      <c r="AH26" s="209">
        <v>156.6</v>
      </c>
      <c r="AI26" s="209">
        <v>156.2</v>
      </c>
      <c r="AJ26" s="209">
        <v>156.1</v>
      </c>
      <c r="AK26" s="209">
        <v>156.1</v>
      </c>
      <c r="AL26" s="209">
        <v>155.9</v>
      </c>
      <c r="AM26" s="209">
        <v>155.7</v>
      </c>
      <c r="AN26" s="209">
        <v>155.6</v>
      </c>
      <c r="AO26" s="209">
        <v>155.5</v>
      </c>
      <c r="AP26" s="209">
        <v>155.3</v>
      </c>
      <c r="AQ26" s="209">
        <v>155.4</v>
      </c>
      <c r="AR26" s="209">
        <v>155.1</v>
      </c>
      <c r="AS26" s="209">
        <v>154.8</v>
      </c>
      <c r="AT26" s="209">
        <v>154.7</v>
      </c>
      <c r="AU26" s="209">
        <v>154.5</v>
      </c>
      <c r="AV26" s="209">
        <v>154.3</v>
      </c>
      <c r="AW26" s="209">
        <v>154</v>
      </c>
      <c r="AX26" s="209">
        <v>153.9</v>
      </c>
      <c r="AY26" s="209">
        <v>153.9</v>
      </c>
      <c r="AZ26" s="209">
        <v>153.3</v>
      </c>
      <c r="BA26" s="209">
        <v>153</v>
      </c>
      <c r="BB26" s="209">
        <v>152.7</v>
      </c>
      <c r="BC26" s="209">
        <v>152.6</v>
      </c>
      <c r="BD26" s="209">
        <v>152.3</v>
      </c>
      <c r="BE26" s="209">
        <v>152.1</v>
      </c>
      <c r="BF26" s="209">
        <v>151.9</v>
      </c>
      <c r="BG26" s="209">
        <v>151.7</v>
      </c>
      <c r="BH26" s="209">
        <v>151.5</v>
      </c>
      <c r="BI26" s="209">
        <v>151.3</v>
      </c>
      <c r="BJ26" s="209">
        <v>151</v>
      </c>
      <c r="BK26" s="209">
        <v>151</v>
      </c>
      <c r="BL26" s="209">
        <v>150.2</v>
      </c>
      <c r="BM26" s="209">
        <v>149.8</v>
      </c>
      <c r="BN26" s="198">
        <v>149.1</v>
      </c>
    </row>
    <row r="27" spans="1:66" s="198" customFormat="1" ht="12" customHeight="1">
      <c r="A27" s="204"/>
      <c r="B27" s="213"/>
      <c r="C27" s="633"/>
      <c r="D27" s="206" t="s">
        <v>40</v>
      </c>
      <c r="E27" s="210">
        <v>157.7</v>
      </c>
      <c r="F27" s="210">
        <v>157.7</v>
      </c>
      <c r="G27" s="210">
        <v>157.8</v>
      </c>
      <c r="H27" s="210">
        <v>157.8</v>
      </c>
      <c r="I27" s="210">
        <v>157.8</v>
      </c>
      <c r="J27" s="210">
        <v>157.7</v>
      </c>
      <c r="K27" s="210">
        <v>157.7</v>
      </c>
      <c r="L27" s="210">
        <v>157.7</v>
      </c>
      <c r="M27" s="210">
        <v>157.7</v>
      </c>
      <c r="N27" s="210">
        <v>157.7</v>
      </c>
      <c r="O27" s="210">
        <v>157.8</v>
      </c>
      <c r="P27" s="210">
        <v>157.9</v>
      </c>
      <c r="Q27" s="210">
        <v>157.9</v>
      </c>
      <c r="R27" s="210">
        <v>157.9</v>
      </c>
      <c r="S27" s="210">
        <v>157.8</v>
      </c>
      <c r="T27" s="210">
        <v>157.7</v>
      </c>
      <c r="U27" s="210">
        <v>157.8</v>
      </c>
      <c r="V27" s="210">
        <v>157.8</v>
      </c>
      <c r="W27" s="210">
        <v>157.7</v>
      </c>
      <c r="X27" s="210">
        <v>157.6</v>
      </c>
      <c r="Y27" s="210">
        <v>157.6</v>
      </c>
      <c r="Z27" s="210">
        <v>157.5</v>
      </c>
      <c r="AA27" s="210">
        <v>157.6</v>
      </c>
      <c r="AB27" s="210">
        <v>157.5</v>
      </c>
      <c r="AC27" s="210">
        <v>157.4</v>
      </c>
      <c r="AD27" s="210">
        <v>157.4</v>
      </c>
      <c r="AE27" s="210">
        <v>157.3</v>
      </c>
      <c r="AF27" s="210">
        <v>157.3</v>
      </c>
      <c r="AG27" s="210">
        <v>156.9</v>
      </c>
      <c r="AH27" s="210">
        <v>156.9</v>
      </c>
      <c r="AI27" s="210">
        <v>156.6</v>
      </c>
      <c r="AJ27" s="210">
        <v>156.5</v>
      </c>
      <c r="AK27" s="210">
        <v>156.4</v>
      </c>
      <c r="AL27" s="210">
        <v>156.3</v>
      </c>
      <c r="AM27" s="210">
        <v>156.2</v>
      </c>
      <c r="AN27" s="210">
        <v>156.1</v>
      </c>
      <c r="AO27" s="210">
        <v>155.8</v>
      </c>
      <c r="AP27" s="210">
        <v>155.6</v>
      </c>
      <c r="AQ27" s="210">
        <v>155.9</v>
      </c>
      <c r="AR27" s="210">
        <v>155.4</v>
      </c>
      <c r="AS27" s="210">
        <v>155.2</v>
      </c>
      <c r="AT27" s="210">
        <v>155.1</v>
      </c>
      <c r="AU27" s="210">
        <v>155</v>
      </c>
      <c r="AV27" s="210">
        <v>154.7</v>
      </c>
      <c r="AW27" s="210">
        <v>154.6</v>
      </c>
      <c r="AX27" s="210">
        <v>154.4</v>
      </c>
      <c r="AY27" s="210">
        <v>154.2</v>
      </c>
      <c r="AZ27" s="210">
        <v>153.7</v>
      </c>
      <c r="BA27" s="210">
        <v>153.5</v>
      </c>
      <c r="BB27" s="210">
        <v>153.3</v>
      </c>
      <c r="BC27" s="210">
        <v>153.3</v>
      </c>
      <c r="BD27" s="210">
        <v>153.1</v>
      </c>
      <c r="BE27" s="210">
        <v>152.8</v>
      </c>
      <c r="BF27" s="210">
        <v>152.7</v>
      </c>
      <c r="BG27" s="210">
        <v>152.6</v>
      </c>
      <c r="BH27" s="210">
        <v>152.4</v>
      </c>
      <c r="BI27" s="210">
        <v>152.3</v>
      </c>
      <c r="BJ27" s="210">
        <v>152.1</v>
      </c>
      <c r="BK27" s="210">
        <v>151.9</v>
      </c>
      <c r="BL27" s="210">
        <v>151.8</v>
      </c>
      <c r="BM27" s="210">
        <v>151.5</v>
      </c>
      <c r="BN27" s="198">
        <v>151.3</v>
      </c>
    </row>
    <row r="28" spans="1:66" s="198" customFormat="1" ht="12" customHeight="1">
      <c r="A28" s="204"/>
      <c r="B28" s="213"/>
      <c r="C28" s="634"/>
      <c r="D28" s="211" t="s">
        <v>41</v>
      </c>
      <c r="E28" s="212">
        <v>157.9</v>
      </c>
      <c r="F28" s="212">
        <v>158</v>
      </c>
      <c r="G28" s="212">
        <v>158</v>
      </c>
      <c r="H28" s="212">
        <v>158</v>
      </c>
      <c r="I28" s="212">
        <v>158</v>
      </c>
      <c r="J28" s="212">
        <v>157.9</v>
      </c>
      <c r="K28" s="212">
        <v>157.8</v>
      </c>
      <c r="L28" s="212">
        <v>157.9</v>
      </c>
      <c r="M28" s="212">
        <v>158</v>
      </c>
      <c r="N28" s="212">
        <v>158.1</v>
      </c>
      <c r="O28" s="212">
        <v>158.1</v>
      </c>
      <c r="P28" s="212">
        <v>158.1</v>
      </c>
      <c r="Q28" s="212">
        <v>158</v>
      </c>
      <c r="R28" s="212">
        <v>158.1</v>
      </c>
      <c r="S28" s="212">
        <v>158</v>
      </c>
      <c r="T28" s="212">
        <v>158.1</v>
      </c>
      <c r="U28" s="212">
        <v>158</v>
      </c>
      <c r="V28" s="212">
        <v>157.9</v>
      </c>
      <c r="W28" s="212">
        <v>157.9</v>
      </c>
      <c r="X28" s="212">
        <v>157.9</v>
      </c>
      <c r="Y28" s="212">
        <v>157.8</v>
      </c>
      <c r="Z28" s="212">
        <v>157.8</v>
      </c>
      <c r="AA28" s="212">
        <v>157.8</v>
      </c>
      <c r="AB28" s="212">
        <v>157.7</v>
      </c>
      <c r="AC28" s="212">
        <v>157.6</v>
      </c>
      <c r="AD28" s="212">
        <v>157.6</v>
      </c>
      <c r="AE28" s="212">
        <v>157.4</v>
      </c>
      <c r="AF28" s="212">
        <v>157.3</v>
      </c>
      <c r="AG28" s="212">
        <v>157.1</v>
      </c>
      <c r="AH28" s="212">
        <v>157</v>
      </c>
      <c r="AI28" s="212">
        <v>156.7</v>
      </c>
      <c r="AJ28" s="212">
        <v>156.6</v>
      </c>
      <c r="AK28" s="212">
        <v>156.6</v>
      </c>
      <c r="AL28" s="212">
        <v>156.5</v>
      </c>
      <c r="AM28" s="212">
        <v>156.3</v>
      </c>
      <c r="AN28" s="212">
        <v>156.2</v>
      </c>
      <c r="AO28" s="212">
        <v>156</v>
      </c>
      <c r="AP28" s="212">
        <v>155.8</v>
      </c>
      <c r="AQ28" s="212">
        <v>156</v>
      </c>
      <c r="AR28" s="212">
        <v>155.6</v>
      </c>
      <c r="AS28" s="212">
        <v>155.4</v>
      </c>
      <c r="AT28" s="212">
        <v>155.3</v>
      </c>
      <c r="AU28" s="212">
        <v>155.2</v>
      </c>
      <c r="AV28" s="212">
        <v>155</v>
      </c>
      <c r="AW28" s="212">
        <v>154.8</v>
      </c>
      <c r="AX28" s="212">
        <v>154.7</v>
      </c>
      <c r="AY28" s="212">
        <v>154.4</v>
      </c>
      <c r="AZ28" s="212">
        <v>154</v>
      </c>
      <c r="BA28" s="212">
        <v>154</v>
      </c>
      <c r="BB28" s="212">
        <v>153.7</v>
      </c>
      <c r="BC28" s="212">
        <v>153.6</v>
      </c>
      <c r="BD28" s="212">
        <v>153.5</v>
      </c>
      <c r="BE28" s="212">
        <v>153.3</v>
      </c>
      <c r="BF28" s="212">
        <v>153.2</v>
      </c>
      <c r="BG28" s="212">
        <v>153.2</v>
      </c>
      <c r="BH28" s="212">
        <v>153</v>
      </c>
      <c r="BI28" s="212">
        <v>153</v>
      </c>
      <c r="BJ28" s="212">
        <v>152.8</v>
      </c>
      <c r="BK28" s="212">
        <v>152.5</v>
      </c>
      <c r="BL28" s="212">
        <v>152.7</v>
      </c>
      <c r="BM28" s="212">
        <v>152.3</v>
      </c>
      <c r="BN28" s="198">
        <v>152.1</v>
      </c>
    </row>
    <row r="29" spans="1:65" s="198" customFormat="1" ht="12" customHeight="1">
      <c r="A29" s="214" t="s">
        <v>42</v>
      </c>
      <c r="B29" s="205" t="s">
        <v>15</v>
      </c>
      <c r="C29" s="32" t="s">
        <v>6</v>
      </c>
      <c r="D29" s="206" t="s">
        <v>7</v>
      </c>
      <c r="E29" s="215">
        <v>4.71</v>
      </c>
      <c r="F29" s="215">
        <v>4.74</v>
      </c>
      <c r="G29" s="215">
        <v>4.73</v>
      </c>
      <c r="H29" s="215">
        <v>4.73</v>
      </c>
      <c r="I29" s="215">
        <v>4.72</v>
      </c>
      <c r="J29" s="215">
        <v>4.72</v>
      </c>
      <c r="K29" s="215">
        <v>4.69</v>
      </c>
      <c r="L29" s="215">
        <v>4.69</v>
      </c>
      <c r="M29" s="215">
        <v>4.74</v>
      </c>
      <c r="N29" s="215">
        <v>4.71</v>
      </c>
      <c r="O29" s="215">
        <v>4.74</v>
      </c>
      <c r="P29" s="215">
        <v>4.65</v>
      </c>
      <c r="Q29" s="215">
        <v>4.69</v>
      </c>
      <c r="R29" s="215">
        <v>4.69</v>
      </c>
      <c r="S29" s="215">
        <v>4.7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</row>
    <row r="30" spans="1:65" s="198" customFormat="1" ht="12" customHeight="1">
      <c r="A30" s="214" t="s">
        <v>43</v>
      </c>
      <c r="B30" s="205"/>
      <c r="C30" s="632" t="s">
        <v>8</v>
      </c>
      <c r="D30" s="208" t="s">
        <v>29</v>
      </c>
      <c r="E30" s="216">
        <v>4.91</v>
      </c>
      <c r="F30" s="216">
        <v>4.88</v>
      </c>
      <c r="G30" s="216">
        <v>4.94</v>
      </c>
      <c r="H30" s="216">
        <v>4.96</v>
      </c>
      <c r="I30" s="216">
        <v>4.92</v>
      </c>
      <c r="J30" s="216">
        <v>4.92</v>
      </c>
      <c r="K30" s="216">
        <v>4.94</v>
      </c>
      <c r="L30" s="216">
        <v>4.94</v>
      </c>
      <c r="M30" s="216">
        <v>4.94</v>
      </c>
      <c r="N30" s="216">
        <v>4.96</v>
      </c>
      <c r="O30" s="216">
        <v>4.96</v>
      </c>
      <c r="P30" s="216">
        <v>4.89</v>
      </c>
      <c r="Q30" s="216">
        <v>4.93</v>
      </c>
      <c r="R30" s="216">
        <v>4.92</v>
      </c>
      <c r="S30" s="216">
        <v>4.88</v>
      </c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</row>
    <row r="31" spans="1:65" s="198" customFormat="1" ht="12" customHeight="1">
      <c r="A31" s="214" t="s">
        <v>44</v>
      </c>
      <c r="B31" s="205"/>
      <c r="C31" s="633"/>
      <c r="D31" s="206" t="s">
        <v>31</v>
      </c>
      <c r="E31" s="217">
        <v>5.21</v>
      </c>
      <c r="F31" s="217">
        <v>5.18</v>
      </c>
      <c r="G31" s="217">
        <v>5.25</v>
      </c>
      <c r="H31" s="217">
        <v>5.19</v>
      </c>
      <c r="I31" s="217">
        <v>5.16</v>
      </c>
      <c r="J31" s="217">
        <v>5.17</v>
      </c>
      <c r="K31" s="217">
        <v>5.17</v>
      </c>
      <c r="L31" s="217">
        <v>5.17</v>
      </c>
      <c r="M31" s="217">
        <v>5.21</v>
      </c>
      <c r="N31" s="217">
        <v>5.14</v>
      </c>
      <c r="O31" s="217">
        <v>5.18</v>
      </c>
      <c r="P31" s="217">
        <v>5.14</v>
      </c>
      <c r="Q31" s="217">
        <v>5.18</v>
      </c>
      <c r="R31" s="217">
        <v>5.16</v>
      </c>
      <c r="S31" s="217">
        <v>5.13</v>
      </c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</row>
    <row r="32" spans="1:65" s="198" customFormat="1" ht="12" customHeight="1">
      <c r="A32" s="214" t="s">
        <v>5</v>
      </c>
      <c r="B32" s="205"/>
      <c r="C32" s="633"/>
      <c r="D32" s="206" t="s">
        <v>32</v>
      </c>
      <c r="E32" s="217">
        <v>5.35</v>
      </c>
      <c r="F32" s="217">
        <v>5.35</v>
      </c>
      <c r="G32" s="217">
        <v>5.45</v>
      </c>
      <c r="H32" s="217">
        <v>5.38</v>
      </c>
      <c r="I32" s="217">
        <v>5.48</v>
      </c>
      <c r="J32" s="217">
        <v>5.45</v>
      </c>
      <c r="K32" s="217">
        <v>5.49</v>
      </c>
      <c r="L32" s="217">
        <v>5.49</v>
      </c>
      <c r="M32" s="217">
        <v>5.38</v>
      </c>
      <c r="N32" s="217">
        <v>5.45</v>
      </c>
      <c r="O32" s="217">
        <v>5.37</v>
      </c>
      <c r="P32" s="217">
        <v>5.4</v>
      </c>
      <c r="Q32" s="217">
        <v>5.41</v>
      </c>
      <c r="R32" s="217">
        <v>5.4</v>
      </c>
      <c r="S32" s="217">
        <v>5.37</v>
      </c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</row>
    <row r="33" spans="1:65" s="198" customFormat="1" ht="12" customHeight="1">
      <c r="A33" s="214"/>
      <c r="B33" s="205"/>
      <c r="C33" s="633"/>
      <c r="D33" s="206" t="s">
        <v>33</v>
      </c>
      <c r="E33" s="217">
        <v>5.67</v>
      </c>
      <c r="F33" s="217">
        <v>5.74</v>
      </c>
      <c r="G33" s="217">
        <v>5.67</v>
      </c>
      <c r="H33" s="217">
        <v>5.74</v>
      </c>
      <c r="I33" s="217">
        <v>5.66</v>
      </c>
      <c r="J33" s="217">
        <v>5.76</v>
      </c>
      <c r="K33" s="217">
        <v>5.75</v>
      </c>
      <c r="L33" s="217">
        <v>5.75</v>
      </c>
      <c r="M33" s="217">
        <v>5.74</v>
      </c>
      <c r="N33" s="217">
        <v>5.74</v>
      </c>
      <c r="O33" s="217">
        <v>5.68</v>
      </c>
      <c r="P33" s="217">
        <v>5.73</v>
      </c>
      <c r="Q33" s="217">
        <v>5.73</v>
      </c>
      <c r="R33" s="217">
        <v>5.65</v>
      </c>
      <c r="S33" s="217">
        <v>5.59</v>
      </c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</row>
    <row r="34" spans="1:65" s="198" customFormat="1" ht="12" customHeight="1">
      <c r="A34" s="214"/>
      <c r="B34" s="205"/>
      <c r="C34" s="633"/>
      <c r="D34" s="206" t="s">
        <v>34</v>
      </c>
      <c r="E34" s="217">
        <v>6.19</v>
      </c>
      <c r="F34" s="217">
        <v>6.09</v>
      </c>
      <c r="G34" s="217">
        <v>6.2</v>
      </c>
      <c r="H34" s="217">
        <v>6.2</v>
      </c>
      <c r="I34" s="217">
        <v>6.12</v>
      </c>
      <c r="J34" s="217">
        <v>6.21</v>
      </c>
      <c r="K34" s="217">
        <v>6.18</v>
      </c>
      <c r="L34" s="217">
        <v>6.18</v>
      </c>
      <c r="M34" s="217">
        <v>6.23</v>
      </c>
      <c r="N34" s="217">
        <v>6.13</v>
      </c>
      <c r="O34" s="217">
        <v>6.19</v>
      </c>
      <c r="P34" s="217">
        <v>6.21</v>
      </c>
      <c r="Q34" s="217">
        <v>6.09</v>
      </c>
      <c r="R34" s="217">
        <v>6.07</v>
      </c>
      <c r="S34" s="217">
        <v>5.97</v>
      </c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</row>
    <row r="35" spans="1:65" s="198" customFormat="1" ht="12" customHeight="1">
      <c r="A35" s="214"/>
      <c r="B35" s="205"/>
      <c r="C35" s="634"/>
      <c r="D35" s="211" t="s">
        <v>35</v>
      </c>
      <c r="E35" s="218">
        <v>7.06</v>
      </c>
      <c r="F35" s="218">
        <v>7.11</v>
      </c>
      <c r="G35" s="218">
        <v>7.04</v>
      </c>
      <c r="H35" s="218">
        <v>7.14</v>
      </c>
      <c r="I35" s="218">
        <v>7.14</v>
      </c>
      <c r="J35" s="218">
        <v>7.12</v>
      </c>
      <c r="K35" s="218">
        <v>7.15</v>
      </c>
      <c r="L35" s="218">
        <v>7.15</v>
      </c>
      <c r="M35" s="218">
        <v>7.13</v>
      </c>
      <c r="N35" s="218">
        <v>7.14</v>
      </c>
      <c r="O35" s="218">
        <v>7.1</v>
      </c>
      <c r="P35" s="218">
        <v>7.12</v>
      </c>
      <c r="Q35" s="218">
        <v>7.01</v>
      </c>
      <c r="R35" s="218">
        <v>7.03</v>
      </c>
      <c r="S35" s="218">
        <v>6.94</v>
      </c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</row>
    <row r="36" spans="1:65" s="198" customFormat="1" ht="12" customHeight="1">
      <c r="A36" s="214"/>
      <c r="B36" s="205"/>
      <c r="C36" s="635" t="s">
        <v>16</v>
      </c>
      <c r="D36" s="206" t="s">
        <v>36</v>
      </c>
      <c r="E36" s="215">
        <v>8.06</v>
      </c>
      <c r="F36" s="215">
        <v>8.04</v>
      </c>
      <c r="G36" s="215">
        <v>7.98</v>
      </c>
      <c r="H36" s="215">
        <v>8.08</v>
      </c>
      <c r="I36" s="215">
        <v>8.07</v>
      </c>
      <c r="J36" s="215">
        <v>8.07</v>
      </c>
      <c r="K36" s="215">
        <v>8.05</v>
      </c>
      <c r="L36" s="215">
        <v>8.05</v>
      </c>
      <c r="M36" s="215">
        <v>8.07</v>
      </c>
      <c r="N36" s="215">
        <v>8.06</v>
      </c>
      <c r="O36" s="215">
        <v>8.01</v>
      </c>
      <c r="P36" s="215">
        <v>8</v>
      </c>
      <c r="Q36" s="215">
        <v>7.95</v>
      </c>
      <c r="R36" s="215">
        <v>7.85</v>
      </c>
      <c r="S36" s="215">
        <v>7.96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</row>
    <row r="37" spans="1:65" s="198" customFormat="1" ht="12" customHeight="1">
      <c r="A37" s="214"/>
      <c r="B37" s="205"/>
      <c r="C37" s="635"/>
      <c r="D37" s="206" t="s">
        <v>37</v>
      </c>
      <c r="E37" s="215">
        <v>7.75</v>
      </c>
      <c r="F37" s="215">
        <v>7.73</v>
      </c>
      <c r="G37" s="215">
        <v>7.75</v>
      </c>
      <c r="H37" s="215">
        <v>7.69</v>
      </c>
      <c r="I37" s="215">
        <v>7.72</v>
      </c>
      <c r="J37" s="215">
        <v>7.74</v>
      </c>
      <c r="K37" s="215">
        <v>7.64</v>
      </c>
      <c r="L37" s="215">
        <v>7.64</v>
      </c>
      <c r="M37" s="215">
        <v>7.64</v>
      </c>
      <c r="N37" s="215">
        <v>7.69</v>
      </c>
      <c r="O37" s="215">
        <v>7.61</v>
      </c>
      <c r="P37" s="215">
        <v>7.63</v>
      </c>
      <c r="Q37" s="215">
        <v>7.72</v>
      </c>
      <c r="R37" s="215">
        <v>7.75</v>
      </c>
      <c r="S37" s="215">
        <v>7.79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</row>
    <row r="38" spans="1:65" s="198" customFormat="1" ht="12" customHeight="1">
      <c r="A38" s="214"/>
      <c r="B38" s="205"/>
      <c r="C38" s="635"/>
      <c r="D38" s="206" t="s">
        <v>38</v>
      </c>
      <c r="E38" s="215">
        <v>6.73</v>
      </c>
      <c r="F38" s="215">
        <v>6.71</v>
      </c>
      <c r="G38" s="215">
        <v>6.74</v>
      </c>
      <c r="H38" s="215">
        <v>6.73</v>
      </c>
      <c r="I38" s="215">
        <v>6.75</v>
      </c>
      <c r="J38" s="215">
        <v>6.81</v>
      </c>
      <c r="K38" s="215">
        <v>6.64</v>
      </c>
      <c r="L38" s="215">
        <v>6.64</v>
      </c>
      <c r="M38" s="215">
        <v>6.66</v>
      </c>
      <c r="N38" s="215">
        <v>6.49</v>
      </c>
      <c r="O38" s="215">
        <v>6.62</v>
      </c>
      <c r="P38" s="215">
        <v>6.7</v>
      </c>
      <c r="Q38" s="215">
        <v>6.62</v>
      </c>
      <c r="R38" s="215">
        <v>6.68</v>
      </c>
      <c r="S38" s="215">
        <v>6.69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</row>
    <row r="39" spans="1:65" s="198" customFormat="1" ht="12" customHeight="1">
      <c r="A39" s="214"/>
      <c r="B39" s="205"/>
      <c r="C39" s="632" t="s">
        <v>20</v>
      </c>
      <c r="D39" s="208" t="s">
        <v>39</v>
      </c>
      <c r="E39" s="216">
        <v>5.98</v>
      </c>
      <c r="F39" s="216">
        <v>5.94</v>
      </c>
      <c r="G39" s="216">
        <v>5.95</v>
      </c>
      <c r="H39" s="216">
        <v>5.95</v>
      </c>
      <c r="I39" s="216">
        <v>5.89</v>
      </c>
      <c r="J39" s="216">
        <v>5.94</v>
      </c>
      <c r="K39" s="216">
        <v>5.87</v>
      </c>
      <c r="L39" s="216">
        <v>5.87</v>
      </c>
      <c r="M39" s="216">
        <v>5.89</v>
      </c>
      <c r="N39" s="216">
        <v>5.89</v>
      </c>
      <c r="O39" s="216">
        <v>5.85</v>
      </c>
      <c r="P39" s="216">
        <v>5.88</v>
      </c>
      <c r="Q39" s="216">
        <v>5.87</v>
      </c>
      <c r="R39" s="216">
        <v>5.86</v>
      </c>
      <c r="S39" s="216">
        <v>5.86</v>
      </c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</row>
    <row r="40" spans="1:65" s="198" customFormat="1" ht="12" customHeight="1">
      <c r="A40" s="214"/>
      <c r="B40" s="205"/>
      <c r="C40" s="633"/>
      <c r="D40" s="206" t="s">
        <v>40</v>
      </c>
      <c r="E40" s="217">
        <v>5.77</v>
      </c>
      <c r="F40" s="217">
        <v>5.87</v>
      </c>
      <c r="G40" s="217">
        <v>5.85</v>
      </c>
      <c r="H40" s="217">
        <v>5.79</v>
      </c>
      <c r="I40" s="217">
        <v>5.81</v>
      </c>
      <c r="J40" s="217">
        <v>5.88</v>
      </c>
      <c r="K40" s="217">
        <v>5.76</v>
      </c>
      <c r="L40" s="217">
        <v>5.76</v>
      </c>
      <c r="M40" s="217">
        <v>5.78</v>
      </c>
      <c r="N40" s="217">
        <v>5.79</v>
      </c>
      <c r="O40" s="217">
        <v>5.7</v>
      </c>
      <c r="P40" s="217">
        <v>5.78</v>
      </c>
      <c r="Q40" s="217">
        <v>5.69</v>
      </c>
      <c r="R40" s="217">
        <v>5.66</v>
      </c>
      <c r="S40" s="217">
        <v>5.77</v>
      </c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</row>
    <row r="41" spans="1:65" s="198" customFormat="1" ht="12" customHeight="1">
      <c r="A41" s="214"/>
      <c r="B41" s="205"/>
      <c r="C41" s="634"/>
      <c r="D41" s="211" t="s">
        <v>41</v>
      </c>
      <c r="E41" s="218">
        <v>5.8</v>
      </c>
      <c r="F41" s="218">
        <v>5.77</v>
      </c>
      <c r="G41" s="218">
        <v>5.83</v>
      </c>
      <c r="H41" s="218">
        <v>5.81</v>
      </c>
      <c r="I41" s="218">
        <v>5.81</v>
      </c>
      <c r="J41" s="218">
        <v>5.83</v>
      </c>
      <c r="K41" s="218">
        <v>5.72</v>
      </c>
      <c r="L41" s="218">
        <v>5.72</v>
      </c>
      <c r="M41" s="218">
        <v>5.76</v>
      </c>
      <c r="N41" s="218">
        <v>5.83</v>
      </c>
      <c r="O41" s="218">
        <v>5.8</v>
      </c>
      <c r="P41" s="218">
        <v>5.81</v>
      </c>
      <c r="Q41" s="218">
        <v>5.76</v>
      </c>
      <c r="R41" s="218">
        <v>5.74</v>
      </c>
      <c r="S41" s="218">
        <v>5.64</v>
      </c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</row>
    <row r="42" spans="1:65" s="198" customFormat="1" ht="12" customHeight="1">
      <c r="A42" s="214"/>
      <c r="B42" s="213" t="s">
        <v>24</v>
      </c>
      <c r="C42" s="32" t="s">
        <v>6</v>
      </c>
      <c r="D42" s="206" t="s">
        <v>7</v>
      </c>
      <c r="E42" s="215">
        <v>4.67</v>
      </c>
      <c r="F42" s="215">
        <v>4.68</v>
      </c>
      <c r="G42" s="215">
        <v>4.69</v>
      </c>
      <c r="H42" s="215">
        <v>4.72</v>
      </c>
      <c r="I42" s="215">
        <v>4.68</v>
      </c>
      <c r="J42" s="215">
        <v>4.7</v>
      </c>
      <c r="K42" s="215">
        <v>4.65</v>
      </c>
      <c r="L42" s="215">
        <v>4.68</v>
      </c>
      <c r="M42" s="215">
        <v>4.68</v>
      </c>
      <c r="N42" s="215">
        <v>4.69</v>
      </c>
      <c r="O42" s="215">
        <v>4.7</v>
      </c>
      <c r="P42" s="215">
        <v>4.65</v>
      </c>
      <c r="Q42" s="215">
        <v>4.68</v>
      </c>
      <c r="R42" s="215">
        <v>4.66</v>
      </c>
      <c r="S42" s="215">
        <v>4.63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</row>
    <row r="43" spans="1:65" s="198" customFormat="1" ht="12" customHeight="1">
      <c r="A43" s="214"/>
      <c r="B43" s="213"/>
      <c r="C43" s="632" t="s">
        <v>8</v>
      </c>
      <c r="D43" s="208" t="s">
        <v>29</v>
      </c>
      <c r="E43" s="216">
        <v>4.89</v>
      </c>
      <c r="F43" s="216">
        <v>4.91</v>
      </c>
      <c r="G43" s="216">
        <v>4.87</v>
      </c>
      <c r="H43" s="216">
        <v>4.9</v>
      </c>
      <c r="I43" s="216">
        <v>4.9</v>
      </c>
      <c r="J43" s="216">
        <v>4.87</v>
      </c>
      <c r="K43" s="216">
        <v>4.86</v>
      </c>
      <c r="L43" s="216">
        <v>4.89</v>
      </c>
      <c r="M43" s="216">
        <v>4.88</v>
      </c>
      <c r="N43" s="216">
        <v>4.87</v>
      </c>
      <c r="O43" s="216">
        <v>4.82</v>
      </c>
      <c r="P43" s="216">
        <v>4.88</v>
      </c>
      <c r="Q43" s="216">
        <v>4.84</v>
      </c>
      <c r="R43" s="216">
        <v>4.88</v>
      </c>
      <c r="S43" s="216">
        <v>4.85</v>
      </c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</row>
    <row r="44" spans="1:65" s="198" customFormat="1" ht="12" customHeight="1">
      <c r="A44" s="214"/>
      <c r="B44" s="213"/>
      <c r="C44" s="633"/>
      <c r="D44" s="206" t="s">
        <v>31</v>
      </c>
      <c r="E44" s="217">
        <v>5.08</v>
      </c>
      <c r="F44" s="217">
        <v>5.08</v>
      </c>
      <c r="G44" s="217">
        <v>5.1</v>
      </c>
      <c r="H44" s="217">
        <v>5.17</v>
      </c>
      <c r="I44" s="217">
        <v>5.22</v>
      </c>
      <c r="J44" s="217">
        <v>5.15</v>
      </c>
      <c r="K44" s="217">
        <v>5.22</v>
      </c>
      <c r="L44" s="217">
        <v>5.22</v>
      </c>
      <c r="M44" s="217">
        <v>5.11</v>
      </c>
      <c r="N44" s="217">
        <v>5.13</v>
      </c>
      <c r="O44" s="217">
        <v>5.16</v>
      </c>
      <c r="P44" s="217">
        <v>5.15</v>
      </c>
      <c r="Q44" s="217">
        <v>5.18</v>
      </c>
      <c r="R44" s="217">
        <v>5.14</v>
      </c>
      <c r="S44" s="217">
        <v>5.18</v>
      </c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</row>
    <row r="45" spans="1:65" s="198" customFormat="1" ht="12" customHeight="1">
      <c r="A45" s="214"/>
      <c r="B45" s="213"/>
      <c r="C45" s="633"/>
      <c r="D45" s="206" t="s">
        <v>32</v>
      </c>
      <c r="E45" s="217">
        <v>5.55</v>
      </c>
      <c r="F45" s="217">
        <v>5.52</v>
      </c>
      <c r="G45" s="217">
        <v>5.54</v>
      </c>
      <c r="H45" s="217">
        <v>5.51</v>
      </c>
      <c r="I45" s="217">
        <v>5.5</v>
      </c>
      <c r="J45" s="217">
        <v>5.53</v>
      </c>
      <c r="K45" s="217">
        <v>5.52</v>
      </c>
      <c r="L45" s="217">
        <v>5.63</v>
      </c>
      <c r="M45" s="217">
        <v>5.52</v>
      </c>
      <c r="N45" s="217">
        <v>5.57</v>
      </c>
      <c r="O45" s="217">
        <v>5.49</v>
      </c>
      <c r="P45" s="217">
        <v>5.45</v>
      </c>
      <c r="Q45" s="217">
        <v>5.55</v>
      </c>
      <c r="R45" s="217">
        <v>5.55</v>
      </c>
      <c r="S45" s="217">
        <v>5.51</v>
      </c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</row>
    <row r="46" spans="1:65" s="198" customFormat="1" ht="12" customHeight="1">
      <c r="A46" s="214"/>
      <c r="B46" s="213"/>
      <c r="C46" s="633"/>
      <c r="D46" s="206" t="s">
        <v>33</v>
      </c>
      <c r="E46" s="217">
        <v>6.13</v>
      </c>
      <c r="F46" s="217">
        <v>6.1</v>
      </c>
      <c r="G46" s="217">
        <v>6.16</v>
      </c>
      <c r="H46" s="217">
        <v>6.18</v>
      </c>
      <c r="I46" s="217">
        <v>6.2</v>
      </c>
      <c r="J46" s="217">
        <v>6.19</v>
      </c>
      <c r="K46" s="217">
        <v>6.17</v>
      </c>
      <c r="L46" s="217">
        <v>6.21</v>
      </c>
      <c r="M46" s="217">
        <v>6.2</v>
      </c>
      <c r="N46" s="217">
        <v>6.17</v>
      </c>
      <c r="O46" s="217">
        <v>6.17</v>
      </c>
      <c r="P46" s="217">
        <v>6.2</v>
      </c>
      <c r="Q46" s="217">
        <v>6.2</v>
      </c>
      <c r="R46" s="217">
        <v>6.17</v>
      </c>
      <c r="S46" s="217">
        <v>6.16</v>
      </c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</row>
    <row r="47" spans="1:65" s="198" customFormat="1" ht="12" customHeight="1">
      <c r="A47" s="214"/>
      <c r="B47" s="213"/>
      <c r="C47" s="633"/>
      <c r="D47" s="206" t="s">
        <v>34</v>
      </c>
      <c r="E47" s="217">
        <v>6.82</v>
      </c>
      <c r="F47" s="217">
        <v>6.83</v>
      </c>
      <c r="G47" s="217">
        <v>6.73</v>
      </c>
      <c r="H47" s="217">
        <v>6.79</v>
      </c>
      <c r="I47" s="217">
        <v>6.78</v>
      </c>
      <c r="J47" s="217">
        <v>6.84</v>
      </c>
      <c r="K47" s="217">
        <v>6.79</v>
      </c>
      <c r="L47" s="217">
        <v>6.85</v>
      </c>
      <c r="M47" s="217">
        <v>6.73</v>
      </c>
      <c r="N47" s="217">
        <v>6.79</v>
      </c>
      <c r="O47" s="217">
        <v>6.81</v>
      </c>
      <c r="P47" s="217">
        <v>6.72</v>
      </c>
      <c r="Q47" s="217">
        <v>6.74</v>
      </c>
      <c r="R47" s="217">
        <v>6.74</v>
      </c>
      <c r="S47" s="217">
        <v>6.67</v>
      </c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</row>
    <row r="48" spans="1:65" s="198" customFormat="1" ht="12" customHeight="1">
      <c r="A48" s="214"/>
      <c r="B48" s="213"/>
      <c r="C48" s="634"/>
      <c r="D48" s="211" t="s">
        <v>35</v>
      </c>
      <c r="E48" s="218">
        <v>6.62</v>
      </c>
      <c r="F48" s="218">
        <v>6.69</v>
      </c>
      <c r="G48" s="218">
        <v>6.68</v>
      </c>
      <c r="H48" s="218">
        <v>6.76</v>
      </c>
      <c r="I48" s="218">
        <v>6.69</v>
      </c>
      <c r="J48" s="218">
        <v>6.65</v>
      </c>
      <c r="K48" s="218">
        <v>6.8</v>
      </c>
      <c r="L48" s="218">
        <v>6.8</v>
      </c>
      <c r="M48" s="218">
        <v>6.7</v>
      </c>
      <c r="N48" s="218">
        <v>6.67</v>
      </c>
      <c r="O48" s="218">
        <v>6.68</v>
      </c>
      <c r="P48" s="218">
        <v>6.61</v>
      </c>
      <c r="Q48" s="218">
        <v>6.64</v>
      </c>
      <c r="R48" s="218">
        <v>6.7</v>
      </c>
      <c r="S48" s="218">
        <v>6.6</v>
      </c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</row>
    <row r="49" spans="1:65" s="198" customFormat="1" ht="12" customHeight="1">
      <c r="A49" s="214"/>
      <c r="B49" s="213"/>
      <c r="C49" s="632" t="s">
        <v>16</v>
      </c>
      <c r="D49" s="208" t="s">
        <v>36</v>
      </c>
      <c r="E49" s="216">
        <v>5.92</v>
      </c>
      <c r="F49" s="216">
        <v>5.96</v>
      </c>
      <c r="G49" s="216">
        <v>5.98</v>
      </c>
      <c r="H49" s="216">
        <v>5.96</v>
      </c>
      <c r="I49" s="216">
        <v>5.94</v>
      </c>
      <c r="J49" s="216">
        <v>6</v>
      </c>
      <c r="K49" s="216">
        <v>5.95</v>
      </c>
      <c r="L49" s="216">
        <v>5.95</v>
      </c>
      <c r="M49" s="216">
        <v>5.86</v>
      </c>
      <c r="N49" s="216">
        <v>5.93</v>
      </c>
      <c r="O49" s="216">
        <v>5.88</v>
      </c>
      <c r="P49" s="216">
        <v>5.92</v>
      </c>
      <c r="Q49" s="216">
        <v>5.92</v>
      </c>
      <c r="R49" s="216">
        <v>5.89</v>
      </c>
      <c r="S49" s="216">
        <v>5.89</v>
      </c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</row>
    <row r="50" spans="1:65" s="198" customFormat="1" ht="12" customHeight="1">
      <c r="A50" s="214"/>
      <c r="B50" s="213"/>
      <c r="C50" s="633"/>
      <c r="D50" s="206" t="s">
        <v>37</v>
      </c>
      <c r="E50" s="217">
        <v>5.4</v>
      </c>
      <c r="F50" s="217">
        <v>5.45</v>
      </c>
      <c r="G50" s="217">
        <v>5.43</v>
      </c>
      <c r="H50" s="217">
        <v>5.42</v>
      </c>
      <c r="I50" s="217">
        <v>5.42</v>
      </c>
      <c r="J50" s="217">
        <v>5.48</v>
      </c>
      <c r="K50" s="217">
        <v>5.39</v>
      </c>
      <c r="L50" s="217">
        <v>5.4</v>
      </c>
      <c r="M50" s="217">
        <v>5.39</v>
      </c>
      <c r="N50" s="217">
        <v>5.4</v>
      </c>
      <c r="O50" s="217">
        <v>5.35</v>
      </c>
      <c r="P50" s="217">
        <v>5.36</v>
      </c>
      <c r="Q50" s="217">
        <v>5.38</v>
      </c>
      <c r="R50" s="217">
        <v>5.35</v>
      </c>
      <c r="S50" s="217">
        <v>5.35</v>
      </c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</row>
    <row r="51" spans="1:65" s="198" customFormat="1" ht="12" customHeight="1">
      <c r="A51" s="214"/>
      <c r="B51" s="213"/>
      <c r="C51" s="634"/>
      <c r="D51" s="211" t="s">
        <v>38</v>
      </c>
      <c r="E51" s="218">
        <v>5.3</v>
      </c>
      <c r="F51" s="218">
        <v>5.32</v>
      </c>
      <c r="G51" s="218">
        <v>5.32</v>
      </c>
      <c r="H51" s="218">
        <v>5.32</v>
      </c>
      <c r="I51" s="218">
        <v>5.27</v>
      </c>
      <c r="J51" s="218">
        <v>5.27</v>
      </c>
      <c r="K51" s="218">
        <v>5.29</v>
      </c>
      <c r="L51" s="218">
        <v>5.24</v>
      </c>
      <c r="M51" s="218">
        <v>5.23</v>
      </c>
      <c r="N51" s="218">
        <v>5.3</v>
      </c>
      <c r="O51" s="218">
        <v>5.22</v>
      </c>
      <c r="P51" s="218">
        <v>5.24</v>
      </c>
      <c r="Q51" s="218">
        <v>5.17</v>
      </c>
      <c r="R51" s="218">
        <v>5.23</v>
      </c>
      <c r="S51" s="218">
        <v>5.17</v>
      </c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</row>
    <row r="52" spans="1:65" s="198" customFormat="1" ht="12" customHeight="1">
      <c r="A52" s="214"/>
      <c r="B52" s="213"/>
      <c r="C52" s="632" t="s">
        <v>20</v>
      </c>
      <c r="D52" s="208" t="s">
        <v>39</v>
      </c>
      <c r="E52" s="216">
        <v>5.27</v>
      </c>
      <c r="F52" s="216">
        <v>5.23</v>
      </c>
      <c r="G52" s="216">
        <v>5.31</v>
      </c>
      <c r="H52" s="216">
        <v>5.29</v>
      </c>
      <c r="I52" s="216">
        <v>5.31</v>
      </c>
      <c r="J52" s="216">
        <v>5.27</v>
      </c>
      <c r="K52" s="216">
        <v>5.27</v>
      </c>
      <c r="L52" s="216">
        <v>5.27</v>
      </c>
      <c r="M52" s="216">
        <v>5.24</v>
      </c>
      <c r="N52" s="216">
        <v>5.22</v>
      </c>
      <c r="O52" s="216">
        <v>5.23</v>
      </c>
      <c r="P52" s="216">
        <v>5.15</v>
      </c>
      <c r="Q52" s="216">
        <v>5.23</v>
      </c>
      <c r="R52" s="216">
        <v>5.19</v>
      </c>
      <c r="S52" s="216">
        <v>5.21</v>
      </c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</row>
    <row r="53" spans="1:65" s="198" customFormat="1" ht="12" customHeight="1">
      <c r="A53" s="214"/>
      <c r="B53" s="213"/>
      <c r="C53" s="633"/>
      <c r="D53" s="206" t="s">
        <v>40</v>
      </c>
      <c r="E53" s="217">
        <v>5.34</v>
      </c>
      <c r="F53" s="217">
        <v>5.38</v>
      </c>
      <c r="G53" s="217">
        <v>5.37</v>
      </c>
      <c r="H53" s="217">
        <v>5.33</v>
      </c>
      <c r="I53" s="217">
        <v>5.31</v>
      </c>
      <c r="J53" s="217">
        <v>5.33</v>
      </c>
      <c r="K53" s="217">
        <v>5.27</v>
      </c>
      <c r="L53" s="217">
        <v>5.3</v>
      </c>
      <c r="M53" s="217">
        <v>5.31</v>
      </c>
      <c r="N53" s="217">
        <v>5.23</v>
      </c>
      <c r="O53" s="217">
        <v>5.21</v>
      </c>
      <c r="P53" s="217">
        <v>5.27</v>
      </c>
      <c r="Q53" s="217">
        <v>5.2</v>
      </c>
      <c r="R53" s="217">
        <v>5.2</v>
      </c>
      <c r="S53" s="217">
        <v>5.19</v>
      </c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</row>
    <row r="54" spans="1:65" s="198" customFormat="1" ht="12" customHeight="1">
      <c r="A54" s="214"/>
      <c r="B54" s="213"/>
      <c r="C54" s="634"/>
      <c r="D54" s="211" t="s">
        <v>41</v>
      </c>
      <c r="E54" s="218">
        <v>5.34</v>
      </c>
      <c r="F54" s="218">
        <v>5.38</v>
      </c>
      <c r="G54" s="218">
        <v>5.33</v>
      </c>
      <c r="H54" s="218">
        <v>5.36</v>
      </c>
      <c r="I54" s="218">
        <v>5.28</v>
      </c>
      <c r="J54" s="218">
        <v>5.35</v>
      </c>
      <c r="K54" s="218">
        <v>5.29</v>
      </c>
      <c r="L54" s="218">
        <v>5.26</v>
      </c>
      <c r="M54" s="218">
        <v>5.32</v>
      </c>
      <c r="N54" s="218">
        <v>5.25</v>
      </c>
      <c r="O54" s="218">
        <v>5.22</v>
      </c>
      <c r="P54" s="218">
        <v>5.22</v>
      </c>
      <c r="Q54" s="218">
        <v>5.26</v>
      </c>
      <c r="R54" s="218">
        <v>5.23</v>
      </c>
      <c r="S54" s="218">
        <v>5.17</v>
      </c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</row>
  </sheetData>
  <sheetProtection/>
  <mergeCells count="12">
    <mergeCell ref="C23:C25"/>
    <mergeCell ref="C26:C28"/>
    <mergeCell ref="C30:C35"/>
    <mergeCell ref="C52:C54"/>
    <mergeCell ref="C36:C38"/>
    <mergeCell ref="C39:C41"/>
    <mergeCell ref="C43:C48"/>
    <mergeCell ref="C49:C51"/>
    <mergeCell ref="C4:C9"/>
    <mergeCell ref="C10:C12"/>
    <mergeCell ref="C13:C15"/>
    <mergeCell ref="C17:C22"/>
  </mergeCells>
  <printOptions/>
  <pageMargins left="0.1968503937007874" right="0.1968503937007874" top="0.3937007874015748" bottom="0" header="0.11811023622047245" footer="0.1181102362204724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K107"/>
  <sheetViews>
    <sheetView showGridLines="0" workbookViewId="0" topLeftCell="A1">
      <pane xSplit="4" ySplit="2" topLeftCell="AK3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P6" sqref="AP6"/>
    </sheetView>
  </sheetViews>
  <sheetFormatPr defaultColWidth="10.75390625" defaultRowHeight="12.75"/>
  <cols>
    <col min="1" max="2" width="2.75390625" style="198" customWidth="1"/>
    <col min="3" max="3" width="7.75390625" style="198" customWidth="1"/>
    <col min="4" max="4" width="4.75390625" style="198" customWidth="1"/>
    <col min="5" max="63" width="5.75390625" style="198" customWidth="1"/>
    <col min="64" max="16384" width="10.75390625" style="198" customWidth="1"/>
  </cols>
  <sheetData>
    <row r="1" ht="29.25" customHeight="1">
      <c r="A1" s="199" t="s">
        <v>45</v>
      </c>
    </row>
    <row r="2" spans="1:63" ht="12">
      <c r="A2" s="219"/>
      <c r="B2" s="219"/>
      <c r="C2" s="219"/>
      <c r="D2" s="219"/>
      <c r="E2" s="415" t="s">
        <v>391</v>
      </c>
      <c r="F2" s="220" t="s">
        <v>390</v>
      </c>
      <c r="G2" s="220" t="s">
        <v>372</v>
      </c>
      <c r="H2" s="220" t="s">
        <v>365</v>
      </c>
      <c r="I2" s="220" t="s">
        <v>23</v>
      </c>
      <c r="J2" s="220" t="s">
        <v>22</v>
      </c>
      <c r="K2" s="220">
        <v>15</v>
      </c>
      <c r="L2" s="220">
        <v>14</v>
      </c>
      <c r="M2" s="220">
        <v>13</v>
      </c>
      <c r="N2" s="220">
        <v>12</v>
      </c>
      <c r="O2" s="220">
        <v>11</v>
      </c>
      <c r="P2" s="220">
        <v>10</v>
      </c>
      <c r="Q2" s="220">
        <v>9</v>
      </c>
      <c r="R2" s="220">
        <v>8</v>
      </c>
      <c r="S2" s="220">
        <v>7</v>
      </c>
      <c r="T2" s="220">
        <v>6</v>
      </c>
      <c r="U2" s="220" t="s">
        <v>255</v>
      </c>
      <c r="V2" s="220">
        <v>4</v>
      </c>
      <c r="W2" s="220">
        <v>3</v>
      </c>
      <c r="X2" s="220">
        <v>2</v>
      </c>
      <c r="Y2" s="220">
        <v>1</v>
      </c>
      <c r="Z2" s="220">
        <v>63</v>
      </c>
      <c r="AA2" s="220">
        <v>62</v>
      </c>
      <c r="AB2" s="220">
        <v>61</v>
      </c>
      <c r="AC2" s="220">
        <v>60</v>
      </c>
      <c r="AD2" s="220">
        <v>59</v>
      </c>
      <c r="AE2" s="220">
        <v>58</v>
      </c>
      <c r="AF2" s="220">
        <v>57</v>
      </c>
      <c r="AG2" s="220">
        <v>56</v>
      </c>
      <c r="AH2" s="220">
        <v>55</v>
      </c>
      <c r="AI2" s="220">
        <v>54</v>
      </c>
      <c r="AJ2" s="220">
        <v>53</v>
      </c>
      <c r="AK2" s="203">
        <v>52</v>
      </c>
      <c r="AL2" s="203">
        <v>51</v>
      </c>
      <c r="AM2" s="203">
        <v>50</v>
      </c>
      <c r="AN2" s="203">
        <v>49</v>
      </c>
      <c r="AO2" s="203">
        <v>48</v>
      </c>
      <c r="AP2" s="203">
        <v>47</v>
      </c>
      <c r="AQ2" s="220">
        <v>46</v>
      </c>
      <c r="AR2" s="203">
        <v>45</v>
      </c>
      <c r="AS2" s="203">
        <v>44</v>
      </c>
      <c r="AT2" s="203">
        <v>43</v>
      </c>
      <c r="AU2" s="203">
        <v>42</v>
      </c>
      <c r="AV2" s="203">
        <v>41</v>
      </c>
      <c r="AW2" s="203">
        <v>40</v>
      </c>
      <c r="AX2" s="203">
        <v>39</v>
      </c>
      <c r="AY2" s="203" t="s">
        <v>256</v>
      </c>
      <c r="AZ2" s="203">
        <v>37</v>
      </c>
      <c r="BA2" s="203">
        <v>36</v>
      </c>
      <c r="BB2" s="203">
        <v>35</v>
      </c>
      <c r="BC2" s="203">
        <v>33</v>
      </c>
      <c r="BD2" s="220">
        <v>32</v>
      </c>
      <c r="BE2" s="220">
        <v>31</v>
      </c>
      <c r="BF2" s="220">
        <v>30</v>
      </c>
      <c r="BG2" s="220">
        <v>29</v>
      </c>
      <c r="BH2" s="220">
        <v>27</v>
      </c>
      <c r="BI2" s="220">
        <v>26</v>
      </c>
      <c r="BJ2" s="220">
        <v>25</v>
      </c>
      <c r="BK2" s="220"/>
    </row>
    <row r="3" spans="1:63" ht="13.5">
      <c r="A3" s="204" t="s">
        <v>27</v>
      </c>
      <c r="B3" s="205" t="s">
        <v>15</v>
      </c>
      <c r="C3" s="32" t="s">
        <v>6</v>
      </c>
      <c r="D3" s="221" t="s">
        <v>7</v>
      </c>
      <c r="E3" s="207">
        <v>18.7</v>
      </c>
      <c r="F3" s="207">
        <v>19.2</v>
      </c>
      <c r="G3" s="207">
        <v>19</v>
      </c>
      <c r="H3" s="207">
        <v>19.3</v>
      </c>
      <c r="I3" s="207">
        <v>18.9</v>
      </c>
      <c r="J3" s="207">
        <v>18.8</v>
      </c>
      <c r="K3" s="207">
        <v>19.1</v>
      </c>
      <c r="L3" s="207">
        <v>19.1</v>
      </c>
      <c r="M3" s="207">
        <v>19</v>
      </c>
      <c r="N3" s="207">
        <v>19.2</v>
      </c>
      <c r="O3" s="207">
        <v>19.1</v>
      </c>
      <c r="P3" s="207">
        <v>19.1</v>
      </c>
      <c r="Q3" s="207">
        <v>19.2</v>
      </c>
      <c r="R3" s="207">
        <v>19.3</v>
      </c>
      <c r="S3" s="207">
        <v>19.3</v>
      </c>
      <c r="T3" s="207">
        <v>19.3</v>
      </c>
      <c r="U3" s="207">
        <v>19.1</v>
      </c>
      <c r="V3" s="207">
        <v>19.1</v>
      </c>
      <c r="W3" s="207">
        <v>19.2</v>
      </c>
      <c r="X3" s="207">
        <v>19.5</v>
      </c>
      <c r="Y3" s="207">
        <v>19.3</v>
      </c>
      <c r="Z3" s="207">
        <v>19.2</v>
      </c>
      <c r="AA3" s="207">
        <v>19.2</v>
      </c>
      <c r="AB3" s="207">
        <v>19.1</v>
      </c>
      <c r="AC3" s="207">
        <v>19.1</v>
      </c>
      <c r="AD3" s="207">
        <v>19.2</v>
      </c>
      <c r="AE3" s="317">
        <v>18.9</v>
      </c>
      <c r="AF3" s="207">
        <v>19</v>
      </c>
      <c r="AG3" s="207">
        <v>18.9</v>
      </c>
      <c r="AH3" s="207">
        <v>18.8</v>
      </c>
      <c r="AI3" s="207">
        <v>19.1</v>
      </c>
      <c r="AJ3" s="207">
        <v>18.9</v>
      </c>
      <c r="AK3" s="478">
        <v>18.6</v>
      </c>
      <c r="AL3" s="207">
        <v>18.7</v>
      </c>
      <c r="AM3" s="207">
        <v>18.7</v>
      </c>
      <c r="AN3" s="207">
        <v>18.7</v>
      </c>
      <c r="AO3" s="207">
        <v>18.9</v>
      </c>
      <c r="AP3" s="207">
        <v>18.7</v>
      </c>
      <c r="AQ3" s="207">
        <v>18.7</v>
      </c>
      <c r="AR3" s="207">
        <v>18.5</v>
      </c>
      <c r="AS3" s="207">
        <v>18.5</v>
      </c>
      <c r="AT3" s="207">
        <v>18.5</v>
      </c>
      <c r="AU3" s="207">
        <v>18.1</v>
      </c>
      <c r="AV3" s="207">
        <v>18.4</v>
      </c>
      <c r="AW3" s="207">
        <v>18.3</v>
      </c>
      <c r="AX3" s="207">
        <v>18.1</v>
      </c>
      <c r="AY3" s="207">
        <v>18.1</v>
      </c>
      <c r="AZ3" s="207">
        <v>17.9</v>
      </c>
      <c r="BA3" s="207">
        <v>17.3</v>
      </c>
      <c r="BB3" s="207">
        <v>17.9</v>
      </c>
      <c r="BC3" s="207"/>
      <c r="BD3" s="207"/>
      <c r="BE3" s="207"/>
      <c r="BF3" s="207"/>
      <c r="BG3" s="207">
        <v>17.5</v>
      </c>
      <c r="BH3" s="207"/>
      <c r="BI3" s="207"/>
      <c r="BJ3" s="207"/>
      <c r="BK3" s="207"/>
    </row>
    <row r="4" spans="1:63" ht="12">
      <c r="A4" s="204" t="s">
        <v>28</v>
      </c>
      <c r="B4" s="205"/>
      <c r="C4" s="636" t="s">
        <v>8</v>
      </c>
      <c r="D4" s="223" t="s">
        <v>29</v>
      </c>
      <c r="E4" s="209">
        <v>21.3</v>
      </c>
      <c r="F4" s="209">
        <v>21.3</v>
      </c>
      <c r="G4" s="209">
        <v>21.5</v>
      </c>
      <c r="H4" s="209">
        <v>21.7</v>
      </c>
      <c r="I4" s="209">
        <v>21.7</v>
      </c>
      <c r="J4" s="209">
        <v>21.7</v>
      </c>
      <c r="K4" s="209">
        <v>21.9</v>
      </c>
      <c r="L4" s="209">
        <v>22</v>
      </c>
      <c r="M4" s="209">
        <v>21.4</v>
      </c>
      <c r="N4" s="209">
        <v>21.7</v>
      </c>
      <c r="O4" s="209">
        <v>21.8</v>
      </c>
      <c r="P4" s="209">
        <v>21.7</v>
      </c>
      <c r="Q4" s="209">
        <v>21.8</v>
      </c>
      <c r="R4" s="209">
        <v>22</v>
      </c>
      <c r="S4" s="209">
        <v>21.8</v>
      </c>
      <c r="T4" s="209">
        <v>21.7</v>
      </c>
      <c r="U4" s="209">
        <v>21.8</v>
      </c>
      <c r="V4" s="209">
        <v>21.7</v>
      </c>
      <c r="W4" s="209">
        <v>21.9</v>
      </c>
      <c r="X4" s="209">
        <v>21.8</v>
      </c>
      <c r="Y4" s="209">
        <v>21.5</v>
      </c>
      <c r="Z4" s="209">
        <v>21.6</v>
      </c>
      <c r="AA4" s="209">
        <v>21.3</v>
      </c>
      <c r="AB4" s="209">
        <v>21.4</v>
      </c>
      <c r="AC4" s="209">
        <v>21.6</v>
      </c>
      <c r="AD4" s="209">
        <v>21.4</v>
      </c>
      <c r="AE4" s="209">
        <v>21.3</v>
      </c>
      <c r="AF4" s="209">
        <v>21.4</v>
      </c>
      <c r="AG4" s="209">
        <v>21</v>
      </c>
      <c r="AH4" s="209">
        <v>20.9</v>
      </c>
      <c r="AI4" s="209">
        <v>21.1</v>
      </c>
      <c r="AJ4" s="209">
        <v>20.8</v>
      </c>
      <c r="AK4" s="209">
        <v>20.8</v>
      </c>
      <c r="AL4" s="209">
        <v>20.8</v>
      </c>
      <c r="AM4" s="209">
        <v>20.6</v>
      </c>
      <c r="AN4" s="209">
        <v>20.8</v>
      </c>
      <c r="AO4" s="209">
        <v>20.4</v>
      </c>
      <c r="AP4" s="209">
        <v>20.4</v>
      </c>
      <c r="AQ4" s="209">
        <v>20.2</v>
      </c>
      <c r="AR4" s="209">
        <v>20.1</v>
      </c>
      <c r="AS4" s="209">
        <v>20.2</v>
      </c>
      <c r="AT4" s="209">
        <v>19.9</v>
      </c>
      <c r="AU4" s="209">
        <v>19.9</v>
      </c>
      <c r="AV4" s="209">
        <v>19.8</v>
      </c>
      <c r="AW4" s="209">
        <v>19.6</v>
      </c>
      <c r="AX4" s="209">
        <v>19.6</v>
      </c>
      <c r="AY4" s="209">
        <v>19.4</v>
      </c>
      <c r="AZ4" s="209">
        <v>19.6</v>
      </c>
      <c r="BA4" s="209">
        <v>19.2</v>
      </c>
      <c r="BB4" s="209">
        <v>19.1</v>
      </c>
      <c r="BC4" s="209"/>
      <c r="BD4" s="209"/>
      <c r="BE4" s="209"/>
      <c r="BF4" s="209"/>
      <c r="BG4" s="209">
        <v>18.5</v>
      </c>
      <c r="BH4" s="209"/>
      <c r="BI4" s="209"/>
      <c r="BJ4" s="209"/>
      <c r="BK4" s="209"/>
    </row>
    <row r="5" spans="1:63" ht="12">
      <c r="A5" s="204" t="s">
        <v>30</v>
      </c>
      <c r="B5" s="205"/>
      <c r="C5" s="637"/>
      <c r="D5" s="224" t="s">
        <v>31</v>
      </c>
      <c r="E5" s="210">
        <v>24.7</v>
      </c>
      <c r="F5" s="210">
        <v>24.6</v>
      </c>
      <c r="G5" s="210">
        <v>24.4</v>
      </c>
      <c r="H5" s="210">
        <v>24.3</v>
      </c>
      <c r="I5" s="210">
        <v>24.1</v>
      </c>
      <c r="J5" s="210">
        <v>24.5</v>
      </c>
      <c r="K5" s="210">
        <v>24.5</v>
      </c>
      <c r="L5" s="210">
        <v>24.6</v>
      </c>
      <c r="M5" s="210">
        <v>24.5</v>
      </c>
      <c r="N5" s="210">
        <v>24.3</v>
      </c>
      <c r="O5" s="210">
        <v>24.2</v>
      </c>
      <c r="P5" s="210">
        <v>24.5</v>
      </c>
      <c r="Q5" s="210">
        <v>24.6</v>
      </c>
      <c r="R5" s="210">
        <v>24.4</v>
      </c>
      <c r="S5" s="210">
        <v>24.5</v>
      </c>
      <c r="T5" s="210">
        <v>24.4</v>
      </c>
      <c r="U5" s="210">
        <v>24.3</v>
      </c>
      <c r="V5" s="210">
        <v>24</v>
      </c>
      <c r="W5" s="210">
        <v>24.4</v>
      </c>
      <c r="X5" s="210">
        <v>24</v>
      </c>
      <c r="Y5" s="210">
        <v>24</v>
      </c>
      <c r="Z5" s="210">
        <v>24.2</v>
      </c>
      <c r="AA5" s="210">
        <v>24</v>
      </c>
      <c r="AB5" s="210">
        <v>24</v>
      </c>
      <c r="AC5" s="210">
        <v>24.2</v>
      </c>
      <c r="AD5" s="210">
        <v>24</v>
      </c>
      <c r="AE5" s="210">
        <v>23.7</v>
      </c>
      <c r="AF5" s="210">
        <v>23.5</v>
      </c>
      <c r="AG5" s="210">
        <v>23.6</v>
      </c>
      <c r="AH5" s="210">
        <v>23.2</v>
      </c>
      <c r="AI5" s="210">
        <v>23.4</v>
      </c>
      <c r="AJ5" s="210">
        <v>23</v>
      </c>
      <c r="AK5" s="210">
        <v>23.1</v>
      </c>
      <c r="AL5" s="210">
        <v>23.1</v>
      </c>
      <c r="AM5" s="210">
        <v>23.1</v>
      </c>
      <c r="AN5" s="210">
        <v>23</v>
      </c>
      <c r="AO5" s="210">
        <v>23.1</v>
      </c>
      <c r="AP5" s="210">
        <v>22.8</v>
      </c>
      <c r="AQ5" s="210">
        <v>22.4</v>
      </c>
      <c r="AR5" s="210">
        <v>22.2</v>
      </c>
      <c r="AS5" s="210">
        <v>22.3</v>
      </c>
      <c r="AT5" s="210">
        <v>22.2</v>
      </c>
      <c r="AU5" s="210">
        <v>22.2</v>
      </c>
      <c r="AV5" s="210">
        <v>22</v>
      </c>
      <c r="AW5" s="210">
        <v>21.9</v>
      </c>
      <c r="AX5" s="210">
        <v>21.9</v>
      </c>
      <c r="AY5" s="210">
        <v>21.8</v>
      </c>
      <c r="AZ5" s="210">
        <v>21.6</v>
      </c>
      <c r="BA5" s="210">
        <v>21.4</v>
      </c>
      <c r="BB5" s="210">
        <v>21.2</v>
      </c>
      <c r="BC5" s="210"/>
      <c r="BD5" s="210"/>
      <c r="BE5" s="210"/>
      <c r="BF5" s="210"/>
      <c r="BG5" s="210">
        <v>20.7</v>
      </c>
      <c r="BH5" s="210"/>
      <c r="BI5" s="210"/>
      <c r="BJ5" s="210"/>
      <c r="BK5" s="210"/>
    </row>
    <row r="6" spans="1:63" ht="12">
      <c r="A6" s="204"/>
      <c r="B6" s="205"/>
      <c r="C6" s="637"/>
      <c r="D6" s="224" t="s">
        <v>32</v>
      </c>
      <c r="E6" s="210">
        <v>27.6</v>
      </c>
      <c r="F6" s="210">
        <v>27.5</v>
      </c>
      <c r="G6" s="210">
        <v>27.5</v>
      </c>
      <c r="H6" s="210">
        <v>27.5</v>
      </c>
      <c r="I6" s="210">
        <v>27.7</v>
      </c>
      <c r="J6" s="210">
        <v>27.7</v>
      </c>
      <c r="K6" s="210">
        <v>27.3</v>
      </c>
      <c r="L6" s="210">
        <v>27.5</v>
      </c>
      <c r="M6" s="210">
        <v>27.6</v>
      </c>
      <c r="N6" s="210">
        <v>27.3</v>
      </c>
      <c r="O6" s="210">
        <v>27.7</v>
      </c>
      <c r="P6" s="210">
        <v>27.9</v>
      </c>
      <c r="Q6" s="210">
        <v>27.7</v>
      </c>
      <c r="R6" s="210">
        <v>28</v>
      </c>
      <c r="S6" s="210">
        <v>27.8</v>
      </c>
      <c r="T6" s="210">
        <v>27.4</v>
      </c>
      <c r="U6" s="210">
        <v>27.4</v>
      </c>
      <c r="V6" s="210">
        <v>27.9</v>
      </c>
      <c r="W6" s="210">
        <v>27.4</v>
      </c>
      <c r="X6" s="210">
        <v>27</v>
      </c>
      <c r="Y6" s="210">
        <v>27.3</v>
      </c>
      <c r="Z6" s="210">
        <v>27.1</v>
      </c>
      <c r="AA6" s="210">
        <v>26.8</v>
      </c>
      <c r="AB6" s="210">
        <v>27</v>
      </c>
      <c r="AC6" s="210">
        <v>26.9</v>
      </c>
      <c r="AD6" s="210">
        <v>26.4</v>
      </c>
      <c r="AE6" s="210">
        <v>26.3</v>
      </c>
      <c r="AF6" s="210">
        <v>26.1</v>
      </c>
      <c r="AG6" s="210">
        <v>26.3</v>
      </c>
      <c r="AH6" s="210">
        <v>26.1</v>
      </c>
      <c r="AI6" s="210">
        <v>26.3</v>
      </c>
      <c r="AJ6" s="210">
        <v>26.1</v>
      </c>
      <c r="AK6" s="210">
        <v>26</v>
      </c>
      <c r="AL6" s="210">
        <v>26.1</v>
      </c>
      <c r="AM6" s="210">
        <v>25.7</v>
      </c>
      <c r="AN6" s="210">
        <v>25.9</v>
      </c>
      <c r="AO6" s="210">
        <v>25.6</v>
      </c>
      <c r="AP6" s="210">
        <v>25.4</v>
      </c>
      <c r="AQ6" s="210">
        <v>25.2</v>
      </c>
      <c r="AR6" s="210">
        <v>25</v>
      </c>
      <c r="AS6" s="210">
        <v>25.3</v>
      </c>
      <c r="AT6" s="210">
        <v>24.6</v>
      </c>
      <c r="AU6" s="210">
        <v>24.6</v>
      </c>
      <c r="AV6" s="210">
        <v>24.5</v>
      </c>
      <c r="AW6" s="210">
        <v>24.2</v>
      </c>
      <c r="AX6" s="210">
        <v>24.3</v>
      </c>
      <c r="AY6" s="210">
        <v>24</v>
      </c>
      <c r="AZ6" s="210">
        <v>23.9</v>
      </c>
      <c r="BA6" s="210">
        <v>23.6</v>
      </c>
      <c r="BB6" s="210">
        <v>23.5</v>
      </c>
      <c r="BC6" s="210"/>
      <c r="BD6" s="210"/>
      <c r="BE6" s="210"/>
      <c r="BF6" s="210"/>
      <c r="BG6" s="210">
        <v>23.1</v>
      </c>
      <c r="BH6" s="210"/>
      <c r="BI6" s="210"/>
      <c r="BJ6" s="210"/>
      <c r="BK6" s="210"/>
    </row>
    <row r="7" spans="1:63" ht="12">
      <c r="A7" s="204"/>
      <c r="B7" s="205"/>
      <c r="C7" s="637"/>
      <c r="D7" s="224" t="s">
        <v>33</v>
      </c>
      <c r="E7" s="210">
        <v>30.8</v>
      </c>
      <c r="F7" s="210">
        <v>31.4</v>
      </c>
      <c r="G7" s="210">
        <v>31</v>
      </c>
      <c r="H7" s="210">
        <v>31.2</v>
      </c>
      <c r="I7" s="210">
        <v>31.1</v>
      </c>
      <c r="J7" s="210">
        <v>31</v>
      </c>
      <c r="K7" s="210">
        <v>31.8</v>
      </c>
      <c r="L7" s="210">
        <v>31.7</v>
      </c>
      <c r="M7" s="210">
        <v>31.3</v>
      </c>
      <c r="N7" s="210">
        <v>31.6</v>
      </c>
      <c r="O7" s="210">
        <v>31.2</v>
      </c>
      <c r="P7" s="210">
        <v>31</v>
      </c>
      <c r="Q7" s="210">
        <v>31.8</v>
      </c>
      <c r="R7" s="210">
        <v>31.4</v>
      </c>
      <c r="S7" s="210">
        <v>31.3</v>
      </c>
      <c r="T7" s="210">
        <v>31</v>
      </c>
      <c r="U7" s="210">
        <v>30.8</v>
      </c>
      <c r="V7" s="210">
        <v>30.3</v>
      </c>
      <c r="W7" s="210">
        <v>30.7</v>
      </c>
      <c r="X7" s="210">
        <v>31.1</v>
      </c>
      <c r="Y7" s="210">
        <v>30.9</v>
      </c>
      <c r="Z7" s="210">
        <v>29.9</v>
      </c>
      <c r="AA7" s="210">
        <v>29.9</v>
      </c>
      <c r="AB7" s="210">
        <v>30</v>
      </c>
      <c r="AC7" s="210">
        <v>30</v>
      </c>
      <c r="AD7" s="210">
        <v>29.6</v>
      </c>
      <c r="AE7" s="210">
        <v>29.3</v>
      </c>
      <c r="AF7" s="210">
        <v>29.6</v>
      </c>
      <c r="AG7" s="210">
        <v>29.2</v>
      </c>
      <c r="AH7" s="210">
        <v>29.3</v>
      </c>
      <c r="AI7" s="210">
        <v>29.2</v>
      </c>
      <c r="AJ7" s="210">
        <v>29</v>
      </c>
      <c r="AK7" s="210">
        <v>28.9</v>
      </c>
      <c r="AL7" s="210">
        <v>28.5</v>
      </c>
      <c r="AM7" s="210">
        <v>28.9</v>
      </c>
      <c r="AN7" s="210">
        <v>28.8</v>
      </c>
      <c r="AO7" s="210">
        <v>28.4</v>
      </c>
      <c r="AP7" s="210">
        <v>28.4</v>
      </c>
      <c r="AQ7" s="210">
        <v>27.9</v>
      </c>
      <c r="AR7" s="210">
        <v>27.6</v>
      </c>
      <c r="AS7" s="210">
        <v>27.8</v>
      </c>
      <c r="AT7" s="210">
        <v>27.4</v>
      </c>
      <c r="AU7" s="210">
        <v>27.9</v>
      </c>
      <c r="AV7" s="210">
        <v>26.9</v>
      </c>
      <c r="AW7" s="210">
        <v>26.7</v>
      </c>
      <c r="AX7" s="210">
        <v>26.6</v>
      </c>
      <c r="AY7" s="210">
        <v>26.1</v>
      </c>
      <c r="AZ7" s="210">
        <v>26.4</v>
      </c>
      <c r="BA7" s="210">
        <v>25.8</v>
      </c>
      <c r="BB7" s="210">
        <v>25.7</v>
      </c>
      <c r="BC7" s="210"/>
      <c r="BD7" s="210"/>
      <c r="BE7" s="210"/>
      <c r="BF7" s="210"/>
      <c r="BG7" s="210">
        <v>25.4</v>
      </c>
      <c r="BH7" s="210"/>
      <c r="BI7" s="210"/>
      <c r="BJ7" s="210"/>
      <c r="BK7" s="210"/>
    </row>
    <row r="8" spans="1:63" ht="12">
      <c r="A8" s="204"/>
      <c r="B8" s="205"/>
      <c r="C8" s="637"/>
      <c r="D8" s="224" t="s">
        <v>34</v>
      </c>
      <c r="E8" s="210">
        <v>34.6</v>
      </c>
      <c r="F8" s="210">
        <v>34.5</v>
      </c>
      <c r="G8" s="210">
        <v>35.1</v>
      </c>
      <c r="H8" s="210">
        <v>35.2</v>
      </c>
      <c r="I8" s="210">
        <v>34</v>
      </c>
      <c r="J8" s="210">
        <v>34.8</v>
      </c>
      <c r="K8" s="210">
        <v>35.4</v>
      </c>
      <c r="L8" s="210">
        <v>34.4</v>
      </c>
      <c r="M8" s="210">
        <v>34.5</v>
      </c>
      <c r="N8" s="210">
        <v>36</v>
      </c>
      <c r="O8" s="210">
        <v>35.4</v>
      </c>
      <c r="P8" s="210">
        <v>35.8</v>
      </c>
      <c r="Q8" s="210">
        <v>35</v>
      </c>
      <c r="R8" s="210">
        <v>34.7</v>
      </c>
      <c r="S8" s="210">
        <v>34.1</v>
      </c>
      <c r="T8" s="210">
        <v>34.8</v>
      </c>
      <c r="U8" s="210">
        <v>34.6</v>
      </c>
      <c r="V8" s="210">
        <v>35</v>
      </c>
      <c r="W8" s="210">
        <v>34.6</v>
      </c>
      <c r="X8" s="210">
        <v>34.1</v>
      </c>
      <c r="Y8" s="210">
        <v>34.2</v>
      </c>
      <c r="Z8" s="210">
        <v>33.8</v>
      </c>
      <c r="AA8" s="210">
        <v>34.1</v>
      </c>
      <c r="AB8" s="210">
        <v>33.9</v>
      </c>
      <c r="AC8" s="210">
        <v>34.2</v>
      </c>
      <c r="AD8" s="210">
        <v>33.2</v>
      </c>
      <c r="AE8" s="210">
        <v>33</v>
      </c>
      <c r="AF8" s="210">
        <v>33</v>
      </c>
      <c r="AG8" s="210">
        <v>32.5</v>
      </c>
      <c r="AH8" s="210">
        <v>32.7</v>
      </c>
      <c r="AI8" s="210">
        <v>32.6</v>
      </c>
      <c r="AJ8" s="210">
        <v>32.4</v>
      </c>
      <c r="AK8" s="210">
        <v>32.1</v>
      </c>
      <c r="AL8" s="210">
        <v>32.4</v>
      </c>
      <c r="AM8" s="210">
        <v>31.9</v>
      </c>
      <c r="AN8" s="210">
        <v>31.8</v>
      </c>
      <c r="AO8" s="210">
        <v>31.8</v>
      </c>
      <c r="AP8" s="210">
        <v>31.7</v>
      </c>
      <c r="AQ8" s="210">
        <v>30.8</v>
      </c>
      <c r="AR8" s="210">
        <v>30.5</v>
      </c>
      <c r="AS8" s="210">
        <v>30.6</v>
      </c>
      <c r="AT8" s="210">
        <v>30.1</v>
      </c>
      <c r="AU8" s="210">
        <v>30.2</v>
      </c>
      <c r="AV8" s="210">
        <v>29.9</v>
      </c>
      <c r="AW8" s="210">
        <v>29.7</v>
      </c>
      <c r="AX8" s="210">
        <v>29.3</v>
      </c>
      <c r="AY8" s="210">
        <v>29.1</v>
      </c>
      <c r="AZ8" s="210">
        <v>28.7</v>
      </c>
      <c r="BA8" s="210">
        <v>28.4</v>
      </c>
      <c r="BB8" s="210">
        <v>28.3</v>
      </c>
      <c r="BC8" s="210"/>
      <c r="BD8" s="210"/>
      <c r="BE8" s="210"/>
      <c r="BF8" s="210"/>
      <c r="BG8" s="210">
        <v>27.7</v>
      </c>
      <c r="BH8" s="210"/>
      <c r="BI8" s="210"/>
      <c r="BJ8" s="210"/>
      <c r="BK8" s="210"/>
    </row>
    <row r="9" spans="1:63" ht="12">
      <c r="A9" s="204"/>
      <c r="B9" s="205"/>
      <c r="C9" s="638"/>
      <c r="D9" s="225" t="s">
        <v>35</v>
      </c>
      <c r="E9" s="212">
        <v>37.9</v>
      </c>
      <c r="F9" s="212">
        <v>38.9</v>
      </c>
      <c r="G9" s="212">
        <v>40</v>
      </c>
      <c r="H9" s="212">
        <v>38.8</v>
      </c>
      <c r="I9" s="212">
        <v>39.6</v>
      </c>
      <c r="J9" s="212">
        <v>39.1</v>
      </c>
      <c r="K9" s="212">
        <v>40.3</v>
      </c>
      <c r="L9" s="212">
        <v>40.2</v>
      </c>
      <c r="M9" s="212">
        <v>38.9</v>
      </c>
      <c r="N9" s="212">
        <v>39.5</v>
      </c>
      <c r="O9" s="212">
        <v>39.7</v>
      </c>
      <c r="P9" s="212">
        <v>39.9</v>
      </c>
      <c r="Q9" s="212">
        <v>39.2</v>
      </c>
      <c r="R9" s="212">
        <v>39.6</v>
      </c>
      <c r="S9" s="212">
        <v>38.7</v>
      </c>
      <c r="T9" s="212">
        <v>38.3</v>
      </c>
      <c r="U9" s="212">
        <v>38.1</v>
      </c>
      <c r="V9" s="212">
        <v>38.3</v>
      </c>
      <c r="W9" s="212">
        <v>38.5</v>
      </c>
      <c r="X9" s="212">
        <v>38.1</v>
      </c>
      <c r="Y9" s="212">
        <v>38.2</v>
      </c>
      <c r="Z9" s="212">
        <v>38</v>
      </c>
      <c r="AA9" s="212">
        <v>36.7</v>
      </c>
      <c r="AB9" s="212">
        <v>37.4</v>
      </c>
      <c r="AC9" s="212">
        <v>37.5</v>
      </c>
      <c r="AD9" s="212">
        <v>37.1</v>
      </c>
      <c r="AE9" s="212">
        <v>36.8</v>
      </c>
      <c r="AF9" s="212">
        <v>36.7</v>
      </c>
      <c r="AG9" s="212">
        <v>36.5</v>
      </c>
      <c r="AH9" s="212">
        <v>36.4</v>
      </c>
      <c r="AI9" s="212">
        <v>36.9</v>
      </c>
      <c r="AJ9" s="212">
        <v>35.8</v>
      </c>
      <c r="AK9" s="212">
        <v>36.4</v>
      </c>
      <c r="AL9" s="212">
        <v>36.2</v>
      </c>
      <c r="AM9" s="212">
        <v>35.7</v>
      </c>
      <c r="AN9" s="212">
        <v>35.6</v>
      </c>
      <c r="AO9" s="212">
        <v>35.4</v>
      </c>
      <c r="AP9" s="212">
        <v>35.3</v>
      </c>
      <c r="AQ9" s="212">
        <v>34.2</v>
      </c>
      <c r="AR9" s="212">
        <v>33.8</v>
      </c>
      <c r="AS9" s="212">
        <v>34</v>
      </c>
      <c r="AT9" s="212">
        <v>33.5</v>
      </c>
      <c r="AU9" s="212">
        <v>33.4</v>
      </c>
      <c r="AV9" s="212">
        <v>33.1</v>
      </c>
      <c r="AW9" s="212">
        <v>32.6</v>
      </c>
      <c r="AX9" s="212">
        <v>32.5</v>
      </c>
      <c r="AY9" s="212">
        <v>32</v>
      </c>
      <c r="AZ9" s="212">
        <v>31.7</v>
      </c>
      <c r="BA9" s="212">
        <v>31.3</v>
      </c>
      <c r="BB9" s="212">
        <v>31.1</v>
      </c>
      <c r="BC9" s="212"/>
      <c r="BD9" s="212"/>
      <c r="BE9" s="212"/>
      <c r="BF9" s="212"/>
      <c r="BG9" s="212">
        <v>30.2</v>
      </c>
      <c r="BH9" s="212"/>
      <c r="BI9" s="212"/>
      <c r="BJ9" s="212"/>
      <c r="BK9" s="212"/>
    </row>
    <row r="10" spans="1:63" ht="12">
      <c r="A10" s="204"/>
      <c r="B10" s="205"/>
      <c r="C10" s="639" t="s">
        <v>16</v>
      </c>
      <c r="D10" s="221" t="s">
        <v>36</v>
      </c>
      <c r="E10" s="207">
        <v>43.6</v>
      </c>
      <c r="F10" s="207">
        <v>45.6</v>
      </c>
      <c r="G10" s="207">
        <v>45.2</v>
      </c>
      <c r="H10" s="207">
        <v>44.5</v>
      </c>
      <c r="I10" s="207">
        <v>45.2</v>
      </c>
      <c r="J10" s="207">
        <v>44.6</v>
      </c>
      <c r="K10" s="207">
        <v>45.9</v>
      </c>
      <c r="L10" s="207">
        <v>46.1</v>
      </c>
      <c r="M10" s="207">
        <v>45.2</v>
      </c>
      <c r="N10" s="207">
        <v>45.5</v>
      </c>
      <c r="O10" s="207">
        <v>45.5</v>
      </c>
      <c r="P10" s="207">
        <v>45.3</v>
      </c>
      <c r="Q10" s="207">
        <v>44.3</v>
      </c>
      <c r="R10" s="207">
        <v>44.6</v>
      </c>
      <c r="S10" s="207">
        <v>44.4</v>
      </c>
      <c r="T10" s="207">
        <v>43.8</v>
      </c>
      <c r="U10" s="207">
        <v>44.1</v>
      </c>
      <c r="V10" s="207">
        <v>44.7</v>
      </c>
      <c r="W10" s="207">
        <v>43.8</v>
      </c>
      <c r="X10" s="207">
        <v>43.4</v>
      </c>
      <c r="Y10" s="207">
        <v>43.9</v>
      </c>
      <c r="Z10" s="207">
        <v>43.5</v>
      </c>
      <c r="AA10" s="207">
        <v>42.9</v>
      </c>
      <c r="AB10" s="207">
        <v>42.9</v>
      </c>
      <c r="AC10" s="207">
        <v>42.7</v>
      </c>
      <c r="AD10" s="207">
        <v>42</v>
      </c>
      <c r="AE10" s="207">
        <v>41.5</v>
      </c>
      <c r="AF10" s="207">
        <v>41.3</v>
      </c>
      <c r="AG10" s="207">
        <v>41.6</v>
      </c>
      <c r="AH10" s="207">
        <v>41.6</v>
      </c>
      <c r="AI10" s="207">
        <v>40.6</v>
      </c>
      <c r="AJ10" s="207">
        <v>41.3</v>
      </c>
      <c r="AK10" s="207">
        <v>41.1</v>
      </c>
      <c r="AL10" s="207">
        <v>40.6</v>
      </c>
      <c r="AM10" s="207">
        <v>40.9</v>
      </c>
      <c r="AN10" s="207">
        <v>40.3</v>
      </c>
      <c r="AO10" s="207">
        <v>40.3</v>
      </c>
      <c r="AP10" s="207">
        <v>40.2</v>
      </c>
      <c r="AQ10" s="207">
        <v>38.9</v>
      </c>
      <c r="AR10" s="207">
        <v>39.3</v>
      </c>
      <c r="AS10" s="207">
        <v>38.6</v>
      </c>
      <c r="AT10" s="207">
        <v>38.2</v>
      </c>
      <c r="AU10" s="207">
        <v>38.2</v>
      </c>
      <c r="AV10" s="207">
        <v>37.4</v>
      </c>
      <c r="AW10" s="207">
        <v>37.4</v>
      </c>
      <c r="AX10" s="207">
        <v>36.5</v>
      </c>
      <c r="AY10" s="207">
        <v>36.1</v>
      </c>
      <c r="AZ10" s="207">
        <v>36</v>
      </c>
      <c r="BA10" s="207">
        <v>35.3</v>
      </c>
      <c r="BB10" s="207">
        <v>35.1</v>
      </c>
      <c r="BC10" s="207"/>
      <c r="BD10" s="207"/>
      <c r="BE10" s="207"/>
      <c r="BF10" s="207"/>
      <c r="BG10" s="207">
        <v>34.3</v>
      </c>
      <c r="BH10" s="207"/>
      <c r="BI10" s="207"/>
      <c r="BJ10" s="207"/>
      <c r="BK10" s="207"/>
    </row>
    <row r="11" spans="1:63" ht="12">
      <c r="A11" s="204"/>
      <c r="B11" s="205"/>
      <c r="C11" s="639"/>
      <c r="D11" s="221" t="s">
        <v>37</v>
      </c>
      <c r="E11" s="207">
        <v>48.9</v>
      </c>
      <c r="F11" s="207">
        <v>49.3</v>
      </c>
      <c r="G11" s="207">
        <v>50.3</v>
      </c>
      <c r="H11" s="207">
        <v>49.7</v>
      </c>
      <c r="I11" s="207">
        <v>49.5</v>
      </c>
      <c r="J11" s="207">
        <v>50.9</v>
      </c>
      <c r="K11" s="207">
        <v>50.8</v>
      </c>
      <c r="L11" s="207">
        <v>50.9</v>
      </c>
      <c r="M11" s="207">
        <v>51.3</v>
      </c>
      <c r="N11" s="207">
        <v>50.7</v>
      </c>
      <c r="O11" s="207">
        <v>49.9</v>
      </c>
      <c r="P11" s="207">
        <v>50.7</v>
      </c>
      <c r="Q11" s="207">
        <v>50.3</v>
      </c>
      <c r="R11" s="207">
        <v>49.7</v>
      </c>
      <c r="S11" s="207">
        <v>49.7</v>
      </c>
      <c r="T11" s="207">
        <v>49</v>
      </c>
      <c r="U11" s="207">
        <v>49.6</v>
      </c>
      <c r="V11" s="207">
        <v>49.1</v>
      </c>
      <c r="W11" s="207">
        <v>49.1</v>
      </c>
      <c r="X11" s="207">
        <v>49.2</v>
      </c>
      <c r="Y11" s="207">
        <v>48.4</v>
      </c>
      <c r="Z11" s="207">
        <v>49</v>
      </c>
      <c r="AA11" s="207">
        <v>48.5</v>
      </c>
      <c r="AB11" s="207">
        <v>48</v>
      </c>
      <c r="AC11" s="207">
        <v>47.8</v>
      </c>
      <c r="AD11" s="207">
        <v>47.3</v>
      </c>
      <c r="AE11" s="207">
        <v>47.4</v>
      </c>
      <c r="AF11" s="207">
        <v>46.6</v>
      </c>
      <c r="AG11" s="207">
        <v>47.4</v>
      </c>
      <c r="AH11" s="207">
        <v>46.6</v>
      </c>
      <c r="AI11" s="207">
        <v>47.6</v>
      </c>
      <c r="AJ11" s="207">
        <v>46.7</v>
      </c>
      <c r="AK11" s="207">
        <v>46.4</v>
      </c>
      <c r="AL11" s="207">
        <v>46.4</v>
      </c>
      <c r="AM11" s="207">
        <v>46.4</v>
      </c>
      <c r="AN11" s="207">
        <v>46.3</v>
      </c>
      <c r="AO11" s="207">
        <v>46</v>
      </c>
      <c r="AP11" s="207">
        <v>45.3</v>
      </c>
      <c r="AQ11" s="207">
        <v>44.3</v>
      </c>
      <c r="AR11" s="207">
        <v>43.7</v>
      </c>
      <c r="AS11" s="207">
        <v>44.3</v>
      </c>
      <c r="AT11" s="207">
        <v>43.9</v>
      </c>
      <c r="AU11" s="207">
        <v>43.5</v>
      </c>
      <c r="AV11" s="207">
        <v>43.1</v>
      </c>
      <c r="AW11" s="207">
        <v>42.7</v>
      </c>
      <c r="AX11" s="207">
        <v>42.2</v>
      </c>
      <c r="AY11" s="207">
        <v>41.6</v>
      </c>
      <c r="AZ11" s="207">
        <v>41.6</v>
      </c>
      <c r="BA11" s="207">
        <v>40.5</v>
      </c>
      <c r="BB11" s="207">
        <v>40.1</v>
      </c>
      <c r="BC11" s="207"/>
      <c r="BD11" s="207"/>
      <c r="BE11" s="207"/>
      <c r="BF11" s="207"/>
      <c r="BG11" s="207">
        <v>37.5</v>
      </c>
      <c r="BH11" s="207"/>
      <c r="BI11" s="207"/>
      <c r="BJ11" s="207"/>
      <c r="BK11" s="207"/>
    </row>
    <row r="12" spans="1:63" ht="12">
      <c r="A12" s="204"/>
      <c r="B12" s="205"/>
      <c r="C12" s="639"/>
      <c r="D12" s="221" t="s">
        <v>38</v>
      </c>
      <c r="E12" s="207">
        <v>53.9</v>
      </c>
      <c r="F12" s="207">
        <v>55.6</v>
      </c>
      <c r="G12" s="207">
        <v>55.2</v>
      </c>
      <c r="H12" s="207">
        <v>54.4</v>
      </c>
      <c r="I12" s="207">
        <v>55.8</v>
      </c>
      <c r="J12" s="207">
        <v>55.8</v>
      </c>
      <c r="K12" s="207">
        <v>55.9</v>
      </c>
      <c r="L12" s="207">
        <v>56.2</v>
      </c>
      <c r="M12" s="207">
        <v>55.3</v>
      </c>
      <c r="N12" s="207">
        <v>55.6</v>
      </c>
      <c r="O12" s="207">
        <v>55</v>
      </c>
      <c r="P12" s="207">
        <v>55.5</v>
      </c>
      <c r="Q12" s="207">
        <v>55.7</v>
      </c>
      <c r="R12" s="207">
        <v>55.3</v>
      </c>
      <c r="S12" s="207">
        <v>55.2</v>
      </c>
      <c r="T12" s="207">
        <v>55.3</v>
      </c>
      <c r="U12" s="207">
        <v>55</v>
      </c>
      <c r="V12" s="207">
        <v>55.4</v>
      </c>
      <c r="W12" s="207">
        <v>55.3</v>
      </c>
      <c r="X12" s="207">
        <v>53.8</v>
      </c>
      <c r="Y12" s="207">
        <v>53.9</v>
      </c>
      <c r="Z12" s="207">
        <v>53.6</v>
      </c>
      <c r="AA12" s="207">
        <v>53.5</v>
      </c>
      <c r="AB12" s="207">
        <v>53.9</v>
      </c>
      <c r="AC12" s="207">
        <v>53.9</v>
      </c>
      <c r="AD12" s="207">
        <v>53.3</v>
      </c>
      <c r="AE12" s="207">
        <v>53.3</v>
      </c>
      <c r="AF12" s="207">
        <v>52.9</v>
      </c>
      <c r="AG12" s="207">
        <v>52.8</v>
      </c>
      <c r="AH12" s="207">
        <v>52.3</v>
      </c>
      <c r="AI12" s="207">
        <v>52.6</v>
      </c>
      <c r="AJ12" s="207">
        <v>51.3</v>
      </c>
      <c r="AK12" s="207">
        <v>52.2</v>
      </c>
      <c r="AL12" s="207">
        <v>52</v>
      </c>
      <c r="AM12" s="207">
        <v>51.8</v>
      </c>
      <c r="AN12" s="207">
        <v>51.8</v>
      </c>
      <c r="AO12" s="207">
        <v>51.4</v>
      </c>
      <c r="AP12" s="207">
        <v>51.3</v>
      </c>
      <c r="AQ12" s="207">
        <v>50.1</v>
      </c>
      <c r="AR12" s="207">
        <v>49.6</v>
      </c>
      <c r="AS12" s="207">
        <v>49.9</v>
      </c>
      <c r="AT12" s="207">
        <v>49.5</v>
      </c>
      <c r="AU12" s="207">
        <v>49.5</v>
      </c>
      <c r="AV12" s="207">
        <v>48.5</v>
      </c>
      <c r="AW12" s="207">
        <v>48.5</v>
      </c>
      <c r="AX12" s="207">
        <v>48.2</v>
      </c>
      <c r="AY12" s="207">
        <v>47.4</v>
      </c>
      <c r="AZ12" s="207">
        <v>47</v>
      </c>
      <c r="BA12" s="207">
        <v>45.8</v>
      </c>
      <c r="BB12" s="207">
        <v>46.4</v>
      </c>
      <c r="BC12" s="207"/>
      <c r="BD12" s="207"/>
      <c r="BE12" s="207"/>
      <c r="BF12" s="207"/>
      <c r="BG12" s="207">
        <v>44</v>
      </c>
      <c r="BH12" s="207"/>
      <c r="BI12" s="207"/>
      <c r="BJ12" s="207"/>
      <c r="BK12" s="207"/>
    </row>
    <row r="13" spans="1:63" ht="12">
      <c r="A13" s="204"/>
      <c r="B13" s="205"/>
      <c r="C13" s="636" t="s">
        <v>20</v>
      </c>
      <c r="D13" s="223" t="s">
        <v>39</v>
      </c>
      <c r="E13" s="209">
        <v>60</v>
      </c>
      <c r="F13" s="209">
        <v>60.4</v>
      </c>
      <c r="G13" s="209">
        <v>61.5</v>
      </c>
      <c r="H13" s="209">
        <v>60</v>
      </c>
      <c r="I13" s="209">
        <v>61</v>
      </c>
      <c r="J13" s="209">
        <v>61.4</v>
      </c>
      <c r="K13" s="209">
        <v>61.7</v>
      </c>
      <c r="L13" s="209">
        <v>61.3</v>
      </c>
      <c r="M13" s="209">
        <v>61.1</v>
      </c>
      <c r="N13" s="209">
        <v>60.1</v>
      </c>
      <c r="O13" s="209">
        <v>60.1</v>
      </c>
      <c r="P13" s="209">
        <v>61.1</v>
      </c>
      <c r="Q13" s="209">
        <v>59.8</v>
      </c>
      <c r="R13" s="209">
        <v>60.5</v>
      </c>
      <c r="S13" s="209">
        <v>60.1</v>
      </c>
      <c r="T13" s="209">
        <v>59</v>
      </c>
      <c r="U13" s="209">
        <v>61</v>
      </c>
      <c r="V13" s="209">
        <v>60.5</v>
      </c>
      <c r="W13" s="209">
        <v>59.8</v>
      </c>
      <c r="X13" s="209">
        <v>59.1</v>
      </c>
      <c r="Y13" s="209">
        <v>58.6</v>
      </c>
      <c r="Z13" s="209">
        <v>59.2</v>
      </c>
      <c r="AA13" s="209">
        <v>58.7</v>
      </c>
      <c r="AB13" s="209">
        <v>58.4</v>
      </c>
      <c r="AC13" s="209">
        <v>58.2</v>
      </c>
      <c r="AD13" s="209">
        <v>58.6</v>
      </c>
      <c r="AE13" s="209">
        <v>58.3</v>
      </c>
      <c r="AF13" s="209">
        <v>58</v>
      </c>
      <c r="AG13" s="209">
        <v>58.3</v>
      </c>
      <c r="AH13" s="209">
        <v>57.2</v>
      </c>
      <c r="AI13" s="209">
        <v>57.3</v>
      </c>
      <c r="AJ13" s="209">
        <v>56.9</v>
      </c>
      <c r="AK13" s="209">
        <v>56.7</v>
      </c>
      <c r="AL13" s="209">
        <v>56.5</v>
      </c>
      <c r="AM13" s="209">
        <v>56.6</v>
      </c>
      <c r="AN13" s="209">
        <v>55.8</v>
      </c>
      <c r="AO13" s="209">
        <v>55.7</v>
      </c>
      <c r="AP13" s="209">
        <v>55.9</v>
      </c>
      <c r="AQ13" s="209">
        <v>54.8</v>
      </c>
      <c r="AR13" s="209">
        <v>53.7</v>
      </c>
      <c r="AS13" s="209">
        <v>54.8</v>
      </c>
      <c r="AT13" s="209">
        <v>54</v>
      </c>
      <c r="AU13" s="209">
        <v>54.1</v>
      </c>
      <c r="AV13" s="209">
        <v>53.9</v>
      </c>
      <c r="AW13" s="209">
        <v>53.4</v>
      </c>
      <c r="AX13" s="209">
        <v>53.2</v>
      </c>
      <c r="AY13" s="209">
        <v>52.6</v>
      </c>
      <c r="AZ13" s="209">
        <v>52.2</v>
      </c>
      <c r="BA13" s="209">
        <v>52.5</v>
      </c>
      <c r="BB13" s="209">
        <v>52.5</v>
      </c>
      <c r="BC13" s="209"/>
      <c r="BD13" s="209"/>
      <c r="BE13" s="209"/>
      <c r="BF13" s="209"/>
      <c r="BG13" s="209">
        <v>50.1</v>
      </c>
      <c r="BH13" s="209"/>
      <c r="BI13" s="209"/>
      <c r="BJ13" s="209"/>
      <c r="BK13" s="209"/>
    </row>
    <row r="14" spans="1:63" ht="12">
      <c r="A14" s="204"/>
      <c r="B14" s="205"/>
      <c r="C14" s="637"/>
      <c r="D14" s="224" t="s">
        <v>40</v>
      </c>
      <c r="E14" s="210">
        <v>62.3</v>
      </c>
      <c r="F14" s="210">
        <v>62.9</v>
      </c>
      <c r="G14" s="210">
        <v>63.1</v>
      </c>
      <c r="H14" s="210">
        <v>62.9</v>
      </c>
      <c r="I14" s="210">
        <v>64.1</v>
      </c>
      <c r="J14" s="210">
        <v>62.8</v>
      </c>
      <c r="K14" s="210">
        <v>62.9</v>
      </c>
      <c r="L14" s="210">
        <v>62.9</v>
      </c>
      <c r="M14" s="210">
        <v>62.6</v>
      </c>
      <c r="N14" s="210">
        <v>62.2</v>
      </c>
      <c r="O14" s="210">
        <v>61.5</v>
      </c>
      <c r="P14" s="210">
        <v>61</v>
      </c>
      <c r="Q14" s="210">
        <v>62.3</v>
      </c>
      <c r="R14" s="210">
        <v>62.2</v>
      </c>
      <c r="S14" s="210">
        <v>62.2</v>
      </c>
      <c r="T14" s="210">
        <v>61.5</v>
      </c>
      <c r="U14" s="210">
        <v>62.2</v>
      </c>
      <c r="V14" s="210">
        <v>61.7</v>
      </c>
      <c r="W14" s="210">
        <v>61.8</v>
      </c>
      <c r="X14" s="210">
        <v>60.4</v>
      </c>
      <c r="Y14" s="210">
        <v>61.1</v>
      </c>
      <c r="Z14" s="210">
        <v>61.1</v>
      </c>
      <c r="AA14" s="210">
        <v>60.3</v>
      </c>
      <c r="AB14" s="210">
        <v>60.8</v>
      </c>
      <c r="AC14" s="210">
        <v>60.7</v>
      </c>
      <c r="AD14" s="210">
        <v>61</v>
      </c>
      <c r="AE14" s="210">
        <v>59.9</v>
      </c>
      <c r="AF14" s="210">
        <v>60</v>
      </c>
      <c r="AG14" s="210">
        <v>59.9</v>
      </c>
      <c r="AH14" s="210">
        <v>59.7</v>
      </c>
      <c r="AI14" s="210">
        <v>59.7</v>
      </c>
      <c r="AJ14" s="210">
        <v>59.3</v>
      </c>
      <c r="AK14" s="210">
        <v>59.2</v>
      </c>
      <c r="AL14" s="210">
        <v>58.9</v>
      </c>
      <c r="AM14" s="210">
        <v>58.6</v>
      </c>
      <c r="AN14" s="210">
        <v>58</v>
      </c>
      <c r="AO14" s="210">
        <v>58.3</v>
      </c>
      <c r="AP14" s="210">
        <v>58.5</v>
      </c>
      <c r="AQ14" s="210">
        <v>57.5</v>
      </c>
      <c r="AR14" s="210">
        <v>56.7</v>
      </c>
      <c r="AS14" s="210">
        <v>57.6</v>
      </c>
      <c r="AT14" s="210">
        <v>56.7</v>
      </c>
      <c r="AU14" s="210">
        <v>56.7</v>
      </c>
      <c r="AV14" s="210">
        <v>56.8</v>
      </c>
      <c r="AW14" s="210">
        <v>56.3</v>
      </c>
      <c r="AX14" s="210">
        <v>56.1</v>
      </c>
      <c r="AY14" s="210">
        <v>55.6</v>
      </c>
      <c r="AZ14" s="210">
        <v>55.7</v>
      </c>
      <c r="BA14" s="210">
        <v>55.4</v>
      </c>
      <c r="BB14" s="210">
        <v>55.4</v>
      </c>
      <c r="BC14" s="210"/>
      <c r="BD14" s="210"/>
      <c r="BE14" s="210"/>
      <c r="BF14" s="210"/>
      <c r="BG14" s="210">
        <v>53.3</v>
      </c>
      <c r="BH14" s="210"/>
      <c r="BI14" s="210"/>
      <c r="BJ14" s="210"/>
      <c r="BK14" s="210"/>
    </row>
    <row r="15" spans="1:63" ht="12">
      <c r="A15" s="204"/>
      <c r="B15" s="205"/>
      <c r="C15" s="638"/>
      <c r="D15" s="225" t="s">
        <v>41</v>
      </c>
      <c r="E15" s="212">
        <v>62.9</v>
      </c>
      <c r="F15" s="212">
        <v>64.2</v>
      </c>
      <c r="G15" s="212">
        <v>65.3</v>
      </c>
      <c r="H15" s="212">
        <v>64.6</v>
      </c>
      <c r="I15" s="212">
        <v>64.2</v>
      </c>
      <c r="J15" s="212">
        <v>64.9</v>
      </c>
      <c r="K15" s="212">
        <v>64.2</v>
      </c>
      <c r="L15" s="212">
        <v>64</v>
      </c>
      <c r="M15" s="212">
        <v>64.4</v>
      </c>
      <c r="N15" s="212">
        <v>63.5</v>
      </c>
      <c r="O15" s="212">
        <v>63.5</v>
      </c>
      <c r="P15" s="212">
        <v>63.6</v>
      </c>
      <c r="Q15" s="212">
        <v>63</v>
      </c>
      <c r="R15" s="212">
        <v>63</v>
      </c>
      <c r="S15" s="212">
        <v>63.5</v>
      </c>
      <c r="T15" s="212">
        <v>62.8</v>
      </c>
      <c r="U15" s="212">
        <v>62.8</v>
      </c>
      <c r="V15" s="212">
        <v>62</v>
      </c>
      <c r="W15" s="212">
        <v>62.2</v>
      </c>
      <c r="X15" s="212">
        <v>61.4</v>
      </c>
      <c r="Y15" s="212">
        <v>62.1</v>
      </c>
      <c r="Z15" s="212">
        <v>61.7</v>
      </c>
      <c r="AA15" s="212">
        <v>62</v>
      </c>
      <c r="AB15" s="212">
        <v>62.8</v>
      </c>
      <c r="AC15" s="212">
        <v>63.1</v>
      </c>
      <c r="AD15" s="212">
        <v>62.1</v>
      </c>
      <c r="AE15" s="212">
        <v>61.9</v>
      </c>
      <c r="AF15" s="212">
        <v>61.5</v>
      </c>
      <c r="AG15" s="212">
        <v>61.5</v>
      </c>
      <c r="AH15" s="212">
        <v>60.9</v>
      </c>
      <c r="AI15" s="212">
        <v>61</v>
      </c>
      <c r="AJ15" s="212">
        <v>60.7</v>
      </c>
      <c r="AK15" s="212">
        <v>60.9</v>
      </c>
      <c r="AL15" s="212">
        <v>60.3</v>
      </c>
      <c r="AM15" s="212">
        <v>60.2</v>
      </c>
      <c r="AN15" s="212">
        <v>59.8</v>
      </c>
      <c r="AO15" s="212">
        <v>60.2</v>
      </c>
      <c r="AP15" s="212">
        <v>60.1</v>
      </c>
      <c r="AQ15" s="212">
        <v>58.9</v>
      </c>
      <c r="AR15" s="212">
        <v>58.7</v>
      </c>
      <c r="AS15" s="212">
        <v>59.2</v>
      </c>
      <c r="AT15" s="212">
        <v>58.8</v>
      </c>
      <c r="AU15" s="212">
        <v>58.4</v>
      </c>
      <c r="AV15" s="212">
        <v>58.6</v>
      </c>
      <c r="AW15" s="212">
        <v>58</v>
      </c>
      <c r="AX15" s="212">
        <v>58.1</v>
      </c>
      <c r="AY15" s="212">
        <v>57.4</v>
      </c>
      <c r="AZ15" s="212">
        <v>57.6</v>
      </c>
      <c r="BA15" s="212">
        <v>57.6</v>
      </c>
      <c r="BB15" s="212">
        <v>57.7</v>
      </c>
      <c r="BC15" s="212"/>
      <c r="BD15" s="212"/>
      <c r="BE15" s="212"/>
      <c r="BF15" s="212"/>
      <c r="BG15" s="212">
        <v>55.1</v>
      </c>
      <c r="BH15" s="212"/>
      <c r="BI15" s="212"/>
      <c r="BJ15" s="212"/>
      <c r="BK15" s="212"/>
    </row>
    <row r="16" spans="1:63" ht="13.5">
      <c r="A16" s="204"/>
      <c r="B16" s="213" t="s">
        <v>24</v>
      </c>
      <c r="C16" s="32" t="s">
        <v>6</v>
      </c>
      <c r="D16" s="221" t="s">
        <v>7</v>
      </c>
      <c r="E16" s="207">
        <v>18.5</v>
      </c>
      <c r="F16" s="207">
        <v>18.6</v>
      </c>
      <c r="G16" s="207">
        <v>18.6</v>
      </c>
      <c r="H16" s="207">
        <v>18.6</v>
      </c>
      <c r="I16" s="207">
        <v>18.5</v>
      </c>
      <c r="J16" s="207">
        <v>18.5</v>
      </c>
      <c r="K16" s="207">
        <v>18.7</v>
      </c>
      <c r="L16" s="207">
        <v>18.6</v>
      </c>
      <c r="M16" s="207">
        <v>18.5</v>
      </c>
      <c r="N16" s="207">
        <v>18.7</v>
      </c>
      <c r="O16" s="207">
        <v>18.9</v>
      </c>
      <c r="P16" s="207">
        <v>18.9</v>
      </c>
      <c r="Q16" s="207">
        <v>18.9</v>
      </c>
      <c r="R16" s="207">
        <v>18.8</v>
      </c>
      <c r="S16" s="207">
        <v>18.8</v>
      </c>
      <c r="T16" s="207">
        <v>18.8</v>
      </c>
      <c r="U16" s="207">
        <v>18.8</v>
      </c>
      <c r="V16" s="207">
        <v>18.8</v>
      </c>
      <c r="W16" s="207">
        <v>18.8</v>
      </c>
      <c r="X16" s="207">
        <v>18.9</v>
      </c>
      <c r="Y16" s="207">
        <v>19</v>
      </c>
      <c r="Z16" s="207">
        <v>18.9</v>
      </c>
      <c r="AA16" s="207">
        <v>18.9</v>
      </c>
      <c r="AB16" s="207">
        <v>18.7</v>
      </c>
      <c r="AC16" s="207">
        <v>18.9</v>
      </c>
      <c r="AD16" s="207">
        <v>18.9</v>
      </c>
      <c r="AE16" s="317">
        <v>18.7</v>
      </c>
      <c r="AF16" s="207">
        <v>18.7</v>
      </c>
      <c r="AG16" s="207">
        <v>18.6</v>
      </c>
      <c r="AH16" s="207">
        <v>18.6</v>
      </c>
      <c r="AI16" s="207">
        <v>18.5</v>
      </c>
      <c r="AJ16" s="207">
        <v>18.4</v>
      </c>
      <c r="AK16" s="478">
        <v>18.1</v>
      </c>
      <c r="AL16" s="207">
        <v>18.5</v>
      </c>
      <c r="AM16" s="207">
        <v>18.4</v>
      </c>
      <c r="AN16" s="207">
        <v>18.4</v>
      </c>
      <c r="AO16" s="207">
        <v>18.5</v>
      </c>
      <c r="AP16" s="207">
        <v>18.3</v>
      </c>
      <c r="AQ16" s="207">
        <v>18.2</v>
      </c>
      <c r="AR16" s="207">
        <v>18</v>
      </c>
      <c r="AS16" s="207">
        <v>18.1</v>
      </c>
      <c r="AT16" s="207">
        <v>18.2</v>
      </c>
      <c r="AU16" s="207">
        <v>17.9</v>
      </c>
      <c r="AV16" s="207">
        <v>17.9</v>
      </c>
      <c r="AW16" s="207">
        <v>17.8</v>
      </c>
      <c r="AX16" s="207">
        <v>18</v>
      </c>
      <c r="AY16" s="207">
        <v>17.5</v>
      </c>
      <c r="AZ16" s="207">
        <v>17.3</v>
      </c>
      <c r="BA16" s="207">
        <v>17.7</v>
      </c>
      <c r="BB16" s="207">
        <v>17.5</v>
      </c>
      <c r="BC16" s="207"/>
      <c r="BD16" s="207"/>
      <c r="BE16" s="207"/>
      <c r="BF16" s="207"/>
      <c r="BG16" s="207">
        <v>17</v>
      </c>
      <c r="BH16" s="207"/>
      <c r="BI16" s="207"/>
      <c r="BJ16" s="207"/>
      <c r="BK16" s="207"/>
    </row>
    <row r="17" spans="1:63" ht="12">
      <c r="A17" s="204"/>
      <c r="B17" s="213"/>
      <c r="C17" s="636" t="s">
        <v>8</v>
      </c>
      <c r="D17" s="223" t="s">
        <v>29</v>
      </c>
      <c r="E17" s="209">
        <v>21.1</v>
      </c>
      <c r="F17" s="209">
        <v>21.2</v>
      </c>
      <c r="G17" s="209">
        <v>21.1</v>
      </c>
      <c r="H17" s="209">
        <v>21.3</v>
      </c>
      <c r="I17" s="209">
        <v>21.2</v>
      </c>
      <c r="J17" s="209">
        <v>21.2</v>
      </c>
      <c r="K17" s="209">
        <v>21.2</v>
      </c>
      <c r="L17" s="209">
        <v>21.4</v>
      </c>
      <c r="M17" s="209">
        <v>21.3</v>
      </c>
      <c r="N17" s="209">
        <v>21.6</v>
      </c>
      <c r="O17" s="209">
        <v>21.4</v>
      </c>
      <c r="P17" s="209">
        <v>21.5</v>
      </c>
      <c r="Q17" s="209">
        <v>21.4</v>
      </c>
      <c r="R17" s="209">
        <v>21.2</v>
      </c>
      <c r="S17" s="209">
        <v>21.3</v>
      </c>
      <c r="T17" s="209">
        <v>21.3</v>
      </c>
      <c r="U17" s="209">
        <v>21.3</v>
      </c>
      <c r="V17" s="209">
        <v>21.2</v>
      </c>
      <c r="W17" s="209">
        <v>21.4</v>
      </c>
      <c r="X17" s="209">
        <v>21.1</v>
      </c>
      <c r="Y17" s="209">
        <v>21.1</v>
      </c>
      <c r="Z17" s="209">
        <v>21.1</v>
      </c>
      <c r="AA17" s="209">
        <v>21.2</v>
      </c>
      <c r="AB17" s="209">
        <v>20.8</v>
      </c>
      <c r="AC17" s="209">
        <v>20.9</v>
      </c>
      <c r="AD17" s="209">
        <v>20.8</v>
      </c>
      <c r="AE17" s="209">
        <v>20.7</v>
      </c>
      <c r="AF17" s="209">
        <v>20.6</v>
      </c>
      <c r="AG17" s="209">
        <v>20.6</v>
      </c>
      <c r="AH17" s="209">
        <v>20.3</v>
      </c>
      <c r="AI17" s="209">
        <v>20.6</v>
      </c>
      <c r="AJ17" s="209">
        <v>20.4</v>
      </c>
      <c r="AK17" s="209">
        <v>20.3</v>
      </c>
      <c r="AL17" s="209">
        <v>20.2</v>
      </c>
      <c r="AM17" s="209">
        <v>20.2</v>
      </c>
      <c r="AN17" s="209">
        <v>20.3</v>
      </c>
      <c r="AO17" s="209">
        <v>20</v>
      </c>
      <c r="AP17" s="209">
        <v>20.2</v>
      </c>
      <c r="AQ17" s="209">
        <v>19.7</v>
      </c>
      <c r="AR17" s="209">
        <v>19.5</v>
      </c>
      <c r="AS17" s="209">
        <v>19.8</v>
      </c>
      <c r="AT17" s="209">
        <v>19.6</v>
      </c>
      <c r="AU17" s="209">
        <v>19.4</v>
      </c>
      <c r="AV17" s="209">
        <v>19.3</v>
      </c>
      <c r="AW17" s="209">
        <v>19.1</v>
      </c>
      <c r="AX17" s="209">
        <v>19.1</v>
      </c>
      <c r="AY17" s="209">
        <v>18.9</v>
      </c>
      <c r="AZ17" s="209">
        <v>18.9</v>
      </c>
      <c r="BA17" s="209">
        <v>18.6</v>
      </c>
      <c r="BB17" s="209">
        <v>18.6</v>
      </c>
      <c r="BC17" s="209"/>
      <c r="BD17" s="209"/>
      <c r="BE17" s="209"/>
      <c r="BF17" s="209"/>
      <c r="BG17" s="209">
        <v>18.7</v>
      </c>
      <c r="BH17" s="209"/>
      <c r="BI17" s="209"/>
      <c r="BJ17" s="209"/>
      <c r="BK17" s="209"/>
    </row>
    <row r="18" spans="1:63" ht="12">
      <c r="A18" s="204"/>
      <c r="B18" s="213"/>
      <c r="C18" s="637"/>
      <c r="D18" s="224" t="s">
        <v>31</v>
      </c>
      <c r="E18" s="210">
        <v>23.3</v>
      </c>
      <c r="F18" s="210">
        <v>24</v>
      </c>
      <c r="G18" s="210">
        <v>23.5</v>
      </c>
      <c r="H18" s="210">
        <v>23.9</v>
      </c>
      <c r="I18" s="210">
        <v>23.8</v>
      </c>
      <c r="J18" s="210">
        <v>23.7</v>
      </c>
      <c r="K18" s="210">
        <v>23.9</v>
      </c>
      <c r="L18" s="210">
        <v>24.2</v>
      </c>
      <c r="M18" s="210">
        <v>23.8</v>
      </c>
      <c r="N18" s="210">
        <v>23.9</v>
      </c>
      <c r="O18" s="210">
        <v>23.8</v>
      </c>
      <c r="P18" s="210">
        <v>23.7</v>
      </c>
      <c r="Q18" s="210">
        <v>24.4</v>
      </c>
      <c r="R18" s="210">
        <v>23.7</v>
      </c>
      <c r="S18" s="210">
        <v>24</v>
      </c>
      <c r="T18" s="210">
        <v>24</v>
      </c>
      <c r="U18" s="210">
        <v>23.6</v>
      </c>
      <c r="V18" s="210">
        <v>23.9</v>
      </c>
      <c r="W18" s="210">
        <v>24.1</v>
      </c>
      <c r="X18" s="210">
        <v>24</v>
      </c>
      <c r="Y18" s="210">
        <v>23.7</v>
      </c>
      <c r="Z18" s="210">
        <v>23.4</v>
      </c>
      <c r="AA18" s="210">
        <v>23.2</v>
      </c>
      <c r="AB18" s="210">
        <v>23.4</v>
      </c>
      <c r="AC18" s="210">
        <v>23.3</v>
      </c>
      <c r="AD18" s="210">
        <v>23.3</v>
      </c>
      <c r="AE18" s="210">
        <v>23.1</v>
      </c>
      <c r="AF18" s="210">
        <v>22.8</v>
      </c>
      <c r="AG18" s="210">
        <v>22.7</v>
      </c>
      <c r="AH18" s="210">
        <v>22.8</v>
      </c>
      <c r="AI18" s="210">
        <v>22.8</v>
      </c>
      <c r="AJ18" s="210">
        <v>22.9</v>
      </c>
      <c r="AK18" s="210">
        <v>22.5</v>
      </c>
      <c r="AL18" s="210">
        <v>22.7</v>
      </c>
      <c r="AM18" s="210">
        <v>22.6</v>
      </c>
      <c r="AN18" s="210">
        <v>22.5</v>
      </c>
      <c r="AO18" s="210">
        <v>22.8</v>
      </c>
      <c r="AP18" s="210">
        <v>22.4</v>
      </c>
      <c r="AQ18" s="210">
        <v>22</v>
      </c>
      <c r="AR18" s="210">
        <v>22</v>
      </c>
      <c r="AS18" s="210">
        <v>21.7</v>
      </c>
      <c r="AT18" s="210">
        <v>21.7</v>
      </c>
      <c r="AU18" s="210">
        <v>21.6</v>
      </c>
      <c r="AV18" s="210">
        <v>21.4</v>
      </c>
      <c r="AW18" s="210">
        <v>21.3</v>
      </c>
      <c r="AX18" s="210">
        <v>21.2</v>
      </c>
      <c r="AY18" s="210">
        <v>20.9</v>
      </c>
      <c r="AZ18" s="210">
        <v>20.9</v>
      </c>
      <c r="BA18" s="210">
        <v>20.8</v>
      </c>
      <c r="BB18" s="210">
        <v>20.7</v>
      </c>
      <c r="BC18" s="210"/>
      <c r="BD18" s="210"/>
      <c r="BE18" s="210"/>
      <c r="BF18" s="210"/>
      <c r="BG18" s="210">
        <v>20.1</v>
      </c>
      <c r="BH18" s="210"/>
      <c r="BI18" s="210"/>
      <c r="BJ18" s="210"/>
      <c r="BK18" s="210"/>
    </row>
    <row r="19" spans="1:63" ht="12">
      <c r="A19" s="204"/>
      <c r="B19" s="213"/>
      <c r="C19" s="637"/>
      <c r="D19" s="224" t="s">
        <v>32</v>
      </c>
      <c r="E19" s="210">
        <v>26.4</v>
      </c>
      <c r="F19" s="210">
        <v>26.7</v>
      </c>
      <c r="G19" s="210">
        <v>27.3</v>
      </c>
      <c r="H19" s="210">
        <v>26.9</v>
      </c>
      <c r="I19" s="210">
        <v>26.3</v>
      </c>
      <c r="J19" s="210">
        <v>27.2</v>
      </c>
      <c r="K19" s="210">
        <v>27.1</v>
      </c>
      <c r="L19" s="210">
        <v>27.3</v>
      </c>
      <c r="M19" s="210">
        <v>26.8</v>
      </c>
      <c r="N19" s="210">
        <v>27.4</v>
      </c>
      <c r="O19" s="210">
        <v>27.1</v>
      </c>
      <c r="P19" s="210">
        <v>27.2</v>
      </c>
      <c r="Q19" s="210">
        <v>27.3</v>
      </c>
      <c r="R19" s="210">
        <v>27.2</v>
      </c>
      <c r="S19" s="210">
        <v>27.2</v>
      </c>
      <c r="T19" s="210">
        <v>26.8</v>
      </c>
      <c r="U19" s="210">
        <v>26.6</v>
      </c>
      <c r="V19" s="210">
        <v>27</v>
      </c>
      <c r="W19" s="210">
        <v>26.8</v>
      </c>
      <c r="X19" s="210">
        <v>26.6</v>
      </c>
      <c r="Y19" s="210">
        <v>26.7</v>
      </c>
      <c r="Z19" s="210">
        <v>26.4</v>
      </c>
      <c r="AA19" s="210">
        <v>26.5</v>
      </c>
      <c r="AB19" s="210">
        <v>26</v>
      </c>
      <c r="AC19" s="210">
        <v>26.4</v>
      </c>
      <c r="AD19" s="210">
        <v>26.2</v>
      </c>
      <c r="AE19" s="210">
        <v>26</v>
      </c>
      <c r="AF19" s="210">
        <v>25.8</v>
      </c>
      <c r="AG19" s="210">
        <v>25.7</v>
      </c>
      <c r="AH19" s="210">
        <v>25.3</v>
      </c>
      <c r="AI19" s="210">
        <v>25.7</v>
      </c>
      <c r="AJ19" s="210">
        <v>25.3</v>
      </c>
      <c r="AK19" s="210">
        <v>25.4</v>
      </c>
      <c r="AL19" s="210">
        <v>25.5</v>
      </c>
      <c r="AM19" s="210">
        <v>25.3</v>
      </c>
      <c r="AN19" s="210">
        <v>25.5</v>
      </c>
      <c r="AO19" s="210">
        <v>25.3</v>
      </c>
      <c r="AP19" s="210">
        <v>25.2</v>
      </c>
      <c r="AQ19" s="210">
        <v>24.6</v>
      </c>
      <c r="AR19" s="210">
        <v>24.4</v>
      </c>
      <c r="AS19" s="210">
        <v>24.4</v>
      </c>
      <c r="AT19" s="210">
        <v>24.1</v>
      </c>
      <c r="AU19" s="210">
        <v>24.3</v>
      </c>
      <c r="AV19" s="210">
        <v>23.9</v>
      </c>
      <c r="AW19" s="210">
        <v>23.8</v>
      </c>
      <c r="AX19" s="210">
        <v>23.7</v>
      </c>
      <c r="AY19" s="210">
        <v>23.4</v>
      </c>
      <c r="AZ19" s="210">
        <v>23.1</v>
      </c>
      <c r="BA19" s="210">
        <v>23.1</v>
      </c>
      <c r="BB19" s="210">
        <v>23.1</v>
      </c>
      <c r="BC19" s="210"/>
      <c r="BD19" s="210"/>
      <c r="BE19" s="210"/>
      <c r="BF19" s="210"/>
      <c r="BG19" s="210">
        <v>22.4</v>
      </c>
      <c r="BH19" s="210"/>
      <c r="BI19" s="210"/>
      <c r="BJ19" s="210"/>
      <c r="BK19" s="210"/>
    </row>
    <row r="20" spans="1:63" ht="12">
      <c r="A20" s="204"/>
      <c r="B20" s="213"/>
      <c r="C20" s="637"/>
      <c r="D20" s="224" t="s">
        <v>33</v>
      </c>
      <c r="E20" s="210">
        <v>30.1</v>
      </c>
      <c r="F20" s="210">
        <v>30.5</v>
      </c>
      <c r="G20" s="210">
        <v>30.5</v>
      </c>
      <c r="H20" s="210">
        <v>29.6</v>
      </c>
      <c r="I20" s="210">
        <v>30.4</v>
      </c>
      <c r="J20" s="210">
        <v>30.1</v>
      </c>
      <c r="K20" s="210">
        <v>30.7</v>
      </c>
      <c r="L20" s="210">
        <v>30.4</v>
      </c>
      <c r="M20" s="210">
        <v>31.2</v>
      </c>
      <c r="N20" s="210">
        <v>30.3</v>
      </c>
      <c r="O20" s="210">
        <v>30.5</v>
      </c>
      <c r="P20" s="210">
        <v>31.4</v>
      </c>
      <c r="Q20" s="210">
        <v>30.9</v>
      </c>
      <c r="R20" s="210">
        <v>30.8</v>
      </c>
      <c r="S20" s="210">
        <v>30.5</v>
      </c>
      <c r="T20" s="210">
        <v>30.8</v>
      </c>
      <c r="U20" s="210">
        <v>30.3</v>
      </c>
      <c r="V20" s="210">
        <v>30.3</v>
      </c>
      <c r="W20" s="210">
        <v>30.6</v>
      </c>
      <c r="X20" s="210">
        <v>30.2</v>
      </c>
      <c r="Y20" s="210">
        <v>30</v>
      </c>
      <c r="Z20" s="210">
        <v>29.8</v>
      </c>
      <c r="AA20" s="210">
        <v>29.9</v>
      </c>
      <c r="AB20" s="210">
        <v>29.8</v>
      </c>
      <c r="AC20" s="210">
        <v>29.4</v>
      </c>
      <c r="AD20" s="210">
        <v>29.1</v>
      </c>
      <c r="AE20" s="210">
        <v>29.3</v>
      </c>
      <c r="AF20" s="210">
        <v>28.8</v>
      </c>
      <c r="AG20" s="210">
        <v>28.5</v>
      </c>
      <c r="AH20" s="210">
        <v>29</v>
      </c>
      <c r="AI20" s="210">
        <v>28.8</v>
      </c>
      <c r="AJ20" s="210">
        <v>28.8</v>
      </c>
      <c r="AK20" s="210">
        <v>28.5</v>
      </c>
      <c r="AL20" s="210">
        <v>28.5</v>
      </c>
      <c r="AM20" s="210">
        <v>28.8</v>
      </c>
      <c r="AN20" s="210">
        <v>28.5</v>
      </c>
      <c r="AO20" s="210">
        <v>28.4</v>
      </c>
      <c r="AP20" s="210">
        <v>28.2</v>
      </c>
      <c r="AQ20" s="210">
        <v>27.5</v>
      </c>
      <c r="AR20" s="210">
        <v>27.2</v>
      </c>
      <c r="AS20" s="210">
        <v>27.4</v>
      </c>
      <c r="AT20" s="210">
        <v>27.1</v>
      </c>
      <c r="AU20" s="210">
        <v>28.1</v>
      </c>
      <c r="AV20" s="210">
        <v>26.7</v>
      </c>
      <c r="AW20" s="210">
        <v>26.3</v>
      </c>
      <c r="AX20" s="210">
        <v>26.3</v>
      </c>
      <c r="AY20" s="210">
        <v>25.9</v>
      </c>
      <c r="AZ20" s="210">
        <v>26</v>
      </c>
      <c r="BA20" s="210">
        <v>25.7</v>
      </c>
      <c r="BB20" s="210">
        <v>25.5</v>
      </c>
      <c r="BC20" s="210"/>
      <c r="BD20" s="210"/>
      <c r="BE20" s="210"/>
      <c r="BF20" s="210"/>
      <c r="BG20" s="210">
        <v>24.8</v>
      </c>
      <c r="BH20" s="210"/>
      <c r="BI20" s="210"/>
      <c r="BJ20" s="210"/>
      <c r="BK20" s="210"/>
    </row>
    <row r="21" spans="1:63" ht="12">
      <c r="A21" s="204"/>
      <c r="B21" s="213"/>
      <c r="C21" s="637"/>
      <c r="D21" s="224" t="s">
        <v>34</v>
      </c>
      <c r="E21" s="210">
        <v>33.9</v>
      </c>
      <c r="F21" s="210">
        <v>35</v>
      </c>
      <c r="G21" s="210">
        <v>34.7</v>
      </c>
      <c r="H21" s="210">
        <v>34.5</v>
      </c>
      <c r="I21" s="210">
        <v>34.4</v>
      </c>
      <c r="J21" s="210">
        <v>34.6</v>
      </c>
      <c r="K21" s="210">
        <v>34.9</v>
      </c>
      <c r="L21" s="210">
        <v>34.8</v>
      </c>
      <c r="M21" s="210">
        <v>35</v>
      </c>
      <c r="N21" s="210">
        <v>35.3</v>
      </c>
      <c r="O21" s="210">
        <v>34.7</v>
      </c>
      <c r="P21" s="210">
        <v>34.8</v>
      </c>
      <c r="Q21" s="210">
        <v>36.1</v>
      </c>
      <c r="R21" s="210">
        <v>35.1</v>
      </c>
      <c r="S21" s="210">
        <v>35.2</v>
      </c>
      <c r="T21" s="210">
        <v>35</v>
      </c>
      <c r="U21" s="210">
        <v>34.3</v>
      </c>
      <c r="V21" s="210">
        <v>35.2</v>
      </c>
      <c r="W21" s="210">
        <v>34.5</v>
      </c>
      <c r="X21" s="210">
        <v>34.2</v>
      </c>
      <c r="Y21" s="210">
        <v>33.8</v>
      </c>
      <c r="Z21" s="210">
        <v>33.9</v>
      </c>
      <c r="AA21" s="210">
        <v>33.9</v>
      </c>
      <c r="AB21" s="210">
        <v>33.5</v>
      </c>
      <c r="AC21" s="210">
        <v>33.4</v>
      </c>
      <c r="AD21" s="210">
        <v>33.4</v>
      </c>
      <c r="AE21" s="210">
        <v>33.4</v>
      </c>
      <c r="AF21" s="210">
        <v>32.6</v>
      </c>
      <c r="AG21" s="210">
        <v>32.6</v>
      </c>
      <c r="AH21" s="210">
        <v>32.8</v>
      </c>
      <c r="AI21" s="210">
        <v>33</v>
      </c>
      <c r="AJ21" s="210">
        <v>32.7</v>
      </c>
      <c r="AK21" s="210">
        <v>32.7</v>
      </c>
      <c r="AL21" s="210">
        <v>32.8</v>
      </c>
      <c r="AM21" s="210">
        <v>32.6</v>
      </c>
      <c r="AN21" s="210">
        <v>32.6</v>
      </c>
      <c r="AO21" s="210">
        <v>32.6</v>
      </c>
      <c r="AP21" s="210">
        <v>32.2</v>
      </c>
      <c r="AQ21" s="210">
        <v>31.1</v>
      </c>
      <c r="AR21" s="210">
        <v>31</v>
      </c>
      <c r="AS21" s="210">
        <v>31.1</v>
      </c>
      <c r="AT21" s="210">
        <v>30.3</v>
      </c>
      <c r="AU21" s="210">
        <v>30.7</v>
      </c>
      <c r="AV21" s="210">
        <v>30.4</v>
      </c>
      <c r="AW21" s="210">
        <v>29.9</v>
      </c>
      <c r="AX21" s="210">
        <v>29.7</v>
      </c>
      <c r="AY21" s="210">
        <v>29.3</v>
      </c>
      <c r="AZ21" s="210">
        <v>29.2</v>
      </c>
      <c r="BA21" s="210">
        <v>28.9</v>
      </c>
      <c r="BB21" s="210">
        <v>28.7</v>
      </c>
      <c r="BC21" s="210"/>
      <c r="BD21" s="210"/>
      <c r="BE21" s="210"/>
      <c r="BF21" s="210"/>
      <c r="BG21" s="210">
        <v>27.5</v>
      </c>
      <c r="BH21" s="210"/>
      <c r="BI21" s="210"/>
      <c r="BJ21" s="210"/>
      <c r="BK21" s="210"/>
    </row>
    <row r="22" spans="1:63" ht="12">
      <c r="A22" s="204"/>
      <c r="B22" s="213"/>
      <c r="C22" s="638"/>
      <c r="D22" s="225" t="s">
        <v>35</v>
      </c>
      <c r="E22" s="212">
        <v>38.7</v>
      </c>
      <c r="F22" s="212">
        <v>39.2</v>
      </c>
      <c r="G22" s="212">
        <v>39.8</v>
      </c>
      <c r="H22" s="212">
        <v>39.9</v>
      </c>
      <c r="I22" s="212">
        <v>39</v>
      </c>
      <c r="J22" s="212">
        <v>40.3</v>
      </c>
      <c r="K22" s="212">
        <v>40.2</v>
      </c>
      <c r="L22" s="212">
        <v>39.8</v>
      </c>
      <c r="M22" s="212">
        <v>40.3</v>
      </c>
      <c r="N22" s="212">
        <v>40.2</v>
      </c>
      <c r="O22" s="212">
        <v>40.3</v>
      </c>
      <c r="P22" s="212">
        <v>40.2</v>
      </c>
      <c r="Q22" s="212">
        <v>40.1</v>
      </c>
      <c r="R22" s="212">
        <v>40.4</v>
      </c>
      <c r="S22" s="212">
        <v>39.1</v>
      </c>
      <c r="T22" s="212">
        <v>39.9</v>
      </c>
      <c r="U22" s="212">
        <v>39.3</v>
      </c>
      <c r="V22" s="212">
        <v>39.8</v>
      </c>
      <c r="W22" s="212">
        <v>39.4</v>
      </c>
      <c r="X22" s="212">
        <v>39.5</v>
      </c>
      <c r="Y22" s="212">
        <v>39.3</v>
      </c>
      <c r="Z22" s="212">
        <v>38.5</v>
      </c>
      <c r="AA22" s="212">
        <v>39.1</v>
      </c>
      <c r="AB22" s="212">
        <v>38.8</v>
      </c>
      <c r="AC22" s="212">
        <v>38.4</v>
      </c>
      <c r="AD22" s="212">
        <v>38.3</v>
      </c>
      <c r="AE22" s="212">
        <v>38.1</v>
      </c>
      <c r="AF22" s="212">
        <v>38.4</v>
      </c>
      <c r="AG22" s="212">
        <v>38.2</v>
      </c>
      <c r="AH22" s="212">
        <v>37.9</v>
      </c>
      <c r="AI22" s="212">
        <v>37.3</v>
      </c>
      <c r="AJ22" s="212">
        <v>38.2</v>
      </c>
      <c r="AK22" s="212">
        <v>37.8</v>
      </c>
      <c r="AL22" s="212">
        <v>37.6</v>
      </c>
      <c r="AM22" s="212">
        <v>37.5</v>
      </c>
      <c r="AN22" s="212">
        <v>37.4</v>
      </c>
      <c r="AO22" s="212">
        <v>37.3</v>
      </c>
      <c r="AP22" s="212">
        <v>36.7</v>
      </c>
      <c r="AQ22" s="212">
        <v>36</v>
      </c>
      <c r="AR22" s="212">
        <v>35.7</v>
      </c>
      <c r="AS22" s="212">
        <v>35.6</v>
      </c>
      <c r="AT22" s="212">
        <v>35.3</v>
      </c>
      <c r="AU22" s="212">
        <v>35.7</v>
      </c>
      <c r="AV22" s="212">
        <v>34.4</v>
      </c>
      <c r="AW22" s="212">
        <v>34.3</v>
      </c>
      <c r="AX22" s="212">
        <v>33.9</v>
      </c>
      <c r="AY22" s="212">
        <v>33.7</v>
      </c>
      <c r="AZ22" s="212">
        <v>33.3</v>
      </c>
      <c r="BA22" s="212">
        <v>33.2</v>
      </c>
      <c r="BB22" s="212">
        <v>32.8</v>
      </c>
      <c r="BC22" s="212"/>
      <c r="BD22" s="212"/>
      <c r="BE22" s="212"/>
      <c r="BF22" s="212"/>
      <c r="BG22" s="212">
        <v>31</v>
      </c>
      <c r="BH22" s="212"/>
      <c r="BI22" s="212"/>
      <c r="BJ22" s="212"/>
      <c r="BK22" s="212"/>
    </row>
    <row r="23" spans="1:63" ht="12">
      <c r="A23" s="204"/>
      <c r="B23" s="213"/>
      <c r="C23" s="639" t="s">
        <v>16</v>
      </c>
      <c r="D23" s="221" t="s">
        <v>36</v>
      </c>
      <c r="E23" s="207">
        <v>44.3</v>
      </c>
      <c r="F23" s="207">
        <v>44.1</v>
      </c>
      <c r="G23" s="207">
        <v>44.4</v>
      </c>
      <c r="H23" s="207">
        <v>45</v>
      </c>
      <c r="I23" s="207">
        <v>44.4</v>
      </c>
      <c r="J23" s="207">
        <v>45</v>
      </c>
      <c r="K23" s="207">
        <v>45.1</v>
      </c>
      <c r="L23" s="207">
        <v>45.4</v>
      </c>
      <c r="M23" s="207">
        <v>45.4</v>
      </c>
      <c r="N23" s="207">
        <v>45</v>
      </c>
      <c r="O23" s="207">
        <v>46.2</v>
      </c>
      <c r="P23" s="207">
        <v>45.7</v>
      </c>
      <c r="Q23" s="207">
        <v>45</v>
      </c>
      <c r="R23" s="207">
        <v>45.3</v>
      </c>
      <c r="S23" s="207">
        <v>44.9</v>
      </c>
      <c r="T23" s="207">
        <v>44.5</v>
      </c>
      <c r="U23" s="207">
        <v>44.5</v>
      </c>
      <c r="V23" s="207">
        <v>44.6</v>
      </c>
      <c r="W23" s="207">
        <v>43.6</v>
      </c>
      <c r="X23" s="207">
        <v>43.7</v>
      </c>
      <c r="Y23" s="207">
        <v>44</v>
      </c>
      <c r="Z23" s="207">
        <v>44.4</v>
      </c>
      <c r="AA23" s="207">
        <v>44.1</v>
      </c>
      <c r="AB23" s="207">
        <v>43.6</v>
      </c>
      <c r="AC23" s="207">
        <v>43.4</v>
      </c>
      <c r="AD23" s="207">
        <v>43.5</v>
      </c>
      <c r="AE23" s="207">
        <v>43.2</v>
      </c>
      <c r="AF23" s="207">
        <v>43.4</v>
      </c>
      <c r="AG23" s="207">
        <v>43.1</v>
      </c>
      <c r="AH23" s="207">
        <v>43</v>
      </c>
      <c r="AI23" s="207">
        <v>42.6</v>
      </c>
      <c r="AJ23" s="207">
        <v>42.5</v>
      </c>
      <c r="AK23" s="207">
        <v>42.7</v>
      </c>
      <c r="AL23" s="207">
        <v>42.5</v>
      </c>
      <c r="AM23" s="207">
        <v>42.3</v>
      </c>
      <c r="AN23" s="207">
        <v>42.2</v>
      </c>
      <c r="AO23" s="207">
        <v>42.5</v>
      </c>
      <c r="AP23" s="207">
        <v>42</v>
      </c>
      <c r="AQ23" s="207">
        <v>40.9</v>
      </c>
      <c r="AR23" s="207">
        <v>40.8</v>
      </c>
      <c r="AS23" s="207">
        <v>40.8</v>
      </c>
      <c r="AT23" s="207">
        <v>40.5</v>
      </c>
      <c r="AU23" s="207">
        <v>40</v>
      </c>
      <c r="AV23" s="207">
        <v>39.8</v>
      </c>
      <c r="AW23" s="207">
        <v>39.4</v>
      </c>
      <c r="AX23" s="207">
        <v>38.9</v>
      </c>
      <c r="AY23" s="207">
        <v>38.7</v>
      </c>
      <c r="AZ23" s="207">
        <v>38.5</v>
      </c>
      <c r="BA23" s="207">
        <v>38</v>
      </c>
      <c r="BB23" s="207">
        <v>37.7</v>
      </c>
      <c r="BC23" s="207"/>
      <c r="BD23" s="207"/>
      <c r="BE23" s="207"/>
      <c r="BF23" s="207"/>
      <c r="BG23" s="207">
        <v>35</v>
      </c>
      <c r="BH23" s="207"/>
      <c r="BI23" s="207"/>
      <c r="BJ23" s="207"/>
      <c r="BK23" s="207"/>
    </row>
    <row r="24" spans="1:63" ht="12">
      <c r="A24" s="204"/>
      <c r="B24" s="213"/>
      <c r="C24" s="639"/>
      <c r="D24" s="221" t="s">
        <v>37</v>
      </c>
      <c r="E24" s="207">
        <v>47.7</v>
      </c>
      <c r="F24" s="207">
        <v>48.4</v>
      </c>
      <c r="G24" s="207">
        <v>47.7</v>
      </c>
      <c r="H24" s="207">
        <v>48</v>
      </c>
      <c r="I24" s="207">
        <v>48.3</v>
      </c>
      <c r="J24" s="207">
        <v>48</v>
      </c>
      <c r="K24" s="207">
        <v>48.3</v>
      </c>
      <c r="L24" s="207">
        <v>48.7</v>
      </c>
      <c r="M24" s="207">
        <v>48.6</v>
      </c>
      <c r="N24" s="207">
        <v>48.4</v>
      </c>
      <c r="O24" s="207">
        <v>48.6</v>
      </c>
      <c r="P24" s="207">
        <v>48.4</v>
      </c>
      <c r="Q24" s="207">
        <v>48.5</v>
      </c>
      <c r="R24" s="207">
        <v>47.9</v>
      </c>
      <c r="S24" s="207">
        <v>47.8</v>
      </c>
      <c r="T24" s="207">
        <v>48.1</v>
      </c>
      <c r="U24" s="207">
        <v>47.7</v>
      </c>
      <c r="V24" s="207">
        <v>47.9</v>
      </c>
      <c r="W24" s="207">
        <v>47.8</v>
      </c>
      <c r="X24" s="207">
        <v>47.3</v>
      </c>
      <c r="Y24" s="207">
        <v>47.8</v>
      </c>
      <c r="Z24" s="207">
        <v>46.8</v>
      </c>
      <c r="AA24" s="207">
        <v>47.5</v>
      </c>
      <c r="AB24" s="207">
        <v>47.5</v>
      </c>
      <c r="AC24" s="207">
        <v>47.5</v>
      </c>
      <c r="AD24" s="207">
        <v>47.3</v>
      </c>
      <c r="AE24" s="207">
        <v>46.9</v>
      </c>
      <c r="AF24" s="207">
        <v>46.8</v>
      </c>
      <c r="AG24" s="207">
        <v>46.5</v>
      </c>
      <c r="AH24" s="207">
        <v>46.8</v>
      </c>
      <c r="AI24" s="207">
        <v>46.9</v>
      </c>
      <c r="AJ24" s="207">
        <v>46.8</v>
      </c>
      <c r="AK24" s="207">
        <v>46.9</v>
      </c>
      <c r="AL24" s="207">
        <v>46.6</v>
      </c>
      <c r="AM24" s="207">
        <v>46.5</v>
      </c>
      <c r="AN24" s="207">
        <v>46.4</v>
      </c>
      <c r="AO24" s="207">
        <v>46.9</v>
      </c>
      <c r="AP24" s="207">
        <v>46.1</v>
      </c>
      <c r="AQ24" s="207">
        <v>45.3</v>
      </c>
      <c r="AR24" s="207">
        <v>44.9</v>
      </c>
      <c r="AS24" s="207">
        <v>45.6</v>
      </c>
      <c r="AT24" s="207">
        <v>44.9</v>
      </c>
      <c r="AU24" s="207">
        <v>44.6</v>
      </c>
      <c r="AV24" s="207">
        <v>44.1</v>
      </c>
      <c r="AW24" s="207">
        <v>43.6</v>
      </c>
      <c r="AX24" s="207">
        <v>43.7</v>
      </c>
      <c r="AY24" s="207">
        <v>43.2</v>
      </c>
      <c r="AZ24" s="207">
        <v>43.2</v>
      </c>
      <c r="BA24" s="207">
        <v>42.6</v>
      </c>
      <c r="BB24" s="207">
        <v>42.3</v>
      </c>
      <c r="BC24" s="207"/>
      <c r="BD24" s="207"/>
      <c r="BE24" s="207"/>
      <c r="BF24" s="207"/>
      <c r="BG24" s="207">
        <v>39.6</v>
      </c>
      <c r="BH24" s="207"/>
      <c r="BI24" s="207"/>
      <c r="BJ24" s="207"/>
      <c r="BK24" s="207"/>
    </row>
    <row r="25" spans="1:63" ht="12">
      <c r="A25" s="204"/>
      <c r="B25" s="213"/>
      <c r="C25" s="639"/>
      <c r="D25" s="221" t="s">
        <v>38</v>
      </c>
      <c r="E25" s="207">
        <v>50.3</v>
      </c>
      <c r="F25" s="207">
        <v>50.8</v>
      </c>
      <c r="G25" s="207">
        <v>50.3</v>
      </c>
      <c r="H25" s="207">
        <v>50.4</v>
      </c>
      <c r="I25" s="207">
        <v>50.2</v>
      </c>
      <c r="J25" s="207">
        <v>50.8</v>
      </c>
      <c r="K25" s="207">
        <v>51.1</v>
      </c>
      <c r="L25" s="207">
        <v>51.2</v>
      </c>
      <c r="M25" s="207">
        <v>51.5</v>
      </c>
      <c r="N25" s="207">
        <v>50.7</v>
      </c>
      <c r="O25" s="207">
        <v>51.4</v>
      </c>
      <c r="P25" s="207">
        <v>51.1</v>
      </c>
      <c r="Q25" s="207">
        <v>50.7</v>
      </c>
      <c r="R25" s="207">
        <v>51.1</v>
      </c>
      <c r="S25" s="207">
        <v>50.6</v>
      </c>
      <c r="T25" s="207">
        <v>50.8</v>
      </c>
      <c r="U25" s="207">
        <v>50.2</v>
      </c>
      <c r="V25" s="207">
        <v>50.7</v>
      </c>
      <c r="W25" s="207">
        <v>50.9</v>
      </c>
      <c r="X25" s="207">
        <v>50.4</v>
      </c>
      <c r="Y25" s="207">
        <v>50</v>
      </c>
      <c r="Z25" s="207">
        <v>50.2</v>
      </c>
      <c r="AA25" s="207">
        <v>50.1</v>
      </c>
      <c r="AB25" s="207">
        <v>50.9</v>
      </c>
      <c r="AC25" s="207">
        <v>50.1</v>
      </c>
      <c r="AD25" s="207">
        <v>50.2</v>
      </c>
      <c r="AE25" s="207">
        <v>49.7</v>
      </c>
      <c r="AF25" s="207">
        <v>49.8</v>
      </c>
      <c r="AG25" s="207">
        <v>50</v>
      </c>
      <c r="AH25" s="207">
        <v>49.9</v>
      </c>
      <c r="AI25" s="207">
        <v>50.1</v>
      </c>
      <c r="AJ25" s="207">
        <v>50.8</v>
      </c>
      <c r="AK25" s="207">
        <v>49.6</v>
      </c>
      <c r="AL25" s="207">
        <v>49.7</v>
      </c>
      <c r="AM25" s="207">
        <v>49.5</v>
      </c>
      <c r="AN25" s="207">
        <v>49.3</v>
      </c>
      <c r="AO25" s="207">
        <v>49.4</v>
      </c>
      <c r="AP25" s="207">
        <v>49.3</v>
      </c>
      <c r="AQ25" s="207">
        <v>48.4</v>
      </c>
      <c r="AR25" s="207">
        <v>48.3</v>
      </c>
      <c r="AS25" s="207">
        <v>48.6</v>
      </c>
      <c r="AT25" s="207">
        <v>48.1</v>
      </c>
      <c r="AU25" s="207">
        <v>47.8</v>
      </c>
      <c r="AV25" s="207">
        <v>47.3</v>
      </c>
      <c r="AW25" s="207">
        <v>47.1</v>
      </c>
      <c r="AX25" s="207">
        <v>47</v>
      </c>
      <c r="AY25" s="207">
        <v>46.2</v>
      </c>
      <c r="AZ25" s="207">
        <v>46.5</v>
      </c>
      <c r="BA25" s="207">
        <v>45.8</v>
      </c>
      <c r="BB25" s="207">
        <v>46.1</v>
      </c>
      <c r="BC25" s="207"/>
      <c r="BD25" s="207"/>
      <c r="BE25" s="207"/>
      <c r="BF25" s="207"/>
      <c r="BG25" s="207">
        <v>43.5</v>
      </c>
      <c r="BH25" s="207"/>
      <c r="BI25" s="207"/>
      <c r="BJ25" s="207"/>
      <c r="BK25" s="207"/>
    </row>
    <row r="26" spans="1:63" ht="12">
      <c r="A26" s="204"/>
      <c r="B26" s="213"/>
      <c r="C26" s="636" t="s">
        <v>20</v>
      </c>
      <c r="D26" s="223" t="s">
        <v>39</v>
      </c>
      <c r="E26" s="209">
        <v>51.3</v>
      </c>
      <c r="F26" s="209">
        <v>52.5</v>
      </c>
      <c r="G26" s="209">
        <v>52.8</v>
      </c>
      <c r="H26" s="209">
        <v>51.9</v>
      </c>
      <c r="I26" s="209">
        <v>52.6</v>
      </c>
      <c r="J26" s="209">
        <v>52.8</v>
      </c>
      <c r="K26" s="209">
        <v>52.5</v>
      </c>
      <c r="L26" s="209">
        <v>52.6</v>
      </c>
      <c r="M26" s="209">
        <v>52.7</v>
      </c>
      <c r="N26" s="209">
        <v>52.6</v>
      </c>
      <c r="O26" s="209">
        <v>52.7</v>
      </c>
      <c r="P26" s="209">
        <v>52.9</v>
      </c>
      <c r="Q26" s="209">
        <v>52.7</v>
      </c>
      <c r="R26" s="209">
        <v>52.5</v>
      </c>
      <c r="S26" s="209">
        <v>52.2</v>
      </c>
      <c r="T26" s="209">
        <v>52.4</v>
      </c>
      <c r="U26" s="209">
        <v>51.8</v>
      </c>
      <c r="V26" s="209">
        <v>52.6</v>
      </c>
      <c r="W26" s="209">
        <v>52.4</v>
      </c>
      <c r="X26" s="209">
        <v>52</v>
      </c>
      <c r="Y26" s="209">
        <v>52.4</v>
      </c>
      <c r="Z26" s="209">
        <v>52.1</v>
      </c>
      <c r="AA26" s="209">
        <v>52.4</v>
      </c>
      <c r="AB26" s="209">
        <v>52.9</v>
      </c>
      <c r="AC26" s="209">
        <v>52.7</v>
      </c>
      <c r="AD26" s="209">
        <v>52.8</v>
      </c>
      <c r="AE26" s="209">
        <v>52.6</v>
      </c>
      <c r="AF26" s="209">
        <v>51.9</v>
      </c>
      <c r="AG26" s="209">
        <v>52.7</v>
      </c>
      <c r="AH26" s="209">
        <v>51.3</v>
      </c>
      <c r="AI26" s="209">
        <v>52.3</v>
      </c>
      <c r="AJ26" s="209">
        <v>51.5</v>
      </c>
      <c r="AK26" s="209">
        <v>51.8</v>
      </c>
      <c r="AL26" s="209">
        <v>51.7</v>
      </c>
      <c r="AM26" s="209">
        <v>51.4</v>
      </c>
      <c r="AN26" s="209">
        <v>51.5</v>
      </c>
      <c r="AO26" s="209">
        <v>51.4</v>
      </c>
      <c r="AP26" s="209">
        <v>51.4</v>
      </c>
      <c r="AQ26" s="209">
        <v>50.6</v>
      </c>
      <c r="AR26" s="209">
        <v>50.5</v>
      </c>
      <c r="AS26" s="209">
        <v>50.8</v>
      </c>
      <c r="AT26" s="209">
        <v>50.4</v>
      </c>
      <c r="AU26" s="209">
        <v>50.1</v>
      </c>
      <c r="AV26" s="209">
        <v>49.8</v>
      </c>
      <c r="AW26" s="209">
        <v>49.5</v>
      </c>
      <c r="AX26" s="209">
        <v>49.1</v>
      </c>
      <c r="AY26" s="209">
        <v>49</v>
      </c>
      <c r="AZ26" s="209">
        <v>49</v>
      </c>
      <c r="BA26" s="209">
        <v>48.8</v>
      </c>
      <c r="BB26" s="209">
        <v>48.9</v>
      </c>
      <c r="BC26" s="209"/>
      <c r="BD26" s="209"/>
      <c r="BE26" s="209"/>
      <c r="BF26" s="209"/>
      <c r="BG26" s="209">
        <v>47.1</v>
      </c>
      <c r="BH26" s="209"/>
      <c r="BI26" s="209"/>
      <c r="BJ26" s="209"/>
      <c r="BK26" s="209"/>
    </row>
    <row r="27" spans="1:63" ht="12">
      <c r="A27" s="204"/>
      <c r="B27" s="213"/>
      <c r="C27" s="637"/>
      <c r="D27" s="224" t="s">
        <v>40</v>
      </c>
      <c r="E27" s="210">
        <v>53</v>
      </c>
      <c r="F27" s="210">
        <v>54.5</v>
      </c>
      <c r="G27" s="210">
        <v>53.8</v>
      </c>
      <c r="H27" s="210">
        <v>54.2</v>
      </c>
      <c r="I27" s="210">
        <v>53.8</v>
      </c>
      <c r="J27" s="210">
        <v>53.6</v>
      </c>
      <c r="K27" s="210">
        <v>53.8</v>
      </c>
      <c r="L27" s="210">
        <v>53.2</v>
      </c>
      <c r="M27" s="210">
        <v>54.1</v>
      </c>
      <c r="N27" s="210">
        <v>53.8</v>
      </c>
      <c r="O27" s="210">
        <v>53.4</v>
      </c>
      <c r="P27" s="210">
        <v>53.7</v>
      </c>
      <c r="Q27" s="210">
        <v>54.4</v>
      </c>
      <c r="R27" s="210">
        <v>53.9</v>
      </c>
      <c r="S27" s="210">
        <v>54</v>
      </c>
      <c r="T27" s="210">
        <v>53.2</v>
      </c>
      <c r="U27" s="210">
        <v>53.4</v>
      </c>
      <c r="V27" s="210">
        <v>54.1</v>
      </c>
      <c r="W27" s="210">
        <v>53</v>
      </c>
      <c r="X27" s="210">
        <v>53.2</v>
      </c>
      <c r="Y27" s="210">
        <v>52.9</v>
      </c>
      <c r="Z27" s="210">
        <v>52.7</v>
      </c>
      <c r="AA27" s="210">
        <v>53.1</v>
      </c>
      <c r="AB27" s="210">
        <v>53.4</v>
      </c>
      <c r="AC27" s="210">
        <v>52.9</v>
      </c>
      <c r="AD27" s="210">
        <v>53</v>
      </c>
      <c r="AE27" s="210">
        <v>53.9</v>
      </c>
      <c r="AF27" s="210">
        <v>52.6</v>
      </c>
      <c r="AG27" s="210">
        <v>52.5</v>
      </c>
      <c r="AH27" s="210">
        <v>52.6</v>
      </c>
      <c r="AI27" s="210">
        <v>53</v>
      </c>
      <c r="AJ27" s="210">
        <v>52.9</v>
      </c>
      <c r="AK27" s="210">
        <v>53.1</v>
      </c>
      <c r="AL27" s="210">
        <v>52.4</v>
      </c>
      <c r="AM27" s="210">
        <v>52.5</v>
      </c>
      <c r="AN27" s="210">
        <v>52.7</v>
      </c>
      <c r="AO27" s="210">
        <v>52.5</v>
      </c>
      <c r="AP27" s="210">
        <v>52.5</v>
      </c>
      <c r="AQ27" s="210">
        <v>51.7</v>
      </c>
      <c r="AR27" s="210">
        <v>51.7</v>
      </c>
      <c r="AS27" s="210">
        <v>52</v>
      </c>
      <c r="AT27" s="210">
        <v>51.5</v>
      </c>
      <c r="AU27" s="210">
        <v>51.5</v>
      </c>
      <c r="AV27" s="210">
        <v>51.3</v>
      </c>
      <c r="AW27" s="210">
        <v>50.9</v>
      </c>
      <c r="AX27" s="210">
        <v>50.8</v>
      </c>
      <c r="AY27" s="210">
        <v>50.5</v>
      </c>
      <c r="AZ27" s="210">
        <v>50.3</v>
      </c>
      <c r="BA27" s="210">
        <v>50.4</v>
      </c>
      <c r="BB27" s="210">
        <v>50.4</v>
      </c>
      <c r="BC27" s="210"/>
      <c r="BD27" s="210"/>
      <c r="BE27" s="210"/>
      <c r="BF27" s="210"/>
      <c r="BG27" s="210">
        <v>49</v>
      </c>
      <c r="BH27" s="210"/>
      <c r="BI27" s="210"/>
      <c r="BJ27" s="210"/>
      <c r="BK27" s="210"/>
    </row>
    <row r="28" spans="1:63" ht="12">
      <c r="A28" s="204"/>
      <c r="B28" s="213"/>
      <c r="C28" s="638"/>
      <c r="D28" s="225" t="s">
        <v>41</v>
      </c>
      <c r="E28" s="212">
        <v>53.4</v>
      </c>
      <c r="F28" s="212">
        <v>53.6</v>
      </c>
      <c r="G28" s="212">
        <v>54</v>
      </c>
      <c r="H28" s="212">
        <v>54.1</v>
      </c>
      <c r="I28" s="212">
        <v>53.8</v>
      </c>
      <c r="J28" s="212">
        <v>53.8</v>
      </c>
      <c r="K28" s="212">
        <v>53.5</v>
      </c>
      <c r="L28" s="212">
        <v>53.7</v>
      </c>
      <c r="M28" s="212">
        <v>53.5</v>
      </c>
      <c r="N28" s="212">
        <v>53.7</v>
      </c>
      <c r="O28" s="212">
        <v>53.1</v>
      </c>
      <c r="P28" s="212">
        <v>54.1</v>
      </c>
      <c r="Q28" s="212">
        <v>53.3</v>
      </c>
      <c r="R28" s="212">
        <v>54</v>
      </c>
      <c r="S28" s="212">
        <v>53.2</v>
      </c>
      <c r="T28" s="212">
        <v>53.5</v>
      </c>
      <c r="U28" s="212">
        <v>54.4</v>
      </c>
      <c r="V28" s="212">
        <v>53.4</v>
      </c>
      <c r="W28" s="212">
        <v>53.3</v>
      </c>
      <c r="X28" s="212">
        <v>52.6</v>
      </c>
      <c r="Y28" s="212">
        <v>53</v>
      </c>
      <c r="Z28" s="212">
        <v>53.2</v>
      </c>
      <c r="AA28" s="212">
        <v>52.7</v>
      </c>
      <c r="AB28" s="212">
        <v>53.3</v>
      </c>
      <c r="AC28" s="212">
        <v>53.7</v>
      </c>
      <c r="AD28" s="212">
        <v>53.2</v>
      </c>
      <c r="AE28" s="212">
        <v>53.2</v>
      </c>
      <c r="AF28" s="212">
        <v>52.9</v>
      </c>
      <c r="AG28" s="212">
        <v>53.2</v>
      </c>
      <c r="AH28" s="212">
        <v>53.8</v>
      </c>
      <c r="AI28" s="212">
        <v>53</v>
      </c>
      <c r="AJ28" s="212">
        <v>53</v>
      </c>
      <c r="AK28" s="212">
        <v>53.8</v>
      </c>
      <c r="AL28" s="212">
        <v>53.3</v>
      </c>
      <c r="AM28" s="212">
        <v>52.8</v>
      </c>
      <c r="AN28" s="212">
        <v>53.1</v>
      </c>
      <c r="AO28" s="212">
        <v>53</v>
      </c>
      <c r="AP28" s="212">
        <v>52.9</v>
      </c>
      <c r="AQ28" s="212">
        <v>52.3</v>
      </c>
      <c r="AR28" s="212">
        <v>52.1</v>
      </c>
      <c r="AS28" s="212">
        <v>52.4</v>
      </c>
      <c r="AT28" s="212">
        <v>52.3</v>
      </c>
      <c r="AU28" s="212">
        <v>52</v>
      </c>
      <c r="AV28" s="212">
        <v>51.9</v>
      </c>
      <c r="AW28" s="212">
        <v>51.9</v>
      </c>
      <c r="AX28" s="212">
        <v>51.7</v>
      </c>
      <c r="AY28" s="212">
        <v>51.4</v>
      </c>
      <c r="AZ28" s="212">
        <v>51.4</v>
      </c>
      <c r="BA28" s="212">
        <v>51.5</v>
      </c>
      <c r="BB28" s="212">
        <v>50.8</v>
      </c>
      <c r="BC28" s="212"/>
      <c r="BD28" s="212"/>
      <c r="BE28" s="212"/>
      <c r="BF28" s="212"/>
      <c r="BG28" s="212">
        <v>50.1</v>
      </c>
      <c r="BH28" s="212"/>
      <c r="BI28" s="212"/>
      <c r="BJ28" s="212"/>
      <c r="BK28" s="212"/>
    </row>
    <row r="29" spans="1:63" ht="12">
      <c r="A29" s="214" t="s">
        <v>42</v>
      </c>
      <c r="B29" s="205" t="s">
        <v>15</v>
      </c>
      <c r="C29" s="32" t="s">
        <v>6</v>
      </c>
      <c r="D29" s="221" t="s">
        <v>7</v>
      </c>
      <c r="E29" s="215">
        <v>2.36</v>
      </c>
      <c r="F29" s="215">
        <v>2.46</v>
      </c>
      <c r="G29" s="215">
        <v>2.44</v>
      </c>
      <c r="H29" s="215">
        <v>3.07</v>
      </c>
      <c r="I29" s="215">
        <v>2.39</v>
      </c>
      <c r="J29" s="215">
        <v>2.58</v>
      </c>
      <c r="K29" s="215">
        <v>2.65</v>
      </c>
      <c r="L29" s="215">
        <v>2.55</v>
      </c>
      <c r="M29" s="215">
        <v>2.48</v>
      </c>
      <c r="N29" s="215">
        <v>2.62</v>
      </c>
      <c r="O29" s="215">
        <v>2.44</v>
      </c>
      <c r="P29" s="215">
        <v>2.62</v>
      </c>
      <c r="Q29" s="215">
        <v>2.55</v>
      </c>
      <c r="R29" s="215">
        <v>2.76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</row>
    <row r="30" spans="1:63" ht="12">
      <c r="A30" s="214" t="s">
        <v>43</v>
      </c>
      <c r="B30" s="205"/>
      <c r="C30" s="636" t="s">
        <v>8</v>
      </c>
      <c r="D30" s="223" t="s">
        <v>29</v>
      </c>
      <c r="E30" s="216">
        <v>3.45</v>
      </c>
      <c r="F30" s="216">
        <v>3.2</v>
      </c>
      <c r="G30" s="216">
        <v>3.35</v>
      </c>
      <c r="H30" s="216">
        <v>3.9</v>
      </c>
      <c r="I30" s="216">
        <v>3.58</v>
      </c>
      <c r="J30" s="216">
        <v>3.5</v>
      </c>
      <c r="K30" s="216">
        <v>3.26</v>
      </c>
      <c r="L30" s="216">
        <v>3.68</v>
      </c>
      <c r="M30" s="216">
        <v>3.24</v>
      </c>
      <c r="N30" s="216">
        <v>3.31</v>
      </c>
      <c r="O30" s="216">
        <v>3.72</v>
      </c>
      <c r="P30" s="216">
        <v>3.84</v>
      </c>
      <c r="Q30" s="216">
        <v>3.59</v>
      </c>
      <c r="R30" s="216">
        <v>3.81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</row>
    <row r="31" spans="1:63" ht="12">
      <c r="A31" s="214" t="s">
        <v>44</v>
      </c>
      <c r="B31" s="205"/>
      <c r="C31" s="637"/>
      <c r="D31" s="224" t="s">
        <v>31</v>
      </c>
      <c r="E31" s="217">
        <v>4.38</v>
      </c>
      <c r="F31" s="217">
        <v>4.43</v>
      </c>
      <c r="G31" s="217">
        <v>4.17</v>
      </c>
      <c r="H31" s="217">
        <v>4.32</v>
      </c>
      <c r="I31" s="217">
        <v>4.03</v>
      </c>
      <c r="J31" s="217">
        <v>4.33</v>
      </c>
      <c r="K31" s="217">
        <v>4.46</v>
      </c>
      <c r="L31" s="217">
        <v>4.48</v>
      </c>
      <c r="M31" s="217">
        <v>4.81</v>
      </c>
      <c r="N31" s="217">
        <v>4</v>
      </c>
      <c r="O31" s="217">
        <v>4.36</v>
      </c>
      <c r="P31" s="217">
        <v>4.29</v>
      </c>
      <c r="Q31" s="217">
        <v>4.74</v>
      </c>
      <c r="R31" s="217">
        <v>4.7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</row>
    <row r="32" spans="1:63" ht="12">
      <c r="A32" s="214" t="s">
        <v>5</v>
      </c>
      <c r="B32" s="205"/>
      <c r="C32" s="637"/>
      <c r="D32" s="224" t="s">
        <v>32</v>
      </c>
      <c r="E32" s="217">
        <v>5.83</v>
      </c>
      <c r="F32" s="217">
        <v>5.16</v>
      </c>
      <c r="G32" s="217">
        <v>5.25</v>
      </c>
      <c r="H32" s="217">
        <v>5.22</v>
      </c>
      <c r="I32" s="217">
        <v>5.18</v>
      </c>
      <c r="J32" s="217">
        <v>5.47</v>
      </c>
      <c r="K32" s="217">
        <v>4.52</v>
      </c>
      <c r="L32" s="217">
        <v>5.73</v>
      </c>
      <c r="M32" s="217">
        <v>5.13</v>
      </c>
      <c r="N32" s="217">
        <v>5.72</v>
      </c>
      <c r="O32" s="217">
        <v>5.6</v>
      </c>
      <c r="P32" s="217">
        <v>5.51</v>
      </c>
      <c r="Q32" s="217">
        <v>5.29</v>
      </c>
      <c r="R32" s="217">
        <v>5.41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63" ht="12">
      <c r="A33" s="214"/>
      <c r="B33" s="205"/>
      <c r="C33" s="637"/>
      <c r="D33" s="224" t="s">
        <v>33</v>
      </c>
      <c r="E33" s="217">
        <v>6.17</v>
      </c>
      <c r="F33" s="217">
        <v>7.07</v>
      </c>
      <c r="G33" s="217">
        <v>6.16</v>
      </c>
      <c r="H33" s="217">
        <v>6.75</v>
      </c>
      <c r="I33" s="217">
        <v>6.4</v>
      </c>
      <c r="J33" s="217">
        <v>7.08</v>
      </c>
      <c r="K33" s="217">
        <v>7.51</v>
      </c>
      <c r="L33" s="217">
        <v>6.64</v>
      </c>
      <c r="M33" s="217">
        <v>6.98</v>
      </c>
      <c r="N33" s="217">
        <v>7.78</v>
      </c>
      <c r="O33" s="217">
        <v>6.43</v>
      </c>
      <c r="P33" s="217">
        <v>6.36</v>
      </c>
      <c r="Q33" s="217">
        <v>6.74</v>
      </c>
      <c r="R33" s="217">
        <v>6.4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ht="12">
      <c r="A34" s="214"/>
      <c r="B34" s="205"/>
      <c r="C34" s="637"/>
      <c r="D34" s="224" t="s">
        <v>34</v>
      </c>
      <c r="E34" s="217">
        <v>7.58</v>
      </c>
      <c r="F34" s="217">
        <v>7.02</v>
      </c>
      <c r="G34" s="217">
        <v>7.58</v>
      </c>
      <c r="H34" s="217">
        <v>8.4</v>
      </c>
      <c r="I34" s="217">
        <v>6.95</v>
      </c>
      <c r="J34" s="217">
        <v>7.73</v>
      </c>
      <c r="K34" s="217">
        <v>8</v>
      </c>
      <c r="L34" s="217">
        <v>7.58</v>
      </c>
      <c r="M34" s="217">
        <v>7.24</v>
      </c>
      <c r="N34" s="217">
        <v>8.33</v>
      </c>
      <c r="O34" s="217">
        <v>7.71</v>
      </c>
      <c r="P34" s="217">
        <v>8.67</v>
      </c>
      <c r="Q34" s="217">
        <v>7.82</v>
      </c>
      <c r="R34" s="217">
        <v>6.98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2">
      <c r="A35" s="214"/>
      <c r="B35" s="205"/>
      <c r="C35" s="638"/>
      <c r="D35" s="225" t="s">
        <v>35</v>
      </c>
      <c r="E35" s="218">
        <v>7.85</v>
      </c>
      <c r="F35" s="218">
        <v>8.47</v>
      </c>
      <c r="G35" s="218">
        <v>9.47</v>
      </c>
      <c r="H35" s="218">
        <v>9.28</v>
      </c>
      <c r="I35" s="218">
        <v>8.68</v>
      </c>
      <c r="J35" s="218">
        <v>8.58</v>
      </c>
      <c r="K35" s="218">
        <v>10.15</v>
      </c>
      <c r="L35" s="218">
        <v>9.37</v>
      </c>
      <c r="M35" s="218">
        <v>8.58</v>
      </c>
      <c r="N35" s="218">
        <v>9.7</v>
      </c>
      <c r="O35" s="218">
        <v>9.36</v>
      </c>
      <c r="P35" s="218">
        <v>9.07</v>
      </c>
      <c r="Q35" s="218">
        <v>9.03</v>
      </c>
      <c r="R35" s="218">
        <v>9.01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</row>
    <row r="36" spans="1:63" ht="12">
      <c r="A36" s="214"/>
      <c r="B36" s="205"/>
      <c r="C36" s="639" t="s">
        <v>16</v>
      </c>
      <c r="D36" s="221" t="s">
        <v>36</v>
      </c>
      <c r="E36" s="215">
        <v>8.89</v>
      </c>
      <c r="F36" s="215">
        <v>10.41</v>
      </c>
      <c r="G36" s="215">
        <v>9.72</v>
      </c>
      <c r="H36" s="215">
        <v>9.71</v>
      </c>
      <c r="I36" s="215">
        <v>9.5</v>
      </c>
      <c r="J36" s="215">
        <v>10.03</v>
      </c>
      <c r="K36" s="215">
        <v>10.57</v>
      </c>
      <c r="L36" s="215">
        <v>11.69</v>
      </c>
      <c r="M36" s="215">
        <v>9.33</v>
      </c>
      <c r="N36" s="215">
        <v>10.31</v>
      </c>
      <c r="O36" s="215">
        <v>10.09</v>
      </c>
      <c r="P36" s="215">
        <v>10.25</v>
      </c>
      <c r="Q36" s="215">
        <v>8.85</v>
      </c>
      <c r="R36" s="215">
        <v>9.87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</row>
    <row r="37" spans="1:63" ht="12">
      <c r="A37" s="214"/>
      <c r="B37" s="205"/>
      <c r="C37" s="639"/>
      <c r="D37" s="221" t="s">
        <v>37</v>
      </c>
      <c r="E37" s="215">
        <v>9.28</v>
      </c>
      <c r="F37" s="215">
        <v>9.51</v>
      </c>
      <c r="G37" s="215">
        <v>10.42</v>
      </c>
      <c r="H37" s="215">
        <v>9.44</v>
      </c>
      <c r="I37" s="215">
        <v>9.08</v>
      </c>
      <c r="J37" s="215">
        <v>10.29</v>
      </c>
      <c r="K37" s="215">
        <v>11.32</v>
      </c>
      <c r="L37" s="215">
        <v>11.08</v>
      </c>
      <c r="M37" s="215">
        <v>9.9</v>
      </c>
      <c r="N37" s="215">
        <v>9.71</v>
      </c>
      <c r="O37" s="215">
        <v>8.97</v>
      </c>
      <c r="P37" s="215">
        <v>9.79</v>
      </c>
      <c r="Q37" s="215">
        <v>9.99</v>
      </c>
      <c r="R37" s="215">
        <v>9.64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</row>
    <row r="38" spans="1:63" ht="12">
      <c r="A38" s="214"/>
      <c r="B38" s="205"/>
      <c r="C38" s="639"/>
      <c r="D38" s="221" t="s">
        <v>38</v>
      </c>
      <c r="E38" s="215">
        <v>8.57</v>
      </c>
      <c r="F38" s="215">
        <v>10.04</v>
      </c>
      <c r="G38" s="215">
        <v>10.12</v>
      </c>
      <c r="H38" s="215">
        <v>9.35</v>
      </c>
      <c r="I38" s="215">
        <v>9.88</v>
      </c>
      <c r="J38" s="215">
        <v>9.79</v>
      </c>
      <c r="K38" s="215">
        <v>10.16</v>
      </c>
      <c r="L38" s="215">
        <v>9.7</v>
      </c>
      <c r="M38" s="215">
        <v>9.69</v>
      </c>
      <c r="N38" s="215">
        <v>9.81</v>
      </c>
      <c r="O38" s="215">
        <v>9.22</v>
      </c>
      <c r="P38" s="215">
        <v>9.56</v>
      </c>
      <c r="Q38" s="215">
        <v>10.05</v>
      </c>
      <c r="R38" s="215">
        <v>10.46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</row>
    <row r="39" spans="1:63" ht="12">
      <c r="A39" s="214"/>
      <c r="B39" s="205"/>
      <c r="C39" s="636" t="s">
        <v>20</v>
      </c>
      <c r="D39" s="223" t="s">
        <v>39</v>
      </c>
      <c r="E39" s="216">
        <v>11.19</v>
      </c>
      <c r="F39" s="216">
        <v>11.89</v>
      </c>
      <c r="G39" s="216">
        <v>11.1</v>
      </c>
      <c r="H39" s="216">
        <v>11.03</v>
      </c>
      <c r="I39" s="216">
        <v>11.84</v>
      </c>
      <c r="J39" s="216">
        <v>11.19</v>
      </c>
      <c r="K39" s="216">
        <v>11.18</v>
      </c>
      <c r="L39" s="216">
        <v>10.47</v>
      </c>
      <c r="M39" s="216">
        <v>10.54</v>
      </c>
      <c r="N39" s="216">
        <v>10.28</v>
      </c>
      <c r="O39" s="216">
        <v>9.86</v>
      </c>
      <c r="P39" s="216">
        <v>11.77</v>
      </c>
      <c r="Q39" s="216">
        <v>9.86</v>
      </c>
      <c r="R39" s="216">
        <v>11.24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</row>
    <row r="40" spans="1:63" ht="12">
      <c r="A40" s="214"/>
      <c r="B40" s="205"/>
      <c r="C40" s="637"/>
      <c r="D40" s="224" t="s">
        <v>40</v>
      </c>
      <c r="E40" s="217">
        <v>9.65</v>
      </c>
      <c r="F40" s="217">
        <v>10.61</v>
      </c>
      <c r="G40" s="217">
        <v>10.17</v>
      </c>
      <c r="H40" s="217">
        <v>10.82</v>
      </c>
      <c r="I40" s="217">
        <v>11.57</v>
      </c>
      <c r="J40" s="217">
        <v>11.16</v>
      </c>
      <c r="K40" s="217">
        <v>10.27</v>
      </c>
      <c r="L40" s="217">
        <v>10.72</v>
      </c>
      <c r="M40" s="217">
        <v>10.27</v>
      </c>
      <c r="N40" s="217">
        <v>9.85</v>
      </c>
      <c r="O40" s="217">
        <v>9.19</v>
      </c>
      <c r="P40" s="217">
        <v>8.82</v>
      </c>
      <c r="Q40" s="217">
        <v>9.84</v>
      </c>
      <c r="R40" s="217">
        <v>10.34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</row>
    <row r="41" spans="1:63" ht="12">
      <c r="A41" s="214"/>
      <c r="B41" s="205"/>
      <c r="C41" s="638"/>
      <c r="D41" s="225" t="s">
        <v>41</v>
      </c>
      <c r="E41" s="218">
        <v>9.45</v>
      </c>
      <c r="F41" s="218">
        <v>10.53</v>
      </c>
      <c r="G41" s="218">
        <v>11.14</v>
      </c>
      <c r="H41" s="218">
        <v>9.96</v>
      </c>
      <c r="I41" s="218">
        <v>9.37</v>
      </c>
      <c r="J41" s="218">
        <v>11.39</v>
      </c>
      <c r="K41" s="218">
        <v>10.49</v>
      </c>
      <c r="L41" s="218">
        <v>11.05</v>
      </c>
      <c r="M41" s="218">
        <v>10.59</v>
      </c>
      <c r="N41" s="218">
        <v>10.36</v>
      </c>
      <c r="O41" s="218">
        <v>10.07</v>
      </c>
      <c r="P41" s="218">
        <v>10.53</v>
      </c>
      <c r="Q41" s="218">
        <v>8.99</v>
      </c>
      <c r="R41" s="218">
        <v>9.34</v>
      </c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</row>
    <row r="42" spans="1:63" ht="12">
      <c r="A42" s="214"/>
      <c r="B42" s="213" t="s">
        <v>24</v>
      </c>
      <c r="C42" s="32" t="s">
        <v>6</v>
      </c>
      <c r="D42" s="221" t="s">
        <v>7</v>
      </c>
      <c r="E42" s="215">
        <v>2.49</v>
      </c>
      <c r="F42" s="215">
        <v>2.29</v>
      </c>
      <c r="G42" s="215">
        <v>2.67</v>
      </c>
      <c r="H42" s="215">
        <v>2.28</v>
      </c>
      <c r="I42" s="215">
        <v>2.55</v>
      </c>
      <c r="J42" s="215">
        <v>2.33</v>
      </c>
      <c r="K42" s="215">
        <v>2.48</v>
      </c>
      <c r="L42" s="215">
        <v>2.51</v>
      </c>
      <c r="M42" s="215">
        <v>2.41</v>
      </c>
      <c r="N42" s="215">
        <v>2.56</v>
      </c>
      <c r="O42" s="215">
        <v>2.55</v>
      </c>
      <c r="P42" s="215">
        <v>2.52</v>
      </c>
      <c r="Q42" s="215">
        <v>2.68</v>
      </c>
      <c r="R42" s="215">
        <v>2.57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</row>
    <row r="43" spans="1:63" ht="12">
      <c r="A43" s="214"/>
      <c r="B43" s="213"/>
      <c r="C43" s="636" t="s">
        <v>8</v>
      </c>
      <c r="D43" s="223" t="s">
        <v>29</v>
      </c>
      <c r="E43" s="216">
        <v>3.19</v>
      </c>
      <c r="F43" s="216">
        <v>3.29</v>
      </c>
      <c r="G43" s="216">
        <v>3.25</v>
      </c>
      <c r="H43" s="216">
        <v>3.26</v>
      </c>
      <c r="I43" s="216">
        <v>3.44</v>
      </c>
      <c r="J43" s="216">
        <v>3.08</v>
      </c>
      <c r="K43" s="216">
        <v>3.43</v>
      </c>
      <c r="L43" s="216">
        <v>3.85</v>
      </c>
      <c r="M43" s="216">
        <v>3.48</v>
      </c>
      <c r="N43" s="216">
        <v>3.62</v>
      </c>
      <c r="O43" s="216">
        <v>3.62</v>
      </c>
      <c r="P43" s="216">
        <v>3.95</v>
      </c>
      <c r="Q43" s="216">
        <v>3.93</v>
      </c>
      <c r="R43" s="216">
        <v>3.43</v>
      </c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</row>
    <row r="44" spans="1:63" ht="12">
      <c r="A44" s="214"/>
      <c r="B44" s="213"/>
      <c r="C44" s="637"/>
      <c r="D44" s="224" t="s">
        <v>31</v>
      </c>
      <c r="E44" s="217">
        <v>3.57</v>
      </c>
      <c r="F44" s="217">
        <v>4.03</v>
      </c>
      <c r="G44" s="217">
        <v>4.27</v>
      </c>
      <c r="H44" s="217">
        <v>4.05</v>
      </c>
      <c r="I44" s="217">
        <v>4.07</v>
      </c>
      <c r="J44" s="217">
        <v>3.78</v>
      </c>
      <c r="K44" s="217">
        <v>4.13</v>
      </c>
      <c r="L44" s="217">
        <v>4.3</v>
      </c>
      <c r="M44" s="217">
        <v>3.85</v>
      </c>
      <c r="N44" s="217">
        <v>4.31</v>
      </c>
      <c r="O44" s="217">
        <v>4.29</v>
      </c>
      <c r="P44" s="217">
        <v>4.21</v>
      </c>
      <c r="Q44" s="217">
        <v>4.46</v>
      </c>
      <c r="R44" s="217">
        <v>3.64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ht="12">
      <c r="A45" s="214"/>
      <c r="B45" s="213"/>
      <c r="C45" s="637"/>
      <c r="D45" s="224" t="s">
        <v>32</v>
      </c>
      <c r="E45" s="217">
        <v>4.32</v>
      </c>
      <c r="F45" s="217">
        <v>4.48</v>
      </c>
      <c r="G45" s="217">
        <v>5.48</v>
      </c>
      <c r="H45" s="217">
        <v>5.23</v>
      </c>
      <c r="I45" s="217">
        <v>4.6</v>
      </c>
      <c r="J45" s="217">
        <v>5.09</v>
      </c>
      <c r="K45" s="217">
        <v>5.51</v>
      </c>
      <c r="L45" s="217">
        <v>5.29</v>
      </c>
      <c r="M45" s="217">
        <v>5.13</v>
      </c>
      <c r="N45" s="217">
        <v>5.54</v>
      </c>
      <c r="O45" s="217">
        <v>5.34</v>
      </c>
      <c r="P45" s="217">
        <v>5.18</v>
      </c>
      <c r="Q45" s="217">
        <v>5.21</v>
      </c>
      <c r="R45" s="217">
        <v>5.17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2">
      <c r="A46" s="214"/>
      <c r="B46" s="213"/>
      <c r="C46" s="637"/>
      <c r="D46" s="224" t="s">
        <v>33</v>
      </c>
      <c r="E46" s="217">
        <v>5.57</v>
      </c>
      <c r="F46" s="217">
        <v>6.51</v>
      </c>
      <c r="G46" s="217">
        <v>6.08</v>
      </c>
      <c r="H46" s="217">
        <v>5.18</v>
      </c>
      <c r="I46" s="217">
        <v>6.18</v>
      </c>
      <c r="J46" s="217">
        <v>5.28</v>
      </c>
      <c r="K46" s="217">
        <v>6.21</v>
      </c>
      <c r="L46" s="217">
        <v>5.65</v>
      </c>
      <c r="M46" s="217">
        <v>6.7</v>
      </c>
      <c r="N46" s="217">
        <v>5.62</v>
      </c>
      <c r="O46" s="217">
        <v>6.52</v>
      </c>
      <c r="P46" s="217">
        <v>6.49</v>
      </c>
      <c r="Q46" s="217">
        <v>6.3</v>
      </c>
      <c r="R46" s="217">
        <v>5.86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2">
      <c r="A47" s="214"/>
      <c r="B47" s="213"/>
      <c r="C47" s="637"/>
      <c r="D47" s="224" t="s">
        <v>34</v>
      </c>
      <c r="E47" s="217">
        <v>6.45</v>
      </c>
      <c r="F47" s="217">
        <v>7.25</v>
      </c>
      <c r="G47" s="217">
        <v>6.97</v>
      </c>
      <c r="H47" s="217">
        <v>6.95</v>
      </c>
      <c r="I47" s="217">
        <v>6.77</v>
      </c>
      <c r="J47" s="217">
        <v>6.96</v>
      </c>
      <c r="K47" s="217">
        <v>7.44</v>
      </c>
      <c r="L47" s="217">
        <v>7.19</v>
      </c>
      <c r="M47" s="217">
        <v>7.19</v>
      </c>
      <c r="N47" s="217">
        <v>7.56</v>
      </c>
      <c r="O47" s="217">
        <v>6.85</v>
      </c>
      <c r="P47" s="217">
        <v>6.97</v>
      </c>
      <c r="Q47" s="217">
        <v>7.83</v>
      </c>
      <c r="R47" s="217">
        <v>7.09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12">
      <c r="A48" s="214"/>
      <c r="B48" s="213"/>
      <c r="C48" s="638"/>
      <c r="D48" s="225" t="s">
        <v>35</v>
      </c>
      <c r="E48" s="218">
        <v>7.07</v>
      </c>
      <c r="F48" s="218">
        <v>7.31</v>
      </c>
      <c r="G48" s="218">
        <v>7.85</v>
      </c>
      <c r="H48" s="218">
        <v>8.45</v>
      </c>
      <c r="I48" s="218">
        <v>7.77</v>
      </c>
      <c r="J48" s="218">
        <v>8.23</v>
      </c>
      <c r="K48" s="218">
        <v>8.65</v>
      </c>
      <c r="L48" s="218">
        <v>8.69</v>
      </c>
      <c r="M48" s="218">
        <v>8.73</v>
      </c>
      <c r="N48" s="218">
        <v>8.34</v>
      </c>
      <c r="O48" s="218">
        <v>8.49</v>
      </c>
      <c r="P48" s="218">
        <v>8.51</v>
      </c>
      <c r="Q48" s="218">
        <v>7.83</v>
      </c>
      <c r="R48" s="218">
        <v>8.21</v>
      </c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</row>
    <row r="49" spans="1:63" ht="12">
      <c r="A49" s="214"/>
      <c r="B49" s="213"/>
      <c r="C49" s="639" t="s">
        <v>16</v>
      </c>
      <c r="D49" s="221" t="s">
        <v>36</v>
      </c>
      <c r="E49" s="215">
        <v>8.36</v>
      </c>
      <c r="F49" s="215">
        <v>7.64</v>
      </c>
      <c r="G49" s="215">
        <v>7.8</v>
      </c>
      <c r="H49" s="215">
        <v>8.44</v>
      </c>
      <c r="I49" s="215">
        <v>8.41</v>
      </c>
      <c r="J49" s="215">
        <v>8.97</v>
      </c>
      <c r="K49" s="215">
        <v>8.4</v>
      </c>
      <c r="L49" s="215">
        <v>8.82</v>
      </c>
      <c r="M49" s="215">
        <v>8.43</v>
      </c>
      <c r="N49" s="215">
        <v>8.27</v>
      </c>
      <c r="O49" s="215">
        <v>8.75</v>
      </c>
      <c r="P49" s="215">
        <v>8.49</v>
      </c>
      <c r="Q49" s="215">
        <v>7.8</v>
      </c>
      <c r="R49" s="215">
        <v>7.99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</row>
    <row r="50" spans="1:63" ht="12">
      <c r="A50" s="214"/>
      <c r="B50" s="213"/>
      <c r="C50" s="639"/>
      <c r="D50" s="221" t="s">
        <v>37</v>
      </c>
      <c r="E50" s="215">
        <v>7.91</v>
      </c>
      <c r="F50" s="215">
        <v>7.56</v>
      </c>
      <c r="G50" s="215">
        <v>7.39</v>
      </c>
      <c r="H50" s="215">
        <v>8.53</v>
      </c>
      <c r="I50" s="215">
        <v>8.25</v>
      </c>
      <c r="J50" s="215">
        <v>8.07</v>
      </c>
      <c r="K50" s="215">
        <v>8.03</v>
      </c>
      <c r="L50" s="215">
        <v>8.2</v>
      </c>
      <c r="M50" s="215">
        <v>7.76</v>
      </c>
      <c r="N50" s="215">
        <v>7.78</v>
      </c>
      <c r="O50" s="215">
        <v>8</v>
      </c>
      <c r="P50" s="215">
        <v>7.91</v>
      </c>
      <c r="Q50" s="215">
        <v>7.63</v>
      </c>
      <c r="R50" s="215">
        <v>7.35</v>
      </c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</row>
    <row r="51" spans="1:63" ht="12">
      <c r="A51" s="214"/>
      <c r="B51" s="213"/>
      <c r="C51" s="639"/>
      <c r="D51" s="221" t="s">
        <v>38</v>
      </c>
      <c r="E51" s="215">
        <v>7.64</v>
      </c>
      <c r="F51" s="215">
        <v>7.44</v>
      </c>
      <c r="G51" s="215">
        <v>7.22</v>
      </c>
      <c r="H51" s="215">
        <v>7.92</v>
      </c>
      <c r="I51" s="215">
        <v>7.48</v>
      </c>
      <c r="J51" s="215">
        <v>7.52</v>
      </c>
      <c r="K51" s="215">
        <v>7.57</v>
      </c>
      <c r="L51" s="215">
        <v>8.07</v>
      </c>
      <c r="M51" s="215">
        <v>8.09</v>
      </c>
      <c r="N51" s="215">
        <v>7.63</v>
      </c>
      <c r="O51" s="215">
        <v>7.72</v>
      </c>
      <c r="P51" s="215">
        <v>7.76</v>
      </c>
      <c r="Q51" s="215">
        <v>7.27</v>
      </c>
      <c r="R51" s="215">
        <v>7.2</v>
      </c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</row>
    <row r="52" spans="1:63" ht="12">
      <c r="A52" s="214"/>
      <c r="B52" s="213"/>
      <c r="C52" s="636" t="s">
        <v>20</v>
      </c>
      <c r="D52" s="223" t="s">
        <v>39</v>
      </c>
      <c r="E52" s="216">
        <v>8.18</v>
      </c>
      <c r="F52" s="216">
        <v>8.19</v>
      </c>
      <c r="G52" s="216">
        <v>8.61</v>
      </c>
      <c r="H52" s="216">
        <v>8.25</v>
      </c>
      <c r="I52" s="216">
        <v>7.99</v>
      </c>
      <c r="J52" s="216">
        <v>8.06</v>
      </c>
      <c r="K52" s="216">
        <v>7.71</v>
      </c>
      <c r="L52" s="216">
        <v>8.35</v>
      </c>
      <c r="M52" s="216">
        <v>7.74</v>
      </c>
      <c r="N52" s="216">
        <v>8.27</v>
      </c>
      <c r="O52" s="216">
        <v>7.67</v>
      </c>
      <c r="P52" s="216">
        <v>7.44</v>
      </c>
      <c r="Q52" s="216">
        <v>7.75</v>
      </c>
      <c r="R52" s="216">
        <v>7.75</v>
      </c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</row>
    <row r="53" spans="1:63" ht="12">
      <c r="A53" s="214"/>
      <c r="B53" s="213"/>
      <c r="C53" s="637"/>
      <c r="D53" s="224" t="s">
        <v>40</v>
      </c>
      <c r="E53" s="217">
        <v>7.83</v>
      </c>
      <c r="F53" s="217">
        <v>9.05</v>
      </c>
      <c r="G53" s="217">
        <v>7.69</v>
      </c>
      <c r="H53" s="217">
        <v>8.55</v>
      </c>
      <c r="I53" s="217">
        <v>8.62</v>
      </c>
      <c r="J53" s="217">
        <v>7.85</v>
      </c>
      <c r="K53" s="217">
        <v>8.43</v>
      </c>
      <c r="L53" s="217">
        <v>7.49</v>
      </c>
      <c r="M53" s="217">
        <v>8</v>
      </c>
      <c r="N53" s="217">
        <v>7.61</v>
      </c>
      <c r="O53" s="217">
        <v>7.23</v>
      </c>
      <c r="P53" s="217">
        <v>7.13</v>
      </c>
      <c r="Q53" s="217">
        <v>8.03</v>
      </c>
      <c r="R53" s="217">
        <v>7.55</v>
      </c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</row>
    <row r="54" spans="1:63" ht="12">
      <c r="A54" s="214"/>
      <c r="B54" s="213"/>
      <c r="C54" s="638"/>
      <c r="D54" s="225" t="s">
        <v>41</v>
      </c>
      <c r="E54" s="218">
        <v>8.27</v>
      </c>
      <c r="F54" s="218">
        <v>8.17</v>
      </c>
      <c r="G54" s="218">
        <v>9.12</v>
      </c>
      <c r="H54" s="218">
        <v>8.29</v>
      </c>
      <c r="I54" s="218">
        <v>8.8</v>
      </c>
      <c r="J54" s="218">
        <v>8.93</v>
      </c>
      <c r="K54" s="218">
        <v>8.7</v>
      </c>
      <c r="L54" s="218">
        <v>7.53</v>
      </c>
      <c r="M54" s="218">
        <v>8.24</v>
      </c>
      <c r="N54" s="218">
        <v>7.58</v>
      </c>
      <c r="O54" s="218">
        <v>7.36</v>
      </c>
      <c r="P54" s="218">
        <v>7.1</v>
      </c>
      <c r="Q54" s="218">
        <v>7.37</v>
      </c>
      <c r="R54" s="218">
        <v>6.53</v>
      </c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107" spans="3:63" ht="12"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</row>
  </sheetData>
  <sheetProtection/>
  <mergeCells count="12">
    <mergeCell ref="C4:C9"/>
    <mergeCell ref="C10:C12"/>
    <mergeCell ref="C13:C15"/>
    <mergeCell ref="C17:C22"/>
    <mergeCell ref="C23:C25"/>
    <mergeCell ref="C26:C28"/>
    <mergeCell ref="C30:C35"/>
    <mergeCell ref="C36:C38"/>
    <mergeCell ref="C39:C41"/>
    <mergeCell ref="C43:C48"/>
    <mergeCell ref="C49:C51"/>
    <mergeCell ref="C52:C54"/>
  </mergeCells>
  <printOptions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BN54"/>
  <sheetViews>
    <sheetView workbookViewId="0" topLeftCell="AO1">
      <selection activeCell="E48" sqref="E48"/>
    </sheetView>
  </sheetViews>
  <sheetFormatPr defaultColWidth="9.00390625" defaultRowHeight="12.75"/>
  <cols>
    <col min="1" max="2" width="2.75390625" style="0" customWidth="1"/>
    <col min="3" max="3" width="7.75390625" style="0" customWidth="1"/>
    <col min="4" max="4" width="4.75390625" style="0" customWidth="1"/>
    <col min="5" max="58" width="5.75390625" style="0" customWidth="1"/>
    <col min="59" max="63" width="5.125" style="0" customWidth="1"/>
  </cols>
  <sheetData>
    <row r="1" spans="1:58" s="198" customFormat="1" ht="18.75">
      <c r="A1" s="199" t="s">
        <v>154</v>
      </c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</row>
    <row r="2" spans="1:66" s="198" customFormat="1" ht="12">
      <c r="A2" s="219"/>
      <c r="B2" s="219"/>
      <c r="C2" s="219"/>
      <c r="D2" s="219"/>
      <c r="E2" s="220">
        <v>21</v>
      </c>
      <c r="F2" s="220">
        <v>20</v>
      </c>
      <c r="G2" s="220">
        <v>19</v>
      </c>
      <c r="H2" s="220">
        <v>18</v>
      </c>
      <c r="I2" s="220">
        <v>17</v>
      </c>
      <c r="J2" s="220">
        <v>16</v>
      </c>
      <c r="K2" s="220">
        <v>15</v>
      </c>
      <c r="L2" s="220">
        <v>14</v>
      </c>
      <c r="M2" s="220">
        <v>13</v>
      </c>
      <c r="N2" s="220">
        <v>12</v>
      </c>
      <c r="O2" s="220">
        <v>11</v>
      </c>
      <c r="P2" s="220">
        <v>10</v>
      </c>
      <c r="Q2" s="220">
        <v>9</v>
      </c>
      <c r="R2" s="220">
        <v>8</v>
      </c>
      <c r="S2" s="220">
        <v>7</v>
      </c>
      <c r="T2" s="220">
        <v>6</v>
      </c>
      <c r="U2" s="220">
        <v>5</v>
      </c>
      <c r="V2" s="220">
        <v>4</v>
      </c>
      <c r="W2" s="220">
        <v>3</v>
      </c>
      <c r="X2" s="220">
        <v>2</v>
      </c>
      <c r="Y2" s="220">
        <v>1</v>
      </c>
      <c r="Z2" s="220">
        <v>63</v>
      </c>
      <c r="AA2" s="220">
        <v>62</v>
      </c>
      <c r="AB2" s="220">
        <v>61</v>
      </c>
      <c r="AC2" s="220">
        <v>60</v>
      </c>
      <c r="AD2" s="220">
        <v>59</v>
      </c>
      <c r="AE2" s="220">
        <v>58</v>
      </c>
      <c r="AF2" s="220">
        <v>57</v>
      </c>
      <c r="AG2" s="220">
        <v>56</v>
      </c>
      <c r="AH2" s="220">
        <v>55</v>
      </c>
      <c r="AI2" s="220">
        <v>54</v>
      </c>
      <c r="AJ2" s="220">
        <v>53</v>
      </c>
      <c r="AK2" s="220">
        <v>52</v>
      </c>
      <c r="AL2" s="220">
        <v>51</v>
      </c>
      <c r="AM2" s="220">
        <v>50</v>
      </c>
      <c r="AN2" s="220">
        <v>49</v>
      </c>
      <c r="AO2" s="220">
        <v>48</v>
      </c>
      <c r="AP2" s="220">
        <v>47</v>
      </c>
      <c r="AQ2" s="220">
        <v>46</v>
      </c>
      <c r="AR2" s="220">
        <v>45</v>
      </c>
      <c r="AS2" s="220">
        <v>44</v>
      </c>
      <c r="AT2" s="220">
        <v>43</v>
      </c>
      <c r="AU2" s="220">
        <v>42</v>
      </c>
      <c r="AV2" s="220">
        <v>41</v>
      </c>
      <c r="AW2" s="220">
        <v>40</v>
      </c>
      <c r="AX2" s="220">
        <v>39</v>
      </c>
      <c r="AY2" s="220">
        <v>38</v>
      </c>
      <c r="AZ2" s="220">
        <v>37</v>
      </c>
      <c r="BA2" s="220">
        <v>36</v>
      </c>
      <c r="BB2" s="220">
        <v>35</v>
      </c>
      <c r="BC2" s="220">
        <v>34</v>
      </c>
      <c r="BD2" s="220">
        <v>33</v>
      </c>
      <c r="BE2" s="220">
        <v>32</v>
      </c>
      <c r="BF2" s="220">
        <v>31</v>
      </c>
      <c r="BG2" s="450">
        <v>30</v>
      </c>
      <c r="BH2" s="451">
        <v>29</v>
      </c>
      <c r="BI2" s="451">
        <v>28</v>
      </c>
      <c r="BJ2" s="451">
        <v>27</v>
      </c>
      <c r="BK2" s="451">
        <v>26</v>
      </c>
      <c r="BL2" s="198">
        <v>25</v>
      </c>
      <c r="BM2" s="198">
        <v>24</v>
      </c>
      <c r="BN2" s="198">
        <v>23</v>
      </c>
    </row>
    <row r="3" spans="1:66" s="198" customFormat="1" ht="12">
      <c r="A3" s="204" t="s">
        <v>27</v>
      </c>
      <c r="B3" s="205" t="s">
        <v>15</v>
      </c>
      <c r="C3" s="32" t="s">
        <v>6</v>
      </c>
      <c r="D3" s="221" t="s">
        <v>7</v>
      </c>
      <c r="E3" s="207">
        <v>19</v>
      </c>
      <c r="F3" s="207">
        <v>19.1</v>
      </c>
      <c r="G3" s="207">
        <v>19.1</v>
      </c>
      <c r="H3" s="207">
        <v>19.1</v>
      </c>
      <c r="I3" s="207">
        <v>19.1</v>
      </c>
      <c r="J3" s="207">
        <v>19.1</v>
      </c>
      <c r="K3" s="207">
        <v>19.2</v>
      </c>
      <c r="L3" s="207">
        <v>19.2</v>
      </c>
      <c r="M3" s="207">
        <v>19.2</v>
      </c>
      <c r="N3" s="207">
        <v>19.2</v>
      </c>
      <c r="O3" s="207">
        <v>19.2</v>
      </c>
      <c r="P3" s="207">
        <v>19.2</v>
      </c>
      <c r="Q3" s="207">
        <v>19.3</v>
      </c>
      <c r="R3" s="207">
        <v>19.3</v>
      </c>
      <c r="S3" s="207">
        <v>19.4</v>
      </c>
      <c r="T3" s="207">
        <v>19.3</v>
      </c>
      <c r="U3" s="207">
        <v>19.4</v>
      </c>
      <c r="V3" s="207">
        <v>19.3</v>
      </c>
      <c r="W3" s="207">
        <v>19.3</v>
      </c>
      <c r="X3" s="207">
        <v>19.3</v>
      </c>
      <c r="Y3" s="207">
        <v>19.3</v>
      </c>
      <c r="Z3" s="207">
        <v>19.2</v>
      </c>
      <c r="AA3" s="207">
        <v>19.2</v>
      </c>
      <c r="AB3" s="207">
        <v>19.2</v>
      </c>
      <c r="AC3" s="207">
        <v>19.1</v>
      </c>
      <c r="AD3" s="207">
        <v>19.1</v>
      </c>
      <c r="AE3" s="207">
        <v>19</v>
      </c>
      <c r="AF3" s="207">
        <v>19</v>
      </c>
      <c r="AG3" s="207">
        <v>18.9</v>
      </c>
      <c r="AH3" s="207">
        <v>19</v>
      </c>
      <c r="AI3" s="207">
        <v>18.9</v>
      </c>
      <c r="AJ3" s="207">
        <v>18.9</v>
      </c>
      <c r="AK3" s="207">
        <v>18.9</v>
      </c>
      <c r="AL3" s="207">
        <v>18.7</v>
      </c>
      <c r="AM3" s="207">
        <v>18.7</v>
      </c>
      <c r="AN3" s="207">
        <v>18.7</v>
      </c>
      <c r="AO3" s="207">
        <v>18.7</v>
      </c>
      <c r="AP3" s="207">
        <v>18.5</v>
      </c>
      <c r="AQ3" s="207">
        <v>18.7</v>
      </c>
      <c r="AR3" s="207">
        <v>18.5</v>
      </c>
      <c r="AS3" s="207">
        <v>18.4</v>
      </c>
      <c r="AT3" s="207">
        <v>18.3</v>
      </c>
      <c r="AU3" s="207">
        <v>18.2</v>
      </c>
      <c r="AV3" s="207">
        <v>18.2</v>
      </c>
      <c r="AW3" s="207">
        <v>18.2</v>
      </c>
      <c r="AX3" s="207">
        <v>18</v>
      </c>
      <c r="AY3" s="207">
        <v>18</v>
      </c>
      <c r="AZ3" s="207">
        <v>17.9</v>
      </c>
      <c r="BA3" s="207">
        <v>17.8</v>
      </c>
      <c r="BB3" s="207">
        <v>17.7</v>
      </c>
      <c r="BC3" s="207">
        <v>17.6</v>
      </c>
      <c r="BD3" s="207">
        <v>17.6</v>
      </c>
      <c r="BE3" s="207">
        <v>17.4</v>
      </c>
      <c r="BF3" s="207">
        <v>17.4</v>
      </c>
      <c r="BG3" s="207">
        <v>17.4</v>
      </c>
      <c r="BH3" s="198">
        <v>17.4</v>
      </c>
      <c r="BI3" s="198" t="s">
        <v>170</v>
      </c>
      <c r="BJ3" s="198" t="s">
        <v>170</v>
      </c>
      <c r="BK3" s="198">
        <v>17.4</v>
      </c>
      <c r="BL3" s="198">
        <v>17.3</v>
      </c>
      <c r="BM3" s="198">
        <v>17.1</v>
      </c>
      <c r="BN3" s="198">
        <v>17.5</v>
      </c>
    </row>
    <row r="4" spans="1:66" s="198" customFormat="1" ht="12">
      <c r="A4" s="204" t="s">
        <v>28</v>
      </c>
      <c r="B4" s="205"/>
      <c r="C4" s="636" t="s">
        <v>8</v>
      </c>
      <c r="D4" s="223" t="s">
        <v>29</v>
      </c>
      <c r="E4" s="209">
        <v>21.5</v>
      </c>
      <c r="F4" s="209">
        <v>21.5</v>
      </c>
      <c r="G4" s="209">
        <v>21.5</v>
      </c>
      <c r="H4" s="209">
        <v>21.6</v>
      </c>
      <c r="I4" s="209">
        <v>21.6</v>
      </c>
      <c r="J4" s="209">
        <v>21.6</v>
      </c>
      <c r="K4" s="209">
        <v>21.7</v>
      </c>
      <c r="L4" s="209">
        <v>21.7</v>
      </c>
      <c r="M4" s="209">
        <v>21.7</v>
      </c>
      <c r="N4" s="209">
        <v>21.8</v>
      </c>
      <c r="O4" s="209">
        <v>21.7</v>
      </c>
      <c r="P4" s="209">
        <v>21.7</v>
      </c>
      <c r="Q4" s="209">
        <v>21.7</v>
      </c>
      <c r="R4" s="209">
        <v>21.8</v>
      </c>
      <c r="S4" s="209">
        <v>21.7</v>
      </c>
      <c r="T4" s="209">
        <v>21.6</v>
      </c>
      <c r="U4" s="209">
        <v>21.7</v>
      </c>
      <c r="V4" s="209">
        <v>21.6</v>
      </c>
      <c r="W4" s="209">
        <v>21.5</v>
      </c>
      <c r="X4" s="209">
        <v>21.5</v>
      </c>
      <c r="Y4" s="209">
        <v>21.5</v>
      </c>
      <c r="Z4" s="209">
        <v>21.4</v>
      </c>
      <c r="AA4" s="209">
        <v>21.3</v>
      </c>
      <c r="AB4" s="209">
        <v>21.2</v>
      </c>
      <c r="AC4" s="209">
        <v>21.2</v>
      </c>
      <c r="AD4" s="209">
        <v>21.1</v>
      </c>
      <c r="AE4" s="209">
        <v>21</v>
      </c>
      <c r="AF4" s="209">
        <v>20.9</v>
      </c>
      <c r="AG4" s="209">
        <v>20.9</v>
      </c>
      <c r="AH4" s="209">
        <v>20.8</v>
      </c>
      <c r="AI4" s="209">
        <v>20.8</v>
      </c>
      <c r="AJ4" s="209">
        <v>20.7</v>
      </c>
      <c r="AK4" s="209">
        <v>20.6</v>
      </c>
      <c r="AL4" s="209">
        <v>20.6</v>
      </c>
      <c r="AM4" s="209">
        <v>20.5</v>
      </c>
      <c r="AN4" s="209">
        <v>20.5</v>
      </c>
      <c r="AO4" s="209">
        <v>20.3</v>
      </c>
      <c r="AP4" s="209">
        <v>20.4</v>
      </c>
      <c r="AQ4" s="209">
        <v>20.2</v>
      </c>
      <c r="AR4" s="209">
        <v>20.1</v>
      </c>
      <c r="AS4" s="209">
        <v>20</v>
      </c>
      <c r="AT4" s="209">
        <v>19.9</v>
      </c>
      <c r="AU4" s="209">
        <v>19.8</v>
      </c>
      <c r="AV4" s="209">
        <v>19.7</v>
      </c>
      <c r="AW4" s="209">
        <v>19.6</v>
      </c>
      <c r="AX4" s="209">
        <v>19.4</v>
      </c>
      <c r="AY4" s="209">
        <v>19.3</v>
      </c>
      <c r="AZ4" s="209">
        <v>19.3</v>
      </c>
      <c r="BA4" s="209">
        <v>19.1</v>
      </c>
      <c r="BB4" s="209">
        <v>19.1</v>
      </c>
      <c r="BC4" s="209">
        <v>18.8</v>
      </c>
      <c r="BD4" s="209">
        <v>18.9</v>
      </c>
      <c r="BE4" s="209">
        <v>18.8</v>
      </c>
      <c r="BF4" s="209">
        <v>18.8</v>
      </c>
      <c r="BG4" s="210">
        <v>18.7</v>
      </c>
      <c r="BH4" s="198">
        <v>18.6</v>
      </c>
      <c r="BI4" s="198">
        <v>18.6</v>
      </c>
      <c r="BJ4" s="198">
        <v>18.6</v>
      </c>
      <c r="BK4" s="198">
        <v>18.5</v>
      </c>
      <c r="BL4" s="198">
        <v>18.5</v>
      </c>
      <c r="BM4" s="198">
        <v>18.5</v>
      </c>
      <c r="BN4" s="198">
        <v>18.4</v>
      </c>
    </row>
    <row r="5" spans="1:66" s="198" customFormat="1" ht="12">
      <c r="A5" s="204" t="s">
        <v>30</v>
      </c>
      <c r="B5" s="205"/>
      <c r="C5" s="637"/>
      <c r="D5" s="224" t="s">
        <v>31</v>
      </c>
      <c r="E5" s="210">
        <v>24.1</v>
      </c>
      <c r="F5" s="210">
        <v>24.2</v>
      </c>
      <c r="G5" s="210">
        <v>24.2</v>
      </c>
      <c r="H5" s="210">
        <v>24.2</v>
      </c>
      <c r="I5" s="210">
        <v>24.3</v>
      </c>
      <c r="J5" s="210">
        <v>24.3</v>
      </c>
      <c r="K5" s="210">
        <v>24.4</v>
      </c>
      <c r="L5" s="210">
        <v>24.3</v>
      </c>
      <c r="M5" s="210">
        <v>24.3</v>
      </c>
      <c r="N5" s="210">
        <v>24.4</v>
      </c>
      <c r="O5" s="210">
        <v>24.4</v>
      </c>
      <c r="P5" s="210">
        <v>24.4</v>
      </c>
      <c r="Q5" s="210">
        <v>24.5</v>
      </c>
      <c r="R5" s="210">
        <v>24.4</v>
      </c>
      <c r="S5" s="210">
        <v>24.4</v>
      </c>
      <c r="T5" s="210">
        <v>24.3</v>
      </c>
      <c r="U5" s="210">
        <v>24.3</v>
      </c>
      <c r="V5" s="210">
        <v>24.2</v>
      </c>
      <c r="W5" s="210">
        <v>24.1</v>
      </c>
      <c r="X5" s="210">
        <v>24</v>
      </c>
      <c r="Y5" s="210">
        <v>24</v>
      </c>
      <c r="Z5" s="210">
        <v>23.9</v>
      </c>
      <c r="AA5" s="210">
        <v>23.9</v>
      </c>
      <c r="AB5" s="210">
        <v>23.8</v>
      </c>
      <c r="AC5" s="210">
        <v>23.7</v>
      </c>
      <c r="AD5" s="210">
        <v>23.5</v>
      </c>
      <c r="AE5" s="210">
        <v>23.4</v>
      </c>
      <c r="AF5" s="210">
        <v>23.3</v>
      </c>
      <c r="AG5" s="210">
        <v>23.2</v>
      </c>
      <c r="AH5" s="210">
        <v>23.2</v>
      </c>
      <c r="AI5" s="210">
        <v>23.1</v>
      </c>
      <c r="AJ5" s="210">
        <v>23.1</v>
      </c>
      <c r="AK5" s="210">
        <v>23</v>
      </c>
      <c r="AL5" s="210">
        <v>23</v>
      </c>
      <c r="AM5" s="210">
        <v>22.9</v>
      </c>
      <c r="AN5" s="210">
        <v>22.8</v>
      </c>
      <c r="AO5" s="210">
        <v>23</v>
      </c>
      <c r="AP5" s="210">
        <v>22.8</v>
      </c>
      <c r="AQ5" s="210">
        <v>22.4</v>
      </c>
      <c r="AR5" s="210">
        <v>22.4</v>
      </c>
      <c r="AS5" s="210">
        <v>22.3</v>
      </c>
      <c r="AT5" s="210">
        <v>22.1</v>
      </c>
      <c r="AU5" s="210">
        <v>21.9</v>
      </c>
      <c r="AV5" s="210">
        <v>21.9</v>
      </c>
      <c r="AW5" s="210">
        <v>21.8</v>
      </c>
      <c r="AX5" s="210">
        <v>21.4</v>
      </c>
      <c r="AY5" s="210">
        <v>21.4</v>
      </c>
      <c r="AZ5" s="210">
        <v>21.3</v>
      </c>
      <c r="BA5" s="210">
        <v>21.1</v>
      </c>
      <c r="BB5" s="210">
        <v>21</v>
      </c>
      <c r="BC5" s="210">
        <v>20.9</v>
      </c>
      <c r="BD5" s="210">
        <v>20.9</v>
      </c>
      <c r="BE5" s="210">
        <v>20.8</v>
      </c>
      <c r="BF5" s="210">
        <v>20.7</v>
      </c>
      <c r="BG5" s="210">
        <v>20.6</v>
      </c>
      <c r="BH5" s="198">
        <v>20.5</v>
      </c>
      <c r="BI5" s="198">
        <v>20.6</v>
      </c>
      <c r="BJ5" s="198">
        <v>20.6</v>
      </c>
      <c r="BK5" s="198">
        <v>20.5</v>
      </c>
      <c r="BL5" s="198">
        <v>20.4</v>
      </c>
      <c r="BM5" s="198">
        <v>20.3</v>
      </c>
      <c r="BN5" s="198">
        <v>20.1</v>
      </c>
    </row>
    <row r="6" spans="1:66" s="198" customFormat="1" ht="12">
      <c r="A6" s="204"/>
      <c r="B6" s="205"/>
      <c r="C6" s="637"/>
      <c r="D6" s="224" t="s">
        <v>32</v>
      </c>
      <c r="E6" s="210">
        <v>27.2</v>
      </c>
      <c r="F6" s="210">
        <v>27.3</v>
      </c>
      <c r="G6" s="210">
        <v>27.4</v>
      </c>
      <c r="H6" s="210">
        <v>27.4</v>
      </c>
      <c r="I6" s="210">
        <v>27.4</v>
      </c>
      <c r="J6" s="210">
        <v>27.5</v>
      </c>
      <c r="K6" s="210">
        <v>27.8</v>
      </c>
      <c r="L6" s="210">
        <v>27.7</v>
      </c>
      <c r="M6" s="210">
        <v>27.6</v>
      </c>
      <c r="N6" s="210">
        <v>27.7</v>
      </c>
      <c r="O6" s="210">
        <v>27.7</v>
      </c>
      <c r="P6" s="210">
        <v>27.7</v>
      </c>
      <c r="Q6" s="210">
        <v>27.7</v>
      </c>
      <c r="R6" s="210">
        <v>27.7</v>
      </c>
      <c r="S6" s="210">
        <v>27.6</v>
      </c>
      <c r="T6" s="210">
        <v>27.3</v>
      </c>
      <c r="U6" s="210">
        <v>27.4</v>
      </c>
      <c r="V6" s="210">
        <v>27.2</v>
      </c>
      <c r="W6" s="210">
        <v>27.1</v>
      </c>
      <c r="X6" s="210">
        <v>27.2</v>
      </c>
      <c r="Y6" s="210">
        <v>27</v>
      </c>
      <c r="Z6" s="210">
        <v>26.9</v>
      </c>
      <c r="AA6" s="210">
        <v>26.8</v>
      </c>
      <c r="AB6" s="210">
        <v>26.7</v>
      </c>
      <c r="AC6" s="210">
        <v>26.5</v>
      </c>
      <c r="AD6" s="210">
        <v>26.3</v>
      </c>
      <c r="AE6" s="210">
        <v>26.3</v>
      </c>
      <c r="AF6" s="210">
        <v>26.1</v>
      </c>
      <c r="AG6" s="210">
        <v>25.9</v>
      </c>
      <c r="AH6" s="210">
        <v>26</v>
      </c>
      <c r="AI6" s="210">
        <v>25.8</v>
      </c>
      <c r="AJ6" s="210">
        <v>25.7</v>
      </c>
      <c r="AK6" s="210">
        <v>25.7</v>
      </c>
      <c r="AL6" s="210">
        <v>25.8</v>
      </c>
      <c r="AM6" s="210">
        <v>25.4</v>
      </c>
      <c r="AN6" s="210">
        <v>25.7</v>
      </c>
      <c r="AO6" s="210">
        <v>25.5</v>
      </c>
      <c r="AP6" s="210">
        <v>25.3</v>
      </c>
      <c r="AQ6" s="210">
        <v>25.2</v>
      </c>
      <c r="AR6" s="210">
        <v>25</v>
      </c>
      <c r="AS6" s="210">
        <v>24.8</v>
      </c>
      <c r="AT6" s="210">
        <v>24.6</v>
      </c>
      <c r="AU6" s="210">
        <v>24.4</v>
      </c>
      <c r="AV6" s="210">
        <v>24.3</v>
      </c>
      <c r="AW6" s="210">
        <v>24.1</v>
      </c>
      <c r="AX6" s="210">
        <v>23.8</v>
      </c>
      <c r="AY6" s="210">
        <v>23.6</v>
      </c>
      <c r="AZ6" s="210">
        <v>23.5</v>
      </c>
      <c r="BA6" s="210">
        <v>23.3</v>
      </c>
      <c r="BB6" s="210">
        <v>23.2</v>
      </c>
      <c r="BC6" s="210">
        <v>23.1</v>
      </c>
      <c r="BD6" s="210">
        <v>23.1</v>
      </c>
      <c r="BE6" s="210">
        <v>22.8</v>
      </c>
      <c r="BF6" s="210">
        <v>22.8</v>
      </c>
      <c r="BG6" s="210">
        <v>22.7</v>
      </c>
      <c r="BH6" s="198">
        <v>22.7</v>
      </c>
      <c r="BI6" s="198">
        <v>22.8</v>
      </c>
      <c r="BJ6" s="198">
        <v>22.6</v>
      </c>
      <c r="BK6" s="198">
        <v>22.5</v>
      </c>
      <c r="BL6" s="198">
        <v>22.4</v>
      </c>
      <c r="BM6" s="198">
        <v>22.3</v>
      </c>
      <c r="BN6" s="198">
        <v>22</v>
      </c>
    </row>
    <row r="7" spans="1:66" s="198" customFormat="1" ht="12">
      <c r="A7" s="204"/>
      <c r="B7" s="205"/>
      <c r="C7" s="637"/>
      <c r="D7" s="224" t="s">
        <v>33</v>
      </c>
      <c r="E7" s="210">
        <v>30.6</v>
      </c>
      <c r="F7" s="210">
        <v>30.8</v>
      </c>
      <c r="G7" s="210">
        <v>30.7</v>
      </c>
      <c r="H7" s="210">
        <v>30.9</v>
      </c>
      <c r="I7" s="210">
        <v>30.9</v>
      </c>
      <c r="J7" s="210">
        <v>31</v>
      </c>
      <c r="K7" s="210">
        <v>31.3</v>
      </c>
      <c r="L7" s="210">
        <v>31.2</v>
      </c>
      <c r="M7" s="210">
        <v>31.1</v>
      </c>
      <c r="N7" s="210">
        <v>31.2</v>
      </c>
      <c r="O7" s="210">
        <v>31.2</v>
      </c>
      <c r="P7" s="210">
        <v>31.3</v>
      </c>
      <c r="Q7" s="210">
        <v>31.2</v>
      </c>
      <c r="R7" s="210">
        <v>31.1</v>
      </c>
      <c r="S7" s="210">
        <v>30.8</v>
      </c>
      <c r="T7" s="210">
        <v>30.7</v>
      </c>
      <c r="U7" s="210">
        <v>30.6</v>
      </c>
      <c r="V7" s="210">
        <v>30.6</v>
      </c>
      <c r="W7" s="210">
        <v>30.5</v>
      </c>
      <c r="X7" s="210">
        <v>30.3</v>
      </c>
      <c r="Y7" s="210">
        <v>30.3</v>
      </c>
      <c r="Z7" s="210">
        <v>30</v>
      </c>
      <c r="AA7" s="210">
        <v>29.9</v>
      </c>
      <c r="AB7" s="210">
        <v>29.7</v>
      </c>
      <c r="AC7" s="210">
        <v>29.5</v>
      </c>
      <c r="AD7" s="210">
        <v>29.4</v>
      </c>
      <c r="AE7" s="210">
        <v>29.2</v>
      </c>
      <c r="AF7" s="210">
        <v>29.1</v>
      </c>
      <c r="AG7" s="210">
        <v>29</v>
      </c>
      <c r="AH7" s="210">
        <v>28.9</v>
      </c>
      <c r="AI7" s="210">
        <v>28.8</v>
      </c>
      <c r="AJ7" s="210">
        <v>28.7</v>
      </c>
      <c r="AK7" s="210">
        <v>28.7</v>
      </c>
      <c r="AL7" s="210">
        <v>28.5</v>
      </c>
      <c r="AM7" s="210">
        <v>28.5</v>
      </c>
      <c r="AN7" s="210">
        <v>28.4</v>
      </c>
      <c r="AO7" s="210">
        <v>28.3</v>
      </c>
      <c r="AP7" s="210">
        <v>28</v>
      </c>
      <c r="AQ7" s="210">
        <v>27.9</v>
      </c>
      <c r="AR7" s="210">
        <v>27.6</v>
      </c>
      <c r="AS7" s="210">
        <v>27.4</v>
      </c>
      <c r="AT7" s="210">
        <v>27.1</v>
      </c>
      <c r="AU7" s="210">
        <v>26.9</v>
      </c>
      <c r="AV7" s="210">
        <v>26.7</v>
      </c>
      <c r="AW7" s="210">
        <v>26.5</v>
      </c>
      <c r="AX7" s="210">
        <v>26.3</v>
      </c>
      <c r="AY7" s="210">
        <v>26</v>
      </c>
      <c r="AZ7" s="210">
        <v>25.8</v>
      </c>
      <c r="BA7" s="210">
        <v>25.7</v>
      </c>
      <c r="BB7" s="210">
        <v>25.5</v>
      </c>
      <c r="BC7" s="210">
        <v>25.4</v>
      </c>
      <c r="BD7" s="210">
        <v>25.3</v>
      </c>
      <c r="BE7" s="210">
        <v>25</v>
      </c>
      <c r="BF7" s="210">
        <v>25</v>
      </c>
      <c r="BG7" s="210">
        <v>25</v>
      </c>
      <c r="BH7" s="198">
        <v>24.8</v>
      </c>
      <c r="BI7" s="198">
        <v>24.8</v>
      </c>
      <c r="BJ7" s="198">
        <v>24.7</v>
      </c>
      <c r="BK7" s="198">
        <v>24.6</v>
      </c>
      <c r="BL7" s="198">
        <v>24.4</v>
      </c>
      <c r="BM7" s="198">
        <v>24.2</v>
      </c>
      <c r="BN7" s="198">
        <v>24</v>
      </c>
    </row>
    <row r="8" spans="1:66" s="198" customFormat="1" ht="12">
      <c r="A8" s="204"/>
      <c r="B8" s="205"/>
      <c r="C8" s="637"/>
      <c r="D8" s="224" t="s">
        <v>34</v>
      </c>
      <c r="E8" s="210">
        <v>34.2</v>
      </c>
      <c r="F8" s="210">
        <v>34.3</v>
      </c>
      <c r="G8" s="210">
        <v>34.4</v>
      </c>
      <c r="H8" s="210">
        <v>34.5</v>
      </c>
      <c r="I8" s="210">
        <v>34.7</v>
      </c>
      <c r="J8" s="210">
        <v>34.7</v>
      </c>
      <c r="K8" s="210">
        <v>34.9</v>
      </c>
      <c r="L8" s="210">
        <v>34.9</v>
      </c>
      <c r="M8" s="210">
        <v>35</v>
      </c>
      <c r="N8" s="210">
        <v>35.1</v>
      </c>
      <c r="O8" s="210">
        <v>35.1</v>
      </c>
      <c r="P8" s="210">
        <v>35</v>
      </c>
      <c r="Q8" s="210">
        <v>34.9</v>
      </c>
      <c r="R8" s="210">
        <v>34.8</v>
      </c>
      <c r="S8" s="210">
        <v>34.5</v>
      </c>
      <c r="T8" s="210">
        <v>34.2</v>
      </c>
      <c r="U8" s="210">
        <v>34.3</v>
      </c>
      <c r="V8" s="210">
        <v>34.2</v>
      </c>
      <c r="W8" s="210">
        <v>34.1</v>
      </c>
      <c r="X8" s="210">
        <v>33.9</v>
      </c>
      <c r="Y8" s="210">
        <v>33.7</v>
      </c>
      <c r="Z8" s="210">
        <v>33.5</v>
      </c>
      <c r="AA8" s="210">
        <v>33.4</v>
      </c>
      <c r="AB8" s="210">
        <v>33.1</v>
      </c>
      <c r="AC8" s="210">
        <v>32.8</v>
      </c>
      <c r="AD8" s="210">
        <v>32.7</v>
      </c>
      <c r="AE8" s="210">
        <v>32.6</v>
      </c>
      <c r="AF8" s="210">
        <v>32.3</v>
      </c>
      <c r="AG8" s="210">
        <v>32.3</v>
      </c>
      <c r="AH8" s="210">
        <v>32.4</v>
      </c>
      <c r="AI8" s="210">
        <v>32.2</v>
      </c>
      <c r="AJ8" s="210">
        <v>32</v>
      </c>
      <c r="AK8" s="210">
        <v>31.6</v>
      </c>
      <c r="AL8" s="210">
        <v>32</v>
      </c>
      <c r="AM8" s="210">
        <v>31.5</v>
      </c>
      <c r="AN8" s="210">
        <v>31.6</v>
      </c>
      <c r="AO8" s="210">
        <v>31.4</v>
      </c>
      <c r="AP8" s="210">
        <v>31.3</v>
      </c>
      <c r="AQ8" s="210">
        <v>30.8</v>
      </c>
      <c r="AR8" s="210">
        <v>30.5</v>
      </c>
      <c r="AS8" s="210">
        <v>30.4</v>
      </c>
      <c r="AT8" s="210">
        <v>30</v>
      </c>
      <c r="AU8" s="210">
        <v>29.8</v>
      </c>
      <c r="AV8" s="210">
        <v>29.5</v>
      </c>
      <c r="AW8" s="210">
        <v>29.2</v>
      </c>
      <c r="AX8" s="210">
        <v>28.9</v>
      </c>
      <c r="AY8" s="210">
        <v>28.6</v>
      </c>
      <c r="AZ8" s="210">
        <v>28.4</v>
      </c>
      <c r="BA8" s="210">
        <v>28.2</v>
      </c>
      <c r="BB8" s="210">
        <v>28</v>
      </c>
      <c r="BC8" s="210">
        <v>27.8</v>
      </c>
      <c r="BD8" s="210">
        <v>27.6</v>
      </c>
      <c r="BE8" s="210">
        <v>27.4</v>
      </c>
      <c r="BF8" s="210">
        <v>27.4</v>
      </c>
      <c r="BG8" s="210">
        <v>27.3</v>
      </c>
      <c r="BH8" s="198">
        <v>27</v>
      </c>
      <c r="BI8" s="198">
        <v>27.1</v>
      </c>
      <c r="BJ8" s="198">
        <v>26.9</v>
      </c>
      <c r="BK8" s="198">
        <v>26.7</v>
      </c>
      <c r="BL8" s="198">
        <v>26.4</v>
      </c>
      <c r="BM8" s="198">
        <v>26.3</v>
      </c>
      <c r="BN8" s="198">
        <v>26</v>
      </c>
    </row>
    <row r="9" spans="1:66" s="198" customFormat="1" ht="12">
      <c r="A9" s="204"/>
      <c r="B9" s="205"/>
      <c r="C9" s="638"/>
      <c r="D9" s="225" t="s">
        <v>35</v>
      </c>
      <c r="E9" s="212">
        <v>38.4</v>
      </c>
      <c r="F9" s="212">
        <v>38.8</v>
      </c>
      <c r="G9" s="212">
        <v>38.7</v>
      </c>
      <c r="H9" s="212">
        <v>38.8</v>
      </c>
      <c r="I9" s="212">
        <v>39.1</v>
      </c>
      <c r="J9" s="212">
        <v>39</v>
      </c>
      <c r="K9" s="212">
        <v>39.4</v>
      </c>
      <c r="L9" s="212">
        <v>39.4</v>
      </c>
      <c r="M9" s="212">
        <v>39.5</v>
      </c>
      <c r="N9" s="212">
        <v>39.4</v>
      </c>
      <c r="O9" s="212">
        <v>39.3</v>
      </c>
      <c r="P9" s="212">
        <v>39.4</v>
      </c>
      <c r="Q9" s="212">
        <v>39.1</v>
      </c>
      <c r="R9" s="212">
        <v>39</v>
      </c>
      <c r="S9" s="212">
        <v>38.6</v>
      </c>
      <c r="T9" s="212">
        <v>38.4</v>
      </c>
      <c r="U9" s="212">
        <v>38.4</v>
      </c>
      <c r="V9" s="212">
        <v>38.2</v>
      </c>
      <c r="W9" s="212">
        <v>38</v>
      </c>
      <c r="X9" s="212">
        <v>38</v>
      </c>
      <c r="Y9" s="212">
        <v>37.9</v>
      </c>
      <c r="Z9" s="212">
        <v>37.4</v>
      </c>
      <c r="AA9" s="212">
        <v>37.2</v>
      </c>
      <c r="AB9" s="212">
        <v>37</v>
      </c>
      <c r="AC9" s="212">
        <v>36.5</v>
      </c>
      <c r="AD9" s="212">
        <v>36.4</v>
      </c>
      <c r="AE9" s="212">
        <v>36.5</v>
      </c>
      <c r="AF9" s="212">
        <v>36.1</v>
      </c>
      <c r="AG9" s="212">
        <v>35.9</v>
      </c>
      <c r="AH9" s="212">
        <v>36.2</v>
      </c>
      <c r="AI9" s="212">
        <v>36</v>
      </c>
      <c r="AJ9" s="212">
        <v>35.6</v>
      </c>
      <c r="AK9" s="212">
        <v>35.6</v>
      </c>
      <c r="AL9" s="212">
        <v>35.4</v>
      </c>
      <c r="AM9" s="212">
        <v>35.2</v>
      </c>
      <c r="AN9" s="212">
        <v>35</v>
      </c>
      <c r="AO9" s="212">
        <v>35</v>
      </c>
      <c r="AP9" s="212">
        <v>34.7</v>
      </c>
      <c r="AQ9" s="212">
        <v>34.2</v>
      </c>
      <c r="AR9" s="212">
        <v>33.8</v>
      </c>
      <c r="AS9" s="212">
        <v>33.6</v>
      </c>
      <c r="AT9" s="212">
        <v>33.2</v>
      </c>
      <c r="AU9" s="212">
        <v>33</v>
      </c>
      <c r="AV9" s="212">
        <v>32.6</v>
      </c>
      <c r="AW9" s="212">
        <v>32.2</v>
      </c>
      <c r="AX9" s="212">
        <v>31.8</v>
      </c>
      <c r="AY9" s="212">
        <v>31.5</v>
      </c>
      <c r="AZ9" s="212">
        <v>31.2</v>
      </c>
      <c r="BA9" s="212">
        <v>31</v>
      </c>
      <c r="BB9" s="212">
        <v>30.7</v>
      </c>
      <c r="BC9" s="212">
        <v>30.5</v>
      </c>
      <c r="BD9" s="212">
        <v>30.2</v>
      </c>
      <c r="BE9" s="212">
        <v>30.2</v>
      </c>
      <c r="BF9" s="212">
        <v>30</v>
      </c>
      <c r="BG9" s="210">
        <v>29.7</v>
      </c>
      <c r="BH9" s="198">
        <v>29.5</v>
      </c>
      <c r="BI9" s="198">
        <v>29.5</v>
      </c>
      <c r="BJ9" s="198">
        <v>29.2</v>
      </c>
      <c r="BK9" s="198">
        <v>28.8</v>
      </c>
      <c r="BL9" s="198">
        <v>28.7</v>
      </c>
      <c r="BM9" s="198">
        <v>28.5</v>
      </c>
      <c r="BN9" s="198">
        <v>28.2</v>
      </c>
    </row>
    <row r="10" spans="1:66" s="198" customFormat="1" ht="12">
      <c r="A10" s="204"/>
      <c r="B10" s="205"/>
      <c r="C10" s="639" t="s">
        <v>16</v>
      </c>
      <c r="D10" s="221" t="s">
        <v>36</v>
      </c>
      <c r="E10" s="207">
        <v>44.2</v>
      </c>
      <c r="F10" s="207">
        <v>44.5</v>
      </c>
      <c r="G10" s="207">
        <v>44.5</v>
      </c>
      <c r="H10" s="207">
        <v>44.9</v>
      </c>
      <c r="I10" s="207">
        <v>44.9</v>
      </c>
      <c r="J10" s="207">
        <v>44.9</v>
      </c>
      <c r="K10" s="207">
        <v>45.1</v>
      </c>
      <c r="L10" s="207">
        <v>45.2</v>
      </c>
      <c r="M10" s="207">
        <v>45.4</v>
      </c>
      <c r="N10" s="207">
        <v>45.4</v>
      </c>
      <c r="O10" s="207">
        <v>45.1</v>
      </c>
      <c r="P10" s="207">
        <v>44.9</v>
      </c>
      <c r="Q10" s="207">
        <v>44.6</v>
      </c>
      <c r="R10" s="207">
        <v>44.5</v>
      </c>
      <c r="S10" s="207">
        <v>44.1</v>
      </c>
      <c r="T10" s="207">
        <v>44</v>
      </c>
      <c r="U10" s="207">
        <v>44</v>
      </c>
      <c r="V10" s="207">
        <v>44</v>
      </c>
      <c r="W10" s="207">
        <v>43.9</v>
      </c>
      <c r="X10" s="207">
        <v>43.5</v>
      </c>
      <c r="Y10" s="207">
        <v>43.3</v>
      </c>
      <c r="Z10" s="207">
        <v>42.9</v>
      </c>
      <c r="AA10" s="207">
        <v>42.6</v>
      </c>
      <c r="AB10" s="207">
        <v>42.2</v>
      </c>
      <c r="AC10" s="207">
        <v>41.8</v>
      </c>
      <c r="AD10" s="207">
        <v>41.7</v>
      </c>
      <c r="AE10" s="207">
        <v>41.7</v>
      </c>
      <c r="AF10" s="207">
        <v>41.4</v>
      </c>
      <c r="AG10" s="207">
        <v>41.2</v>
      </c>
      <c r="AH10" s="207">
        <v>41.4</v>
      </c>
      <c r="AI10" s="207">
        <v>40.6</v>
      </c>
      <c r="AJ10" s="207">
        <v>41</v>
      </c>
      <c r="AK10" s="207">
        <v>40.3</v>
      </c>
      <c r="AL10" s="207">
        <v>40.4</v>
      </c>
      <c r="AM10" s="207">
        <v>40</v>
      </c>
      <c r="AN10" s="207">
        <v>39.9</v>
      </c>
      <c r="AO10" s="207">
        <v>39.8</v>
      </c>
      <c r="AP10" s="207">
        <v>39.5</v>
      </c>
      <c r="AQ10" s="207">
        <v>38.9</v>
      </c>
      <c r="AR10" s="207">
        <v>38.5</v>
      </c>
      <c r="AS10" s="207">
        <v>38.1</v>
      </c>
      <c r="AT10" s="207">
        <v>37.9</v>
      </c>
      <c r="AU10" s="207">
        <v>37.4</v>
      </c>
      <c r="AV10" s="207">
        <v>37</v>
      </c>
      <c r="AW10" s="207">
        <v>36.6</v>
      </c>
      <c r="AX10" s="207">
        <v>36</v>
      </c>
      <c r="AY10" s="207">
        <v>35.6</v>
      </c>
      <c r="AZ10" s="207">
        <v>35.2</v>
      </c>
      <c r="BA10" s="207">
        <v>34.9</v>
      </c>
      <c r="BB10" s="207">
        <v>34.6</v>
      </c>
      <c r="BC10" s="207">
        <v>34.3</v>
      </c>
      <c r="BD10" s="207">
        <v>34</v>
      </c>
      <c r="BE10" s="207">
        <v>33.8</v>
      </c>
      <c r="BF10" s="207">
        <v>33.5</v>
      </c>
      <c r="BG10" s="207">
        <v>33.2</v>
      </c>
      <c r="BH10" s="198">
        <v>32.8</v>
      </c>
      <c r="BI10" s="198">
        <v>32.5</v>
      </c>
      <c r="BJ10" s="198">
        <v>32</v>
      </c>
      <c r="BK10" s="198">
        <v>32</v>
      </c>
      <c r="BL10" s="198">
        <v>31.5</v>
      </c>
      <c r="BM10" s="198">
        <v>31.4</v>
      </c>
      <c r="BN10" s="198">
        <v>31.4</v>
      </c>
    </row>
    <row r="11" spans="1:66" s="198" customFormat="1" ht="12">
      <c r="A11" s="204"/>
      <c r="B11" s="205"/>
      <c r="C11" s="639"/>
      <c r="D11" s="221" t="s">
        <v>37</v>
      </c>
      <c r="E11" s="207">
        <v>49.1</v>
      </c>
      <c r="F11" s="207">
        <v>49.5</v>
      </c>
      <c r="G11" s="207">
        <v>49.6</v>
      </c>
      <c r="H11" s="207">
        <v>49.9</v>
      </c>
      <c r="I11" s="207">
        <v>50.1</v>
      </c>
      <c r="J11" s="207">
        <v>50.1</v>
      </c>
      <c r="K11" s="207">
        <v>50.3</v>
      </c>
      <c r="L11" s="207">
        <v>50.6</v>
      </c>
      <c r="M11" s="207">
        <v>50.6</v>
      </c>
      <c r="N11" s="207">
        <v>50.4</v>
      </c>
      <c r="O11" s="207">
        <v>50.2</v>
      </c>
      <c r="P11" s="207">
        <v>50.2</v>
      </c>
      <c r="Q11" s="207">
        <v>49.9</v>
      </c>
      <c r="R11" s="207">
        <v>49.9</v>
      </c>
      <c r="S11" s="207">
        <v>49.8</v>
      </c>
      <c r="T11" s="207">
        <v>49.3</v>
      </c>
      <c r="U11" s="207">
        <v>49.3</v>
      </c>
      <c r="V11" s="207">
        <v>49.4</v>
      </c>
      <c r="W11" s="207">
        <v>49.3</v>
      </c>
      <c r="X11" s="207">
        <v>49</v>
      </c>
      <c r="Y11" s="207">
        <v>48.7</v>
      </c>
      <c r="Z11" s="207">
        <v>48.3</v>
      </c>
      <c r="AA11" s="207">
        <v>48</v>
      </c>
      <c r="AB11" s="207">
        <v>47.7</v>
      </c>
      <c r="AC11" s="207">
        <v>47.4</v>
      </c>
      <c r="AD11" s="207">
        <v>47.3</v>
      </c>
      <c r="AE11" s="207">
        <v>47.2</v>
      </c>
      <c r="AF11" s="207">
        <v>47.1</v>
      </c>
      <c r="AG11" s="207">
        <v>46.8</v>
      </c>
      <c r="AH11" s="207">
        <v>46.7</v>
      </c>
      <c r="AI11" s="207">
        <v>46.7</v>
      </c>
      <c r="AJ11" s="207">
        <v>46.3</v>
      </c>
      <c r="AK11" s="207">
        <v>46</v>
      </c>
      <c r="AL11" s="207">
        <v>45.9</v>
      </c>
      <c r="AM11" s="207">
        <v>45.6</v>
      </c>
      <c r="AN11" s="207">
        <v>45.3</v>
      </c>
      <c r="AO11" s="207">
        <v>45.2</v>
      </c>
      <c r="AP11" s="207">
        <v>44.9</v>
      </c>
      <c r="AQ11" s="207">
        <v>44.3</v>
      </c>
      <c r="AR11" s="207">
        <v>43.7</v>
      </c>
      <c r="AS11" s="207">
        <v>43.6</v>
      </c>
      <c r="AT11" s="207">
        <v>43.3</v>
      </c>
      <c r="AU11" s="207">
        <v>42.7</v>
      </c>
      <c r="AV11" s="207">
        <v>42.5</v>
      </c>
      <c r="AW11" s="207">
        <v>42</v>
      </c>
      <c r="AX11" s="207">
        <v>41.4</v>
      </c>
      <c r="AY11" s="207">
        <v>40.7</v>
      </c>
      <c r="AZ11" s="207">
        <v>40.4</v>
      </c>
      <c r="BA11" s="207">
        <v>40</v>
      </c>
      <c r="BB11" s="207">
        <v>39.3</v>
      </c>
      <c r="BC11" s="207">
        <v>39.4</v>
      </c>
      <c r="BD11" s="207">
        <v>38.8</v>
      </c>
      <c r="BE11" s="207">
        <v>38.5</v>
      </c>
      <c r="BF11" s="207">
        <v>38.1</v>
      </c>
      <c r="BG11" s="207">
        <v>37.6</v>
      </c>
      <c r="BH11" s="198">
        <v>36.9</v>
      </c>
      <c r="BI11" s="198">
        <v>36.5</v>
      </c>
      <c r="BJ11" s="198">
        <v>36.1</v>
      </c>
      <c r="BK11" s="198">
        <v>35.6</v>
      </c>
      <c r="BL11" s="198">
        <v>35.1</v>
      </c>
      <c r="BM11" s="198">
        <v>34.8</v>
      </c>
      <c r="BN11" s="198">
        <v>34.5</v>
      </c>
    </row>
    <row r="12" spans="1:66" s="198" customFormat="1" ht="12">
      <c r="A12" s="204"/>
      <c r="B12" s="205"/>
      <c r="C12" s="639"/>
      <c r="D12" s="221" t="s">
        <v>38</v>
      </c>
      <c r="E12" s="207">
        <v>54.3</v>
      </c>
      <c r="F12" s="207">
        <v>54.9</v>
      </c>
      <c r="G12" s="207">
        <v>54.7</v>
      </c>
      <c r="H12" s="207">
        <v>55.1</v>
      </c>
      <c r="I12" s="207">
        <v>55.3</v>
      </c>
      <c r="J12" s="207">
        <v>55.2</v>
      </c>
      <c r="K12" s="207">
        <v>55.4</v>
      </c>
      <c r="L12" s="207">
        <v>55.5</v>
      </c>
      <c r="M12" s="207">
        <v>55.5</v>
      </c>
      <c r="N12" s="207">
        <v>55.4</v>
      </c>
      <c r="O12" s="207">
        <v>55.3</v>
      </c>
      <c r="P12" s="207">
        <v>55.2</v>
      </c>
      <c r="Q12" s="207">
        <v>54.9</v>
      </c>
      <c r="R12" s="207">
        <v>54.9</v>
      </c>
      <c r="S12" s="207">
        <v>54.7</v>
      </c>
      <c r="T12" s="207">
        <v>54.6</v>
      </c>
      <c r="U12" s="207">
        <v>54.7</v>
      </c>
      <c r="V12" s="207">
        <v>54.7</v>
      </c>
      <c r="W12" s="207">
        <v>54.5</v>
      </c>
      <c r="X12" s="207">
        <v>54.2</v>
      </c>
      <c r="Y12" s="207">
        <v>54.1</v>
      </c>
      <c r="Z12" s="207">
        <v>53.6</v>
      </c>
      <c r="AA12" s="207">
        <v>53.4</v>
      </c>
      <c r="AB12" s="207">
        <v>53.3</v>
      </c>
      <c r="AC12" s="207">
        <v>53</v>
      </c>
      <c r="AD12" s="207">
        <v>52.8</v>
      </c>
      <c r="AE12" s="207">
        <v>52.8</v>
      </c>
      <c r="AF12" s="207">
        <v>52.6</v>
      </c>
      <c r="AG12" s="207">
        <v>52.1</v>
      </c>
      <c r="AH12" s="207">
        <v>52.4</v>
      </c>
      <c r="AI12" s="207">
        <v>51.9</v>
      </c>
      <c r="AJ12" s="207">
        <v>51.8</v>
      </c>
      <c r="AK12" s="207">
        <v>51.3</v>
      </c>
      <c r="AL12" s="207">
        <v>51.4</v>
      </c>
      <c r="AM12" s="207">
        <v>51</v>
      </c>
      <c r="AN12" s="207">
        <v>50.7</v>
      </c>
      <c r="AO12" s="207">
        <v>50.5</v>
      </c>
      <c r="AP12" s="207">
        <v>50.4</v>
      </c>
      <c r="AQ12" s="207">
        <v>50.1</v>
      </c>
      <c r="AR12" s="207">
        <v>49.6</v>
      </c>
      <c r="AS12" s="207">
        <v>49.1</v>
      </c>
      <c r="AT12" s="207">
        <v>48.8</v>
      </c>
      <c r="AU12" s="207">
        <v>48.4</v>
      </c>
      <c r="AV12" s="207">
        <v>48</v>
      </c>
      <c r="AW12" s="207">
        <v>47.1</v>
      </c>
      <c r="AX12" s="207">
        <v>47</v>
      </c>
      <c r="AY12" s="207">
        <v>46.6</v>
      </c>
      <c r="AZ12" s="207">
        <v>46.1</v>
      </c>
      <c r="BA12" s="207">
        <v>45.4</v>
      </c>
      <c r="BB12" s="207">
        <v>45.3</v>
      </c>
      <c r="BC12" s="207">
        <v>45</v>
      </c>
      <c r="BD12" s="207">
        <v>44.2</v>
      </c>
      <c r="BE12" s="207">
        <v>43.8</v>
      </c>
      <c r="BF12" s="207">
        <v>43.5</v>
      </c>
      <c r="BG12" s="207">
        <v>42.7</v>
      </c>
      <c r="BH12" s="198">
        <v>41.9</v>
      </c>
      <c r="BI12" s="198">
        <v>41.6</v>
      </c>
      <c r="BJ12" s="198">
        <v>41.1</v>
      </c>
      <c r="BK12" s="198">
        <v>40.7</v>
      </c>
      <c r="BL12" s="198">
        <v>39.7</v>
      </c>
      <c r="BM12" s="198">
        <v>39.3</v>
      </c>
      <c r="BN12" s="198">
        <v>38.9</v>
      </c>
    </row>
    <row r="13" spans="1:66" s="198" customFormat="1" ht="12">
      <c r="A13" s="204"/>
      <c r="B13" s="205"/>
      <c r="C13" s="636" t="s">
        <v>20</v>
      </c>
      <c r="D13" s="223" t="s">
        <v>39</v>
      </c>
      <c r="E13" s="209">
        <v>59.5</v>
      </c>
      <c r="F13" s="209">
        <v>59.8</v>
      </c>
      <c r="G13" s="209">
        <v>60</v>
      </c>
      <c r="H13" s="209">
        <v>60.1</v>
      </c>
      <c r="I13" s="209">
        <v>60.3</v>
      </c>
      <c r="J13" s="209">
        <v>60.1</v>
      </c>
      <c r="K13" s="209">
        <v>60.4</v>
      </c>
      <c r="L13" s="209">
        <v>60.3</v>
      </c>
      <c r="M13" s="209">
        <v>60.1</v>
      </c>
      <c r="N13" s="209">
        <v>59.7</v>
      </c>
      <c r="O13" s="209">
        <v>59.3</v>
      </c>
      <c r="P13" s="209">
        <v>59.7</v>
      </c>
      <c r="Q13" s="209">
        <v>59.7</v>
      </c>
      <c r="R13" s="209">
        <v>59.7</v>
      </c>
      <c r="S13" s="209">
        <v>59.8</v>
      </c>
      <c r="T13" s="209">
        <v>59.5</v>
      </c>
      <c r="U13" s="209">
        <v>59.7</v>
      </c>
      <c r="V13" s="209">
        <v>59.3</v>
      </c>
      <c r="W13" s="209">
        <v>59.2</v>
      </c>
      <c r="X13" s="209">
        <v>59</v>
      </c>
      <c r="Y13" s="209">
        <v>58.7</v>
      </c>
      <c r="Z13" s="209">
        <v>58.5</v>
      </c>
      <c r="AA13" s="209">
        <v>58.4</v>
      </c>
      <c r="AB13" s="209">
        <v>58.3</v>
      </c>
      <c r="AC13" s="209">
        <v>57.9</v>
      </c>
      <c r="AD13" s="209">
        <v>57.9</v>
      </c>
      <c r="AE13" s="209">
        <v>57.6</v>
      </c>
      <c r="AF13" s="209">
        <v>57.1</v>
      </c>
      <c r="AG13" s="209">
        <v>57</v>
      </c>
      <c r="AH13" s="209">
        <v>56.9</v>
      </c>
      <c r="AI13" s="209">
        <v>56.4</v>
      </c>
      <c r="AJ13" s="209">
        <v>56.2</v>
      </c>
      <c r="AK13" s="209">
        <v>55.8</v>
      </c>
      <c r="AL13" s="209">
        <v>55.7</v>
      </c>
      <c r="AM13" s="209">
        <v>55.4</v>
      </c>
      <c r="AN13" s="209">
        <v>55.1</v>
      </c>
      <c r="AO13" s="209">
        <v>55</v>
      </c>
      <c r="AP13" s="209">
        <v>55</v>
      </c>
      <c r="AQ13" s="209">
        <v>54.8</v>
      </c>
      <c r="AR13" s="209">
        <v>53.7</v>
      </c>
      <c r="AS13" s="209">
        <v>54</v>
      </c>
      <c r="AT13" s="209">
        <v>53.5</v>
      </c>
      <c r="AU13" s="209">
        <v>53.3</v>
      </c>
      <c r="AV13" s="209">
        <v>53</v>
      </c>
      <c r="AW13" s="209">
        <v>52.8</v>
      </c>
      <c r="AX13" s="209">
        <v>52.1</v>
      </c>
      <c r="AY13" s="209">
        <v>52</v>
      </c>
      <c r="AZ13" s="209">
        <v>51.4</v>
      </c>
      <c r="BA13" s="209">
        <v>51.3</v>
      </c>
      <c r="BB13" s="209">
        <v>51</v>
      </c>
      <c r="BC13" s="209">
        <v>50.6</v>
      </c>
      <c r="BD13" s="209">
        <v>50.4</v>
      </c>
      <c r="BE13" s="209">
        <v>50.1</v>
      </c>
      <c r="BF13" s="209">
        <v>49.7</v>
      </c>
      <c r="BG13" s="210">
        <v>48.8</v>
      </c>
      <c r="BH13" s="198">
        <v>48.2</v>
      </c>
      <c r="BI13" s="198">
        <v>48.1</v>
      </c>
      <c r="BJ13" s="198">
        <v>47.4</v>
      </c>
      <c r="BK13" s="198">
        <v>47</v>
      </c>
      <c r="BL13" s="198">
        <v>45.7</v>
      </c>
      <c r="BM13" s="198">
        <v>45.4</v>
      </c>
      <c r="BN13" s="198">
        <v>44</v>
      </c>
    </row>
    <row r="14" spans="1:66" s="198" customFormat="1" ht="12">
      <c r="A14" s="204"/>
      <c r="B14" s="205"/>
      <c r="C14" s="637"/>
      <c r="D14" s="224" t="s">
        <v>40</v>
      </c>
      <c r="E14" s="210">
        <v>61.3</v>
      </c>
      <c r="F14" s="210">
        <v>61.6</v>
      </c>
      <c r="G14" s="210">
        <v>62</v>
      </c>
      <c r="H14" s="210">
        <v>62</v>
      </c>
      <c r="I14" s="210">
        <v>62.2</v>
      </c>
      <c r="J14" s="210">
        <v>62.2</v>
      </c>
      <c r="K14" s="210">
        <v>62.2</v>
      </c>
      <c r="L14" s="210">
        <v>61.9</v>
      </c>
      <c r="M14" s="210">
        <v>61.7</v>
      </c>
      <c r="N14" s="210">
        <v>61.2</v>
      </c>
      <c r="O14" s="210">
        <v>61.1</v>
      </c>
      <c r="P14" s="210">
        <v>61.3</v>
      </c>
      <c r="Q14" s="210">
        <v>61.5</v>
      </c>
      <c r="R14" s="210">
        <v>61.5</v>
      </c>
      <c r="S14" s="210">
        <v>61.7</v>
      </c>
      <c r="T14" s="210">
        <v>61.5</v>
      </c>
      <c r="U14" s="210">
        <v>61.35</v>
      </c>
      <c r="V14" s="210">
        <v>61.4</v>
      </c>
      <c r="W14" s="210">
        <v>61.2</v>
      </c>
      <c r="X14" s="210">
        <v>60.7</v>
      </c>
      <c r="Y14" s="210">
        <v>60.6</v>
      </c>
      <c r="Z14" s="210">
        <v>60.6</v>
      </c>
      <c r="AA14" s="210">
        <v>60.3</v>
      </c>
      <c r="AB14" s="210">
        <v>60.4</v>
      </c>
      <c r="AC14" s="210">
        <v>60</v>
      </c>
      <c r="AD14" s="210">
        <v>60</v>
      </c>
      <c r="AE14" s="210">
        <v>59.5</v>
      </c>
      <c r="AF14" s="210">
        <v>59.4</v>
      </c>
      <c r="AG14" s="210">
        <v>59.2</v>
      </c>
      <c r="AH14" s="210">
        <v>59.2</v>
      </c>
      <c r="AI14" s="210">
        <v>58.8</v>
      </c>
      <c r="AJ14" s="210">
        <v>58.5</v>
      </c>
      <c r="AK14" s="210">
        <v>58.2</v>
      </c>
      <c r="AL14" s="210">
        <v>58</v>
      </c>
      <c r="AM14" s="210">
        <v>57.8</v>
      </c>
      <c r="AN14" s="210">
        <v>57.6</v>
      </c>
      <c r="AO14" s="210">
        <v>57.6</v>
      </c>
      <c r="AP14" s="210">
        <v>57.5</v>
      </c>
      <c r="AQ14" s="210">
        <v>57.5</v>
      </c>
      <c r="AR14" s="210">
        <v>56.7</v>
      </c>
      <c r="AS14" s="210">
        <v>56.6</v>
      </c>
      <c r="AT14" s="210">
        <v>56.2</v>
      </c>
      <c r="AU14" s="210">
        <v>56</v>
      </c>
      <c r="AV14" s="210">
        <v>55.9</v>
      </c>
      <c r="AW14" s="210">
        <v>55.6</v>
      </c>
      <c r="AX14" s="210">
        <v>55.4</v>
      </c>
      <c r="AY14" s="210">
        <v>54.9</v>
      </c>
      <c r="AZ14" s="210">
        <v>54.7</v>
      </c>
      <c r="BA14" s="210">
        <v>54.3</v>
      </c>
      <c r="BB14" s="210">
        <v>54.1</v>
      </c>
      <c r="BC14" s="210">
        <v>53.8</v>
      </c>
      <c r="BD14" s="210">
        <v>53.6</v>
      </c>
      <c r="BE14" s="210">
        <v>53.3</v>
      </c>
      <c r="BF14" s="210">
        <v>52.9</v>
      </c>
      <c r="BG14" s="210">
        <v>52.2</v>
      </c>
      <c r="BH14" s="198">
        <v>51.7</v>
      </c>
      <c r="BI14" s="198">
        <v>51.6</v>
      </c>
      <c r="BJ14" s="198">
        <v>51</v>
      </c>
      <c r="BK14" s="198">
        <v>50.7</v>
      </c>
      <c r="BL14" s="198">
        <v>49.9</v>
      </c>
      <c r="BM14" s="198">
        <v>49.6</v>
      </c>
      <c r="BN14" s="198">
        <v>48.7</v>
      </c>
    </row>
    <row r="15" spans="1:66" s="198" customFormat="1" ht="12">
      <c r="A15" s="204"/>
      <c r="B15" s="205"/>
      <c r="C15" s="638"/>
      <c r="D15" s="225" t="s">
        <v>41</v>
      </c>
      <c r="E15" s="212">
        <v>63.1</v>
      </c>
      <c r="F15" s="212">
        <v>63.4</v>
      </c>
      <c r="G15" s="212">
        <v>63.7</v>
      </c>
      <c r="H15" s="212">
        <v>63.9</v>
      </c>
      <c r="I15" s="212">
        <v>63.8</v>
      </c>
      <c r="J15" s="212">
        <v>63.5</v>
      </c>
      <c r="K15" s="212">
        <v>63.5</v>
      </c>
      <c r="L15" s="212">
        <v>63.2</v>
      </c>
      <c r="M15" s="212">
        <v>62.8</v>
      </c>
      <c r="N15" s="212">
        <v>62.6</v>
      </c>
      <c r="O15" s="212">
        <v>62.4</v>
      </c>
      <c r="P15" s="212">
        <v>62.7</v>
      </c>
      <c r="Q15" s="212">
        <v>62.9</v>
      </c>
      <c r="R15" s="212">
        <v>63.1</v>
      </c>
      <c r="S15" s="212">
        <v>63</v>
      </c>
      <c r="T15" s="212">
        <v>62.9</v>
      </c>
      <c r="U15" s="212">
        <v>62.8</v>
      </c>
      <c r="V15" s="212">
        <v>62.8</v>
      </c>
      <c r="W15" s="212">
        <v>62.2</v>
      </c>
      <c r="X15" s="212">
        <v>62</v>
      </c>
      <c r="Y15" s="212">
        <v>62</v>
      </c>
      <c r="Z15" s="212">
        <v>61.8</v>
      </c>
      <c r="AA15" s="212">
        <v>61.8</v>
      </c>
      <c r="AB15" s="212">
        <v>61.8</v>
      </c>
      <c r="AC15" s="212">
        <v>61.5</v>
      </c>
      <c r="AD15" s="212">
        <v>61.5</v>
      </c>
      <c r="AE15" s="212">
        <v>61.1</v>
      </c>
      <c r="AF15" s="212">
        <v>60.9</v>
      </c>
      <c r="AG15" s="212">
        <v>60.6</v>
      </c>
      <c r="AH15" s="212">
        <v>60.6</v>
      </c>
      <c r="AI15" s="212">
        <v>60.2</v>
      </c>
      <c r="AJ15" s="212">
        <v>59.9</v>
      </c>
      <c r="AK15" s="212">
        <v>59.5</v>
      </c>
      <c r="AL15" s="212">
        <v>59.4</v>
      </c>
      <c r="AM15" s="212">
        <v>59.2</v>
      </c>
      <c r="AN15" s="212">
        <v>59.1</v>
      </c>
      <c r="AO15" s="212">
        <v>59.14</v>
      </c>
      <c r="AP15" s="212">
        <v>59.1</v>
      </c>
      <c r="AQ15" s="212">
        <v>58.9</v>
      </c>
      <c r="AR15" s="212">
        <v>58.7</v>
      </c>
      <c r="AS15" s="212">
        <v>58.1</v>
      </c>
      <c r="AT15" s="212">
        <v>57.9</v>
      </c>
      <c r="AU15" s="212">
        <v>57.9</v>
      </c>
      <c r="AV15" s="212">
        <v>57.6</v>
      </c>
      <c r="AW15" s="212">
        <v>57.5</v>
      </c>
      <c r="AX15" s="212">
        <v>57.1</v>
      </c>
      <c r="AY15" s="212">
        <v>56.7</v>
      </c>
      <c r="AZ15" s="212">
        <v>56.5</v>
      </c>
      <c r="BA15" s="212">
        <v>56.3</v>
      </c>
      <c r="BB15" s="212">
        <v>56.1</v>
      </c>
      <c r="BC15" s="212">
        <v>55.9</v>
      </c>
      <c r="BD15" s="212">
        <v>55.7</v>
      </c>
      <c r="BE15" s="212">
        <v>55.3</v>
      </c>
      <c r="BF15" s="212">
        <v>55.1</v>
      </c>
      <c r="BG15" s="210">
        <v>54.5</v>
      </c>
      <c r="BH15" s="198">
        <v>54</v>
      </c>
      <c r="BI15" s="198">
        <v>54</v>
      </c>
      <c r="BJ15" s="198">
        <v>53.6</v>
      </c>
      <c r="BK15" s="198">
        <v>53.4</v>
      </c>
      <c r="BL15" s="198">
        <v>52.6</v>
      </c>
      <c r="BM15" s="198">
        <v>52.4</v>
      </c>
      <c r="BN15" s="198">
        <v>51.7</v>
      </c>
    </row>
    <row r="16" spans="1:66" s="198" customFormat="1" ht="12">
      <c r="A16" s="204"/>
      <c r="B16" s="213" t="s">
        <v>24</v>
      </c>
      <c r="C16" s="32" t="s">
        <v>6</v>
      </c>
      <c r="D16" s="221" t="s">
        <v>7</v>
      </c>
      <c r="E16" s="207">
        <v>18.6</v>
      </c>
      <c r="F16" s="207">
        <v>18.6</v>
      </c>
      <c r="G16" s="207">
        <v>18.7</v>
      </c>
      <c r="H16" s="207">
        <v>18.7</v>
      </c>
      <c r="I16" s="207">
        <v>18.7</v>
      </c>
      <c r="J16" s="207">
        <v>18.7</v>
      </c>
      <c r="K16" s="207">
        <v>18.8</v>
      </c>
      <c r="L16" s="207">
        <v>18.9</v>
      </c>
      <c r="M16" s="207">
        <v>18.8</v>
      </c>
      <c r="N16" s="207">
        <v>18.8</v>
      </c>
      <c r="O16" s="207">
        <v>18.8</v>
      </c>
      <c r="P16" s="207">
        <v>18.9</v>
      </c>
      <c r="Q16" s="207">
        <v>18.9</v>
      </c>
      <c r="R16" s="207">
        <v>19</v>
      </c>
      <c r="S16" s="207">
        <v>19</v>
      </c>
      <c r="T16" s="207">
        <v>18.9</v>
      </c>
      <c r="U16" s="207">
        <v>19</v>
      </c>
      <c r="V16" s="207">
        <v>19</v>
      </c>
      <c r="W16" s="207">
        <v>18.9</v>
      </c>
      <c r="X16" s="207">
        <v>19</v>
      </c>
      <c r="Y16" s="207">
        <v>18.9</v>
      </c>
      <c r="Z16" s="207">
        <v>18.9</v>
      </c>
      <c r="AA16" s="207">
        <v>18.9</v>
      </c>
      <c r="AB16" s="207">
        <v>18.8</v>
      </c>
      <c r="AC16" s="207">
        <v>18.7</v>
      </c>
      <c r="AD16" s="207">
        <v>18.7</v>
      </c>
      <c r="AE16" s="207">
        <v>18.6</v>
      </c>
      <c r="AF16" s="207">
        <v>18.6</v>
      </c>
      <c r="AG16" s="207">
        <v>18.5</v>
      </c>
      <c r="AH16" s="207">
        <v>18.5</v>
      </c>
      <c r="AI16" s="207">
        <v>18.5</v>
      </c>
      <c r="AJ16" s="207">
        <v>18.4</v>
      </c>
      <c r="AK16" s="207">
        <v>18.4</v>
      </c>
      <c r="AL16" s="207">
        <v>18.3</v>
      </c>
      <c r="AM16" s="207">
        <v>18.3</v>
      </c>
      <c r="AN16" s="207">
        <v>18.4</v>
      </c>
      <c r="AO16" s="207">
        <v>18.3</v>
      </c>
      <c r="AP16" s="207">
        <v>18.1</v>
      </c>
      <c r="AQ16" s="207">
        <v>18.2</v>
      </c>
      <c r="AR16" s="207">
        <v>18</v>
      </c>
      <c r="AS16" s="207">
        <v>18</v>
      </c>
      <c r="AT16" s="207">
        <v>17.9</v>
      </c>
      <c r="AU16" s="207">
        <v>17.8</v>
      </c>
      <c r="AV16" s="207">
        <v>17.7</v>
      </c>
      <c r="AW16" s="207">
        <v>17.7</v>
      </c>
      <c r="AX16" s="207">
        <v>17.5</v>
      </c>
      <c r="AY16" s="207">
        <v>17.4</v>
      </c>
      <c r="AZ16" s="207">
        <v>17.33</v>
      </c>
      <c r="BA16" s="207">
        <v>17.3</v>
      </c>
      <c r="BB16" s="207">
        <v>17.2</v>
      </c>
      <c r="BC16" s="207">
        <v>17.1</v>
      </c>
      <c r="BD16" s="207">
        <v>17.1</v>
      </c>
      <c r="BE16" s="207">
        <v>16.9</v>
      </c>
      <c r="BF16" s="207">
        <v>16.9</v>
      </c>
      <c r="BG16" s="207">
        <v>16.9</v>
      </c>
      <c r="BH16" s="198">
        <v>16.8</v>
      </c>
      <c r="BI16" s="198" t="s">
        <v>170</v>
      </c>
      <c r="BJ16" s="198" t="s">
        <v>170</v>
      </c>
      <c r="BK16" s="198">
        <v>16.8</v>
      </c>
      <c r="BL16" s="198">
        <v>16.8</v>
      </c>
      <c r="BM16" s="198">
        <v>16.7</v>
      </c>
      <c r="BN16" s="198">
        <v>16.8</v>
      </c>
    </row>
    <row r="17" spans="1:66" s="198" customFormat="1" ht="12">
      <c r="A17" s="204"/>
      <c r="B17" s="213"/>
      <c r="C17" s="636" t="s">
        <v>8</v>
      </c>
      <c r="D17" s="223" t="s">
        <v>29</v>
      </c>
      <c r="E17" s="209">
        <v>21</v>
      </c>
      <c r="F17" s="209">
        <v>21</v>
      </c>
      <c r="G17" s="209">
        <v>21</v>
      </c>
      <c r="H17" s="209">
        <v>21.1</v>
      </c>
      <c r="I17" s="209">
        <v>21.1</v>
      </c>
      <c r="J17" s="209">
        <v>21.1</v>
      </c>
      <c r="K17" s="209">
        <v>21.2</v>
      </c>
      <c r="L17" s="209">
        <v>21.1</v>
      </c>
      <c r="M17" s="209">
        <v>21.2</v>
      </c>
      <c r="N17" s="209">
        <v>21.3</v>
      </c>
      <c r="O17" s="209">
        <v>21.3</v>
      </c>
      <c r="P17" s="209">
        <v>21.3</v>
      </c>
      <c r="Q17" s="209">
        <v>21.2</v>
      </c>
      <c r="R17" s="209">
        <v>21.3</v>
      </c>
      <c r="S17" s="209">
        <v>21.3</v>
      </c>
      <c r="T17" s="209">
        <v>21.2</v>
      </c>
      <c r="U17" s="209">
        <v>21.2</v>
      </c>
      <c r="V17" s="209">
        <v>21.1</v>
      </c>
      <c r="W17" s="209">
        <v>21.2</v>
      </c>
      <c r="X17" s="209">
        <v>21.1</v>
      </c>
      <c r="Y17" s="209">
        <v>21</v>
      </c>
      <c r="Z17" s="209">
        <v>20.9</v>
      </c>
      <c r="AA17" s="209">
        <v>20.9</v>
      </c>
      <c r="AB17" s="209">
        <v>20.8</v>
      </c>
      <c r="AC17" s="209">
        <v>20.7</v>
      </c>
      <c r="AD17" s="209">
        <v>20.7</v>
      </c>
      <c r="AE17" s="209">
        <v>20.7</v>
      </c>
      <c r="AF17" s="209">
        <v>20.5</v>
      </c>
      <c r="AG17" s="209">
        <v>20.4</v>
      </c>
      <c r="AH17" s="209">
        <v>20.3</v>
      </c>
      <c r="AI17" s="209">
        <v>20.3</v>
      </c>
      <c r="AJ17" s="209">
        <v>20.1</v>
      </c>
      <c r="AK17" s="209">
        <v>20.1</v>
      </c>
      <c r="AL17" s="209">
        <v>20.1</v>
      </c>
      <c r="AM17" s="209">
        <v>20.1</v>
      </c>
      <c r="AN17" s="209">
        <v>20.1</v>
      </c>
      <c r="AO17" s="209">
        <v>19.9</v>
      </c>
      <c r="AP17" s="209">
        <v>20.1</v>
      </c>
      <c r="AQ17" s="209">
        <v>19.7</v>
      </c>
      <c r="AR17" s="209">
        <v>19.5</v>
      </c>
      <c r="AS17" s="209">
        <v>19.5</v>
      </c>
      <c r="AT17" s="209">
        <v>19.4</v>
      </c>
      <c r="AU17" s="209">
        <v>19.3</v>
      </c>
      <c r="AV17" s="209">
        <v>19.2</v>
      </c>
      <c r="AW17" s="209">
        <v>19.1</v>
      </c>
      <c r="AX17" s="209">
        <v>18.9</v>
      </c>
      <c r="AY17" s="209">
        <v>18.8</v>
      </c>
      <c r="AZ17" s="209">
        <v>18.7</v>
      </c>
      <c r="BA17" s="209">
        <v>18.6</v>
      </c>
      <c r="BB17" s="209">
        <v>18.5</v>
      </c>
      <c r="BC17" s="209">
        <v>18.4</v>
      </c>
      <c r="BD17" s="209">
        <v>18.4</v>
      </c>
      <c r="BE17" s="209">
        <v>18.2</v>
      </c>
      <c r="BF17" s="209">
        <v>18.2</v>
      </c>
      <c r="BG17" s="210">
        <v>18.1</v>
      </c>
      <c r="BH17" s="198">
        <v>18.1</v>
      </c>
      <c r="BI17" s="198">
        <v>18</v>
      </c>
      <c r="BJ17" s="198">
        <v>18.1</v>
      </c>
      <c r="BK17" s="198">
        <v>18</v>
      </c>
      <c r="BL17" s="198">
        <v>17.9</v>
      </c>
      <c r="BM17" s="198">
        <v>17.9</v>
      </c>
      <c r="BN17" s="198">
        <v>17.9</v>
      </c>
    </row>
    <row r="18" spans="1:66" s="198" customFormat="1" ht="12">
      <c r="A18" s="204"/>
      <c r="B18" s="213"/>
      <c r="C18" s="637"/>
      <c r="D18" s="224" t="s">
        <v>31</v>
      </c>
      <c r="E18" s="210">
        <v>23.5</v>
      </c>
      <c r="F18" s="210">
        <v>23.6</v>
      </c>
      <c r="G18" s="210">
        <v>23.5</v>
      </c>
      <c r="H18" s="210">
        <v>23.6</v>
      </c>
      <c r="I18" s="210">
        <v>23.6</v>
      </c>
      <c r="J18" s="210">
        <v>23.6</v>
      </c>
      <c r="K18" s="210">
        <v>23.8</v>
      </c>
      <c r="L18" s="210">
        <v>23.8</v>
      </c>
      <c r="M18" s="210">
        <v>23.7</v>
      </c>
      <c r="N18" s="210">
        <v>23.8</v>
      </c>
      <c r="O18" s="210">
        <v>23.8</v>
      </c>
      <c r="P18" s="210">
        <v>23.8</v>
      </c>
      <c r="Q18" s="210">
        <v>23.8</v>
      </c>
      <c r="R18" s="210">
        <v>23.9</v>
      </c>
      <c r="S18" s="210">
        <v>23.9</v>
      </c>
      <c r="T18" s="210">
        <v>23.7</v>
      </c>
      <c r="U18" s="210">
        <v>23.8</v>
      </c>
      <c r="V18" s="210">
        <v>23.6</v>
      </c>
      <c r="W18" s="210">
        <v>23.6</v>
      </c>
      <c r="X18" s="210">
        <v>23.6</v>
      </c>
      <c r="Y18" s="210">
        <v>23.6</v>
      </c>
      <c r="Z18" s="210">
        <v>23.3</v>
      </c>
      <c r="AA18" s="210">
        <v>23.3</v>
      </c>
      <c r="AB18" s="210">
        <v>23.3</v>
      </c>
      <c r="AC18" s="210">
        <v>23.2</v>
      </c>
      <c r="AD18" s="210">
        <v>23</v>
      </c>
      <c r="AE18" s="210">
        <v>23</v>
      </c>
      <c r="AF18" s="210">
        <v>22.8</v>
      </c>
      <c r="AG18" s="210">
        <v>22.7</v>
      </c>
      <c r="AH18" s="210">
        <v>22.6</v>
      </c>
      <c r="AI18" s="210">
        <v>22.6</v>
      </c>
      <c r="AJ18" s="210">
        <v>22.6</v>
      </c>
      <c r="AK18" s="210">
        <v>22.4</v>
      </c>
      <c r="AL18" s="210">
        <v>22.5</v>
      </c>
      <c r="AM18" s="210">
        <v>22.4</v>
      </c>
      <c r="AN18" s="210">
        <v>22.3</v>
      </c>
      <c r="AO18" s="210">
        <v>22.5</v>
      </c>
      <c r="AP18" s="210">
        <v>22.2</v>
      </c>
      <c r="AQ18" s="210">
        <v>22</v>
      </c>
      <c r="AR18" s="210">
        <v>21.8</v>
      </c>
      <c r="AS18" s="210">
        <v>21.8</v>
      </c>
      <c r="AT18" s="210">
        <v>21.6</v>
      </c>
      <c r="AU18" s="210">
        <v>21.4</v>
      </c>
      <c r="AV18" s="210">
        <v>21.3</v>
      </c>
      <c r="AW18" s="210">
        <v>21.2</v>
      </c>
      <c r="AX18" s="210">
        <v>20.9</v>
      </c>
      <c r="AY18" s="210">
        <v>20.8</v>
      </c>
      <c r="AZ18" s="210">
        <v>20.7</v>
      </c>
      <c r="BA18" s="210">
        <v>20.6</v>
      </c>
      <c r="BB18" s="210">
        <v>20.5</v>
      </c>
      <c r="BC18" s="210">
        <v>20.4</v>
      </c>
      <c r="BD18" s="210">
        <v>20.3</v>
      </c>
      <c r="BE18" s="210">
        <v>20.2</v>
      </c>
      <c r="BF18" s="210">
        <v>20.1</v>
      </c>
      <c r="BG18" s="210">
        <v>20</v>
      </c>
      <c r="BH18" s="198">
        <v>19.9</v>
      </c>
      <c r="BI18" s="198">
        <v>20.1</v>
      </c>
      <c r="BJ18" s="198">
        <v>20</v>
      </c>
      <c r="BK18" s="198">
        <v>19.8</v>
      </c>
      <c r="BL18" s="198">
        <v>19.8</v>
      </c>
      <c r="BM18" s="198">
        <v>19.7</v>
      </c>
      <c r="BN18" s="198">
        <v>19.5</v>
      </c>
    </row>
    <row r="19" spans="1:66" s="198" customFormat="1" ht="12">
      <c r="A19" s="204"/>
      <c r="B19" s="213"/>
      <c r="C19" s="637"/>
      <c r="D19" s="224" t="s">
        <v>32</v>
      </c>
      <c r="E19" s="210">
        <v>26.5</v>
      </c>
      <c r="F19" s="210">
        <v>26.6</v>
      </c>
      <c r="G19" s="210">
        <v>26.6</v>
      </c>
      <c r="H19" s="210">
        <v>26.6</v>
      </c>
      <c r="I19" s="210">
        <v>26.8</v>
      </c>
      <c r="J19" s="210">
        <v>26.7</v>
      </c>
      <c r="K19" s="210">
        <v>26.9</v>
      </c>
      <c r="L19" s="210">
        <v>26.9</v>
      </c>
      <c r="M19" s="210">
        <v>26.9</v>
      </c>
      <c r="N19" s="210">
        <v>27</v>
      </c>
      <c r="O19" s="210">
        <v>27</v>
      </c>
      <c r="P19" s="210">
        <v>27</v>
      </c>
      <c r="Q19" s="210">
        <v>27</v>
      </c>
      <c r="R19" s="210">
        <v>27.1</v>
      </c>
      <c r="S19" s="210">
        <v>27</v>
      </c>
      <c r="T19" s="210">
        <v>26.8</v>
      </c>
      <c r="U19" s="210">
        <v>26.8</v>
      </c>
      <c r="V19" s="210">
        <v>26.6</v>
      </c>
      <c r="W19" s="210">
        <v>26.6</v>
      </c>
      <c r="X19" s="210">
        <v>26.6</v>
      </c>
      <c r="Y19" s="210">
        <v>26.4</v>
      </c>
      <c r="Z19" s="210">
        <v>26.3</v>
      </c>
      <c r="AA19" s="210">
        <v>26.3</v>
      </c>
      <c r="AB19" s="210">
        <v>26.2</v>
      </c>
      <c r="AC19" s="210">
        <v>26</v>
      </c>
      <c r="AD19" s="210">
        <v>25.8</v>
      </c>
      <c r="AE19" s="210">
        <v>25.7</v>
      </c>
      <c r="AF19" s="210">
        <v>25.6</v>
      </c>
      <c r="AG19" s="210">
        <v>25.3</v>
      </c>
      <c r="AH19" s="210">
        <v>25.5</v>
      </c>
      <c r="AI19" s="210">
        <v>25.4</v>
      </c>
      <c r="AJ19" s="210">
        <v>25.2</v>
      </c>
      <c r="AK19" s="210">
        <v>25.3</v>
      </c>
      <c r="AL19" s="210">
        <v>25.3</v>
      </c>
      <c r="AM19" s="210">
        <v>25</v>
      </c>
      <c r="AN19" s="210">
        <v>25.2</v>
      </c>
      <c r="AO19" s="210">
        <v>25</v>
      </c>
      <c r="AP19" s="210">
        <v>24.9</v>
      </c>
      <c r="AQ19" s="210">
        <v>24.6</v>
      </c>
      <c r="AR19" s="210">
        <v>24.4</v>
      </c>
      <c r="AS19" s="210">
        <v>24.3</v>
      </c>
      <c r="AT19" s="210">
        <v>24.1</v>
      </c>
      <c r="AU19" s="210">
        <v>23.9</v>
      </c>
      <c r="AV19" s="210">
        <v>23.7</v>
      </c>
      <c r="AW19" s="210">
        <v>23.5</v>
      </c>
      <c r="AX19" s="210">
        <v>23.2</v>
      </c>
      <c r="AY19" s="210">
        <v>23.1</v>
      </c>
      <c r="AZ19" s="210">
        <v>23</v>
      </c>
      <c r="BA19" s="210">
        <v>22.9</v>
      </c>
      <c r="BB19" s="210">
        <v>22.7</v>
      </c>
      <c r="BC19" s="210">
        <v>22.5</v>
      </c>
      <c r="BD19" s="210">
        <v>22.5</v>
      </c>
      <c r="BE19" s="210">
        <v>22.4</v>
      </c>
      <c r="BF19" s="210">
        <v>22.3</v>
      </c>
      <c r="BG19" s="210">
        <v>22.1</v>
      </c>
      <c r="BH19" s="198">
        <v>22.1</v>
      </c>
      <c r="BI19" s="198">
        <v>22.1</v>
      </c>
      <c r="BJ19" s="198">
        <v>22</v>
      </c>
      <c r="BK19" s="198">
        <v>21.9</v>
      </c>
      <c r="BL19" s="198">
        <v>21.8</v>
      </c>
      <c r="BM19" s="198">
        <v>21.5</v>
      </c>
      <c r="BN19" s="198">
        <v>21.3</v>
      </c>
    </row>
    <row r="20" spans="1:66" s="198" customFormat="1" ht="12">
      <c r="A20" s="204"/>
      <c r="B20" s="213"/>
      <c r="C20" s="637"/>
      <c r="D20" s="224" t="s">
        <v>33</v>
      </c>
      <c r="E20" s="210">
        <v>30</v>
      </c>
      <c r="F20" s="210">
        <v>30.1</v>
      </c>
      <c r="G20" s="210">
        <v>30</v>
      </c>
      <c r="H20" s="210">
        <v>30.1</v>
      </c>
      <c r="I20" s="210">
        <v>30.2</v>
      </c>
      <c r="J20" s="210">
        <v>30.3</v>
      </c>
      <c r="K20" s="210">
        <v>30.5</v>
      </c>
      <c r="L20" s="210">
        <v>30.4</v>
      </c>
      <c r="M20" s="210">
        <v>30.5</v>
      </c>
      <c r="N20" s="210">
        <v>30.7</v>
      </c>
      <c r="O20" s="210">
        <v>30.7</v>
      </c>
      <c r="P20" s="210">
        <v>30.6</v>
      </c>
      <c r="Q20" s="210">
        <v>30.5</v>
      </c>
      <c r="R20" s="210">
        <v>30.6</v>
      </c>
      <c r="S20" s="210">
        <v>30.5</v>
      </c>
      <c r="T20" s="210">
        <v>30.3</v>
      </c>
      <c r="U20" s="210">
        <v>30.2</v>
      </c>
      <c r="V20" s="210">
        <v>30.1</v>
      </c>
      <c r="W20" s="210">
        <v>30</v>
      </c>
      <c r="X20" s="210">
        <v>29.9</v>
      </c>
      <c r="Y20" s="210">
        <v>29.8</v>
      </c>
      <c r="Z20" s="210">
        <v>29.6</v>
      </c>
      <c r="AA20" s="210">
        <v>29.5</v>
      </c>
      <c r="AB20" s="210">
        <v>29.4</v>
      </c>
      <c r="AC20" s="210">
        <v>29.2</v>
      </c>
      <c r="AD20" s="210">
        <v>29.1</v>
      </c>
      <c r="AE20" s="210">
        <v>28.9</v>
      </c>
      <c r="AF20" s="210">
        <v>28.8</v>
      </c>
      <c r="AG20" s="210">
        <v>28.5</v>
      </c>
      <c r="AH20" s="210">
        <v>28.5</v>
      </c>
      <c r="AI20" s="210">
        <v>28.5</v>
      </c>
      <c r="AJ20" s="210">
        <v>28.4</v>
      </c>
      <c r="AK20" s="210">
        <v>28.4</v>
      </c>
      <c r="AL20" s="210">
        <v>28.2</v>
      </c>
      <c r="AM20" s="210">
        <v>28.3</v>
      </c>
      <c r="AN20" s="210">
        <v>28.2</v>
      </c>
      <c r="AO20" s="210">
        <v>28.1</v>
      </c>
      <c r="AP20" s="210">
        <v>27.9</v>
      </c>
      <c r="AQ20" s="210">
        <v>27.5</v>
      </c>
      <c r="AR20" s="210">
        <v>27.2</v>
      </c>
      <c r="AS20" s="210">
        <v>27.2</v>
      </c>
      <c r="AT20" s="210">
        <v>26.8</v>
      </c>
      <c r="AU20" s="210">
        <v>26.7</v>
      </c>
      <c r="AV20" s="210">
        <v>26.5</v>
      </c>
      <c r="AW20" s="210">
        <v>26.2</v>
      </c>
      <c r="AX20" s="210">
        <v>25.9</v>
      </c>
      <c r="AY20" s="210">
        <v>25.7</v>
      </c>
      <c r="AZ20" s="210">
        <v>25.5</v>
      </c>
      <c r="BA20" s="210">
        <v>25.4</v>
      </c>
      <c r="BB20" s="210">
        <v>25.2</v>
      </c>
      <c r="BC20" s="210">
        <v>25.1</v>
      </c>
      <c r="BD20" s="210">
        <v>24.9</v>
      </c>
      <c r="BE20" s="210">
        <v>24.7</v>
      </c>
      <c r="BF20" s="210">
        <v>24.6</v>
      </c>
      <c r="BG20" s="210">
        <v>24.5</v>
      </c>
      <c r="BH20" s="198">
        <v>24.3</v>
      </c>
      <c r="BI20" s="198">
        <v>24.3</v>
      </c>
      <c r="BJ20" s="198">
        <v>24.1</v>
      </c>
      <c r="BK20" s="198">
        <v>24</v>
      </c>
      <c r="BL20" s="198">
        <v>23.8</v>
      </c>
      <c r="BM20" s="198">
        <v>23.6</v>
      </c>
      <c r="BN20" s="198">
        <v>23.4</v>
      </c>
    </row>
    <row r="21" spans="1:66" s="198" customFormat="1" ht="12">
      <c r="A21" s="204"/>
      <c r="B21" s="213"/>
      <c r="C21" s="637"/>
      <c r="D21" s="224" t="s">
        <v>34</v>
      </c>
      <c r="E21" s="210">
        <v>34.1</v>
      </c>
      <c r="F21" s="210">
        <v>34.4</v>
      </c>
      <c r="G21" s="210">
        <v>34.3</v>
      </c>
      <c r="H21" s="210">
        <v>34.2</v>
      </c>
      <c r="I21" s="210">
        <v>34.4</v>
      </c>
      <c r="J21" s="210">
        <v>34.5</v>
      </c>
      <c r="K21" s="210">
        <v>34.7</v>
      </c>
      <c r="L21" s="210">
        <v>34.8</v>
      </c>
      <c r="M21" s="210">
        <v>34.7</v>
      </c>
      <c r="N21" s="210">
        <v>34.9</v>
      </c>
      <c r="O21" s="210">
        <v>34.9</v>
      </c>
      <c r="P21" s="210">
        <v>35</v>
      </c>
      <c r="Q21" s="210">
        <v>34.8</v>
      </c>
      <c r="R21" s="210">
        <v>34.89</v>
      </c>
      <c r="S21" s="210">
        <v>34.6</v>
      </c>
      <c r="T21" s="210">
        <v>34.6</v>
      </c>
      <c r="U21" s="210">
        <v>34.4</v>
      </c>
      <c r="V21" s="210">
        <v>34.2</v>
      </c>
      <c r="W21" s="210">
        <v>33.9</v>
      </c>
      <c r="X21" s="210">
        <v>34</v>
      </c>
      <c r="Y21" s="210">
        <v>33.9</v>
      </c>
      <c r="Z21" s="210">
        <v>33.6</v>
      </c>
      <c r="AA21" s="210">
        <v>33.6</v>
      </c>
      <c r="AB21" s="210">
        <v>33.3</v>
      </c>
      <c r="AC21" s="210">
        <v>33.1</v>
      </c>
      <c r="AD21" s="210">
        <v>33</v>
      </c>
      <c r="AE21" s="210">
        <v>32.7</v>
      </c>
      <c r="AF21" s="210">
        <v>32.6</v>
      </c>
      <c r="AG21" s="210">
        <v>32.4</v>
      </c>
      <c r="AH21" s="210">
        <v>32.6</v>
      </c>
      <c r="AI21" s="210">
        <v>32.5</v>
      </c>
      <c r="AJ21" s="210">
        <v>32.4</v>
      </c>
      <c r="AK21" s="210">
        <v>32</v>
      </c>
      <c r="AL21" s="210">
        <v>32.4</v>
      </c>
      <c r="AM21" s="210">
        <v>32</v>
      </c>
      <c r="AN21" s="210">
        <v>32</v>
      </c>
      <c r="AO21" s="210">
        <v>31.9</v>
      </c>
      <c r="AP21" s="210">
        <v>31.7</v>
      </c>
      <c r="AQ21" s="210">
        <v>31.1</v>
      </c>
      <c r="AR21" s="210">
        <v>31</v>
      </c>
      <c r="AS21" s="210">
        <v>30.8</v>
      </c>
      <c r="AT21" s="210">
        <v>30.4</v>
      </c>
      <c r="AU21" s="210">
        <v>30.1</v>
      </c>
      <c r="AV21" s="210">
        <v>29.8</v>
      </c>
      <c r="AW21" s="210">
        <v>29.4</v>
      </c>
      <c r="AX21" s="210">
        <v>29.1</v>
      </c>
      <c r="AY21" s="210">
        <v>28.8</v>
      </c>
      <c r="AZ21" s="210">
        <v>28.6</v>
      </c>
      <c r="BA21" s="210">
        <v>28.4</v>
      </c>
      <c r="BB21" s="210">
        <v>28.2</v>
      </c>
      <c r="BC21" s="210">
        <v>28</v>
      </c>
      <c r="BD21" s="210">
        <v>27.7</v>
      </c>
      <c r="BE21" s="210">
        <v>27.4</v>
      </c>
      <c r="BF21" s="210">
        <v>27.5</v>
      </c>
      <c r="BG21" s="210">
        <v>27.1</v>
      </c>
      <c r="BH21" s="198">
        <v>26.8</v>
      </c>
      <c r="BI21" s="198">
        <v>26.8</v>
      </c>
      <c r="BJ21" s="198">
        <v>26.6</v>
      </c>
      <c r="BK21" s="198">
        <v>26.2</v>
      </c>
      <c r="BL21" s="198">
        <v>26</v>
      </c>
      <c r="BM21" s="198">
        <v>25.8</v>
      </c>
      <c r="BN21" s="198">
        <v>25.6</v>
      </c>
    </row>
    <row r="22" spans="1:66" s="198" customFormat="1" ht="12">
      <c r="A22" s="204"/>
      <c r="B22" s="213"/>
      <c r="C22" s="638"/>
      <c r="D22" s="225" t="s">
        <v>35</v>
      </c>
      <c r="E22" s="212">
        <v>39</v>
      </c>
      <c r="F22" s="212">
        <v>39.3</v>
      </c>
      <c r="G22" s="212">
        <v>39.1</v>
      </c>
      <c r="H22" s="212">
        <v>39.5</v>
      </c>
      <c r="I22" s="212">
        <v>39.5</v>
      </c>
      <c r="J22" s="212">
        <v>39.6</v>
      </c>
      <c r="K22" s="212">
        <v>40</v>
      </c>
      <c r="L22" s="212">
        <v>39.8</v>
      </c>
      <c r="M22" s="212">
        <v>40.1</v>
      </c>
      <c r="N22" s="212">
        <v>40.1</v>
      </c>
      <c r="O22" s="212">
        <v>40</v>
      </c>
      <c r="P22" s="212">
        <v>40.1</v>
      </c>
      <c r="Q22" s="212">
        <v>39.8</v>
      </c>
      <c r="R22" s="212">
        <v>40</v>
      </c>
      <c r="S22" s="212">
        <v>39.6</v>
      </c>
      <c r="T22" s="212">
        <v>39.4</v>
      </c>
      <c r="U22" s="212">
        <v>39.4</v>
      </c>
      <c r="V22" s="212">
        <v>39.1</v>
      </c>
      <c r="W22" s="212">
        <v>39</v>
      </c>
      <c r="X22" s="212">
        <v>38.9</v>
      </c>
      <c r="Y22" s="212">
        <v>38.7</v>
      </c>
      <c r="Z22" s="212">
        <v>38.5</v>
      </c>
      <c r="AA22" s="212">
        <v>38.3</v>
      </c>
      <c r="AB22" s="212">
        <v>38.2</v>
      </c>
      <c r="AC22" s="212">
        <v>37.8</v>
      </c>
      <c r="AD22" s="212">
        <v>37.7</v>
      </c>
      <c r="AE22" s="212">
        <v>37.7</v>
      </c>
      <c r="AF22" s="212">
        <v>37.4</v>
      </c>
      <c r="AG22" s="212">
        <v>37.3</v>
      </c>
      <c r="AH22" s="212">
        <v>37.3</v>
      </c>
      <c r="AI22" s="212">
        <v>37.5</v>
      </c>
      <c r="AJ22" s="212">
        <v>36.8</v>
      </c>
      <c r="AK22" s="212">
        <v>37.2</v>
      </c>
      <c r="AL22" s="212">
        <v>36.8</v>
      </c>
      <c r="AM22" s="212">
        <v>36.6</v>
      </c>
      <c r="AN22" s="212">
        <v>36.7</v>
      </c>
      <c r="AO22" s="212">
        <v>36.6</v>
      </c>
      <c r="AP22" s="212">
        <v>36.3</v>
      </c>
      <c r="AQ22" s="212">
        <v>36</v>
      </c>
      <c r="AR22" s="212">
        <v>35.7</v>
      </c>
      <c r="AS22" s="212">
        <v>35.2</v>
      </c>
      <c r="AT22" s="212">
        <v>34.8</v>
      </c>
      <c r="AU22" s="212">
        <v>34.5</v>
      </c>
      <c r="AV22" s="212">
        <v>34.1</v>
      </c>
      <c r="AW22" s="212">
        <v>33.7</v>
      </c>
      <c r="AX22" s="212">
        <v>33.3</v>
      </c>
      <c r="AY22" s="212">
        <v>32.9</v>
      </c>
      <c r="AZ22" s="212">
        <v>32.8</v>
      </c>
      <c r="BA22" s="212">
        <v>32.5</v>
      </c>
      <c r="BB22" s="212">
        <v>32.3</v>
      </c>
      <c r="BC22" s="212">
        <v>31.9</v>
      </c>
      <c r="BD22" s="212">
        <v>31.3</v>
      </c>
      <c r="BE22" s="212">
        <v>31.3</v>
      </c>
      <c r="BF22" s="212">
        <v>31.1</v>
      </c>
      <c r="BG22" s="210">
        <v>30.5</v>
      </c>
      <c r="BH22" s="198">
        <v>30.1</v>
      </c>
      <c r="BI22" s="198">
        <v>29.9</v>
      </c>
      <c r="BJ22" s="198">
        <v>29.6</v>
      </c>
      <c r="BK22" s="198">
        <v>29.2</v>
      </c>
      <c r="BL22" s="198">
        <v>28.8</v>
      </c>
      <c r="BM22" s="198">
        <v>28.6</v>
      </c>
      <c r="BN22" s="198">
        <v>28.2</v>
      </c>
    </row>
    <row r="23" spans="1:66" s="198" customFormat="1" ht="12">
      <c r="A23" s="204"/>
      <c r="B23" s="213"/>
      <c r="C23" s="639" t="s">
        <v>16</v>
      </c>
      <c r="D23" s="221" t="s">
        <v>36</v>
      </c>
      <c r="E23" s="207">
        <v>43.8</v>
      </c>
      <c r="F23" s="207">
        <v>44.2</v>
      </c>
      <c r="G23" s="207">
        <v>44.1</v>
      </c>
      <c r="H23" s="207">
        <v>44.4</v>
      </c>
      <c r="I23" s="207">
        <v>44.4</v>
      </c>
      <c r="J23" s="207">
        <v>44.5</v>
      </c>
      <c r="K23" s="207">
        <v>44.8</v>
      </c>
      <c r="L23" s="207">
        <v>44.9</v>
      </c>
      <c r="M23" s="207">
        <v>44.9</v>
      </c>
      <c r="N23" s="207">
        <v>45</v>
      </c>
      <c r="O23" s="207">
        <v>45.1</v>
      </c>
      <c r="P23" s="207">
        <v>44.9</v>
      </c>
      <c r="Q23" s="207">
        <v>44.7</v>
      </c>
      <c r="R23" s="207">
        <v>44.7</v>
      </c>
      <c r="S23" s="207">
        <v>44.6</v>
      </c>
      <c r="T23" s="207">
        <v>44.4</v>
      </c>
      <c r="U23" s="207">
        <v>44.2</v>
      </c>
      <c r="V23" s="207">
        <v>44.3</v>
      </c>
      <c r="W23" s="207">
        <v>44</v>
      </c>
      <c r="X23" s="207">
        <v>43.9</v>
      </c>
      <c r="Y23" s="207">
        <v>43.8</v>
      </c>
      <c r="Z23" s="207">
        <v>43.6</v>
      </c>
      <c r="AA23" s="207">
        <v>43.5</v>
      </c>
      <c r="AB23" s="207">
        <v>43.4</v>
      </c>
      <c r="AC23" s="207">
        <v>42.9</v>
      </c>
      <c r="AD23" s="207">
        <v>42.9</v>
      </c>
      <c r="AE23" s="207">
        <v>42.6</v>
      </c>
      <c r="AF23" s="207">
        <v>42.5</v>
      </c>
      <c r="AG23" s="207">
        <v>42.4</v>
      </c>
      <c r="AH23" s="207">
        <v>42.6</v>
      </c>
      <c r="AI23" s="207">
        <v>42.2</v>
      </c>
      <c r="AJ23" s="207">
        <v>42.2</v>
      </c>
      <c r="AK23" s="207">
        <v>42</v>
      </c>
      <c r="AL23" s="207">
        <v>41.9</v>
      </c>
      <c r="AM23" s="207">
        <v>41.6</v>
      </c>
      <c r="AN23" s="207">
        <v>41.6</v>
      </c>
      <c r="AO23" s="207">
        <v>41.6</v>
      </c>
      <c r="AP23" s="207">
        <v>41.5</v>
      </c>
      <c r="AQ23" s="207">
        <v>40.9</v>
      </c>
      <c r="AR23" s="207">
        <v>40.6</v>
      </c>
      <c r="AS23" s="207">
        <v>40.2</v>
      </c>
      <c r="AT23" s="207">
        <v>39.9</v>
      </c>
      <c r="AU23" s="207">
        <v>39.5</v>
      </c>
      <c r="AV23" s="207">
        <v>39.2</v>
      </c>
      <c r="AW23" s="207">
        <v>38.6</v>
      </c>
      <c r="AX23" s="207">
        <v>38.2</v>
      </c>
      <c r="AY23" s="207">
        <v>37.8</v>
      </c>
      <c r="AZ23" s="207">
        <v>37.6</v>
      </c>
      <c r="BA23" s="207">
        <v>37.3</v>
      </c>
      <c r="BB23" s="207">
        <v>36.9</v>
      </c>
      <c r="BC23" s="207">
        <v>36.5</v>
      </c>
      <c r="BD23" s="207">
        <v>36.4</v>
      </c>
      <c r="BE23" s="207">
        <v>36</v>
      </c>
      <c r="BF23" s="207">
        <v>35.6</v>
      </c>
      <c r="BG23" s="207">
        <v>34.9</v>
      </c>
      <c r="BH23" s="198">
        <v>34.4</v>
      </c>
      <c r="BI23" s="198">
        <v>34.1</v>
      </c>
      <c r="BJ23" s="198">
        <v>33.5</v>
      </c>
      <c r="BK23" s="198">
        <v>33.3</v>
      </c>
      <c r="BL23" s="198">
        <v>32.6</v>
      </c>
      <c r="BM23" s="198">
        <v>32.4</v>
      </c>
      <c r="BN23" s="198">
        <v>32.2</v>
      </c>
    </row>
    <row r="24" spans="1:66" s="198" customFormat="1" ht="12">
      <c r="A24" s="204"/>
      <c r="B24" s="213"/>
      <c r="C24" s="639"/>
      <c r="D24" s="221" t="s">
        <v>37</v>
      </c>
      <c r="E24" s="207">
        <v>47.3</v>
      </c>
      <c r="F24" s="207">
        <v>47.7</v>
      </c>
      <c r="G24" s="207">
        <v>47.6</v>
      </c>
      <c r="H24" s="207">
        <v>47.9</v>
      </c>
      <c r="I24" s="207">
        <v>48</v>
      </c>
      <c r="J24" s="207">
        <v>48</v>
      </c>
      <c r="K24" s="207">
        <v>48.1</v>
      </c>
      <c r="L24" s="207">
        <v>48.3</v>
      </c>
      <c r="M24" s="207">
        <v>48.3</v>
      </c>
      <c r="N24" s="207">
        <v>48.3</v>
      </c>
      <c r="O24" s="207">
        <v>48.2</v>
      </c>
      <c r="P24" s="207">
        <v>48.3</v>
      </c>
      <c r="Q24" s="207">
        <v>47.9</v>
      </c>
      <c r="R24" s="207">
        <v>48.1</v>
      </c>
      <c r="S24" s="207">
        <v>48</v>
      </c>
      <c r="T24" s="207">
        <v>47.8</v>
      </c>
      <c r="U24" s="207">
        <v>47.9</v>
      </c>
      <c r="V24" s="207">
        <v>47.8</v>
      </c>
      <c r="W24" s="207">
        <v>47.5</v>
      </c>
      <c r="X24" s="207">
        <v>47.5</v>
      </c>
      <c r="Y24" s="207">
        <v>47.4</v>
      </c>
      <c r="Z24" s="207">
        <v>47.3</v>
      </c>
      <c r="AA24" s="207">
        <v>47.1</v>
      </c>
      <c r="AB24" s="207">
        <v>47.1</v>
      </c>
      <c r="AC24" s="207">
        <v>46.8</v>
      </c>
      <c r="AD24" s="207">
        <v>46.8</v>
      </c>
      <c r="AE24" s="207">
        <v>46.6</v>
      </c>
      <c r="AF24" s="207">
        <v>46.5</v>
      </c>
      <c r="AG24" s="207">
        <v>46.6</v>
      </c>
      <c r="AH24" s="207">
        <v>46.5</v>
      </c>
      <c r="AI24" s="207">
        <v>46.7</v>
      </c>
      <c r="AJ24" s="207">
        <v>46.3</v>
      </c>
      <c r="AK24" s="207">
        <v>46</v>
      </c>
      <c r="AL24" s="207">
        <v>45.9</v>
      </c>
      <c r="AM24" s="207">
        <v>45.8</v>
      </c>
      <c r="AN24" s="207">
        <v>45.7</v>
      </c>
      <c r="AO24" s="207">
        <v>45.8</v>
      </c>
      <c r="AP24" s="207">
        <v>45.7</v>
      </c>
      <c r="AQ24" s="207">
        <v>45.3</v>
      </c>
      <c r="AR24" s="207">
        <v>44.9</v>
      </c>
      <c r="AS24" s="207">
        <v>44.6</v>
      </c>
      <c r="AT24" s="207">
        <v>44.3</v>
      </c>
      <c r="AU24" s="207">
        <v>43.9</v>
      </c>
      <c r="AV24" s="207">
        <v>43.6</v>
      </c>
      <c r="AW24" s="207">
        <v>43.2</v>
      </c>
      <c r="AX24" s="207">
        <v>42.7</v>
      </c>
      <c r="AY24" s="207">
        <v>42.4</v>
      </c>
      <c r="AZ24" s="207">
        <v>42.2</v>
      </c>
      <c r="BA24" s="207">
        <v>41.9</v>
      </c>
      <c r="BB24" s="207">
        <v>41.5</v>
      </c>
      <c r="BC24" s="207">
        <v>41.4</v>
      </c>
      <c r="BD24" s="207">
        <v>40.9</v>
      </c>
      <c r="BE24" s="207">
        <v>40.4</v>
      </c>
      <c r="BF24" s="207">
        <v>40.2</v>
      </c>
      <c r="BG24" s="207">
        <v>39.4</v>
      </c>
      <c r="BH24" s="198">
        <v>38.7</v>
      </c>
      <c r="BI24" s="198">
        <v>38.3</v>
      </c>
      <c r="BJ24" s="198">
        <v>38</v>
      </c>
      <c r="BK24" s="198">
        <v>37.7</v>
      </c>
      <c r="BL24" s="198">
        <v>36.9</v>
      </c>
      <c r="BM24" s="198">
        <v>36.5</v>
      </c>
      <c r="BN24" s="198">
        <v>35.9</v>
      </c>
    </row>
    <row r="25" spans="1:66" s="198" customFormat="1" ht="12">
      <c r="A25" s="204"/>
      <c r="B25" s="213"/>
      <c r="C25" s="639"/>
      <c r="D25" s="221" t="s">
        <v>38</v>
      </c>
      <c r="E25" s="207">
        <v>50.2</v>
      </c>
      <c r="F25" s="207">
        <v>50.4</v>
      </c>
      <c r="G25" s="207">
        <v>50.3</v>
      </c>
      <c r="H25" s="207">
        <v>50.6</v>
      </c>
      <c r="I25" s="207">
        <v>50.8</v>
      </c>
      <c r="J25" s="207">
        <v>50.7</v>
      </c>
      <c r="K25" s="207">
        <v>50.9</v>
      </c>
      <c r="L25" s="207">
        <v>50.9</v>
      </c>
      <c r="M25" s="207">
        <v>50.9</v>
      </c>
      <c r="N25" s="207">
        <v>50.7</v>
      </c>
      <c r="O25" s="207">
        <v>50.7</v>
      </c>
      <c r="P25" s="207">
        <v>50.6</v>
      </c>
      <c r="Q25" s="207">
        <v>50.4</v>
      </c>
      <c r="R25" s="207">
        <v>50.6</v>
      </c>
      <c r="S25" s="207">
        <v>50.5</v>
      </c>
      <c r="T25" s="207">
        <v>50.5</v>
      </c>
      <c r="U25" s="207">
        <v>50.4</v>
      </c>
      <c r="V25" s="207">
        <v>50.5</v>
      </c>
      <c r="W25" s="207">
        <v>50.2</v>
      </c>
      <c r="X25" s="207">
        <v>50.2</v>
      </c>
      <c r="Y25" s="207">
        <v>50</v>
      </c>
      <c r="Z25" s="207">
        <v>49.9</v>
      </c>
      <c r="AA25" s="207">
        <v>49.8</v>
      </c>
      <c r="AB25" s="207">
        <v>50</v>
      </c>
      <c r="AC25" s="207">
        <v>49.8</v>
      </c>
      <c r="AD25" s="207">
        <v>49.7</v>
      </c>
      <c r="AE25" s="207">
        <v>49.4</v>
      </c>
      <c r="AF25" s="207">
        <v>49.5</v>
      </c>
      <c r="AG25" s="207">
        <v>49.5</v>
      </c>
      <c r="AH25" s="207">
        <v>49.6</v>
      </c>
      <c r="AI25" s="207">
        <v>49.3</v>
      </c>
      <c r="AJ25" s="207">
        <v>48.9</v>
      </c>
      <c r="AK25" s="207">
        <v>48.9</v>
      </c>
      <c r="AL25" s="207">
        <v>48.9</v>
      </c>
      <c r="AM25" s="207">
        <v>48.8</v>
      </c>
      <c r="AN25" s="207">
        <v>48.8</v>
      </c>
      <c r="AO25" s="207">
        <v>48.7</v>
      </c>
      <c r="AP25" s="207">
        <v>48.8</v>
      </c>
      <c r="AQ25" s="207">
        <v>48.4</v>
      </c>
      <c r="AR25" s="207">
        <v>48.3</v>
      </c>
      <c r="AS25" s="207">
        <v>47.8</v>
      </c>
      <c r="AT25" s="207">
        <v>47.6</v>
      </c>
      <c r="AU25" s="207">
        <v>47.2</v>
      </c>
      <c r="AV25" s="207">
        <v>46.8</v>
      </c>
      <c r="AW25" s="207">
        <v>46.5</v>
      </c>
      <c r="AX25" s="207">
        <v>46.1</v>
      </c>
      <c r="AY25" s="207">
        <v>45.8</v>
      </c>
      <c r="AZ25" s="207">
        <v>45.7</v>
      </c>
      <c r="BA25" s="207">
        <v>45.3</v>
      </c>
      <c r="BB25" s="207">
        <v>45.3</v>
      </c>
      <c r="BC25" s="207">
        <v>45.1</v>
      </c>
      <c r="BD25" s="207">
        <v>44.6</v>
      </c>
      <c r="BE25" s="207">
        <v>44.3</v>
      </c>
      <c r="BF25" s="207">
        <v>44.1</v>
      </c>
      <c r="BG25" s="207">
        <v>43.2</v>
      </c>
      <c r="BH25" s="198">
        <v>42.6</v>
      </c>
      <c r="BI25" s="198">
        <v>42.5</v>
      </c>
      <c r="BJ25" s="198">
        <v>42.1</v>
      </c>
      <c r="BK25" s="198">
        <v>41.9</v>
      </c>
      <c r="BL25" s="198">
        <v>41.2</v>
      </c>
      <c r="BM25" s="198">
        <v>40.8</v>
      </c>
      <c r="BN25" s="198">
        <v>40.1</v>
      </c>
    </row>
    <row r="26" spans="1:66" s="198" customFormat="1" ht="12">
      <c r="A26" s="204"/>
      <c r="B26" s="213"/>
      <c r="C26" s="636" t="s">
        <v>20</v>
      </c>
      <c r="D26" s="223" t="s">
        <v>39</v>
      </c>
      <c r="E26" s="209">
        <v>51.6</v>
      </c>
      <c r="F26" s="209">
        <v>52</v>
      </c>
      <c r="G26" s="209">
        <v>52.1</v>
      </c>
      <c r="H26" s="209">
        <v>52.3</v>
      </c>
      <c r="I26" s="209">
        <v>52.4</v>
      </c>
      <c r="J26" s="209">
        <v>52.5</v>
      </c>
      <c r="K26" s="209">
        <v>52.3</v>
      </c>
      <c r="L26" s="209">
        <v>52.4</v>
      </c>
      <c r="M26" s="209">
        <v>52.2</v>
      </c>
      <c r="N26" s="209">
        <v>52.1</v>
      </c>
      <c r="O26" s="209">
        <v>52.2</v>
      </c>
      <c r="P26" s="209">
        <v>52.1</v>
      </c>
      <c r="Q26" s="209">
        <v>52</v>
      </c>
      <c r="R26" s="209">
        <v>52.3</v>
      </c>
      <c r="S26" s="209">
        <v>52.3</v>
      </c>
      <c r="T26" s="209">
        <v>52.2</v>
      </c>
      <c r="U26" s="209">
        <v>52.3</v>
      </c>
      <c r="V26" s="209">
        <v>52.2</v>
      </c>
      <c r="W26" s="209">
        <v>52.1</v>
      </c>
      <c r="X26" s="209">
        <v>52.1</v>
      </c>
      <c r="Y26" s="209">
        <v>51.9</v>
      </c>
      <c r="Z26" s="209">
        <v>52</v>
      </c>
      <c r="AA26" s="209">
        <v>52.1</v>
      </c>
      <c r="AB26" s="209">
        <v>52.1</v>
      </c>
      <c r="AC26" s="209">
        <v>51.9</v>
      </c>
      <c r="AD26" s="209">
        <v>51.8</v>
      </c>
      <c r="AE26" s="209">
        <v>51.7</v>
      </c>
      <c r="AF26" s="209">
        <v>51.7</v>
      </c>
      <c r="AG26" s="209">
        <v>51.6</v>
      </c>
      <c r="AH26" s="209">
        <v>51.4</v>
      </c>
      <c r="AI26" s="209">
        <v>51.3</v>
      </c>
      <c r="AJ26" s="209">
        <v>51</v>
      </c>
      <c r="AK26" s="209">
        <v>51</v>
      </c>
      <c r="AL26" s="209">
        <v>50.8</v>
      </c>
      <c r="AM26" s="209">
        <v>50.7</v>
      </c>
      <c r="AN26" s="209">
        <v>50.8</v>
      </c>
      <c r="AO26" s="209">
        <v>50.9</v>
      </c>
      <c r="AP26" s="209">
        <v>50.8</v>
      </c>
      <c r="AQ26" s="209">
        <v>50.6</v>
      </c>
      <c r="AR26" s="209">
        <v>50.5</v>
      </c>
      <c r="AS26" s="209">
        <v>50</v>
      </c>
      <c r="AT26" s="209">
        <v>49.8</v>
      </c>
      <c r="AU26" s="209">
        <v>49.5</v>
      </c>
      <c r="AV26" s="209">
        <v>49.1</v>
      </c>
      <c r="AW26" s="209">
        <v>48.9</v>
      </c>
      <c r="AX26" s="209">
        <v>48.6</v>
      </c>
      <c r="AY26" s="209">
        <v>48.3</v>
      </c>
      <c r="AZ26" s="209">
        <v>48.2</v>
      </c>
      <c r="BA26" s="209">
        <v>48.1</v>
      </c>
      <c r="BB26" s="209">
        <v>48.1</v>
      </c>
      <c r="BC26" s="209">
        <v>47.8</v>
      </c>
      <c r="BD26" s="209">
        <v>47.6</v>
      </c>
      <c r="BE26" s="209">
        <v>47.3</v>
      </c>
      <c r="BF26" s="209">
        <v>47.3</v>
      </c>
      <c r="BG26" s="210">
        <v>46.8</v>
      </c>
      <c r="BH26" s="198">
        <v>46.2</v>
      </c>
      <c r="BI26" s="198">
        <v>46.3</v>
      </c>
      <c r="BJ26" s="198">
        <v>46</v>
      </c>
      <c r="BK26" s="198">
        <v>45.9</v>
      </c>
      <c r="BL26" s="198">
        <v>45.2</v>
      </c>
      <c r="BM26" s="198">
        <v>45</v>
      </c>
      <c r="BN26" s="198">
        <v>43.9</v>
      </c>
    </row>
    <row r="27" spans="1:66" s="198" customFormat="1" ht="12">
      <c r="A27" s="204"/>
      <c r="B27" s="213"/>
      <c r="C27" s="637"/>
      <c r="D27" s="224" t="s">
        <v>40</v>
      </c>
      <c r="E27" s="210">
        <v>52.8</v>
      </c>
      <c r="F27" s="210">
        <v>53</v>
      </c>
      <c r="G27" s="210">
        <v>53.2</v>
      </c>
      <c r="H27" s="210">
        <v>53.4</v>
      </c>
      <c r="I27" s="210">
        <v>53.3</v>
      </c>
      <c r="J27" s="210">
        <v>53.4</v>
      </c>
      <c r="K27" s="210">
        <v>53.4</v>
      </c>
      <c r="L27" s="210">
        <v>53.3</v>
      </c>
      <c r="M27" s="210">
        <v>53.2</v>
      </c>
      <c r="N27" s="210">
        <v>53</v>
      </c>
      <c r="O27" s="210">
        <v>53.1</v>
      </c>
      <c r="P27" s="210">
        <v>53.1</v>
      </c>
      <c r="Q27" s="210">
        <v>53</v>
      </c>
      <c r="R27" s="210">
        <v>53.3</v>
      </c>
      <c r="S27" s="210">
        <v>53.2</v>
      </c>
      <c r="T27" s="210">
        <v>52.8</v>
      </c>
      <c r="U27" s="210">
        <v>53</v>
      </c>
      <c r="V27" s="210">
        <v>53</v>
      </c>
      <c r="W27" s="210">
        <v>52.9</v>
      </c>
      <c r="X27" s="210">
        <v>52.6</v>
      </c>
      <c r="Y27" s="210">
        <v>52.5</v>
      </c>
      <c r="Z27" s="210">
        <v>52.7</v>
      </c>
      <c r="AA27" s="210">
        <v>52.7</v>
      </c>
      <c r="AB27" s="210">
        <v>52.8</v>
      </c>
      <c r="AC27" s="210">
        <v>52.7</v>
      </c>
      <c r="AD27" s="210">
        <v>52.7</v>
      </c>
      <c r="AE27" s="210">
        <v>52.3</v>
      </c>
      <c r="AF27" s="210">
        <v>52.5</v>
      </c>
      <c r="AG27" s="210">
        <v>52.2</v>
      </c>
      <c r="AH27" s="210">
        <v>52.2</v>
      </c>
      <c r="AI27" s="210">
        <v>52.2</v>
      </c>
      <c r="AJ27" s="210">
        <v>51.9</v>
      </c>
      <c r="AK27" s="210">
        <v>51.7</v>
      </c>
      <c r="AL27" s="210">
        <v>51.9</v>
      </c>
      <c r="AM27" s="210">
        <v>51.9</v>
      </c>
      <c r="AN27" s="210">
        <v>52</v>
      </c>
      <c r="AO27" s="210">
        <v>51.9</v>
      </c>
      <c r="AP27" s="210">
        <v>51.9</v>
      </c>
      <c r="AQ27" s="210">
        <v>51.7</v>
      </c>
      <c r="AR27" s="210">
        <v>51.7</v>
      </c>
      <c r="AS27" s="210">
        <v>51.3</v>
      </c>
      <c r="AT27" s="210">
        <v>51.1</v>
      </c>
      <c r="AU27" s="210">
        <v>51</v>
      </c>
      <c r="AV27" s="210">
        <v>50.6</v>
      </c>
      <c r="AW27" s="210">
        <v>50.5</v>
      </c>
      <c r="AX27" s="210">
        <v>50.2</v>
      </c>
      <c r="AY27" s="210">
        <v>49.9</v>
      </c>
      <c r="AZ27" s="210">
        <v>49.9</v>
      </c>
      <c r="BA27" s="210">
        <v>49.8</v>
      </c>
      <c r="BB27" s="210">
        <v>49.6</v>
      </c>
      <c r="BC27" s="210">
        <v>49.5</v>
      </c>
      <c r="BD27" s="210">
        <v>49.4</v>
      </c>
      <c r="BE27" s="210">
        <v>49.1</v>
      </c>
      <c r="BF27" s="210">
        <v>49.1</v>
      </c>
      <c r="BG27" s="210">
        <v>48.7</v>
      </c>
      <c r="BH27" s="198">
        <v>48.3</v>
      </c>
      <c r="BI27" s="198">
        <v>48.4</v>
      </c>
      <c r="BJ27" s="198">
        <v>48.3</v>
      </c>
      <c r="BK27" s="198">
        <v>48.1</v>
      </c>
      <c r="BL27" s="198">
        <v>47.7</v>
      </c>
      <c r="BM27" s="198">
        <v>47.6</v>
      </c>
      <c r="BN27" s="198">
        <v>47.2</v>
      </c>
    </row>
    <row r="28" spans="1:66" s="198" customFormat="1" ht="12">
      <c r="A28" s="204"/>
      <c r="B28" s="213"/>
      <c r="C28" s="638"/>
      <c r="D28" s="225" t="s">
        <v>41</v>
      </c>
      <c r="E28" s="212">
        <v>52.9</v>
      </c>
      <c r="F28" s="212">
        <v>53.2</v>
      </c>
      <c r="G28" s="212">
        <v>53.5</v>
      </c>
      <c r="H28" s="212">
        <v>53.7</v>
      </c>
      <c r="I28" s="212">
        <v>53.7</v>
      </c>
      <c r="J28" s="212">
        <v>53.5</v>
      </c>
      <c r="K28" s="212">
        <v>53.5</v>
      </c>
      <c r="L28" s="212">
        <v>53.5</v>
      </c>
      <c r="M28" s="212">
        <v>53.2</v>
      </c>
      <c r="N28" s="212">
        <v>53.1</v>
      </c>
      <c r="O28" s="212">
        <v>53.1</v>
      </c>
      <c r="P28" s="212">
        <v>53.1</v>
      </c>
      <c r="Q28" s="212">
        <v>52.9</v>
      </c>
      <c r="R28" s="212">
        <v>53.2</v>
      </c>
      <c r="S28" s="212">
        <v>53.3</v>
      </c>
      <c r="T28" s="212">
        <v>53.1</v>
      </c>
      <c r="U28" s="212">
        <v>53.2</v>
      </c>
      <c r="V28" s="212">
        <v>52.9</v>
      </c>
      <c r="W28" s="212">
        <v>52.8</v>
      </c>
      <c r="X28" s="212">
        <v>52.8</v>
      </c>
      <c r="Y28" s="212">
        <v>52.6</v>
      </c>
      <c r="Z28" s="212">
        <v>52.7</v>
      </c>
      <c r="AA28" s="212">
        <v>52.8</v>
      </c>
      <c r="AB28" s="212">
        <v>52.8</v>
      </c>
      <c r="AC28" s="212">
        <v>52.8</v>
      </c>
      <c r="AD28" s="212">
        <v>52.7</v>
      </c>
      <c r="AE28" s="212">
        <v>52.4</v>
      </c>
      <c r="AF28" s="212">
        <v>52.4</v>
      </c>
      <c r="AG28" s="212">
        <v>52.3</v>
      </c>
      <c r="AH28" s="212">
        <v>52.1</v>
      </c>
      <c r="AI28" s="212">
        <v>52.3</v>
      </c>
      <c r="AJ28" s="212">
        <v>52</v>
      </c>
      <c r="AK28" s="212">
        <v>52.2</v>
      </c>
      <c r="AL28" s="212">
        <v>52.3</v>
      </c>
      <c r="AM28" s="212">
        <v>52.2</v>
      </c>
      <c r="AN28" s="212">
        <v>52.3</v>
      </c>
      <c r="AO28" s="212">
        <v>52.3</v>
      </c>
      <c r="AP28" s="212">
        <v>52.3</v>
      </c>
      <c r="AQ28" s="212">
        <v>52.3</v>
      </c>
      <c r="AR28" s="212">
        <v>52.1</v>
      </c>
      <c r="AS28" s="212">
        <v>51.8</v>
      </c>
      <c r="AT28" s="212">
        <v>51.7</v>
      </c>
      <c r="AU28" s="212">
        <v>51.6</v>
      </c>
      <c r="AV28" s="212">
        <v>51.3</v>
      </c>
      <c r="AW28" s="212">
        <v>51.2</v>
      </c>
      <c r="AX28" s="212">
        <v>51</v>
      </c>
      <c r="AY28" s="212">
        <v>50.8</v>
      </c>
      <c r="AZ28" s="212">
        <v>50.8</v>
      </c>
      <c r="BA28" s="212">
        <v>50.6</v>
      </c>
      <c r="BB28" s="212">
        <v>50.4</v>
      </c>
      <c r="BC28" s="212">
        <v>50.4</v>
      </c>
      <c r="BD28" s="212">
        <v>50.3</v>
      </c>
      <c r="BE28" s="212">
        <v>50.1</v>
      </c>
      <c r="BF28" s="212">
        <v>50.2</v>
      </c>
      <c r="BG28" s="210">
        <v>49.8</v>
      </c>
      <c r="BH28" s="198">
        <v>49.4</v>
      </c>
      <c r="BI28" s="198">
        <v>49.5</v>
      </c>
      <c r="BJ28" s="198">
        <v>49.6</v>
      </c>
      <c r="BK28" s="198">
        <v>49.4</v>
      </c>
      <c r="BL28" s="198">
        <v>49.1</v>
      </c>
      <c r="BM28" s="198">
        <v>49.2</v>
      </c>
      <c r="BN28" s="198">
        <v>49.1</v>
      </c>
    </row>
    <row r="29" spans="1:59" s="198" customFormat="1" ht="12">
      <c r="A29" s="214" t="s">
        <v>42</v>
      </c>
      <c r="B29" s="205" t="s">
        <v>15</v>
      </c>
      <c r="C29" s="32" t="s">
        <v>6</v>
      </c>
      <c r="D29" s="221" t="s">
        <v>7</v>
      </c>
      <c r="E29" s="215">
        <v>2.69</v>
      </c>
      <c r="F29" s="215">
        <v>2.73</v>
      </c>
      <c r="G29" s="215">
        <v>2.7</v>
      </c>
      <c r="H29" s="215">
        <v>2.72</v>
      </c>
      <c r="I29" s="215">
        <v>2.75</v>
      </c>
      <c r="J29" s="215">
        <v>2.78</v>
      </c>
      <c r="K29" s="215">
        <v>2.76</v>
      </c>
      <c r="L29" s="215">
        <v>2.77</v>
      </c>
      <c r="M29" s="215">
        <v>2.76</v>
      </c>
      <c r="N29" s="215">
        <v>2.81</v>
      </c>
      <c r="O29" s="215">
        <v>2.84</v>
      </c>
      <c r="P29" s="215">
        <v>2.77</v>
      </c>
      <c r="Q29" s="215">
        <v>2.86</v>
      </c>
      <c r="R29" s="215">
        <v>2.82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</row>
    <row r="30" spans="1:59" s="198" customFormat="1" ht="12">
      <c r="A30" s="214" t="s">
        <v>43</v>
      </c>
      <c r="B30" s="205"/>
      <c r="C30" s="636" t="s">
        <v>8</v>
      </c>
      <c r="D30" s="223" t="s">
        <v>29</v>
      </c>
      <c r="E30" s="216">
        <v>3.44</v>
      </c>
      <c r="F30" s="216">
        <v>3.4</v>
      </c>
      <c r="G30" s="216">
        <v>3.49</v>
      </c>
      <c r="H30" s="216">
        <v>3.6</v>
      </c>
      <c r="I30" s="216">
        <v>3.55</v>
      </c>
      <c r="J30" s="216">
        <v>3.56</v>
      </c>
      <c r="K30" s="216">
        <v>3.61</v>
      </c>
      <c r="L30" s="216">
        <v>3.64</v>
      </c>
      <c r="M30" s="216">
        <v>3.68</v>
      </c>
      <c r="N30" s="216">
        <v>3.78</v>
      </c>
      <c r="O30" s="216">
        <v>3.64</v>
      </c>
      <c r="P30" s="216">
        <v>3.66</v>
      </c>
      <c r="Q30" s="216">
        <v>3.68</v>
      </c>
      <c r="R30" s="216">
        <v>3.63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7"/>
    </row>
    <row r="31" spans="1:58" s="198" customFormat="1" ht="12">
      <c r="A31" s="214" t="s">
        <v>44</v>
      </c>
      <c r="B31" s="205"/>
      <c r="C31" s="637"/>
      <c r="D31" s="224" t="s">
        <v>31</v>
      </c>
      <c r="E31" s="217">
        <v>4.13</v>
      </c>
      <c r="F31" s="217">
        <v>4.26</v>
      </c>
      <c r="G31" s="217">
        <v>4.36</v>
      </c>
      <c r="H31" s="217">
        <v>4.26</v>
      </c>
      <c r="I31" s="217">
        <v>4.34</v>
      </c>
      <c r="J31" s="217">
        <v>4.46</v>
      </c>
      <c r="K31" s="217">
        <v>4.4</v>
      </c>
      <c r="L31" s="217">
        <v>4.48</v>
      </c>
      <c r="M31" s="217">
        <v>4.42</v>
      </c>
      <c r="N31" s="217">
        <v>4.42</v>
      </c>
      <c r="O31" s="217">
        <v>4.38</v>
      </c>
      <c r="P31" s="217">
        <v>4.51</v>
      </c>
      <c r="Q31" s="217">
        <v>4.53</v>
      </c>
      <c r="R31" s="217">
        <v>4.31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</row>
    <row r="32" spans="1:58" s="198" customFormat="1" ht="12">
      <c r="A32" s="214" t="s">
        <v>5</v>
      </c>
      <c r="B32" s="205"/>
      <c r="C32" s="637"/>
      <c r="D32" s="224" t="s">
        <v>32</v>
      </c>
      <c r="E32" s="217">
        <v>5.07</v>
      </c>
      <c r="F32" s="217">
        <v>5.25</v>
      </c>
      <c r="G32" s="217">
        <v>5.32</v>
      </c>
      <c r="H32" s="217">
        <v>5.37</v>
      </c>
      <c r="I32" s="217">
        <v>5.44</v>
      </c>
      <c r="J32" s="217">
        <v>5.56</v>
      </c>
      <c r="K32" s="217">
        <v>5.71</v>
      </c>
      <c r="L32" s="217">
        <v>5.61</v>
      </c>
      <c r="M32" s="217">
        <v>5.57</v>
      </c>
      <c r="N32" s="217">
        <v>5.63</v>
      </c>
      <c r="O32" s="217">
        <v>5.55</v>
      </c>
      <c r="P32" s="217">
        <v>5.51</v>
      </c>
      <c r="Q32" s="217">
        <v>5.48</v>
      </c>
      <c r="R32" s="217">
        <v>5.42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</row>
    <row r="33" spans="1:58" s="198" customFormat="1" ht="12">
      <c r="A33" s="214"/>
      <c r="B33" s="205"/>
      <c r="C33" s="637"/>
      <c r="D33" s="224" t="s">
        <v>33</v>
      </c>
      <c r="E33" s="217">
        <v>6.35</v>
      </c>
      <c r="F33" s="217">
        <v>6.52</v>
      </c>
      <c r="G33" s="217">
        <v>6.35</v>
      </c>
      <c r="H33" s="217">
        <v>6.56</v>
      </c>
      <c r="I33" s="217">
        <v>6.56</v>
      </c>
      <c r="J33" s="217">
        <v>6.7</v>
      </c>
      <c r="K33" s="217">
        <v>6.81</v>
      </c>
      <c r="L33" s="217">
        <v>6.87</v>
      </c>
      <c r="M33" s="217">
        <v>6.81</v>
      </c>
      <c r="N33" s="217">
        <v>6.83</v>
      </c>
      <c r="O33" s="217">
        <v>6.7</v>
      </c>
      <c r="P33" s="217">
        <v>6.78</v>
      </c>
      <c r="Q33" s="217">
        <v>6.68</v>
      </c>
      <c r="R33" s="217">
        <v>6.44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</row>
    <row r="34" spans="1:58" s="198" customFormat="1" ht="12">
      <c r="A34" s="214"/>
      <c r="B34" s="205"/>
      <c r="C34" s="637"/>
      <c r="D34" s="224" t="s">
        <v>34</v>
      </c>
      <c r="E34" s="217">
        <v>7.57</v>
      </c>
      <c r="F34" s="217">
        <v>7.53</v>
      </c>
      <c r="G34" s="217">
        <v>7.7</v>
      </c>
      <c r="H34" s="217">
        <v>7.55</v>
      </c>
      <c r="I34" s="217">
        <v>7.65</v>
      </c>
      <c r="J34" s="217">
        <v>7.92</v>
      </c>
      <c r="K34" s="217">
        <v>7.97</v>
      </c>
      <c r="L34" s="217">
        <v>7.97</v>
      </c>
      <c r="M34" s="217">
        <v>7.99</v>
      </c>
      <c r="N34" s="217">
        <v>7.94</v>
      </c>
      <c r="O34" s="217">
        <v>7.98</v>
      </c>
      <c r="P34" s="217">
        <v>7.82</v>
      </c>
      <c r="Q34" s="217">
        <v>7.78</v>
      </c>
      <c r="R34" s="217">
        <v>7.57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</row>
    <row r="35" spans="1:58" s="198" customFormat="1" ht="12">
      <c r="A35" s="214"/>
      <c r="B35" s="205"/>
      <c r="C35" s="638"/>
      <c r="D35" s="225" t="s">
        <v>35</v>
      </c>
      <c r="E35" s="218">
        <v>8.6</v>
      </c>
      <c r="F35" s="218">
        <v>8.71</v>
      </c>
      <c r="G35" s="218">
        <v>8.77</v>
      </c>
      <c r="H35" s="218">
        <v>8.83</v>
      </c>
      <c r="I35" s="218">
        <v>9.16</v>
      </c>
      <c r="J35" s="218">
        <v>8.98</v>
      </c>
      <c r="K35" s="218">
        <v>9.23</v>
      </c>
      <c r="L35" s="218">
        <v>9.34</v>
      </c>
      <c r="M35" s="218">
        <v>9.25</v>
      </c>
      <c r="N35" s="218">
        <v>9.15</v>
      </c>
      <c r="O35" s="218">
        <v>8.95</v>
      </c>
      <c r="P35" s="218">
        <v>9</v>
      </c>
      <c r="Q35" s="218">
        <v>8.78</v>
      </c>
      <c r="R35" s="218">
        <v>8.68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</row>
    <row r="36" spans="1:58" s="198" customFormat="1" ht="12">
      <c r="A36" s="214"/>
      <c r="B36" s="205"/>
      <c r="C36" s="639" t="s">
        <v>16</v>
      </c>
      <c r="D36" s="221" t="s">
        <v>36</v>
      </c>
      <c r="E36" s="215">
        <v>9.92</v>
      </c>
      <c r="F36" s="215">
        <v>10.04</v>
      </c>
      <c r="G36" s="215">
        <v>10.24</v>
      </c>
      <c r="H36" s="215">
        <v>10.48</v>
      </c>
      <c r="I36" s="215">
        <v>10.34</v>
      </c>
      <c r="J36" s="215">
        <v>10.41</v>
      </c>
      <c r="K36" s="215">
        <v>10.45</v>
      </c>
      <c r="L36" s="215">
        <v>10.42</v>
      </c>
      <c r="M36" s="215">
        <v>10.46</v>
      </c>
      <c r="N36" s="215">
        <v>10.39</v>
      </c>
      <c r="O36" s="215">
        <v>10.19</v>
      </c>
      <c r="P36" s="215">
        <v>9.94</v>
      </c>
      <c r="Q36" s="215">
        <v>9.89</v>
      </c>
      <c r="R36" s="215">
        <v>9.72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</row>
    <row r="37" spans="1:58" s="198" customFormat="1" ht="12">
      <c r="A37" s="214"/>
      <c r="B37" s="205"/>
      <c r="C37" s="639"/>
      <c r="D37" s="221" t="s">
        <v>37</v>
      </c>
      <c r="E37" s="215">
        <v>10.18</v>
      </c>
      <c r="F37" s="215">
        <v>10.38</v>
      </c>
      <c r="G37" s="215">
        <v>10.64</v>
      </c>
      <c r="H37" s="215">
        <v>10.53</v>
      </c>
      <c r="I37" s="215">
        <v>10.58</v>
      </c>
      <c r="J37" s="215">
        <v>10.77</v>
      </c>
      <c r="K37" s="215">
        <v>10.7</v>
      </c>
      <c r="L37" s="215">
        <v>10.8</v>
      </c>
      <c r="M37" s="215">
        <v>10.64</v>
      </c>
      <c r="N37" s="215">
        <v>10.48</v>
      </c>
      <c r="O37" s="215">
        <v>10.37</v>
      </c>
      <c r="P37" s="215">
        <v>10.34</v>
      </c>
      <c r="Q37" s="215">
        <v>10.36</v>
      </c>
      <c r="R37" s="215">
        <v>10.32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</row>
    <row r="38" spans="1:58" s="198" customFormat="1" ht="12">
      <c r="A38" s="214"/>
      <c r="B38" s="205"/>
      <c r="C38" s="639"/>
      <c r="D38" s="221" t="s">
        <v>38</v>
      </c>
      <c r="E38" s="215">
        <v>10.18</v>
      </c>
      <c r="F38" s="215">
        <v>10.44</v>
      </c>
      <c r="G38" s="215">
        <v>10.46</v>
      </c>
      <c r="H38" s="215">
        <v>10.62</v>
      </c>
      <c r="I38" s="215">
        <v>10.62</v>
      </c>
      <c r="J38" s="215">
        <v>10.73</v>
      </c>
      <c r="K38" s="215">
        <v>10.68</v>
      </c>
      <c r="L38" s="215">
        <v>10.72</v>
      </c>
      <c r="M38" s="215">
        <v>10.55</v>
      </c>
      <c r="N38" s="215">
        <v>10.34</v>
      </c>
      <c r="O38" s="215">
        <v>10.54</v>
      </c>
      <c r="P38" s="215">
        <v>10.42</v>
      </c>
      <c r="Q38" s="215">
        <v>10.1</v>
      </c>
      <c r="R38" s="215">
        <v>10.08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</row>
    <row r="39" spans="1:58" s="198" customFormat="1" ht="12">
      <c r="A39" s="214"/>
      <c r="B39" s="205"/>
      <c r="C39" s="636" t="s">
        <v>20</v>
      </c>
      <c r="D39" s="223" t="s">
        <v>39</v>
      </c>
      <c r="E39" s="216">
        <v>10.94</v>
      </c>
      <c r="F39" s="216">
        <v>11.34</v>
      </c>
      <c r="G39" s="216">
        <v>11.63</v>
      </c>
      <c r="H39" s="216">
        <v>11.27</v>
      </c>
      <c r="I39" s="216">
        <v>11.35</v>
      </c>
      <c r="J39" s="216">
        <v>11.45</v>
      </c>
      <c r="K39" s="216">
        <v>11.25</v>
      </c>
      <c r="L39" s="216">
        <v>11.43</v>
      </c>
      <c r="M39" s="216">
        <v>11.06</v>
      </c>
      <c r="N39" s="216">
        <v>10.83</v>
      </c>
      <c r="O39" s="216">
        <v>10.75</v>
      </c>
      <c r="P39" s="216">
        <v>11.07</v>
      </c>
      <c r="Q39" s="216">
        <v>10.86</v>
      </c>
      <c r="R39" s="216">
        <v>10.65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</row>
    <row r="40" spans="1:58" s="198" customFormat="1" ht="12">
      <c r="A40" s="214"/>
      <c r="B40" s="205"/>
      <c r="C40" s="637"/>
      <c r="D40" s="224" t="s">
        <v>40</v>
      </c>
      <c r="E40" s="217">
        <v>10.47</v>
      </c>
      <c r="F40" s="217">
        <v>10.7</v>
      </c>
      <c r="G40" s="217">
        <v>11.05</v>
      </c>
      <c r="H40" s="217">
        <v>10.81</v>
      </c>
      <c r="I40" s="217">
        <v>11.01</v>
      </c>
      <c r="J40" s="217">
        <v>11.12</v>
      </c>
      <c r="K40" s="217">
        <v>10.84</v>
      </c>
      <c r="L40" s="217">
        <v>10.88</v>
      </c>
      <c r="M40" s="217">
        <v>10.67</v>
      </c>
      <c r="N40" s="217">
        <v>10.13</v>
      </c>
      <c r="O40" s="217">
        <v>10.09</v>
      </c>
      <c r="P40" s="217">
        <v>10.34</v>
      </c>
      <c r="Q40" s="217">
        <v>10.34</v>
      </c>
      <c r="R40" s="217">
        <v>9.99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</row>
    <row r="41" spans="1:58" s="198" customFormat="1" ht="12">
      <c r="A41" s="214"/>
      <c r="B41" s="205"/>
      <c r="C41" s="638"/>
      <c r="D41" s="225" t="s">
        <v>41</v>
      </c>
      <c r="E41" s="218">
        <v>10.78</v>
      </c>
      <c r="F41" s="218">
        <v>11.37</v>
      </c>
      <c r="G41" s="218">
        <v>11.02</v>
      </c>
      <c r="H41" s="218">
        <v>11.04</v>
      </c>
      <c r="I41" s="218">
        <v>11.08</v>
      </c>
      <c r="J41" s="218">
        <v>10.91</v>
      </c>
      <c r="K41" s="218">
        <v>10.61</v>
      </c>
      <c r="L41" s="218">
        <v>10.96</v>
      </c>
      <c r="M41" s="218">
        <v>10.47</v>
      </c>
      <c r="N41" s="218">
        <v>10.32</v>
      </c>
      <c r="O41" s="218">
        <v>10.14</v>
      </c>
      <c r="P41" s="218">
        <v>10.35</v>
      </c>
      <c r="Q41" s="218">
        <v>10.15</v>
      </c>
      <c r="R41" s="218">
        <v>10.09</v>
      </c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</row>
    <row r="42" spans="1:58" s="198" customFormat="1" ht="12">
      <c r="A42" s="214"/>
      <c r="B42" s="213" t="s">
        <v>24</v>
      </c>
      <c r="C42" s="32" t="s">
        <v>6</v>
      </c>
      <c r="D42" s="221" t="s">
        <v>7</v>
      </c>
      <c r="E42" s="215">
        <v>2.59</v>
      </c>
      <c r="F42" s="215">
        <v>2.59</v>
      </c>
      <c r="G42" s="215">
        <v>2.65</v>
      </c>
      <c r="H42" s="215">
        <v>2.63</v>
      </c>
      <c r="I42" s="215">
        <v>2.64</v>
      </c>
      <c r="J42" s="215">
        <v>2.66</v>
      </c>
      <c r="K42" s="215">
        <v>2.67</v>
      </c>
      <c r="L42" s="215">
        <v>2.72</v>
      </c>
      <c r="M42" s="215">
        <v>2.72</v>
      </c>
      <c r="N42" s="215">
        <v>2.69</v>
      </c>
      <c r="O42" s="215">
        <v>2.72</v>
      </c>
      <c r="P42" s="215">
        <v>2.69</v>
      </c>
      <c r="Q42" s="215">
        <v>2.72</v>
      </c>
      <c r="R42" s="215">
        <v>2.74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</row>
    <row r="43" spans="1:58" s="198" customFormat="1" ht="12">
      <c r="A43" s="214"/>
      <c r="B43" s="213"/>
      <c r="C43" s="636" t="s">
        <v>8</v>
      </c>
      <c r="D43" s="223" t="s">
        <v>29</v>
      </c>
      <c r="E43" s="216">
        <v>3.29</v>
      </c>
      <c r="F43" s="216">
        <v>3.29</v>
      </c>
      <c r="G43" s="216">
        <v>3.32</v>
      </c>
      <c r="H43" s="216">
        <v>3.29</v>
      </c>
      <c r="I43" s="216">
        <v>3.42</v>
      </c>
      <c r="J43" s="216">
        <v>3.42</v>
      </c>
      <c r="K43" s="216">
        <v>3.42</v>
      </c>
      <c r="L43" s="216">
        <v>3.49</v>
      </c>
      <c r="M43" s="216">
        <v>3.45</v>
      </c>
      <c r="N43" s="216">
        <v>3.55</v>
      </c>
      <c r="O43" s="216">
        <v>3.45</v>
      </c>
      <c r="P43" s="216">
        <v>3.51</v>
      </c>
      <c r="Q43" s="216">
        <v>3.49</v>
      </c>
      <c r="R43" s="216">
        <v>3.47</v>
      </c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</row>
    <row r="44" spans="1:58" s="198" customFormat="1" ht="12">
      <c r="A44" s="214"/>
      <c r="B44" s="213"/>
      <c r="C44" s="637"/>
      <c r="D44" s="224" t="s">
        <v>31</v>
      </c>
      <c r="E44" s="217">
        <v>3.86</v>
      </c>
      <c r="F44" s="217">
        <v>3.93</v>
      </c>
      <c r="G44" s="217">
        <v>3.99</v>
      </c>
      <c r="H44" s="217">
        <v>4.02</v>
      </c>
      <c r="I44" s="217">
        <v>4.03</v>
      </c>
      <c r="J44" s="217">
        <v>4.01</v>
      </c>
      <c r="K44" s="217">
        <v>4.22</v>
      </c>
      <c r="L44" s="217">
        <v>4.2</v>
      </c>
      <c r="M44" s="217">
        <v>4.08</v>
      </c>
      <c r="N44" s="217">
        <v>4.22</v>
      </c>
      <c r="O44" s="217">
        <v>4.11</v>
      </c>
      <c r="P44" s="217">
        <v>4.15</v>
      </c>
      <c r="Q44" s="217">
        <v>4.18</v>
      </c>
      <c r="R44" s="217">
        <v>4.08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</row>
    <row r="45" spans="1:58" s="198" customFormat="1" ht="12">
      <c r="A45" s="214"/>
      <c r="B45" s="213"/>
      <c r="C45" s="637"/>
      <c r="D45" s="224" t="s">
        <v>32</v>
      </c>
      <c r="E45" s="217">
        <v>4.88</v>
      </c>
      <c r="F45" s="217">
        <v>4.86</v>
      </c>
      <c r="G45" s="217">
        <v>4.98</v>
      </c>
      <c r="H45" s="217">
        <v>4.89</v>
      </c>
      <c r="I45" s="217">
        <v>5.03</v>
      </c>
      <c r="J45" s="217">
        <v>5.06</v>
      </c>
      <c r="K45" s="217">
        <v>5.13</v>
      </c>
      <c r="L45" s="217">
        <v>5.19</v>
      </c>
      <c r="M45" s="217">
        <v>5.16</v>
      </c>
      <c r="N45" s="217">
        <v>5.26</v>
      </c>
      <c r="O45" s="217">
        <v>5.14</v>
      </c>
      <c r="P45" s="217">
        <v>5.12</v>
      </c>
      <c r="Q45" s="217">
        <v>5.18</v>
      </c>
      <c r="R45" s="217">
        <v>5.06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</row>
    <row r="46" spans="1:58" s="198" customFormat="1" ht="12">
      <c r="A46" s="214"/>
      <c r="B46" s="213"/>
      <c r="C46" s="637"/>
      <c r="D46" s="224" t="s">
        <v>33</v>
      </c>
      <c r="E46" s="217">
        <v>5.9</v>
      </c>
      <c r="F46" s="217">
        <v>5.91</v>
      </c>
      <c r="G46" s="217">
        <v>6</v>
      </c>
      <c r="H46" s="217">
        <v>6.01</v>
      </c>
      <c r="I46" s="217">
        <v>6.14</v>
      </c>
      <c r="J46" s="217">
        <v>6.24</v>
      </c>
      <c r="K46" s="217">
        <v>6.35</v>
      </c>
      <c r="L46" s="217">
        <v>6.31</v>
      </c>
      <c r="M46" s="217">
        <v>6.36</v>
      </c>
      <c r="N46" s="217">
        <v>6.41</v>
      </c>
      <c r="O46" s="217">
        <v>6.37</v>
      </c>
      <c r="P46" s="217">
        <v>6.25</v>
      </c>
      <c r="Q46" s="217">
        <v>6.19</v>
      </c>
      <c r="R46" s="217">
        <v>6.19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</row>
    <row r="47" spans="1:58" s="198" customFormat="1" ht="12">
      <c r="A47" s="214"/>
      <c r="B47" s="213"/>
      <c r="C47" s="637"/>
      <c r="D47" s="224" t="s">
        <v>34</v>
      </c>
      <c r="E47" s="217">
        <v>7.08</v>
      </c>
      <c r="F47" s="217">
        <v>7.34</v>
      </c>
      <c r="G47" s="217">
        <v>7.3</v>
      </c>
      <c r="H47" s="217">
        <v>7.14</v>
      </c>
      <c r="I47" s="217">
        <v>7.34</v>
      </c>
      <c r="J47" s="217">
        <v>7.39</v>
      </c>
      <c r="K47" s="217">
        <v>7.5</v>
      </c>
      <c r="L47" s="217">
        <v>7.56</v>
      </c>
      <c r="M47" s="217">
        <v>7.29</v>
      </c>
      <c r="N47" s="217">
        <v>7.51</v>
      </c>
      <c r="O47" s="217">
        <v>7.45</v>
      </c>
      <c r="P47" s="217">
        <v>7.34</v>
      </c>
      <c r="Q47" s="217">
        <v>7.35</v>
      </c>
      <c r="R47" s="217">
        <v>7.29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</row>
    <row r="48" spans="1:58" s="198" customFormat="1" ht="12">
      <c r="A48" s="214"/>
      <c r="B48" s="213"/>
      <c r="C48" s="638"/>
      <c r="D48" s="225" t="s">
        <v>35</v>
      </c>
      <c r="E48" s="218">
        <v>7.94</v>
      </c>
      <c r="F48" s="218">
        <v>8.04</v>
      </c>
      <c r="G48" s="218">
        <v>8.11</v>
      </c>
      <c r="H48" s="218">
        <v>8.15</v>
      </c>
      <c r="I48" s="218">
        <v>8.21</v>
      </c>
      <c r="J48" s="218">
        <v>8.36</v>
      </c>
      <c r="K48" s="218">
        <v>8.44</v>
      </c>
      <c r="L48" s="218">
        <v>8.33</v>
      </c>
      <c r="M48" s="218">
        <v>8.35</v>
      </c>
      <c r="N48" s="218">
        <v>8.35</v>
      </c>
      <c r="O48" s="218">
        <v>8.28</v>
      </c>
      <c r="P48" s="218">
        <v>8.31</v>
      </c>
      <c r="Q48" s="218">
        <v>8.14</v>
      </c>
      <c r="R48" s="218">
        <v>8.13</v>
      </c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</row>
    <row r="49" spans="1:58" s="198" customFormat="1" ht="12">
      <c r="A49" s="214"/>
      <c r="B49" s="213"/>
      <c r="C49" s="639" t="s">
        <v>16</v>
      </c>
      <c r="D49" s="221" t="s">
        <v>36</v>
      </c>
      <c r="E49" s="215">
        <v>8.25</v>
      </c>
      <c r="F49" s="215">
        <v>8.45</v>
      </c>
      <c r="G49" s="215">
        <v>8.5</v>
      </c>
      <c r="H49" s="215">
        <v>8.45</v>
      </c>
      <c r="I49" s="215">
        <v>8.7</v>
      </c>
      <c r="J49" s="215">
        <v>8.68</v>
      </c>
      <c r="K49" s="215">
        <v>8.71</v>
      </c>
      <c r="L49" s="215">
        <v>8.84</v>
      </c>
      <c r="M49" s="215">
        <v>8.61</v>
      </c>
      <c r="N49" s="215">
        <v>8.59</v>
      </c>
      <c r="O49" s="215">
        <v>8.59</v>
      </c>
      <c r="P49" s="215">
        <v>8.51</v>
      </c>
      <c r="Q49" s="215">
        <v>8.37</v>
      </c>
      <c r="R49" s="215">
        <v>8.27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</row>
    <row r="50" spans="1:58" s="198" customFormat="1" ht="12">
      <c r="A50" s="214"/>
      <c r="B50" s="213"/>
      <c r="C50" s="639"/>
      <c r="D50" s="221" t="s">
        <v>37</v>
      </c>
      <c r="E50" s="215">
        <v>7.94</v>
      </c>
      <c r="F50" s="215">
        <v>8.05</v>
      </c>
      <c r="G50" s="215">
        <v>8.11</v>
      </c>
      <c r="H50" s="215">
        <v>8.2</v>
      </c>
      <c r="I50" s="215">
        <v>8.29</v>
      </c>
      <c r="J50" s="215">
        <v>8.44</v>
      </c>
      <c r="K50" s="215">
        <v>8.29</v>
      </c>
      <c r="L50" s="215">
        <v>8.47</v>
      </c>
      <c r="M50" s="215">
        <v>8.37</v>
      </c>
      <c r="N50" s="215">
        <v>8.24</v>
      </c>
      <c r="O50" s="215">
        <v>8.21</v>
      </c>
      <c r="P50" s="215">
        <v>8.2</v>
      </c>
      <c r="Q50" s="215">
        <v>7.98</v>
      </c>
      <c r="R50" s="215">
        <v>7.9</v>
      </c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</row>
    <row r="51" spans="1:58" s="198" customFormat="1" ht="12">
      <c r="A51" s="214"/>
      <c r="B51" s="213"/>
      <c r="C51" s="639"/>
      <c r="D51" s="221" t="s">
        <v>38</v>
      </c>
      <c r="E51" s="215">
        <v>7.83</v>
      </c>
      <c r="F51" s="215">
        <v>7.89</v>
      </c>
      <c r="G51" s="215">
        <v>8.05</v>
      </c>
      <c r="H51" s="215">
        <v>8.03</v>
      </c>
      <c r="I51" s="215">
        <v>8.09</v>
      </c>
      <c r="J51" s="215">
        <v>8.16</v>
      </c>
      <c r="K51" s="215">
        <v>8.1</v>
      </c>
      <c r="L51" s="215">
        <v>8.26</v>
      </c>
      <c r="M51" s="215">
        <v>8.12</v>
      </c>
      <c r="N51" s="215">
        <v>7.95</v>
      </c>
      <c r="O51" s="215">
        <v>7.88</v>
      </c>
      <c r="P51" s="215">
        <v>7.86</v>
      </c>
      <c r="Q51" s="215">
        <v>7.75</v>
      </c>
      <c r="R51" s="215">
        <v>7.69</v>
      </c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</row>
    <row r="52" spans="1:58" s="198" customFormat="1" ht="12">
      <c r="A52" s="214"/>
      <c r="B52" s="213"/>
      <c r="C52" s="636" t="s">
        <v>20</v>
      </c>
      <c r="D52" s="223" t="s">
        <v>39</v>
      </c>
      <c r="E52" s="216">
        <v>8.04</v>
      </c>
      <c r="F52" s="216">
        <v>8.24</v>
      </c>
      <c r="G52" s="216">
        <v>8.33</v>
      </c>
      <c r="H52" s="216">
        <v>8.21</v>
      </c>
      <c r="I52" s="216">
        <v>8.5</v>
      </c>
      <c r="J52" s="216">
        <v>8.8</v>
      </c>
      <c r="K52" s="216">
        <v>8.47</v>
      </c>
      <c r="L52" s="216">
        <v>8.52</v>
      </c>
      <c r="M52" s="216">
        <v>8.53</v>
      </c>
      <c r="N52" s="216">
        <v>8.26</v>
      </c>
      <c r="O52" s="216">
        <v>8.36</v>
      </c>
      <c r="P52" s="216">
        <v>8.01</v>
      </c>
      <c r="Q52" s="216">
        <v>7.97</v>
      </c>
      <c r="R52" s="216">
        <v>7.89</v>
      </c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</row>
    <row r="53" spans="1:58" s="198" customFormat="1" ht="12">
      <c r="A53" s="214"/>
      <c r="B53" s="213"/>
      <c r="C53" s="637"/>
      <c r="D53" s="224" t="s">
        <v>40</v>
      </c>
      <c r="E53" s="217">
        <v>8.01</v>
      </c>
      <c r="F53" s="217">
        <v>8.24</v>
      </c>
      <c r="G53" s="217">
        <v>8.2</v>
      </c>
      <c r="H53" s="217">
        <v>8.22</v>
      </c>
      <c r="I53" s="217">
        <v>8.13</v>
      </c>
      <c r="J53" s="217">
        <v>8.42</v>
      </c>
      <c r="K53" s="217">
        <v>8.51</v>
      </c>
      <c r="L53" s="217">
        <v>8.2</v>
      </c>
      <c r="M53" s="217">
        <v>8.14</v>
      </c>
      <c r="N53" s="217">
        <v>7.81</v>
      </c>
      <c r="O53" s="217">
        <v>8.05</v>
      </c>
      <c r="P53" s="217">
        <v>7.87</v>
      </c>
      <c r="Q53" s="217">
        <v>7.71</v>
      </c>
      <c r="R53" s="217">
        <v>7.8</v>
      </c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</row>
    <row r="54" spans="1:58" s="198" customFormat="1" ht="12">
      <c r="A54" s="214"/>
      <c r="B54" s="213"/>
      <c r="C54" s="638"/>
      <c r="D54" s="225" t="s">
        <v>41</v>
      </c>
      <c r="E54" s="218">
        <v>8.07</v>
      </c>
      <c r="F54" s="218">
        <v>8.13</v>
      </c>
      <c r="G54" s="218">
        <v>8.41</v>
      </c>
      <c r="H54" s="218">
        <v>8.32</v>
      </c>
      <c r="I54" s="218">
        <v>8.45</v>
      </c>
      <c r="J54" s="218">
        <v>8.39</v>
      </c>
      <c r="K54" s="218">
        <v>8.4</v>
      </c>
      <c r="L54" s="218">
        <v>8.29</v>
      </c>
      <c r="M54" s="218">
        <v>8.11</v>
      </c>
      <c r="N54" s="218">
        <v>7.89</v>
      </c>
      <c r="O54" s="218">
        <v>7.95</v>
      </c>
      <c r="P54" s="218">
        <v>7.91</v>
      </c>
      <c r="Q54" s="218">
        <v>7.56</v>
      </c>
      <c r="R54" s="218">
        <v>7.59</v>
      </c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</row>
  </sheetData>
  <sheetProtection/>
  <mergeCells count="12">
    <mergeCell ref="C39:C41"/>
    <mergeCell ref="C43:C48"/>
    <mergeCell ref="C49:C51"/>
    <mergeCell ref="C52:C54"/>
    <mergeCell ref="C23:C25"/>
    <mergeCell ref="C26:C28"/>
    <mergeCell ref="C30:C35"/>
    <mergeCell ref="C36:C38"/>
    <mergeCell ref="C4:C9"/>
    <mergeCell ref="C10:C12"/>
    <mergeCell ref="C13:C15"/>
    <mergeCell ref="C17:C22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K54"/>
  <sheetViews>
    <sheetView showGridLines="0" workbookViewId="0" topLeftCell="A1">
      <pane xSplit="4" ySplit="2" topLeftCell="AN3" activePane="bottomRight" state="frozen"/>
      <selection pane="topLeft" activeCell="G52" sqref="G52:M54"/>
      <selection pane="topRight" activeCell="G52" sqref="G52:M54"/>
      <selection pane="bottomLeft" activeCell="G52" sqref="G52:M54"/>
      <selection pane="bottomRight" activeCell="BG2" sqref="BG2"/>
    </sheetView>
  </sheetViews>
  <sheetFormatPr defaultColWidth="10.75390625" defaultRowHeight="12.75"/>
  <cols>
    <col min="1" max="1" width="2.375" style="198" customWidth="1"/>
    <col min="2" max="2" width="2.75390625" style="198" customWidth="1"/>
    <col min="3" max="3" width="7.75390625" style="198" customWidth="1"/>
    <col min="4" max="4" width="4.75390625" style="198" customWidth="1"/>
    <col min="5" max="63" width="5.75390625" style="198" customWidth="1"/>
    <col min="64" max="16384" width="10.75390625" style="198" customWidth="1"/>
  </cols>
  <sheetData>
    <row r="1" ht="18.75">
      <c r="A1" s="199" t="s">
        <v>46</v>
      </c>
    </row>
    <row r="2" spans="1:63" ht="12">
      <c r="A2" s="219"/>
      <c r="B2" s="219"/>
      <c r="C2" s="219"/>
      <c r="D2" s="219"/>
      <c r="E2" s="203">
        <v>21</v>
      </c>
      <c r="F2" s="203">
        <v>20</v>
      </c>
      <c r="G2" s="203">
        <v>19</v>
      </c>
      <c r="H2" s="203">
        <v>18</v>
      </c>
      <c r="I2" s="203">
        <v>17</v>
      </c>
      <c r="J2" s="203">
        <v>16</v>
      </c>
      <c r="K2" s="203">
        <v>15</v>
      </c>
      <c r="L2" s="203">
        <v>14</v>
      </c>
      <c r="M2" s="203">
        <v>13</v>
      </c>
      <c r="N2" s="203">
        <v>12</v>
      </c>
      <c r="O2" s="203">
        <v>11</v>
      </c>
      <c r="P2" s="203">
        <v>10</v>
      </c>
      <c r="Q2" s="203">
        <v>9</v>
      </c>
      <c r="R2" s="203">
        <v>8</v>
      </c>
      <c r="S2" s="203">
        <v>7</v>
      </c>
      <c r="T2" s="203">
        <v>6</v>
      </c>
      <c r="U2" s="203">
        <v>5</v>
      </c>
      <c r="V2" s="203">
        <v>4</v>
      </c>
      <c r="W2" s="203">
        <v>3</v>
      </c>
      <c r="X2" s="203">
        <v>2</v>
      </c>
      <c r="Y2" s="203">
        <v>1</v>
      </c>
      <c r="Z2" s="203">
        <v>63</v>
      </c>
      <c r="AA2" s="203">
        <v>62</v>
      </c>
      <c r="AB2" s="203">
        <v>61</v>
      </c>
      <c r="AC2" s="203">
        <v>60</v>
      </c>
      <c r="AD2" s="203">
        <v>59</v>
      </c>
      <c r="AE2" s="203">
        <v>58</v>
      </c>
      <c r="AF2" s="203">
        <v>57</v>
      </c>
      <c r="AG2" s="203">
        <v>56</v>
      </c>
      <c r="AH2" s="203">
        <v>55</v>
      </c>
      <c r="AI2" s="203">
        <v>54</v>
      </c>
      <c r="AJ2" s="203">
        <v>53</v>
      </c>
      <c r="AK2" s="203">
        <v>52</v>
      </c>
      <c r="AL2" s="203">
        <v>51</v>
      </c>
      <c r="AM2" s="203">
        <v>50</v>
      </c>
      <c r="AN2" s="203">
        <v>49</v>
      </c>
      <c r="AO2" s="203">
        <v>48</v>
      </c>
      <c r="AP2" s="203">
        <v>47</v>
      </c>
      <c r="AQ2" s="203">
        <v>46</v>
      </c>
      <c r="AR2" s="203">
        <v>45</v>
      </c>
      <c r="AS2" s="203">
        <v>44</v>
      </c>
      <c r="AT2" s="203">
        <v>43</v>
      </c>
      <c r="AU2" s="203">
        <v>42</v>
      </c>
      <c r="AV2" s="203">
        <v>41</v>
      </c>
      <c r="AW2" s="203">
        <v>40</v>
      </c>
      <c r="AX2" s="203">
        <v>39</v>
      </c>
      <c r="AY2" s="203">
        <v>38</v>
      </c>
      <c r="AZ2" s="203">
        <v>37</v>
      </c>
      <c r="BA2" s="203">
        <v>36</v>
      </c>
      <c r="BB2" s="203">
        <v>35</v>
      </c>
      <c r="BC2" s="203">
        <v>33</v>
      </c>
      <c r="BD2" s="203">
        <v>32</v>
      </c>
      <c r="BE2" s="203">
        <v>31</v>
      </c>
      <c r="BF2" s="203">
        <v>30</v>
      </c>
      <c r="BG2" s="203">
        <v>29</v>
      </c>
      <c r="BH2" s="203">
        <v>27</v>
      </c>
      <c r="BI2" s="203">
        <v>26</v>
      </c>
      <c r="BJ2" s="203">
        <v>25</v>
      </c>
      <c r="BK2" s="203"/>
    </row>
    <row r="3" spans="1:63" ht="13.5">
      <c r="A3" s="204" t="s">
        <v>27</v>
      </c>
      <c r="B3" s="226" t="s">
        <v>15</v>
      </c>
      <c r="C3" s="32" t="s">
        <v>6</v>
      </c>
      <c r="D3" s="221" t="s">
        <v>7</v>
      </c>
      <c r="E3" s="207">
        <v>62.6</v>
      </c>
      <c r="F3" s="207">
        <v>62.3</v>
      </c>
      <c r="G3" s="207">
        <v>62.1</v>
      </c>
      <c r="H3" s="207">
        <v>62.3</v>
      </c>
      <c r="I3" s="207">
        <v>61.9</v>
      </c>
      <c r="J3" s="207">
        <v>62</v>
      </c>
      <c r="K3" s="207">
        <v>61.8</v>
      </c>
      <c r="L3" s="207">
        <v>62.4</v>
      </c>
      <c r="M3" s="207">
        <v>61.8</v>
      </c>
      <c r="N3" s="207">
        <v>62.1</v>
      </c>
      <c r="O3" s="207">
        <v>61.9</v>
      </c>
      <c r="P3" s="207">
        <v>61.9</v>
      </c>
      <c r="Q3" s="207">
        <v>61.8</v>
      </c>
      <c r="R3" s="207">
        <v>62</v>
      </c>
      <c r="S3" s="207">
        <v>61.6</v>
      </c>
      <c r="T3" s="207">
        <v>62.2</v>
      </c>
      <c r="U3" s="207">
        <v>61.6</v>
      </c>
      <c r="V3" s="207">
        <v>62.1</v>
      </c>
      <c r="W3" s="207">
        <v>62.4</v>
      </c>
      <c r="X3" s="207">
        <v>62.9</v>
      </c>
      <c r="Y3" s="207">
        <v>62.6</v>
      </c>
      <c r="Z3" s="207">
        <v>62.5</v>
      </c>
      <c r="AA3" s="207">
        <v>62.7</v>
      </c>
      <c r="AB3" s="207">
        <v>62.6</v>
      </c>
      <c r="AC3" s="207">
        <v>62.6</v>
      </c>
      <c r="AD3" s="207">
        <v>62.5</v>
      </c>
      <c r="AE3" s="317">
        <v>62.3</v>
      </c>
      <c r="AF3" s="207">
        <v>62.4</v>
      </c>
      <c r="AG3" s="207">
        <v>62.5</v>
      </c>
      <c r="AH3" s="207">
        <v>62.3</v>
      </c>
      <c r="AI3" s="207">
        <v>62.5</v>
      </c>
      <c r="AJ3" s="207">
        <v>61.7</v>
      </c>
      <c r="AK3" s="478">
        <v>61.2</v>
      </c>
      <c r="AL3" s="207">
        <v>61.9</v>
      </c>
      <c r="AM3" s="207">
        <v>61.9</v>
      </c>
      <c r="AN3" s="207">
        <v>62.1</v>
      </c>
      <c r="AO3" s="207">
        <v>62.8</v>
      </c>
      <c r="AP3" s="207">
        <v>62.3</v>
      </c>
      <c r="AQ3" s="207">
        <v>62.4</v>
      </c>
      <c r="AR3" s="207">
        <v>62</v>
      </c>
      <c r="AS3" s="207">
        <v>62</v>
      </c>
      <c r="AT3" s="207">
        <v>61.7</v>
      </c>
      <c r="AU3" s="207">
        <v>64.6</v>
      </c>
      <c r="AV3" s="207">
        <v>61.7</v>
      </c>
      <c r="AW3" s="207">
        <v>61.8</v>
      </c>
      <c r="AX3" s="207">
        <v>61.8</v>
      </c>
      <c r="AY3" s="207">
        <v>61.5</v>
      </c>
      <c r="AZ3" s="207">
        <v>61.6</v>
      </c>
      <c r="BA3" s="207">
        <v>61.6</v>
      </c>
      <c r="BB3" s="207">
        <v>61.8</v>
      </c>
      <c r="BC3" s="207"/>
      <c r="BD3" s="207"/>
      <c r="BE3" s="207"/>
      <c r="BF3" s="207"/>
      <c r="BG3" s="207">
        <v>61.6</v>
      </c>
      <c r="BH3" s="207"/>
      <c r="BI3" s="207"/>
      <c r="BJ3" s="207"/>
      <c r="BK3" s="207"/>
    </row>
    <row r="4" spans="1:63" ht="12">
      <c r="A4" s="204" t="s">
        <v>28</v>
      </c>
      <c r="B4" s="226"/>
      <c r="C4" s="636" t="s">
        <v>8</v>
      </c>
      <c r="D4" s="223" t="s">
        <v>29</v>
      </c>
      <c r="E4" s="209">
        <v>64.9</v>
      </c>
      <c r="F4" s="209">
        <v>65.2</v>
      </c>
      <c r="G4" s="209">
        <v>65</v>
      </c>
      <c r="H4" s="209">
        <v>65.1</v>
      </c>
      <c r="I4" s="209">
        <v>65.1</v>
      </c>
      <c r="J4" s="209">
        <v>65.3</v>
      </c>
      <c r="K4" s="209">
        <v>65.5</v>
      </c>
      <c r="L4" s="209">
        <v>65.2</v>
      </c>
      <c r="M4" s="209">
        <v>64.9</v>
      </c>
      <c r="N4" s="209">
        <v>65.3</v>
      </c>
      <c r="O4" s="209">
        <v>65.2</v>
      </c>
      <c r="P4" s="209">
        <v>65.3</v>
      </c>
      <c r="Q4" s="209">
        <v>65.3</v>
      </c>
      <c r="R4" s="209">
        <v>65.4</v>
      </c>
      <c r="S4" s="209">
        <v>65.4</v>
      </c>
      <c r="T4" s="209">
        <v>65.6</v>
      </c>
      <c r="U4" s="209">
        <v>65.4</v>
      </c>
      <c r="V4" s="209">
        <v>65.7</v>
      </c>
      <c r="W4" s="209">
        <v>65.6</v>
      </c>
      <c r="X4" s="209">
        <v>65.9</v>
      </c>
      <c r="Y4" s="209">
        <v>65.5</v>
      </c>
      <c r="Z4" s="209">
        <v>65.8</v>
      </c>
      <c r="AA4" s="209">
        <v>65.4</v>
      </c>
      <c r="AB4" s="209">
        <v>65.6</v>
      </c>
      <c r="AC4" s="209">
        <v>65.8</v>
      </c>
      <c r="AD4" s="209">
        <v>65.5</v>
      </c>
      <c r="AE4" s="209">
        <v>65.3</v>
      </c>
      <c r="AF4" s="209">
        <v>65.5</v>
      </c>
      <c r="AG4" s="209">
        <v>65.3</v>
      </c>
      <c r="AH4" s="209">
        <v>64.8</v>
      </c>
      <c r="AI4" s="209">
        <v>65.1</v>
      </c>
      <c r="AJ4" s="209">
        <v>65.2</v>
      </c>
      <c r="AK4" s="209">
        <v>65.3</v>
      </c>
      <c r="AL4" s="209">
        <v>64.7</v>
      </c>
      <c r="AM4" s="209">
        <v>64.7</v>
      </c>
      <c r="AN4" s="209">
        <v>65</v>
      </c>
      <c r="AO4" s="209">
        <v>64.5</v>
      </c>
      <c r="AP4" s="209">
        <v>64.5</v>
      </c>
      <c r="AQ4" s="209">
        <v>64.5</v>
      </c>
      <c r="AR4" s="209">
        <v>64.4</v>
      </c>
      <c r="AS4" s="209">
        <v>64.5</v>
      </c>
      <c r="AT4" s="209">
        <v>64.3</v>
      </c>
      <c r="AU4" s="209">
        <v>64.5</v>
      </c>
      <c r="AV4" s="209">
        <v>64.4</v>
      </c>
      <c r="AW4" s="209">
        <v>64.2</v>
      </c>
      <c r="AX4" s="209">
        <v>64.4</v>
      </c>
      <c r="AY4" s="209">
        <v>64</v>
      </c>
      <c r="AZ4" s="209">
        <v>64.1</v>
      </c>
      <c r="BA4" s="209">
        <v>64</v>
      </c>
      <c r="BB4" s="209">
        <v>63.8</v>
      </c>
      <c r="BC4" s="209"/>
      <c r="BD4" s="209"/>
      <c r="BE4" s="209"/>
      <c r="BF4" s="209"/>
      <c r="BG4" s="209">
        <v>63</v>
      </c>
      <c r="BH4" s="209"/>
      <c r="BI4" s="209"/>
      <c r="BJ4" s="209"/>
      <c r="BK4" s="209"/>
    </row>
    <row r="5" spans="1:63" ht="12">
      <c r="A5" s="204" t="s">
        <v>30</v>
      </c>
      <c r="B5" s="226"/>
      <c r="C5" s="637"/>
      <c r="D5" s="224" t="s">
        <v>31</v>
      </c>
      <c r="E5" s="210">
        <v>68.4</v>
      </c>
      <c r="F5" s="210">
        <v>68.1</v>
      </c>
      <c r="G5" s="210">
        <v>67.8</v>
      </c>
      <c r="H5" s="210">
        <v>67.9</v>
      </c>
      <c r="I5" s="210">
        <v>67.9</v>
      </c>
      <c r="J5" s="210">
        <v>68</v>
      </c>
      <c r="K5" s="210">
        <v>68.2</v>
      </c>
      <c r="L5" s="210">
        <v>67.9</v>
      </c>
      <c r="M5" s="210">
        <v>67.8</v>
      </c>
      <c r="N5" s="210">
        <v>67.9</v>
      </c>
      <c r="O5" s="210">
        <v>67.9</v>
      </c>
      <c r="P5" s="210">
        <v>68.2</v>
      </c>
      <c r="Q5" s="210">
        <v>67.8</v>
      </c>
      <c r="R5" s="210">
        <v>68.1</v>
      </c>
      <c r="S5" s="210">
        <v>68.1</v>
      </c>
      <c r="T5" s="210">
        <v>68.2</v>
      </c>
      <c r="U5" s="210">
        <v>68</v>
      </c>
      <c r="V5" s="210">
        <v>68</v>
      </c>
      <c r="W5" s="210">
        <v>68.2</v>
      </c>
      <c r="X5" s="210">
        <v>68.2</v>
      </c>
      <c r="Y5" s="210">
        <v>68.1</v>
      </c>
      <c r="Z5" s="210">
        <v>68.3</v>
      </c>
      <c r="AA5" s="210">
        <v>68.1</v>
      </c>
      <c r="AB5" s="210">
        <v>68.3</v>
      </c>
      <c r="AC5" s="210">
        <v>68.4</v>
      </c>
      <c r="AD5" s="210">
        <v>68.1</v>
      </c>
      <c r="AE5" s="210">
        <v>67.8</v>
      </c>
      <c r="AF5" s="210">
        <v>67.9</v>
      </c>
      <c r="AG5" s="210">
        <v>67.9</v>
      </c>
      <c r="AH5" s="210">
        <v>67.5</v>
      </c>
      <c r="AI5" s="210">
        <v>67.6</v>
      </c>
      <c r="AJ5" s="210">
        <v>68</v>
      </c>
      <c r="AK5" s="210">
        <v>67.9</v>
      </c>
      <c r="AL5" s="210">
        <v>67.3</v>
      </c>
      <c r="AM5" s="210">
        <v>67.5</v>
      </c>
      <c r="AN5" s="210">
        <v>67.4</v>
      </c>
      <c r="AO5" s="210">
        <v>68</v>
      </c>
      <c r="AP5" s="210">
        <v>67.1</v>
      </c>
      <c r="AQ5" s="210">
        <v>67</v>
      </c>
      <c r="AR5" s="210">
        <v>67.1</v>
      </c>
      <c r="AS5" s="210">
        <v>67</v>
      </c>
      <c r="AT5" s="210">
        <v>66.9</v>
      </c>
      <c r="AU5" s="210">
        <v>67.1</v>
      </c>
      <c r="AV5" s="210">
        <v>66.9</v>
      </c>
      <c r="AW5" s="210">
        <v>66.8</v>
      </c>
      <c r="AX5" s="210">
        <v>66.9</v>
      </c>
      <c r="AY5" s="210">
        <v>66.7</v>
      </c>
      <c r="AZ5" s="210">
        <v>66.4</v>
      </c>
      <c r="BA5" s="210">
        <v>66.4</v>
      </c>
      <c r="BB5" s="210">
        <v>66.4</v>
      </c>
      <c r="BC5" s="210"/>
      <c r="BD5" s="210"/>
      <c r="BE5" s="210"/>
      <c r="BF5" s="210"/>
      <c r="BG5" s="210">
        <v>65.6</v>
      </c>
      <c r="BH5" s="210"/>
      <c r="BI5" s="210"/>
      <c r="BJ5" s="210"/>
      <c r="BK5" s="210"/>
    </row>
    <row r="6" spans="1:63" ht="12">
      <c r="A6" s="204"/>
      <c r="B6" s="226"/>
      <c r="C6" s="637"/>
      <c r="D6" s="224" t="s">
        <v>32</v>
      </c>
      <c r="E6" s="210">
        <v>70.6</v>
      </c>
      <c r="F6" s="210">
        <v>70.8</v>
      </c>
      <c r="G6" s="210">
        <v>70.7</v>
      </c>
      <c r="H6" s="210">
        <v>70.6</v>
      </c>
      <c r="I6" s="210">
        <v>70.6</v>
      </c>
      <c r="J6" s="210">
        <v>70.6</v>
      </c>
      <c r="K6" s="210">
        <v>70.4</v>
      </c>
      <c r="L6" s="210">
        <v>70.3</v>
      </c>
      <c r="M6" s="210">
        <v>70.7</v>
      </c>
      <c r="N6" s="210">
        <v>70.2</v>
      </c>
      <c r="O6" s="210">
        <v>70.7</v>
      </c>
      <c r="P6" s="210">
        <v>70.9</v>
      </c>
      <c r="Q6" s="210">
        <v>70.7</v>
      </c>
      <c r="R6" s="210">
        <v>71.1</v>
      </c>
      <c r="S6" s="210">
        <v>70.8</v>
      </c>
      <c r="T6" s="210">
        <v>71</v>
      </c>
      <c r="U6" s="210">
        <v>70.6</v>
      </c>
      <c r="V6" s="210">
        <v>71</v>
      </c>
      <c r="W6" s="210">
        <v>70.7</v>
      </c>
      <c r="X6" s="210">
        <v>70.8</v>
      </c>
      <c r="Y6" s="210">
        <v>70.7</v>
      </c>
      <c r="Z6" s="210">
        <v>70.7</v>
      </c>
      <c r="AA6" s="210">
        <v>70.5</v>
      </c>
      <c r="AB6" s="210">
        <v>70.7</v>
      </c>
      <c r="AC6" s="210">
        <v>70.6</v>
      </c>
      <c r="AD6" s="210">
        <v>70.5</v>
      </c>
      <c r="AE6" s="210">
        <v>70.3</v>
      </c>
      <c r="AF6" s="210">
        <v>70.1</v>
      </c>
      <c r="AG6" s="210">
        <v>70.3</v>
      </c>
      <c r="AH6" s="210">
        <v>70</v>
      </c>
      <c r="AI6" s="210">
        <v>70.1</v>
      </c>
      <c r="AJ6" s="210">
        <v>70</v>
      </c>
      <c r="AK6" s="210">
        <v>70.5</v>
      </c>
      <c r="AL6" s="210">
        <v>69.6</v>
      </c>
      <c r="AM6" s="210">
        <v>69.8</v>
      </c>
      <c r="AN6" s="210">
        <v>70</v>
      </c>
      <c r="AO6" s="210">
        <v>69.7</v>
      </c>
      <c r="AP6" s="210">
        <v>69.5</v>
      </c>
      <c r="AQ6" s="210">
        <v>69.4</v>
      </c>
      <c r="AR6" s="210">
        <v>69.4</v>
      </c>
      <c r="AS6" s="210">
        <v>69.6</v>
      </c>
      <c r="AT6" s="210">
        <v>69.6</v>
      </c>
      <c r="AU6" s="210">
        <v>69.1</v>
      </c>
      <c r="AV6" s="210">
        <v>69.5</v>
      </c>
      <c r="AW6" s="210">
        <v>69.1</v>
      </c>
      <c r="AX6" s="210">
        <v>69.4</v>
      </c>
      <c r="AY6" s="210">
        <v>69</v>
      </c>
      <c r="AZ6" s="210">
        <v>68.8</v>
      </c>
      <c r="BA6" s="210">
        <v>68.9</v>
      </c>
      <c r="BB6" s="210">
        <v>68.6</v>
      </c>
      <c r="BC6" s="210"/>
      <c r="BD6" s="210"/>
      <c r="BE6" s="210"/>
      <c r="BF6" s="210"/>
      <c r="BG6" s="210">
        <v>67.7</v>
      </c>
      <c r="BH6" s="210"/>
      <c r="BI6" s="210"/>
      <c r="BJ6" s="210"/>
      <c r="BK6" s="210"/>
    </row>
    <row r="7" spans="1:63" ht="12">
      <c r="A7" s="204"/>
      <c r="B7" s="226"/>
      <c r="C7" s="637"/>
      <c r="D7" s="224" t="s">
        <v>33</v>
      </c>
      <c r="E7" s="210">
        <v>72.8</v>
      </c>
      <c r="F7" s="210">
        <v>73.1</v>
      </c>
      <c r="G7" s="210">
        <v>73.1</v>
      </c>
      <c r="H7" s="210">
        <v>73</v>
      </c>
      <c r="I7" s="210">
        <v>73</v>
      </c>
      <c r="J7" s="210">
        <v>73.1</v>
      </c>
      <c r="K7" s="210">
        <v>73.3</v>
      </c>
      <c r="L7" s="210">
        <v>73.3</v>
      </c>
      <c r="M7" s="210">
        <v>73</v>
      </c>
      <c r="N7" s="210">
        <v>73.2</v>
      </c>
      <c r="O7" s="210">
        <v>73.3</v>
      </c>
      <c r="P7" s="210">
        <v>73.2</v>
      </c>
      <c r="Q7" s="210">
        <v>73.3</v>
      </c>
      <c r="R7" s="210">
        <v>73.2</v>
      </c>
      <c r="S7" s="210">
        <v>73.2</v>
      </c>
      <c r="T7" s="210">
        <v>73.3</v>
      </c>
      <c r="U7" s="210">
        <v>73</v>
      </c>
      <c r="V7" s="210">
        <v>73.1</v>
      </c>
      <c r="W7" s="210">
        <v>73.1</v>
      </c>
      <c r="X7" s="210">
        <v>73.3</v>
      </c>
      <c r="Y7" s="210">
        <v>73.3</v>
      </c>
      <c r="Z7" s="210">
        <v>72.9</v>
      </c>
      <c r="AA7" s="210">
        <v>72.9</v>
      </c>
      <c r="AB7" s="210">
        <v>72.9</v>
      </c>
      <c r="AC7" s="210">
        <v>73</v>
      </c>
      <c r="AD7" s="210">
        <v>72.6</v>
      </c>
      <c r="AE7" s="210">
        <v>72.5</v>
      </c>
      <c r="AF7" s="210">
        <v>72.5</v>
      </c>
      <c r="AG7" s="210">
        <v>72.5</v>
      </c>
      <c r="AH7" s="210">
        <v>72.3</v>
      </c>
      <c r="AI7" s="210">
        <v>72.2</v>
      </c>
      <c r="AJ7" s="210">
        <v>72.5</v>
      </c>
      <c r="AK7" s="210">
        <v>71.9</v>
      </c>
      <c r="AL7" s="210">
        <v>71.9</v>
      </c>
      <c r="AM7" s="210">
        <v>72.2</v>
      </c>
      <c r="AN7" s="210">
        <v>72.2</v>
      </c>
      <c r="AO7" s="210">
        <v>71.8</v>
      </c>
      <c r="AP7" s="210">
        <v>71.9</v>
      </c>
      <c r="AQ7" s="210">
        <v>71.6</v>
      </c>
      <c r="AR7" s="210">
        <v>71.8</v>
      </c>
      <c r="AS7" s="210">
        <v>71.7</v>
      </c>
      <c r="AT7" s="210">
        <v>71.8</v>
      </c>
      <c r="AU7" s="210">
        <v>71.5</v>
      </c>
      <c r="AV7" s="210">
        <v>71.6</v>
      </c>
      <c r="AW7" s="210">
        <v>71.5</v>
      </c>
      <c r="AX7" s="210">
        <v>71.4</v>
      </c>
      <c r="AY7" s="210">
        <v>71.1</v>
      </c>
      <c r="AZ7" s="210">
        <v>70.9</v>
      </c>
      <c r="BA7" s="210">
        <v>70.8</v>
      </c>
      <c r="BB7" s="210">
        <v>70.7</v>
      </c>
      <c r="BC7" s="210"/>
      <c r="BD7" s="210"/>
      <c r="BE7" s="210"/>
      <c r="BF7" s="210"/>
      <c r="BG7" s="210">
        <v>70.6</v>
      </c>
      <c r="BH7" s="210"/>
      <c r="BI7" s="210"/>
      <c r="BJ7" s="210"/>
      <c r="BK7" s="210"/>
    </row>
    <row r="8" spans="1:63" ht="12">
      <c r="A8" s="204"/>
      <c r="B8" s="226"/>
      <c r="C8" s="637"/>
      <c r="D8" s="224" t="s">
        <v>34</v>
      </c>
      <c r="E8" s="210">
        <v>75.5</v>
      </c>
      <c r="F8" s="210">
        <v>75.6</v>
      </c>
      <c r="G8" s="210">
        <v>75.5</v>
      </c>
      <c r="H8" s="210">
        <v>75.4</v>
      </c>
      <c r="I8" s="210">
        <v>75.1</v>
      </c>
      <c r="J8" s="210">
        <v>75.1</v>
      </c>
      <c r="K8" s="210">
        <v>75.6</v>
      </c>
      <c r="L8" s="210">
        <v>75.3</v>
      </c>
      <c r="M8" s="210">
        <v>75.4</v>
      </c>
      <c r="N8" s="210">
        <v>75.7</v>
      </c>
      <c r="O8" s="210">
        <v>76</v>
      </c>
      <c r="P8" s="210">
        <v>76</v>
      </c>
      <c r="Q8" s="210">
        <v>75.3</v>
      </c>
      <c r="R8" s="210">
        <v>75.4</v>
      </c>
      <c r="S8" s="210">
        <v>75.3</v>
      </c>
      <c r="T8" s="210">
        <v>75.7</v>
      </c>
      <c r="U8" s="210">
        <v>75.5</v>
      </c>
      <c r="V8" s="210">
        <v>75.7</v>
      </c>
      <c r="W8" s="210">
        <v>75.4</v>
      </c>
      <c r="X8" s="210">
        <v>75.4</v>
      </c>
      <c r="Y8" s="210">
        <v>75.6</v>
      </c>
      <c r="Z8" s="210">
        <v>75.3</v>
      </c>
      <c r="AA8" s="210">
        <v>75.2</v>
      </c>
      <c r="AB8" s="210">
        <v>75.2</v>
      </c>
      <c r="AC8" s="210">
        <v>75.4</v>
      </c>
      <c r="AD8" s="210">
        <v>74.8</v>
      </c>
      <c r="AE8" s="210">
        <v>74.7</v>
      </c>
      <c r="AF8" s="210">
        <v>74.6</v>
      </c>
      <c r="AG8" s="210">
        <v>74.5</v>
      </c>
      <c r="AH8" s="210">
        <v>74.5</v>
      </c>
      <c r="AI8" s="210">
        <v>74.4</v>
      </c>
      <c r="AJ8" s="210">
        <v>74.2</v>
      </c>
      <c r="AK8" s="210">
        <v>73.9</v>
      </c>
      <c r="AL8" s="210">
        <v>74.2</v>
      </c>
      <c r="AM8" s="210">
        <v>74.3</v>
      </c>
      <c r="AN8" s="210">
        <v>74.3</v>
      </c>
      <c r="AO8" s="210">
        <v>74.2</v>
      </c>
      <c r="AP8" s="210">
        <v>74.1</v>
      </c>
      <c r="AQ8" s="210">
        <v>73.7</v>
      </c>
      <c r="AR8" s="210">
        <v>73.7</v>
      </c>
      <c r="AS8" s="210">
        <v>73.8</v>
      </c>
      <c r="AT8" s="210">
        <v>73.2</v>
      </c>
      <c r="AU8" s="210">
        <v>73.6</v>
      </c>
      <c r="AV8" s="210">
        <v>73.6</v>
      </c>
      <c r="AW8" s="210">
        <v>73.4</v>
      </c>
      <c r="AX8" s="210">
        <v>73.5</v>
      </c>
      <c r="AY8" s="210">
        <v>73.3</v>
      </c>
      <c r="AZ8" s="210">
        <v>72.8</v>
      </c>
      <c r="BA8" s="210">
        <v>72.9</v>
      </c>
      <c r="BB8" s="210">
        <v>72.6</v>
      </c>
      <c r="BC8" s="210"/>
      <c r="BD8" s="210"/>
      <c r="BE8" s="210"/>
      <c r="BF8" s="210"/>
      <c r="BG8" s="210">
        <v>71.5</v>
      </c>
      <c r="BH8" s="210"/>
      <c r="BI8" s="210"/>
      <c r="BJ8" s="210"/>
      <c r="BK8" s="210"/>
    </row>
    <row r="9" spans="1:63" ht="12">
      <c r="A9" s="204"/>
      <c r="B9" s="226"/>
      <c r="C9" s="638"/>
      <c r="D9" s="225" t="s">
        <v>35</v>
      </c>
      <c r="E9" s="212">
        <v>78</v>
      </c>
      <c r="F9" s="212">
        <v>78</v>
      </c>
      <c r="G9" s="212">
        <v>78.7</v>
      </c>
      <c r="H9" s="212">
        <v>78</v>
      </c>
      <c r="I9" s="212">
        <v>78.3</v>
      </c>
      <c r="J9" s="212">
        <v>78.1</v>
      </c>
      <c r="K9" s="212">
        <v>78.5</v>
      </c>
      <c r="L9" s="212">
        <v>78.3</v>
      </c>
      <c r="M9" s="212">
        <v>78.2</v>
      </c>
      <c r="N9" s="212">
        <v>78.3</v>
      </c>
      <c r="O9" s="212">
        <v>78.5</v>
      </c>
      <c r="P9" s="212">
        <v>78.3</v>
      </c>
      <c r="Q9" s="212">
        <v>77.9</v>
      </c>
      <c r="R9" s="212">
        <v>78.4</v>
      </c>
      <c r="S9" s="212">
        <v>77.8</v>
      </c>
      <c r="T9" s="212">
        <v>78.2</v>
      </c>
      <c r="U9" s="212">
        <v>78</v>
      </c>
      <c r="V9" s="212">
        <v>77.9</v>
      </c>
      <c r="W9" s="212">
        <v>77.9</v>
      </c>
      <c r="X9" s="212">
        <v>77.7</v>
      </c>
      <c r="Y9" s="212">
        <v>77.9</v>
      </c>
      <c r="Z9" s="212">
        <v>77.9</v>
      </c>
      <c r="AA9" s="212">
        <v>77.1</v>
      </c>
      <c r="AB9" s="212">
        <v>77.6</v>
      </c>
      <c r="AC9" s="212">
        <v>77.5</v>
      </c>
      <c r="AD9" s="212">
        <v>77.3</v>
      </c>
      <c r="AE9" s="212">
        <v>77.1</v>
      </c>
      <c r="AF9" s="212">
        <v>77</v>
      </c>
      <c r="AG9" s="212">
        <v>76.8</v>
      </c>
      <c r="AH9" s="212">
        <v>76.7</v>
      </c>
      <c r="AI9" s="212">
        <v>77</v>
      </c>
      <c r="AJ9" s="212">
        <v>76.9</v>
      </c>
      <c r="AK9" s="212">
        <v>76.4</v>
      </c>
      <c r="AL9" s="212">
        <v>76.7</v>
      </c>
      <c r="AM9" s="212">
        <v>76.5</v>
      </c>
      <c r="AN9" s="212">
        <v>76.8</v>
      </c>
      <c r="AO9" s="212">
        <v>76.3</v>
      </c>
      <c r="AP9" s="212">
        <v>76.4</v>
      </c>
      <c r="AQ9" s="212">
        <v>76</v>
      </c>
      <c r="AR9" s="212">
        <v>75.9</v>
      </c>
      <c r="AS9" s="212">
        <v>76.1</v>
      </c>
      <c r="AT9" s="212">
        <v>75.7</v>
      </c>
      <c r="AU9" s="212">
        <v>75.8</v>
      </c>
      <c r="AV9" s="212">
        <v>75.7</v>
      </c>
      <c r="AW9" s="212">
        <v>75.5</v>
      </c>
      <c r="AX9" s="212">
        <v>75.6</v>
      </c>
      <c r="AY9" s="212">
        <v>75.3</v>
      </c>
      <c r="AZ9" s="212">
        <v>75.2</v>
      </c>
      <c r="BA9" s="212">
        <v>74.9</v>
      </c>
      <c r="BB9" s="212">
        <v>74.7</v>
      </c>
      <c r="BC9" s="212"/>
      <c r="BD9" s="212"/>
      <c r="BE9" s="212"/>
      <c r="BF9" s="212"/>
      <c r="BG9" s="212">
        <v>73.5</v>
      </c>
      <c r="BH9" s="212"/>
      <c r="BI9" s="212"/>
      <c r="BJ9" s="212"/>
      <c r="BK9" s="212"/>
    </row>
    <row r="10" spans="1:63" ht="12">
      <c r="A10" s="204"/>
      <c r="B10" s="226"/>
      <c r="C10" s="639" t="s">
        <v>16</v>
      </c>
      <c r="D10" s="221" t="s">
        <v>36</v>
      </c>
      <c r="E10" s="207">
        <v>81.7</v>
      </c>
      <c r="F10" s="207">
        <v>82.2</v>
      </c>
      <c r="G10" s="207">
        <v>82</v>
      </c>
      <c r="H10" s="207">
        <v>81.8</v>
      </c>
      <c r="I10" s="207">
        <v>82</v>
      </c>
      <c r="J10" s="207">
        <v>81.5</v>
      </c>
      <c r="K10" s="207">
        <v>82.2</v>
      </c>
      <c r="L10" s="207">
        <v>82.3</v>
      </c>
      <c r="M10" s="207">
        <v>82.2</v>
      </c>
      <c r="N10" s="207">
        <v>82.3</v>
      </c>
      <c r="O10" s="207">
        <v>82.2</v>
      </c>
      <c r="P10" s="207">
        <v>82</v>
      </c>
      <c r="Q10" s="207">
        <v>81.9</v>
      </c>
      <c r="R10" s="207">
        <v>81.7</v>
      </c>
      <c r="S10" s="207">
        <v>81.8</v>
      </c>
      <c r="T10" s="207">
        <v>81.5</v>
      </c>
      <c r="U10" s="207">
        <v>81.5</v>
      </c>
      <c r="V10" s="207">
        <v>81.9</v>
      </c>
      <c r="W10" s="207">
        <v>81.6</v>
      </c>
      <c r="X10" s="207">
        <v>81.1</v>
      </c>
      <c r="Y10" s="207">
        <v>81.5</v>
      </c>
      <c r="Z10" s="207">
        <v>81.3</v>
      </c>
      <c r="AA10" s="207">
        <v>81.1</v>
      </c>
      <c r="AB10" s="207">
        <v>80.7</v>
      </c>
      <c r="AC10" s="207">
        <v>80.8</v>
      </c>
      <c r="AD10" s="207">
        <v>80.7</v>
      </c>
      <c r="AE10" s="207">
        <v>80.2</v>
      </c>
      <c r="AF10" s="207">
        <v>80.2</v>
      </c>
      <c r="AG10" s="207">
        <v>80.8</v>
      </c>
      <c r="AH10" s="207">
        <v>80.3</v>
      </c>
      <c r="AI10" s="207">
        <v>79.8</v>
      </c>
      <c r="AJ10" s="207">
        <v>80.1</v>
      </c>
      <c r="AK10" s="207">
        <v>80.3</v>
      </c>
      <c r="AL10" s="207">
        <v>79.7</v>
      </c>
      <c r="AM10" s="207">
        <v>80.1</v>
      </c>
      <c r="AN10" s="207">
        <v>79.9</v>
      </c>
      <c r="AO10" s="207">
        <v>79.6</v>
      </c>
      <c r="AP10" s="207">
        <v>79.7</v>
      </c>
      <c r="AQ10" s="207">
        <v>79</v>
      </c>
      <c r="AR10" s="207">
        <v>79.2</v>
      </c>
      <c r="AS10" s="207">
        <v>79.2</v>
      </c>
      <c r="AT10" s="207">
        <v>79</v>
      </c>
      <c r="AU10" s="207">
        <v>78.7</v>
      </c>
      <c r="AV10" s="207">
        <v>78.6</v>
      </c>
      <c r="AW10" s="207">
        <v>78.7</v>
      </c>
      <c r="AX10" s="207">
        <v>78</v>
      </c>
      <c r="AY10" s="207">
        <v>77.8</v>
      </c>
      <c r="AZ10" s="207">
        <v>77.7</v>
      </c>
      <c r="BA10" s="207">
        <v>77.4</v>
      </c>
      <c r="BB10" s="207">
        <v>77.1</v>
      </c>
      <c r="BC10" s="207"/>
      <c r="BD10" s="207"/>
      <c r="BE10" s="207"/>
      <c r="BF10" s="207"/>
      <c r="BG10" s="207">
        <v>75.8</v>
      </c>
      <c r="BH10" s="207"/>
      <c r="BI10" s="207"/>
      <c r="BJ10" s="207"/>
      <c r="BK10" s="207"/>
    </row>
    <row r="11" spans="1:63" ht="12">
      <c r="A11" s="204"/>
      <c r="B11" s="226"/>
      <c r="C11" s="639"/>
      <c r="D11" s="221" t="s">
        <v>37</v>
      </c>
      <c r="E11" s="207">
        <v>85.4</v>
      </c>
      <c r="F11" s="207">
        <v>85.3</v>
      </c>
      <c r="G11" s="207">
        <v>85.7</v>
      </c>
      <c r="H11" s="207">
        <v>85.5</v>
      </c>
      <c r="I11" s="207">
        <v>85.4</v>
      </c>
      <c r="J11" s="207">
        <v>86</v>
      </c>
      <c r="K11" s="207">
        <v>85.4</v>
      </c>
      <c r="L11" s="207">
        <v>86</v>
      </c>
      <c r="M11" s="207">
        <v>86.1</v>
      </c>
      <c r="N11" s="207">
        <v>85.7</v>
      </c>
      <c r="O11" s="207">
        <v>85.6</v>
      </c>
      <c r="P11" s="207">
        <v>85.5</v>
      </c>
      <c r="Q11" s="207">
        <v>85.4</v>
      </c>
      <c r="R11" s="207">
        <v>85.4</v>
      </c>
      <c r="S11" s="207">
        <v>85.4</v>
      </c>
      <c r="T11" s="207">
        <v>85.3</v>
      </c>
      <c r="U11" s="207">
        <v>85.4</v>
      </c>
      <c r="V11" s="207">
        <v>85</v>
      </c>
      <c r="W11" s="207">
        <v>85.4</v>
      </c>
      <c r="X11" s="207">
        <v>84.7</v>
      </c>
      <c r="Y11" s="207">
        <v>84.8</v>
      </c>
      <c r="Z11" s="207">
        <v>85</v>
      </c>
      <c r="AA11" s="207">
        <v>84.7</v>
      </c>
      <c r="AB11" s="207">
        <v>84.5</v>
      </c>
      <c r="AC11" s="207">
        <v>84.5</v>
      </c>
      <c r="AD11" s="207">
        <v>84.3</v>
      </c>
      <c r="AE11" s="207">
        <v>84</v>
      </c>
      <c r="AF11" s="207">
        <v>83.7</v>
      </c>
      <c r="AG11" s="207">
        <v>84.4</v>
      </c>
      <c r="AH11" s="207">
        <v>83.9</v>
      </c>
      <c r="AI11" s="207">
        <v>84.1</v>
      </c>
      <c r="AJ11" s="207">
        <v>84</v>
      </c>
      <c r="AK11" s="207">
        <v>83.8</v>
      </c>
      <c r="AL11" s="207">
        <v>83.5</v>
      </c>
      <c r="AM11" s="207">
        <v>83.4</v>
      </c>
      <c r="AN11" s="207">
        <v>83.8</v>
      </c>
      <c r="AO11" s="207">
        <v>83.2</v>
      </c>
      <c r="AP11" s="207">
        <v>83.2</v>
      </c>
      <c r="AQ11" s="207">
        <v>82.6</v>
      </c>
      <c r="AR11" s="207">
        <v>82.4</v>
      </c>
      <c r="AS11" s="207">
        <v>82.4</v>
      </c>
      <c r="AT11" s="207">
        <v>82.1</v>
      </c>
      <c r="AU11" s="207">
        <v>82.1</v>
      </c>
      <c r="AV11" s="207">
        <v>82.1</v>
      </c>
      <c r="AW11" s="207">
        <v>82</v>
      </c>
      <c r="AX11" s="207">
        <v>81.8</v>
      </c>
      <c r="AY11" s="207">
        <v>81.1</v>
      </c>
      <c r="AZ11" s="207">
        <v>81.1</v>
      </c>
      <c r="BA11" s="207">
        <v>80.7</v>
      </c>
      <c r="BB11" s="207">
        <v>80.1</v>
      </c>
      <c r="BC11" s="207"/>
      <c r="BD11" s="207"/>
      <c r="BE11" s="207"/>
      <c r="BF11" s="207"/>
      <c r="BG11" s="207">
        <v>78.7</v>
      </c>
      <c r="BH11" s="207"/>
      <c r="BI11" s="207"/>
      <c r="BJ11" s="207"/>
      <c r="BK11" s="207"/>
    </row>
    <row r="12" spans="1:63" ht="12">
      <c r="A12" s="204"/>
      <c r="B12" s="226"/>
      <c r="C12" s="639"/>
      <c r="D12" s="221" t="s">
        <v>38</v>
      </c>
      <c r="E12" s="207">
        <v>88.4</v>
      </c>
      <c r="F12" s="207">
        <v>88.7</v>
      </c>
      <c r="G12" s="207">
        <v>88.7</v>
      </c>
      <c r="H12" s="207">
        <v>88.6</v>
      </c>
      <c r="I12" s="207">
        <v>88.9</v>
      </c>
      <c r="J12" s="207">
        <v>88.6</v>
      </c>
      <c r="K12" s="207">
        <v>89</v>
      </c>
      <c r="L12" s="207">
        <v>89.1</v>
      </c>
      <c r="M12" s="207">
        <v>88.5</v>
      </c>
      <c r="N12" s="207">
        <v>88.7</v>
      </c>
      <c r="O12" s="207">
        <v>88.7</v>
      </c>
      <c r="P12" s="207">
        <v>88.3</v>
      </c>
      <c r="Q12" s="207">
        <v>88.7</v>
      </c>
      <c r="R12" s="207">
        <v>88.3</v>
      </c>
      <c r="S12" s="207">
        <v>88.5</v>
      </c>
      <c r="T12" s="207">
        <v>88.5</v>
      </c>
      <c r="U12" s="207">
        <v>88.8</v>
      </c>
      <c r="V12" s="207">
        <v>88.5</v>
      </c>
      <c r="W12" s="207">
        <v>88.5</v>
      </c>
      <c r="X12" s="207">
        <v>87.9</v>
      </c>
      <c r="Y12" s="207">
        <v>88</v>
      </c>
      <c r="Z12" s="207">
        <v>87.9</v>
      </c>
      <c r="AA12" s="207">
        <v>87.5</v>
      </c>
      <c r="AB12" s="207">
        <v>87.8</v>
      </c>
      <c r="AC12" s="207">
        <v>87.8</v>
      </c>
      <c r="AD12" s="207">
        <v>87.5</v>
      </c>
      <c r="AE12" s="207">
        <v>87.7</v>
      </c>
      <c r="AF12" s="207">
        <v>87.4</v>
      </c>
      <c r="AG12" s="207">
        <v>87.5</v>
      </c>
      <c r="AH12" s="207">
        <v>87.5</v>
      </c>
      <c r="AI12" s="207">
        <v>87.3</v>
      </c>
      <c r="AJ12" s="207">
        <v>87.1</v>
      </c>
      <c r="AK12" s="207">
        <v>87.2</v>
      </c>
      <c r="AL12" s="207">
        <v>86.8</v>
      </c>
      <c r="AM12" s="207">
        <v>87</v>
      </c>
      <c r="AN12" s="207">
        <v>86.8</v>
      </c>
      <c r="AO12" s="207">
        <v>86.7</v>
      </c>
      <c r="AP12" s="207">
        <v>86.5</v>
      </c>
      <c r="AQ12" s="207">
        <v>86</v>
      </c>
      <c r="AR12" s="207">
        <v>85.8</v>
      </c>
      <c r="AS12" s="207">
        <v>86</v>
      </c>
      <c r="AT12" s="207">
        <v>85.4</v>
      </c>
      <c r="AU12" s="207">
        <v>85.7</v>
      </c>
      <c r="AV12" s="207">
        <v>85.7</v>
      </c>
      <c r="AW12" s="207">
        <v>85.5</v>
      </c>
      <c r="AX12" s="207">
        <v>85.2</v>
      </c>
      <c r="AY12" s="207">
        <v>84.5</v>
      </c>
      <c r="AZ12" s="207">
        <v>84.8</v>
      </c>
      <c r="BA12" s="207">
        <v>84.2</v>
      </c>
      <c r="BB12" s="207">
        <v>83.9</v>
      </c>
      <c r="BC12" s="207"/>
      <c r="BD12" s="207"/>
      <c r="BE12" s="207"/>
      <c r="BF12" s="207"/>
      <c r="BG12" s="207">
        <v>82.1</v>
      </c>
      <c r="BH12" s="207"/>
      <c r="BI12" s="207"/>
      <c r="BJ12" s="207"/>
      <c r="BK12" s="207"/>
    </row>
    <row r="13" spans="1:63" ht="12">
      <c r="A13" s="204"/>
      <c r="B13" s="226"/>
      <c r="C13" s="636" t="s">
        <v>20</v>
      </c>
      <c r="D13" s="223" t="s">
        <v>39</v>
      </c>
      <c r="E13" s="209">
        <v>90.4</v>
      </c>
      <c r="F13" s="209">
        <v>90.8</v>
      </c>
      <c r="G13" s="209">
        <v>91</v>
      </c>
      <c r="H13" s="209">
        <v>90.4</v>
      </c>
      <c r="I13" s="209">
        <v>90.7</v>
      </c>
      <c r="J13" s="209">
        <v>90.7</v>
      </c>
      <c r="K13" s="209">
        <v>90.9</v>
      </c>
      <c r="L13" s="209">
        <v>90.8</v>
      </c>
      <c r="M13" s="209">
        <v>90.8</v>
      </c>
      <c r="N13" s="209">
        <v>90.6</v>
      </c>
      <c r="O13" s="209">
        <v>90.6</v>
      </c>
      <c r="P13" s="209">
        <v>90.7</v>
      </c>
      <c r="Q13" s="209">
        <v>90.2</v>
      </c>
      <c r="R13" s="209">
        <v>90.4</v>
      </c>
      <c r="S13" s="209">
        <v>90.2</v>
      </c>
      <c r="T13" s="209">
        <v>90.2</v>
      </c>
      <c r="U13" s="209">
        <v>90.6</v>
      </c>
      <c r="V13" s="209">
        <v>90.1</v>
      </c>
      <c r="W13" s="209">
        <v>90.3</v>
      </c>
      <c r="X13" s="209">
        <v>90.3</v>
      </c>
      <c r="Y13" s="209">
        <v>90.2</v>
      </c>
      <c r="Z13" s="209">
        <v>90.2</v>
      </c>
      <c r="AA13" s="209">
        <v>89.9</v>
      </c>
      <c r="AB13" s="209">
        <v>89.8</v>
      </c>
      <c r="AC13" s="209">
        <v>90</v>
      </c>
      <c r="AD13" s="209">
        <v>90.1</v>
      </c>
      <c r="AE13" s="209">
        <v>89.8</v>
      </c>
      <c r="AF13" s="209">
        <v>89.9</v>
      </c>
      <c r="AG13" s="209">
        <v>89.8</v>
      </c>
      <c r="AH13" s="209">
        <v>89.4</v>
      </c>
      <c r="AI13" s="209">
        <v>89.5</v>
      </c>
      <c r="AJ13" s="209">
        <v>89.5</v>
      </c>
      <c r="AK13" s="209">
        <v>89.2</v>
      </c>
      <c r="AL13" s="209">
        <v>89.1</v>
      </c>
      <c r="AM13" s="209">
        <v>89.2</v>
      </c>
      <c r="AN13" s="209">
        <v>88.9</v>
      </c>
      <c r="AO13" s="209">
        <v>89</v>
      </c>
      <c r="AP13" s="209">
        <v>88.8</v>
      </c>
      <c r="AQ13" s="209">
        <v>88.5</v>
      </c>
      <c r="AR13" s="209">
        <v>88.4</v>
      </c>
      <c r="AS13" s="209">
        <v>88.6</v>
      </c>
      <c r="AT13" s="209">
        <v>88</v>
      </c>
      <c r="AU13" s="209">
        <v>88.2</v>
      </c>
      <c r="AV13" s="209">
        <v>88.4</v>
      </c>
      <c r="AW13" s="209">
        <v>88.3</v>
      </c>
      <c r="AX13" s="209">
        <v>88.4</v>
      </c>
      <c r="AY13" s="209">
        <v>88.5</v>
      </c>
      <c r="AZ13" s="209">
        <v>88.3</v>
      </c>
      <c r="BA13" s="209">
        <v>87.8</v>
      </c>
      <c r="BB13" s="209">
        <v>88.1</v>
      </c>
      <c r="BC13" s="209"/>
      <c r="BD13" s="209"/>
      <c r="BE13" s="209"/>
      <c r="BF13" s="209"/>
      <c r="BG13" s="209">
        <v>86.8</v>
      </c>
      <c r="BH13" s="209"/>
      <c r="BI13" s="209"/>
      <c r="BJ13" s="209"/>
      <c r="BK13" s="209"/>
    </row>
    <row r="14" spans="1:63" ht="12">
      <c r="A14" s="204"/>
      <c r="B14" s="226"/>
      <c r="C14" s="637"/>
      <c r="D14" s="224" t="s">
        <v>40</v>
      </c>
      <c r="E14" s="210">
        <v>91.3</v>
      </c>
      <c r="F14" s="210">
        <v>91.5</v>
      </c>
      <c r="G14" s="210">
        <v>91.9</v>
      </c>
      <c r="H14" s="210">
        <v>91.2</v>
      </c>
      <c r="I14" s="210">
        <v>91.8</v>
      </c>
      <c r="J14" s="210">
        <v>91.6</v>
      </c>
      <c r="K14" s="210">
        <v>91.5</v>
      </c>
      <c r="L14" s="210">
        <v>91.5</v>
      </c>
      <c r="M14" s="210">
        <v>91.7</v>
      </c>
      <c r="N14" s="210">
        <v>91.7</v>
      </c>
      <c r="O14" s="210">
        <v>91.3</v>
      </c>
      <c r="P14" s="210">
        <v>91.2</v>
      </c>
      <c r="Q14" s="210">
        <v>91.7</v>
      </c>
      <c r="R14" s="210">
        <v>91.5</v>
      </c>
      <c r="S14" s="210">
        <v>91.5</v>
      </c>
      <c r="T14" s="210">
        <v>91.1</v>
      </c>
      <c r="U14" s="210">
        <v>91.7</v>
      </c>
      <c r="V14" s="210">
        <v>91.3</v>
      </c>
      <c r="W14" s="210">
        <v>91.2</v>
      </c>
      <c r="X14" s="210">
        <v>91.1</v>
      </c>
      <c r="Y14" s="210">
        <v>91.3</v>
      </c>
      <c r="Z14" s="210">
        <v>91.5</v>
      </c>
      <c r="AA14" s="210">
        <v>90.9</v>
      </c>
      <c r="AB14" s="210">
        <v>91.1</v>
      </c>
      <c r="AC14" s="210">
        <v>90.9</v>
      </c>
      <c r="AD14" s="210">
        <v>91.1</v>
      </c>
      <c r="AE14" s="210">
        <v>90.9</v>
      </c>
      <c r="AF14" s="210">
        <v>90.4</v>
      </c>
      <c r="AG14" s="210">
        <v>90.8</v>
      </c>
      <c r="AH14" s="210">
        <v>90.5</v>
      </c>
      <c r="AI14" s="210">
        <v>90.6</v>
      </c>
      <c r="AJ14" s="210">
        <v>90.2</v>
      </c>
      <c r="AK14" s="210">
        <v>89.8</v>
      </c>
      <c r="AL14" s="210">
        <v>90.1</v>
      </c>
      <c r="AM14" s="210">
        <v>90.1</v>
      </c>
      <c r="AN14" s="210">
        <v>90</v>
      </c>
      <c r="AO14" s="210">
        <v>90</v>
      </c>
      <c r="AP14" s="210">
        <v>90</v>
      </c>
      <c r="AQ14" s="210">
        <v>89.7</v>
      </c>
      <c r="AR14" s="210">
        <v>89.6</v>
      </c>
      <c r="AS14" s="210">
        <v>89.7</v>
      </c>
      <c r="AT14" s="210">
        <v>88</v>
      </c>
      <c r="AU14" s="210">
        <v>89.5</v>
      </c>
      <c r="AV14" s="210">
        <v>89.5</v>
      </c>
      <c r="AW14" s="210">
        <v>89.6</v>
      </c>
      <c r="AX14" s="210">
        <v>89.6</v>
      </c>
      <c r="AY14" s="210">
        <v>89.8</v>
      </c>
      <c r="AZ14" s="210">
        <v>89.1</v>
      </c>
      <c r="BA14" s="210">
        <v>89.2</v>
      </c>
      <c r="BB14" s="210">
        <v>89.3</v>
      </c>
      <c r="BC14" s="210"/>
      <c r="BD14" s="210"/>
      <c r="BE14" s="210"/>
      <c r="BF14" s="210"/>
      <c r="BG14" s="210">
        <v>88.6</v>
      </c>
      <c r="BH14" s="210"/>
      <c r="BI14" s="210"/>
      <c r="BJ14" s="210"/>
      <c r="BK14" s="210"/>
    </row>
    <row r="15" spans="1:63" ht="12">
      <c r="A15" s="204"/>
      <c r="B15" s="226"/>
      <c r="C15" s="638"/>
      <c r="D15" s="225" t="s">
        <v>41</v>
      </c>
      <c r="E15" s="212">
        <v>92</v>
      </c>
      <c r="F15" s="212">
        <v>92.3</v>
      </c>
      <c r="G15" s="212">
        <v>92.5</v>
      </c>
      <c r="H15" s="212">
        <v>92.1</v>
      </c>
      <c r="I15" s="212">
        <v>92.6</v>
      </c>
      <c r="J15" s="212">
        <v>92.3</v>
      </c>
      <c r="K15" s="212">
        <v>92.1</v>
      </c>
      <c r="L15" s="212">
        <v>91.8</v>
      </c>
      <c r="M15" s="212">
        <v>92</v>
      </c>
      <c r="N15" s="212">
        <v>92</v>
      </c>
      <c r="O15" s="212">
        <v>92.2</v>
      </c>
      <c r="P15" s="212">
        <v>92</v>
      </c>
      <c r="Q15" s="212">
        <v>92</v>
      </c>
      <c r="R15" s="212">
        <v>91.9</v>
      </c>
      <c r="S15" s="212">
        <v>91.7</v>
      </c>
      <c r="T15" s="212">
        <v>91.7</v>
      </c>
      <c r="U15" s="212">
        <v>91.7</v>
      </c>
      <c r="V15" s="212">
        <v>91.8</v>
      </c>
      <c r="W15" s="212">
        <v>91.4</v>
      </c>
      <c r="X15" s="212">
        <v>91.5</v>
      </c>
      <c r="Y15" s="212">
        <v>91.7</v>
      </c>
      <c r="Z15" s="212">
        <v>91.8</v>
      </c>
      <c r="AA15" s="212">
        <v>91.7</v>
      </c>
      <c r="AB15" s="212">
        <v>91.6</v>
      </c>
      <c r="AC15" s="212">
        <v>91.8</v>
      </c>
      <c r="AD15" s="212">
        <v>91.5</v>
      </c>
      <c r="AE15" s="212">
        <v>91.3</v>
      </c>
      <c r="AF15" s="212">
        <v>91.1</v>
      </c>
      <c r="AG15" s="212">
        <v>91</v>
      </c>
      <c r="AH15" s="212">
        <v>91.1</v>
      </c>
      <c r="AI15" s="212">
        <v>90.8</v>
      </c>
      <c r="AJ15" s="212">
        <v>90.9</v>
      </c>
      <c r="AK15" s="212">
        <v>90.8</v>
      </c>
      <c r="AL15" s="212">
        <v>90.7</v>
      </c>
      <c r="AM15" s="212">
        <v>90.6</v>
      </c>
      <c r="AN15" s="212">
        <v>90.5</v>
      </c>
      <c r="AO15" s="212">
        <v>89.9</v>
      </c>
      <c r="AP15" s="212">
        <v>90.1</v>
      </c>
      <c r="AQ15" s="212">
        <v>90.3</v>
      </c>
      <c r="AR15" s="212">
        <v>90.2</v>
      </c>
      <c r="AS15" s="212">
        <v>90.1</v>
      </c>
      <c r="AT15" s="212">
        <v>90.1</v>
      </c>
      <c r="AU15" s="212">
        <v>90</v>
      </c>
      <c r="AV15" s="212">
        <v>90.2</v>
      </c>
      <c r="AW15" s="212">
        <v>90.1</v>
      </c>
      <c r="AX15" s="212">
        <v>90.1</v>
      </c>
      <c r="AY15" s="212">
        <v>89.3</v>
      </c>
      <c r="AZ15" s="212">
        <v>90.6</v>
      </c>
      <c r="BA15" s="212">
        <v>89</v>
      </c>
      <c r="BB15" s="212">
        <v>90.5</v>
      </c>
      <c r="BC15" s="212"/>
      <c r="BD15" s="212"/>
      <c r="BE15" s="212"/>
      <c r="BF15" s="212"/>
      <c r="BG15" s="212">
        <v>89.6</v>
      </c>
      <c r="BH15" s="212"/>
      <c r="BI15" s="212"/>
      <c r="BJ15" s="212"/>
      <c r="BK15" s="212"/>
    </row>
    <row r="16" spans="1:63" ht="12">
      <c r="A16" s="204"/>
      <c r="B16" s="213" t="s">
        <v>24</v>
      </c>
      <c r="C16" s="32" t="s">
        <v>6</v>
      </c>
      <c r="D16" s="221" t="s">
        <v>7</v>
      </c>
      <c r="E16" s="207">
        <v>62</v>
      </c>
      <c r="F16" s="207">
        <v>61.6</v>
      </c>
      <c r="G16" s="207">
        <v>61.6</v>
      </c>
      <c r="H16" s="207">
        <v>61.9</v>
      </c>
      <c r="I16" s="207">
        <v>61.7</v>
      </c>
      <c r="J16" s="207">
        <v>61.5</v>
      </c>
      <c r="K16" s="207">
        <v>61.2</v>
      </c>
      <c r="L16" s="207">
        <v>61.6</v>
      </c>
      <c r="M16" s="207">
        <v>61.1</v>
      </c>
      <c r="N16" s="207">
        <v>61.6</v>
      </c>
      <c r="O16" s="207">
        <v>61.4</v>
      </c>
      <c r="P16" s="207">
        <v>61.3</v>
      </c>
      <c r="Q16" s="207">
        <v>61.2</v>
      </c>
      <c r="R16" s="207">
        <v>61.4</v>
      </c>
      <c r="S16" s="207">
        <v>61</v>
      </c>
      <c r="T16" s="207">
        <v>61.6</v>
      </c>
      <c r="U16" s="207">
        <v>61.2</v>
      </c>
      <c r="V16" s="207">
        <v>61.8</v>
      </c>
      <c r="W16" s="207">
        <v>61.7</v>
      </c>
      <c r="X16" s="207">
        <v>62.5</v>
      </c>
      <c r="Y16" s="207">
        <v>62.1</v>
      </c>
      <c r="Z16" s="207">
        <v>62.1</v>
      </c>
      <c r="AA16" s="207">
        <v>62.3</v>
      </c>
      <c r="AB16" s="207">
        <v>62.1</v>
      </c>
      <c r="AC16" s="207">
        <v>62.3</v>
      </c>
      <c r="AD16" s="207">
        <v>62.1</v>
      </c>
      <c r="AE16" s="414">
        <v>62.2</v>
      </c>
      <c r="AF16" s="207">
        <v>62</v>
      </c>
      <c r="AG16" s="207">
        <v>62.5</v>
      </c>
      <c r="AH16" s="207">
        <v>61.7</v>
      </c>
      <c r="AI16" s="207">
        <v>61.7</v>
      </c>
      <c r="AJ16" s="207">
        <v>61.2</v>
      </c>
      <c r="AK16" s="478">
        <v>60.7</v>
      </c>
      <c r="AL16" s="207">
        <v>61.7</v>
      </c>
      <c r="AM16" s="207">
        <v>61.5</v>
      </c>
      <c r="AN16" s="207">
        <v>61.5</v>
      </c>
      <c r="AO16" s="207">
        <v>61.6</v>
      </c>
      <c r="AP16" s="207">
        <v>61.7</v>
      </c>
      <c r="AQ16" s="207">
        <v>61.7</v>
      </c>
      <c r="AR16" s="207">
        <v>61.4</v>
      </c>
      <c r="AS16" s="207">
        <v>61.5</v>
      </c>
      <c r="AT16" s="207">
        <v>61.6</v>
      </c>
      <c r="AU16" s="207">
        <v>61.5</v>
      </c>
      <c r="AV16" s="207">
        <v>61</v>
      </c>
      <c r="AW16" s="207">
        <v>61.1</v>
      </c>
      <c r="AX16" s="207">
        <v>61</v>
      </c>
      <c r="AY16" s="207">
        <v>61</v>
      </c>
      <c r="AZ16" s="207">
        <v>61</v>
      </c>
      <c r="BA16" s="207">
        <v>61</v>
      </c>
      <c r="BB16" s="207">
        <v>61.1</v>
      </c>
      <c r="BC16" s="207"/>
      <c r="BD16" s="207"/>
      <c r="BE16" s="207"/>
      <c r="BF16" s="207"/>
      <c r="BG16" s="207">
        <v>60.3</v>
      </c>
      <c r="BH16" s="207"/>
      <c r="BI16" s="207"/>
      <c r="BJ16" s="207"/>
      <c r="BK16" s="207"/>
    </row>
    <row r="17" spans="1:63" ht="12">
      <c r="A17" s="204"/>
      <c r="B17" s="213"/>
      <c r="C17" s="636" t="s">
        <v>8</v>
      </c>
      <c r="D17" s="223" t="s">
        <v>29</v>
      </c>
      <c r="E17" s="209">
        <v>64.7</v>
      </c>
      <c r="F17" s="209">
        <v>64.8</v>
      </c>
      <c r="G17" s="209">
        <v>64.7</v>
      </c>
      <c r="H17" s="209">
        <v>64.9</v>
      </c>
      <c r="I17" s="209">
        <v>64.8</v>
      </c>
      <c r="J17" s="209">
        <v>64.6</v>
      </c>
      <c r="K17" s="209">
        <v>64.7</v>
      </c>
      <c r="L17" s="209">
        <v>64.9</v>
      </c>
      <c r="M17" s="209">
        <v>64.9</v>
      </c>
      <c r="N17" s="209">
        <v>65</v>
      </c>
      <c r="O17" s="209">
        <v>64.9</v>
      </c>
      <c r="P17" s="209">
        <v>65</v>
      </c>
      <c r="Q17" s="209">
        <v>65.3</v>
      </c>
      <c r="R17" s="209">
        <v>65</v>
      </c>
      <c r="S17" s="209">
        <v>65</v>
      </c>
      <c r="T17" s="209">
        <v>65.3</v>
      </c>
      <c r="U17" s="209">
        <v>65.1</v>
      </c>
      <c r="V17" s="209">
        <v>65</v>
      </c>
      <c r="W17" s="209">
        <v>65.1</v>
      </c>
      <c r="X17" s="209">
        <v>65.4</v>
      </c>
      <c r="Y17" s="209">
        <v>65</v>
      </c>
      <c r="Z17" s="209">
        <v>65.3</v>
      </c>
      <c r="AA17" s="209">
        <v>65.3</v>
      </c>
      <c r="AB17" s="209">
        <v>65</v>
      </c>
      <c r="AC17" s="209">
        <v>65.1</v>
      </c>
      <c r="AD17" s="209">
        <v>65</v>
      </c>
      <c r="AE17" s="209">
        <v>64.9</v>
      </c>
      <c r="AF17" s="209">
        <v>64.6</v>
      </c>
      <c r="AG17" s="209">
        <v>64.7</v>
      </c>
      <c r="AH17" s="209">
        <v>64.5</v>
      </c>
      <c r="AI17" s="209">
        <v>64.6</v>
      </c>
      <c r="AJ17" s="209">
        <v>64.3</v>
      </c>
      <c r="AK17" s="209">
        <v>64.7</v>
      </c>
      <c r="AL17" s="209">
        <v>64.2</v>
      </c>
      <c r="AM17" s="209">
        <v>64.3</v>
      </c>
      <c r="AN17" s="209">
        <v>64.4</v>
      </c>
      <c r="AO17" s="209">
        <v>64.1</v>
      </c>
      <c r="AP17" s="209">
        <v>64.2</v>
      </c>
      <c r="AQ17" s="209">
        <v>63.9</v>
      </c>
      <c r="AR17" s="209">
        <v>63.8</v>
      </c>
      <c r="AS17" s="209">
        <v>64.1</v>
      </c>
      <c r="AT17" s="209">
        <v>63.8</v>
      </c>
      <c r="AU17" s="209">
        <v>63.8</v>
      </c>
      <c r="AV17" s="209">
        <v>63.9</v>
      </c>
      <c r="AW17" s="209">
        <v>63.6</v>
      </c>
      <c r="AX17" s="209">
        <v>63.8</v>
      </c>
      <c r="AY17" s="209">
        <v>63.5</v>
      </c>
      <c r="AZ17" s="209">
        <v>63.4</v>
      </c>
      <c r="BA17" s="209">
        <v>63.4</v>
      </c>
      <c r="BB17" s="209">
        <v>63</v>
      </c>
      <c r="BC17" s="209"/>
      <c r="BD17" s="209"/>
      <c r="BE17" s="209"/>
      <c r="BF17" s="209"/>
      <c r="BG17" s="209">
        <v>62.8</v>
      </c>
      <c r="BH17" s="209"/>
      <c r="BI17" s="209"/>
      <c r="BJ17" s="209"/>
      <c r="BK17" s="209"/>
    </row>
    <row r="18" spans="1:63" ht="12">
      <c r="A18" s="204"/>
      <c r="B18" s="213"/>
      <c r="C18" s="637"/>
      <c r="D18" s="224" t="s">
        <v>31</v>
      </c>
      <c r="E18" s="210">
        <v>67.6</v>
      </c>
      <c r="F18" s="210">
        <v>67.7</v>
      </c>
      <c r="G18" s="210">
        <v>67.4</v>
      </c>
      <c r="H18" s="210">
        <v>67.7</v>
      </c>
      <c r="I18" s="210">
        <v>67.4</v>
      </c>
      <c r="J18" s="210">
        <v>67.6</v>
      </c>
      <c r="K18" s="210">
        <v>67.8</v>
      </c>
      <c r="L18" s="210">
        <v>67.6</v>
      </c>
      <c r="M18" s="210">
        <v>67.5</v>
      </c>
      <c r="N18" s="210">
        <v>67.7</v>
      </c>
      <c r="O18" s="210">
        <v>67.8</v>
      </c>
      <c r="P18" s="210">
        <v>67.7</v>
      </c>
      <c r="Q18" s="210">
        <v>68</v>
      </c>
      <c r="R18" s="210">
        <v>67.7</v>
      </c>
      <c r="S18" s="210">
        <v>67.8</v>
      </c>
      <c r="T18" s="210">
        <v>68</v>
      </c>
      <c r="U18" s="210">
        <v>67.7</v>
      </c>
      <c r="V18" s="210">
        <v>67.8</v>
      </c>
      <c r="W18" s="210">
        <v>68.2</v>
      </c>
      <c r="X18" s="210">
        <v>68.1</v>
      </c>
      <c r="Y18" s="210">
        <v>67.8</v>
      </c>
      <c r="Z18" s="210">
        <v>67.8</v>
      </c>
      <c r="AA18" s="210">
        <v>67.6</v>
      </c>
      <c r="AB18" s="210">
        <v>67.9</v>
      </c>
      <c r="AC18" s="210">
        <v>67.6</v>
      </c>
      <c r="AD18" s="210">
        <v>67.6</v>
      </c>
      <c r="AE18" s="210">
        <v>67.4</v>
      </c>
      <c r="AF18" s="210">
        <v>67.2</v>
      </c>
      <c r="AG18" s="210">
        <v>67.2</v>
      </c>
      <c r="AH18" s="210">
        <v>67.1</v>
      </c>
      <c r="AI18" s="210">
        <v>66.9</v>
      </c>
      <c r="AJ18" s="210">
        <v>67.8</v>
      </c>
      <c r="AK18" s="210">
        <v>67.3</v>
      </c>
      <c r="AL18" s="210">
        <v>66.9</v>
      </c>
      <c r="AM18" s="210">
        <v>66.7</v>
      </c>
      <c r="AN18" s="210">
        <v>67</v>
      </c>
      <c r="AO18" s="210">
        <v>67.1</v>
      </c>
      <c r="AP18" s="210">
        <v>66.6</v>
      </c>
      <c r="AQ18" s="210">
        <v>66.5</v>
      </c>
      <c r="AR18" s="210">
        <v>66.9</v>
      </c>
      <c r="AS18" s="210">
        <v>66.6</v>
      </c>
      <c r="AT18" s="210">
        <v>66.5</v>
      </c>
      <c r="AU18" s="210">
        <v>66.4</v>
      </c>
      <c r="AV18" s="210">
        <v>66.4</v>
      </c>
      <c r="AW18" s="210">
        <v>66.2</v>
      </c>
      <c r="AX18" s="210">
        <v>66.3</v>
      </c>
      <c r="AY18" s="210">
        <v>66.1</v>
      </c>
      <c r="AZ18" s="210">
        <v>65.8</v>
      </c>
      <c r="BA18" s="210">
        <v>65.9</v>
      </c>
      <c r="BB18" s="210">
        <v>65.9</v>
      </c>
      <c r="BC18" s="210"/>
      <c r="BD18" s="210"/>
      <c r="BE18" s="210"/>
      <c r="BF18" s="210"/>
      <c r="BG18" s="210">
        <v>64.3</v>
      </c>
      <c r="BH18" s="210"/>
      <c r="BI18" s="210"/>
      <c r="BJ18" s="210"/>
      <c r="BK18" s="210"/>
    </row>
    <row r="19" spans="1:63" ht="12">
      <c r="A19" s="204"/>
      <c r="B19" s="213"/>
      <c r="C19" s="637"/>
      <c r="D19" s="224" t="s">
        <v>32</v>
      </c>
      <c r="E19" s="210">
        <v>70.1</v>
      </c>
      <c r="F19" s="210">
        <v>70.5</v>
      </c>
      <c r="G19" s="210">
        <v>70.7</v>
      </c>
      <c r="H19" s="210">
        <v>70.2</v>
      </c>
      <c r="I19" s="210">
        <v>70</v>
      </c>
      <c r="J19" s="210">
        <v>70.4</v>
      </c>
      <c r="K19" s="210">
        <v>70.5</v>
      </c>
      <c r="L19" s="210">
        <v>70.3</v>
      </c>
      <c r="M19" s="210">
        <v>70.3</v>
      </c>
      <c r="N19" s="210">
        <v>70.6</v>
      </c>
      <c r="O19" s="210">
        <v>70.7</v>
      </c>
      <c r="P19" s="210">
        <v>70.5</v>
      </c>
      <c r="Q19" s="210">
        <v>70.4</v>
      </c>
      <c r="R19" s="210">
        <v>71</v>
      </c>
      <c r="S19" s="210">
        <v>70.5</v>
      </c>
      <c r="T19" s="210">
        <v>70.7</v>
      </c>
      <c r="U19" s="210">
        <v>70.3</v>
      </c>
      <c r="V19" s="210">
        <v>70.5</v>
      </c>
      <c r="W19" s="210">
        <v>70.5</v>
      </c>
      <c r="X19" s="210">
        <v>70.7</v>
      </c>
      <c r="Y19" s="210">
        <v>70.6</v>
      </c>
      <c r="Z19" s="210">
        <v>70.5</v>
      </c>
      <c r="AA19" s="210">
        <v>70.4</v>
      </c>
      <c r="AB19" s="210">
        <v>70.3</v>
      </c>
      <c r="AC19" s="210">
        <v>70.2</v>
      </c>
      <c r="AD19" s="210">
        <v>70.3</v>
      </c>
      <c r="AE19" s="210">
        <v>69.9</v>
      </c>
      <c r="AF19" s="210">
        <v>69.8</v>
      </c>
      <c r="AG19" s="210">
        <v>70</v>
      </c>
      <c r="AH19" s="210">
        <v>69.7</v>
      </c>
      <c r="AI19" s="210">
        <v>69.8</v>
      </c>
      <c r="AJ19" s="210">
        <v>70.5</v>
      </c>
      <c r="AK19" s="210">
        <v>69.9</v>
      </c>
      <c r="AL19" s="210">
        <v>69.3</v>
      </c>
      <c r="AM19" s="210">
        <v>69.4</v>
      </c>
      <c r="AN19" s="210">
        <v>70</v>
      </c>
      <c r="AO19" s="210">
        <v>69.5</v>
      </c>
      <c r="AP19" s="210">
        <v>69.3</v>
      </c>
      <c r="AQ19" s="210">
        <v>68.9</v>
      </c>
      <c r="AR19" s="210">
        <v>69</v>
      </c>
      <c r="AS19" s="210">
        <v>69.1</v>
      </c>
      <c r="AT19" s="210">
        <v>69.2</v>
      </c>
      <c r="AU19" s="210">
        <v>68.9</v>
      </c>
      <c r="AV19" s="210">
        <v>69</v>
      </c>
      <c r="AW19" s="210">
        <v>68.7</v>
      </c>
      <c r="AX19" s="210">
        <v>68.8</v>
      </c>
      <c r="AY19" s="210">
        <v>68.5</v>
      </c>
      <c r="AZ19" s="210">
        <v>68.2</v>
      </c>
      <c r="BA19" s="210">
        <v>68.7</v>
      </c>
      <c r="BB19" s="210">
        <v>68.4</v>
      </c>
      <c r="BC19" s="210"/>
      <c r="BD19" s="210"/>
      <c r="BE19" s="210"/>
      <c r="BF19" s="210"/>
      <c r="BG19" s="210">
        <v>67.1</v>
      </c>
      <c r="BH19" s="210"/>
      <c r="BI19" s="210"/>
      <c r="BJ19" s="210"/>
      <c r="BK19" s="210"/>
    </row>
    <row r="20" spans="1:63" ht="12">
      <c r="A20" s="204"/>
      <c r="B20" s="213"/>
      <c r="C20" s="637"/>
      <c r="D20" s="224" t="s">
        <v>33</v>
      </c>
      <c r="E20" s="210">
        <v>72.9</v>
      </c>
      <c r="F20" s="210">
        <v>72.9</v>
      </c>
      <c r="G20" s="210">
        <v>73.2</v>
      </c>
      <c r="H20" s="210">
        <v>72.7</v>
      </c>
      <c r="I20" s="210">
        <v>73.1</v>
      </c>
      <c r="J20" s="210">
        <v>72.8</v>
      </c>
      <c r="K20" s="210">
        <v>73.3</v>
      </c>
      <c r="L20" s="210">
        <v>73.2</v>
      </c>
      <c r="M20" s="210">
        <v>73.4</v>
      </c>
      <c r="N20" s="210">
        <v>73.1</v>
      </c>
      <c r="O20" s="210">
        <v>73.2</v>
      </c>
      <c r="P20" s="210">
        <v>73.6</v>
      </c>
      <c r="Q20" s="210">
        <v>73.4</v>
      </c>
      <c r="R20" s="210">
        <v>73.7</v>
      </c>
      <c r="S20" s="210">
        <v>73</v>
      </c>
      <c r="T20" s="210">
        <v>73.4</v>
      </c>
      <c r="U20" s="210">
        <v>73.3</v>
      </c>
      <c r="V20" s="210">
        <v>73.1</v>
      </c>
      <c r="W20" s="210">
        <v>73.3</v>
      </c>
      <c r="X20" s="210">
        <v>73.4</v>
      </c>
      <c r="Y20" s="210">
        <v>73.1</v>
      </c>
      <c r="Z20" s="210">
        <v>73</v>
      </c>
      <c r="AA20" s="210">
        <v>73</v>
      </c>
      <c r="AB20" s="210">
        <v>72.8</v>
      </c>
      <c r="AC20" s="210">
        <v>72.8</v>
      </c>
      <c r="AD20" s="210">
        <v>72.6</v>
      </c>
      <c r="AE20" s="210">
        <v>72.5</v>
      </c>
      <c r="AF20" s="210">
        <v>72.5</v>
      </c>
      <c r="AG20" s="210">
        <v>72.3</v>
      </c>
      <c r="AH20" s="210">
        <v>72.3</v>
      </c>
      <c r="AI20" s="210">
        <v>72.1</v>
      </c>
      <c r="AJ20" s="210">
        <v>72.1</v>
      </c>
      <c r="AK20" s="210">
        <v>71.6</v>
      </c>
      <c r="AL20" s="210">
        <v>71.7</v>
      </c>
      <c r="AM20" s="210">
        <v>72.2</v>
      </c>
      <c r="AN20" s="210">
        <v>72.2</v>
      </c>
      <c r="AO20" s="210">
        <v>72</v>
      </c>
      <c r="AP20" s="210">
        <v>71.7</v>
      </c>
      <c r="AQ20" s="210">
        <v>71.5</v>
      </c>
      <c r="AR20" s="210">
        <v>71.5</v>
      </c>
      <c r="AS20" s="210">
        <v>71.7</v>
      </c>
      <c r="AT20" s="210">
        <v>71.6</v>
      </c>
      <c r="AU20" s="210">
        <v>71.5</v>
      </c>
      <c r="AV20" s="210">
        <v>71.4</v>
      </c>
      <c r="AW20" s="210">
        <v>71.2</v>
      </c>
      <c r="AX20" s="210">
        <v>71.3</v>
      </c>
      <c r="AY20" s="210">
        <v>71.1</v>
      </c>
      <c r="AZ20" s="210">
        <v>70.8</v>
      </c>
      <c r="BA20" s="210">
        <v>70.8</v>
      </c>
      <c r="BB20" s="210">
        <v>70.7</v>
      </c>
      <c r="BC20" s="210"/>
      <c r="BD20" s="210"/>
      <c r="BE20" s="210"/>
      <c r="BF20" s="210"/>
      <c r="BG20" s="210">
        <v>69.5</v>
      </c>
      <c r="BH20" s="210"/>
      <c r="BI20" s="210"/>
      <c r="BJ20" s="210"/>
      <c r="BK20" s="210"/>
    </row>
    <row r="21" spans="1:63" ht="12">
      <c r="A21" s="204"/>
      <c r="B21" s="213"/>
      <c r="C21" s="637"/>
      <c r="D21" s="224" t="s">
        <v>34</v>
      </c>
      <c r="E21" s="210">
        <v>76</v>
      </c>
      <c r="F21" s="210">
        <v>76.5</v>
      </c>
      <c r="G21" s="210">
        <v>76.5</v>
      </c>
      <c r="H21" s="210">
        <v>76.4</v>
      </c>
      <c r="I21" s="210">
        <v>76.2</v>
      </c>
      <c r="J21" s="210">
        <v>76.2</v>
      </c>
      <c r="K21" s="210">
        <v>76.4</v>
      </c>
      <c r="L21" s="210">
        <v>76.2</v>
      </c>
      <c r="M21" s="210">
        <v>76.5</v>
      </c>
      <c r="N21" s="210">
        <v>76.5</v>
      </c>
      <c r="O21" s="210">
        <v>76.3</v>
      </c>
      <c r="P21" s="210">
        <v>76.4</v>
      </c>
      <c r="Q21" s="210">
        <v>77</v>
      </c>
      <c r="R21" s="210">
        <v>76.6</v>
      </c>
      <c r="S21" s="210">
        <v>76.7</v>
      </c>
      <c r="T21" s="210">
        <v>76.7</v>
      </c>
      <c r="U21" s="210">
        <v>76.3</v>
      </c>
      <c r="V21" s="210">
        <v>76.8</v>
      </c>
      <c r="W21" s="210">
        <v>76.1</v>
      </c>
      <c r="X21" s="210">
        <v>76.1</v>
      </c>
      <c r="Y21" s="210">
        <v>75.6</v>
      </c>
      <c r="Z21" s="210">
        <v>76.1</v>
      </c>
      <c r="AA21" s="210">
        <v>75.7</v>
      </c>
      <c r="AB21" s="210">
        <v>75.6</v>
      </c>
      <c r="AC21" s="210">
        <v>75.6</v>
      </c>
      <c r="AD21" s="210">
        <v>75.6</v>
      </c>
      <c r="AE21" s="210">
        <v>75.4</v>
      </c>
      <c r="AF21" s="210">
        <v>75.2</v>
      </c>
      <c r="AG21" s="210">
        <v>75.2</v>
      </c>
      <c r="AH21" s="210">
        <v>75.4</v>
      </c>
      <c r="AI21" s="210">
        <v>75.1</v>
      </c>
      <c r="AJ21" s="210">
        <v>75.1</v>
      </c>
      <c r="AK21" s="210">
        <v>74.6</v>
      </c>
      <c r="AL21" s="210">
        <v>75.1</v>
      </c>
      <c r="AM21" s="210">
        <v>75.2</v>
      </c>
      <c r="AN21" s="210">
        <v>75.3</v>
      </c>
      <c r="AO21" s="210">
        <v>75.1</v>
      </c>
      <c r="AP21" s="210">
        <v>75.3</v>
      </c>
      <c r="AQ21" s="210">
        <v>74.3</v>
      </c>
      <c r="AR21" s="210">
        <v>74.4</v>
      </c>
      <c r="AS21" s="210">
        <v>74.4</v>
      </c>
      <c r="AT21" s="210">
        <v>74.1</v>
      </c>
      <c r="AU21" s="210">
        <v>74.3</v>
      </c>
      <c r="AV21" s="210">
        <v>74.3</v>
      </c>
      <c r="AW21" s="210">
        <v>73.9</v>
      </c>
      <c r="AX21" s="210">
        <v>74</v>
      </c>
      <c r="AY21" s="210">
        <v>73.9</v>
      </c>
      <c r="AZ21" s="210">
        <v>73.5</v>
      </c>
      <c r="BA21" s="210">
        <v>73.6</v>
      </c>
      <c r="BB21" s="210">
        <v>73.4</v>
      </c>
      <c r="BC21" s="210"/>
      <c r="BD21" s="210"/>
      <c r="BE21" s="210"/>
      <c r="BF21" s="210"/>
      <c r="BG21" s="210">
        <v>71.4</v>
      </c>
      <c r="BH21" s="210"/>
      <c r="BI21" s="210"/>
      <c r="BJ21" s="210"/>
      <c r="BK21" s="210"/>
    </row>
    <row r="22" spans="1:63" ht="12">
      <c r="A22" s="204"/>
      <c r="B22" s="213"/>
      <c r="C22" s="638"/>
      <c r="D22" s="225" t="s">
        <v>35</v>
      </c>
      <c r="E22" s="212">
        <v>79.6</v>
      </c>
      <c r="F22" s="212">
        <v>79.5</v>
      </c>
      <c r="G22" s="212">
        <v>79.9</v>
      </c>
      <c r="H22" s="212">
        <v>79.6</v>
      </c>
      <c r="I22" s="212">
        <v>79.4</v>
      </c>
      <c r="J22" s="212">
        <v>79.7</v>
      </c>
      <c r="K22" s="212">
        <v>79.6</v>
      </c>
      <c r="L22" s="212">
        <v>79.8</v>
      </c>
      <c r="M22" s="212">
        <v>79.8</v>
      </c>
      <c r="N22" s="212">
        <v>79.7</v>
      </c>
      <c r="O22" s="212">
        <v>80</v>
      </c>
      <c r="P22" s="212">
        <v>79.9</v>
      </c>
      <c r="Q22" s="212">
        <v>80</v>
      </c>
      <c r="R22" s="212">
        <v>80.1</v>
      </c>
      <c r="S22" s="212">
        <v>79.4</v>
      </c>
      <c r="T22" s="212">
        <v>80.1</v>
      </c>
      <c r="U22" s="212">
        <v>79.6</v>
      </c>
      <c r="V22" s="212">
        <v>79.7</v>
      </c>
      <c r="W22" s="212">
        <v>79.5</v>
      </c>
      <c r="X22" s="212">
        <v>79.7</v>
      </c>
      <c r="Y22" s="212">
        <v>79.6</v>
      </c>
      <c r="Z22" s="212">
        <v>79.2</v>
      </c>
      <c r="AA22" s="212">
        <v>79.2</v>
      </c>
      <c r="AB22" s="212">
        <v>79</v>
      </c>
      <c r="AC22" s="212">
        <v>79.1</v>
      </c>
      <c r="AD22" s="212">
        <v>79</v>
      </c>
      <c r="AE22" s="212">
        <v>78.7</v>
      </c>
      <c r="AF22" s="212">
        <v>78.7</v>
      </c>
      <c r="AG22" s="212">
        <v>78.9</v>
      </c>
      <c r="AH22" s="212">
        <v>78.7</v>
      </c>
      <c r="AI22" s="212">
        <v>78.5</v>
      </c>
      <c r="AJ22" s="212">
        <v>78.6</v>
      </c>
      <c r="AK22" s="212">
        <v>78.2</v>
      </c>
      <c r="AL22" s="212">
        <v>78.4</v>
      </c>
      <c r="AM22" s="212">
        <v>78.5</v>
      </c>
      <c r="AN22" s="212">
        <v>78.5</v>
      </c>
      <c r="AO22" s="212">
        <v>78.3</v>
      </c>
      <c r="AP22" s="212">
        <v>77.9</v>
      </c>
      <c r="AQ22" s="212">
        <v>77.7</v>
      </c>
      <c r="AR22" s="212">
        <v>77.7</v>
      </c>
      <c r="AS22" s="212">
        <v>77.9</v>
      </c>
      <c r="AT22" s="212">
        <v>77.7</v>
      </c>
      <c r="AU22" s="212">
        <v>77.6</v>
      </c>
      <c r="AV22" s="212">
        <v>77.3</v>
      </c>
      <c r="AW22" s="212">
        <v>77.1</v>
      </c>
      <c r="AX22" s="212">
        <v>77</v>
      </c>
      <c r="AY22" s="212">
        <v>76.7</v>
      </c>
      <c r="AZ22" s="212">
        <v>78.2</v>
      </c>
      <c r="BA22" s="212">
        <v>76.5</v>
      </c>
      <c r="BB22" s="212">
        <v>76.3</v>
      </c>
      <c r="BC22" s="212"/>
      <c r="BD22" s="212"/>
      <c r="BE22" s="212"/>
      <c r="BF22" s="212"/>
      <c r="BG22" s="212">
        <v>74.7</v>
      </c>
      <c r="BH22" s="212"/>
      <c r="BI22" s="212"/>
      <c r="BJ22" s="212"/>
      <c r="BK22" s="212"/>
    </row>
    <row r="23" spans="1:63" ht="12">
      <c r="A23" s="204"/>
      <c r="B23" s="213"/>
      <c r="C23" s="639" t="s">
        <v>16</v>
      </c>
      <c r="D23" s="221" t="s">
        <v>36</v>
      </c>
      <c r="E23" s="207">
        <v>82.5</v>
      </c>
      <c r="F23" s="207">
        <v>82.7</v>
      </c>
      <c r="G23" s="207">
        <v>83</v>
      </c>
      <c r="H23" s="207">
        <v>83</v>
      </c>
      <c r="I23" s="207">
        <v>82.7</v>
      </c>
      <c r="J23" s="207">
        <v>82.8</v>
      </c>
      <c r="K23" s="207">
        <v>82.8</v>
      </c>
      <c r="L23" s="207">
        <v>82.8</v>
      </c>
      <c r="M23" s="207">
        <v>83</v>
      </c>
      <c r="N23" s="207">
        <v>82.7</v>
      </c>
      <c r="O23" s="207">
        <v>83.2</v>
      </c>
      <c r="P23" s="207">
        <v>83.1</v>
      </c>
      <c r="Q23" s="207">
        <v>83.2</v>
      </c>
      <c r="R23" s="207">
        <v>82.9</v>
      </c>
      <c r="S23" s="207">
        <v>82.8</v>
      </c>
      <c r="T23" s="207">
        <v>82.8</v>
      </c>
      <c r="U23" s="207">
        <v>83</v>
      </c>
      <c r="V23" s="207">
        <v>82.7</v>
      </c>
      <c r="W23" s="207">
        <v>82.5</v>
      </c>
      <c r="X23" s="207">
        <v>82.4</v>
      </c>
      <c r="Y23" s="207">
        <v>82.4</v>
      </c>
      <c r="Z23" s="207">
        <v>82.5</v>
      </c>
      <c r="AA23" s="207">
        <v>82.4</v>
      </c>
      <c r="AB23" s="207">
        <v>82.2</v>
      </c>
      <c r="AC23" s="207">
        <v>82.1</v>
      </c>
      <c r="AD23" s="207">
        <v>82.2</v>
      </c>
      <c r="AE23" s="207">
        <v>82.1</v>
      </c>
      <c r="AF23" s="207">
        <v>82.1</v>
      </c>
      <c r="AG23" s="207">
        <v>82</v>
      </c>
      <c r="AH23" s="207">
        <v>82</v>
      </c>
      <c r="AI23" s="207">
        <v>81.5</v>
      </c>
      <c r="AJ23" s="207">
        <v>81.9</v>
      </c>
      <c r="AK23" s="207">
        <v>81.9</v>
      </c>
      <c r="AL23" s="207">
        <v>81.5</v>
      </c>
      <c r="AM23" s="207">
        <v>81.3</v>
      </c>
      <c r="AN23" s="207">
        <v>81.6</v>
      </c>
      <c r="AO23" s="207">
        <v>81.5</v>
      </c>
      <c r="AP23" s="207">
        <v>81.6</v>
      </c>
      <c r="AQ23" s="207">
        <v>80.8</v>
      </c>
      <c r="AR23" s="207">
        <v>80.9</v>
      </c>
      <c r="AS23" s="207">
        <v>80.9</v>
      </c>
      <c r="AT23" s="207">
        <v>80.6</v>
      </c>
      <c r="AU23" s="207">
        <v>80.5</v>
      </c>
      <c r="AV23" s="207">
        <v>80.8</v>
      </c>
      <c r="AW23" s="207">
        <v>80.4</v>
      </c>
      <c r="AX23" s="207">
        <v>79.9</v>
      </c>
      <c r="AY23" s="207">
        <v>80</v>
      </c>
      <c r="AZ23" s="207">
        <v>80.2</v>
      </c>
      <c r="BA23" s="207">
        <v>79.7</v>
      </c>
      <c r="BB23" s="207">
        <v>79.4</v>
      </c>
      <c r="BC23" s="207"/>
      <c r="BD23" s="207"/>
      <c r="BE23" s="207"/>
      <c r="BF23" s="207"/>
      <c r="BG23" s="207">
        <v>77.2</v>
      </c>
      <c r="BH23" s="207"/>
      <c r="BI23" s="207"/>
      <c r="BJ23" s="207"/>
      <c r="BK23" s="207"/>
    </row>
    <row r="24" spans="1:63" ht="12">
      <c r="A24" s="204"/>
      <c r="B24" s="213"/>
      <c r="C24" s="639"/>
      <c r="D24" s="221" t="s">
        <v>37</v>
      </c>
      <c r="E24" s="207">
        <v>84.2</v>
      </c>
      <c r="F24" s="207">
        <v>84.5</v>
      </c>
      <c r="G24" s="207">
        <v>84.3</v>
      </c>
      <c r="H24" s="207">
        <v>84.3</v>
      </c>
      <c r="I24" s="207">
        <v>84.2</v>
      </c>
      <c r="J24" s="207">
        <v>84.3</v>
      </c>
      <c r="K24" s="207">
        <v>84.4</v>
      </c>
      <c r="L24" s="207">
        <v>84.6</v>
      </c>
      <c r="M24" s="207">
        <v>84.4</v>
      </c>
      <c r="N24" s="207">
        <v>84.4</v>
      </c>
      <c r="O24" s="207">
        <v>84.3</v>
      </c>
      <c r="P24" s="207">
        <v>84.3</v>
      </c>
      <c r="Q24" s="207">
        <v>84.5</v>
      </c>
      <c r="R24" s="207">
        <v>84.5</v>
      </c>
      <c r="S24" s="207">
        <v>84.4</v>
      </c>
      <c r="T24" s="207">
        <v>84.2</v>
      </c>
      <c r="U24" s="207">
        <v>84.3</v>
      </c>
      <c r="V24" s="207">
        <v>84.5</v>
      </c>
      <c r="W24" s="207">
        <v>84.5</v>
      </c>
      <c r="X24" s="207">
        <v>83.8</v>
      </c>
      <c r="Y24" s="207">
        <v>84.1</v>
      </c>
      <c r="Z24" s="207">
        <v>83.9</v>
      </c>
      <c r="AA24" s="207">
        <v>84.2</v>
      </c>
      <c r="AB24" s="207">
        <v>84.2</v>
      </c>
      <c r="AC24" s="207">
        <v>84.1</v>
      </c>
      <c r="AD24" s="207">
        <v>84</v>
      </c>
      <c r="AE24" s="207">
        <v>83.9</v>
      </c>
      <c r="AF24" s="207">
        <v>83.8</v>
      </c>
      <c r="AG24" s="207">
        <v>83.7</v>
      </c>
      <c r="AH24" s="207">
        <v>83.6</v>
      </c>
      <c r="AI24" s="207">
        <v>83.8</v>
      </c>
      <c r="AJ24" s="207">
        <v>83.8</v>
      </c>
      <c r="AK24" s="207">
        <v>83.7</v>
      </c>
      <c r="AL24" s="207">
        <v>83.3</v>
      </c>
      <c r="AM24" s="207">
        <v>83.4</v>
      </c>
      <c r="AN24" s="207">
        <v>83.3</v>
      </c>
      <c r="AO24" s="207">
        <v>83.6</v>
      </c>
      <c r="AP24" s="207">
        <v>83.3</v>
      </c>
      <c r="AQ24" s="207">
        <v>83</v>
      </c>
      <c r="AR24" s="207">
        <v>83</v>
      </c>
      <c r="AS24" s="207">
        <v>82.9</v>
      </c>
      <c r="AT24" s="207">
        <v>83</v>
      </c>
      <c r="AU24" s="207">
        <v>82.8</v>
      </c>
      <c r="AV24" s="207">
        <v>83.1</v>
      </c>
      <c r="AW24" s="207">
        <v>82.5</v>
      </c>
      <c r="AX24" s="207">
        <v>82.7</v>
      </c>
      <c r="AY24" s="207">
        <v>82.4</v>
      </c>
      <c r="AZ24" s="207">
        <v>82.5</v>
      </c>
      <c r="BA24" s="207">
        <v>82.2</v>
      </c>
      <c r="BB24" s="207">
        <v>81.9</v>
      </c>
      <c r="BC24" s="207"/>
      <c r="BD24" s="207"/>
      <c r="BE24" s="207"/>
      <c r="BF24" s="207"/>
      <c r="BG24" s="207">
        <v>79.9</v>
      </c>
      <c r="BH24" s="207"/>
      <c r="BI24" s="207"/>
      <c r="BJ24" s="207"/>
      <c r="BK24" s="207"/>
    </row>
    <row r="25" spans="1:63" ht="12">
      <c r="A25" s="204"/>
      <c r="B25" s="213"/>
      <c r="C25" s="639"/>
      <c r="D25" s="221" t="s">
        <v>38</v>
      </c>
      <c r="E25" s="207">
        <v>85.4</v>
      </c>
      <c r="F25" s="207">
        <v>85.3</v>
      </c>
      <c r="G25" s="207">
        <v>85.5</v>
      </c>
      <c r="H25" s="207">
        <v>85.4</v>
      </c>
      <c r="I25" s="207">
        <v>85.3</v>
      </c>
      <c r="J25" s="207">
        <v>85.4</v>
      </c>
      <c r="K25" s="207">
        <v>85.4</v>
      </c>
      <c r="L25" s="207">
        <v>85.1</v>
      </c>
      <c r="M25" s="207">
        <v>85.2</v>
      </c>
      <c r="N25" s="207">
        <v>85.1</v>
      </c>
      <c r="O25" s="207">
        <v>85.6</v>
      </c>
      <c r="P25" s="207">
        <v>85.3</v>
      </c>
      <c r="Q25" s="207">
        <v>85.4</v>
      </c>
      <c r="R25" s="207">
        <v>85.3</v>
      </c>
      <c r="S25" s="207">
        <v>85.1</v>
      </c>
      <c r="T25" s="207">
        <v>85.2</v>
      </c>
      <c r="U25" s="207">
        <v>85.1</v>
      </c>
      <c r="V25" s="207">
        <v>85.3</v>
      </c>
      <c r="W25" s="207">
        <v>85.3</v>
      </c>
      <c r="X25" s="207">
        <v>85.1</v>
      </c>
      <c r="Y25" s="207">
        <v>85</v>
      </c>
      <c r="Z25" s="207">
        <v>85.1</v>
      </c>
      <c r="AA25" s="207">
        <v>85.1</v>
      </c>
      <c r="AB25" s="207">
        <v>85.2</v>
      </c>
      <c r="AC25" s="207">
        <v>85.1</v>
      </c>
      <c r="AD25" s="207">
        <v>85</v>
      </c>
      <c r="AE25" s="207">
        <v>84.8</v>
      </c>
      <c r="AF25" s="207">
        <v>84.9</v>
      </c>
      <c r="AG25" s="207">
        <v>84.9</v>
      </c>
      <c r="AH25" s="207">
        <v>85</v>
      </c>
      <c r="AI25" s="207">
        <v>84.7</v>
      </c>
      <c r="AJ25" s="207">
        <v>84.7</v>
      </c>
      <c r="AK25" s="207">
        <v>84.6</v>
      </c>
      <c r="AL25" s="207">
        <v>84.3</v>
      </c>
      <c r="AM25" s="207">
        <v>84.4</v>
      </c>
      <c r="AN25" s="207">
        <v>84.5</v>
      </c>
      <c r="AO25" s="207">
        <v>84.4</v>
      </c>
      <c r="AP25" s="207">
        <v>84.4</v>
      </c>
      <c r="AQ25" s="207">
        <v>84.1</v>
      </c>
      <c r="AR25" s="207">
        <v>84.4</v>
      </c>
      <c r="AS25" s="207">
        <v>84.1</v>
      </c>
      <c r="AT25" s="207">
        <v>84.2</v>
      </c>
      <c r="AU25" s="207">
        <v>83.9</v>
      </c>
      <c r="AV25" s="207">
        <v>84.3</v>
      </c>
      <c r="AW25" s="207">
        <v>84.1</v>
      </c>
      <c r="AX25" s="207">
        <v>84</v>
      </c>
      <c r="AY25" s="207">
        <v>83.5</v>
      </c>
      <c r="AZ25" s="207">
        <v>84</v>
      </c>
      <c r="BA25" s="207">
        <v>83.5</v>
      </c>
      <c r="BB25" s="207">
        <v>83.1</v>
      </c>
      <c r="BC25" s="207"/>
      <c r="BD25" s="207"/>
      <c r="BE25" s="207"/>
      <c r="BF25" s="207"/>
      <c r="BG25" s="207">
        <v>81.6</v>
      </c>
      <c r="BH25" s="207"/>
      <c r="BI25" s="207"/>
      <c r="BJ25" s="207"/>
      <c r="BK25" s="207"/>
    </row>
    <row r="26" spans="1:63" ht="12">
      <c r="A26" s="204"/>
      <c r="B26" s="213"/>
      <c r="C26" s="636" t="s">
        <v>20</v>
      </c>
      <c r="D26" s="223" t="s">
        <v>39</v>
      </c>
      <c r="E26" s="209">
        <v>85.3</v>
      </c>
      <c r="F26" s="209">
        <v>85.5</v>
      </c>
      <c r="G26" s="209">
        <v>85.5</v>
      </c>
      <c r="H26" s="209">
        <v>85.3</v>
      </c>
      <c r="I26" s="209">
        <v>85.5</v>
      </c>
      <c r="J26" s="209">
        <v>85.9</v>
      </c>
      <c r="K26" s="209">
        <v>85.7</v>
      </c>
      <c r="L26" s="209">
        <v>85.7</v>
      </c>
      <c r="M26" s="209">
        <v>85.3</v>
      </c>
      <c r="N26" s="209">
        <v>85.3</v>
      </c>
      <c r="O26" s="209">
        <v>85.3</v>
      </c>
      <c r="P26" s="209">
        <v>85.6</v>
      </c>
      <c r="Q26" s="209">
        <v>85.4</v>
      </c>
      <c r="R26" s="209">
        <v>85.4</v>
      </c>
      <c r="S26" s="209">
        <v>85.6</v>
      </c>
      <c r="T26" s="209">
        <v>85.7</v>
      </c>
      <c r="U26" s="209">
        <v>85.7</v>
      </c>
      <c r="V26" s="209">
        <v>85.4</v>
      </c>
      <c r="W26" s="209">
        <v>85.8</v>
      </c>
      <c r="X26" s="209">
        <v>85.7</v>
      </c>
      <c r="Y26" s="209">
        <v>85.7</v>
      </c>
      <c r="Z26" s="209">
        <v>85.5</v>
      </c>
      <c r="AA26" s="209">
        <v>85.5</v>
      </c>
      <c r="AB26" s="209">
        <v>85.7</v>
      </c>
      <c r="AC26" s="209">
        <v>85.6</v>
      </c>
      <c r="AD26" s="209">
        <v>85.8</v>
      </c>
      <c r="AE26" s="209">
        <v>85.8</v>
      </c>
      <c r="AF26" s="209">
        <v>85.6</v>
      </c>
      <c r="AG26" s="209">
        <v>85.4</v>
      </c>
      <c r="AH26" s="209">
        <v>84.9</v>
      </c>
      <c r="AI26" s="209">
        <v>85.4</v>
      </c>
      <c r="AJ26" s="209">
        <v>84.7</v>
      </c>
      <c r="AK26" s="209">
        <v>84.9</v>
      </c>
      <c r="AL26" s="209">
        <v>84.8</v>
      </c>
      <c r="AM26" s="209">
        <v>85</v>
      </c>
      <c r="AN26" s="209">
        <v>84.7</v>
      </c>
      <c r="AO26" s="209">
        <v>84.8</v>
      </c>
      <c r="AP26" s="209">
        <v>84.6</v>
      </c>
      <c r="AQ26" s="209">
        <v>84.8</v>
      </c>
      <c r="AR26" s="209">
        <v>84.9</v>
      </c>
      <c r="AS26" s="209">
        <v>84.5</v>
      </c>
      <c r="AT26" s="209">
        <v>84.7</v>
      </c>
      <c r="AU26" s="209">
        <v>84.9</v>
      </c>
      <c r="AV26" s="209">
        <v>85</v>
      </c>
      <c r="AW26" s="209">
        <v>84.8</v>
      </c>
      <c r="AX26" s="209">
        <v>84.7</v>
      </c>
      <c r="AY26" s="209">
        <v>85.2</v>
      </c>
      <c r="AZ26" s="209">
        <v>84.8</v>
      </c>
      <c r="BA26" s="209">
        <v>84.9</v>
      </c>
      <c r="BB26" s="209">
        <v>84.5</v>
      </c>
      <c r="BC26" s="209"/>
      <c r="BD26" s="209"/>
      <c r="BE26" s="209"/>
      <c r="BF26" s="209"/>
      <c r="BG26" s="209">
        <v>83.9</v>
      </c>
      <c r="BH26" s="209"/>
      <c r="BI26" s="209"/>
      <c r="BJ26" s="209"/>
      <c r="BK26" s="209"/>
    </row>
    <row r="27" spans="1:63" ht="12">
      <c r="A27" s="204"/>
      <c r="B27" s="213"/>
      <c r="C27" s="637"/>
      <c r="D27" s="224" t="s">
        <v>40</v>
      </c>
      <c r="E27" s="210">
        <v>85.7</v>
      </c>
      <c r="F27" s="210">
        <v>86</v>
      </c>
      <c r="G27" s="210">
        <v>85.7</v>
      </c>
      <c r="H27" s="210">
        <v>85.7</v>
      </c>
      <c r="I27" s="210">
        <v>85.5</v>
      </c>
      <c r="J27" s="210">
        <v>85.8</v>
      </c>
      <c r="K27" s="210">
        <v>85.6</v>
      </c>
      <c r="L27" s="210">
        <v>85.4</v>
      </c>
      <c r="M27" s="210">
        <v>85.8</v>
      </c>
      <c r="N27" s="210">
        <v>85.2</v>
      </c>
      <c r="O27" s="210">
        <v>85.6</v>
      </c>
      <c r="P27" s="210">
        <v>85.6</v>
      </c>
      <c r="Q27" s="210">
        <v>85.7</v>
      </c>
      <c r="R27" s="210">
        <v>85.6</v>
      </c>
      <c r="S27" s="210">
        <v>85.8</v>
      </c>
      <c r="T27" s="210">
        <v>85.9</v>
      </c>
      <c r="U27" s="210">
        <v>85.9</v>
      </c>
      <c r="V27" s="210">
        <v>86.1</v>
      </c>
      <c r="W27" s="210">
        <v>85.8</v>
      </c>
      <c r="X27" s="210">
        <v>85.8</v>
      </c>
      <c r="Y27" s="210">
        <v>85.8</v>
      </c>
      <c r="Z27" s="210">
        <v>85.8</v>
      </c>
      <c r="AA27" s="210">
        <v>85.6</v>
      </c>
      <c r="AB27" s="210">
        <v>85.8</v>
      </c>
      <c r="AC27" s="210">
        <v>85.6</v>
      </c>
      <c r="AD27" s="210">
        <v>85.5</v>
      </c>
      <c r="AE27" s="210">
        <v>85.7</v>
      </c>
      <c r="AF27" s="210">
        <v>85.7</v>
      </c>
      <c r="AG27" s="210">
        <v>85.3</v>
      </c>
      <c r="AH27" s="210">
        <v>85.3</v>
      </c>
      <c r="AI27" s="210">
        <v>85.3</v>
      </c>
      <c r="AJ27" s="210">
        <v>84.9</v>
      </c>
      <c r="AK27" s="210">
        <v>85.1</v>
      </c>
      <c r="AL27" s="210">
        <v>85.1</v>
      </c>
      <c r="AM27" s="210">
        <v>84.7</v>
      </c>
      <c r="AN27" s="210">
        <v>84.8</v>
      </c>
      <c r="AO27" s="210">
        <v>84.9</v>
      </c>
      <c r="AP27" s="210">
        <v>84.6</v>
      </c>
      <c r="AQ27" s="210">
        <v>84.9</v>
      </c>
      <c r="AR27" s="210">
        <v>85</v>
      </c>
      <c r="AS27" s="210">
        <v>84.8</v>
      </c>
      <c r="AT27" s="210">
        <v>84.7</v>
      </c>
      <c r="AU27" s="210">
        <v>85</v>
      </c>
      <c r="AV27" s="210">
        <v>85.2</v>
      </c>
      <c r="AW27" s="210">
        <v>85</v>
      </c>
      <c r="AX27" s="210">
        <v>84.9</v>
      </c>
      <c r="AY27" s="210">
        <v>85.4</v>
      </c>
      <c r="AZ27" s="210">
        <v>85.1</v>
      </c>
      <c r="BA27" s="210">
        <v>84.9</v>
      </c>
      <c r="BB27" s="210">
        <v>84.6</v>
      </c>
      <c r="BC27" s="210"/>
      <c r="BD27" s="210"/>
      <c r="BE27" s="210"/>
      <c r="BF27" s="210"/>
      <c r="BG27" s="210">
        <v>84.5</v>
      </c>
      <c r="BH27" s="210"/>
      <c r="BI27" s="210"/>
      <c r="BJ27" s="210"/>
      <c r="BK27" s="210"/>
    </row>
    <row r="28" spans="1:63" ht="12">
      <c r="A28" s="204"/>
      <c r="B28" s="213"/>
      <c r="C28" s="638"/>
      <c r="D28" s="225" t="s">
        <v>41</v>
      </c>
      <c r="E28" s="212">
        <v>85.8</v>
      </c>
      <c r="F28" s="212">
        <v>85.9</v>
      </c>
      <c r="G28" s="212">
        <v>85.7</v>
      </c>
      <c r="H28" s="212">
        <v>85.8</v>
      </c>
      <c r="I28" s="212">
        <v>85.9</v>
      </c>
      <c r="J28" s="212">
        <v>85.8</v>
      </c>
      <c r="K28" s="212">
        <v>85.7</v>
      </c>
      <c r="L28" s="212">
        <v>86</v>
      </c>
      <c r="M28" s="212">
        <v>85.8</v>
      </c>
      <c r="N28" s="212">
        <v>85.6</v>
      </c>
      <c r="O28" s="212">
        <v>85.5</v>
      </c>
      <c r="P28" s="212">
        <v>85.4</v>
      </c>
      <c r="Q28" s="212">
        <v>85.4</v>
      </c>
      <c r="R28" s="212">
        <v>85.7</v>
      </c>
      <c r="S28" s="212">
        <v>85.6</v>
      </c>
      <c r="T28" s="212">
        <v>86</v>
      </c>
      <c r="U28" s="212">
        <v>85.9</v>
      </c>
      <c r="V28" s="212">
        <v>86.1</v>
      </c>
      <c r="W28" s="212">
        <v>85.8</v>
      </c>
      <c r="X28" s="212">
        <v>85.9</v>
      </c>
      <c r="Y28" s="212">
        <v>85.9</v>
      </c>
      <c r="Z28" s="212">
        <v>85.8</v>
      </c>
      <c r="AA28" s="212">
        <v>85.4</v>
      </c>
      <c r="AB28" s="212">
        <v>85.6</v>
      </c>
      <c r="AC28" s="212">
        <v>85.7</v>
      </c>
      <c r="AD28" s="212">
        <v>85.7</v>
      </c>
      <c r="AE28" s="212">
        <v>85.5</v>
      </c>
      <c r="AF28" s="212">
        <v>85.3</v>
      </c>
      <c r="AG28" s="212">
        <v>85.5</v>
      </c>
      <c r="AH28" s="212">
        <v>85.3</v>
      </c>
      <c r="AI28" s="212">
        <v>85.1</v>
      </c>
      <c r="AJ28" s="212">
        <v>84.7</v>
      </c>
      <c r="AK28" s="212">
        <v>85.1</v>
      </c>
      <c r="AL28" s="212">
        <v>85.1</v>
      </c>
      <c r="AM28" s="212">
        <v>85.1</v>
      </c>
      <c r="AN28" s="212">
        <v>84.7</v>
      </c>
      <c r="AO28" s="212">
        <v>84.8</v>
      </c>
      <c r="AP28" s="212">
        <v>84.8</v>
      </c>
      <c r="AQ28" s="212">
        <v>84.8</v>
      </c>
      <c r="AR28" s="212">
        <v>85.1</v>
      </c>
      <c r="AS28" s="212">
        <v>84.8</v>
      </c>
      <c r="AT28" s="212">
        <v>84.9</v>
      </c>
      <c r="AU28" s="212">
        <v>85.2</v>
      </c>
      <c r="AV28" s="212">
        <v>85.3</v>
      </c>
      <c r="AW28" s="212">
        <v>85.2</v>
      </c>
      <c r="AX28" s="212">
        <v>84.9</v>
      </c>
      <c r="AY28" s="212">
        <v>85.3</v>
      </c>
      <c r="AZ28" s="212">
        <v>84.9</v>
      </c>
      <c r="BA28" s="212">
        <v>85</v>
      </c>
      <c r="BB28" s="212">
        <v>84.8</v>
      </c>
      <c r="BC28" s="212"/>
      <c r="BD28" s="212"/>
      <c r="BE28" s="212"/>
      <c r="BF28" s="212"/>
      <c r="BG28" s="212">
        <v>84.8</v>
      </c>
      <c r="BH28" s="212"/>
      <c r="BI28" s="212"/>
      <c r="BJ28" s="212"/>
      <c r="BK28" s="212"/>
    </row>
    <row r="29" spans="1:63" ht="12">
      <c r="A29" s="214" t="s">
        <v>42</v>
      </c>
      <c r="B29" s="205" t="s">
        <v>15</v>
      </c>
      <c r="C29" s="32" t="s">
        <v>6</v>
      </c>
      <c r="D29" s="221" t="s">
        <v>7</v>
      </c>
      <c r="E29" s="215">
        <v>3.07</v>
      </c>
      <c r="F29" s="215">
        <v>2.85</v>
      </c>
      <c r="G29" s="215">
        <v>2.66</v>
      </c>
      <c r="H29" s="215">
        <v>2.66</v>
      </c>
      <c r="I29" s="215">
        <v>2.78</v>
      </c>
      <c r="J29" s="215">
        <v>2.64</v>
      </c>
      <c r="K29" s="215">
        <v>3.34</v>
      </c>
      <c r="L29" s="215">
        <v>2.93</v>
      </c>
      <c r="M29" s="215">
        <v>2.94</v>
      </c>
      <c r="N29" s="215">
        <v>2.86</v>
      </c>
      <c r="O29" s="215">
        <v>3.22</v>
      </c>
      <c r="P29" s="215">
        <v>3.09</v>
      </c>
      <c r="Q29" s="215">
        <v>3</v>
      </c>
      <c r="R29" s="215">
        <v>3.21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</row>
    <row r="30" spans="1:63" ht="12">
      <c r="A30" s="214" t="s">
        <v>43</v>
      </c>
      <c r="B30" s="205"/>
      <c r="C30" s="636" t="s">
        <v>8</v>
      </c>
      <c r="D30" s="223" t="s">
        <v>29</v>
      </c>
      <c r="E30" s="216">
        <v>2.99</v>
      </c>
      <c r="F30" s="216">
        <v>2.87</v>
      </c>
      <c r="G30" s="216">
        <v>2.75</v>
      </c>
      <c r="H30" s="216">
        <v>2.95</v>
      </c>
      <c r="I30" s="216">
        <v>2.83</v>
      </c>
      <c r="J30" s="216">
        <v>2.92</v>
      </c>
      <c r="K30" s="216">
        <v>2.85</v>
      </c>
      <c r="L30" s="216">
        <v>2.82</v>
      </c>
      <c r="M30" s="216">
        <v>2.94</v>
      </c>
      <c r="N30" s="216">
        <v>2.88</v>
      </c>
      <c r="O30" s="216">
        <v>2.89</v>
      </c>
      <c r="P30" s="216">
        <v>2.95</v>
      </c>
      <c r="Q30" s="216">
        <v>2.89</v>
      </c>
      <c r="R30" s="216">
        <v>3.01</v>
      </c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</row>
    <row r="31" spans="1:63" ht="12">
      <c r="A31" s="214" t="s">
        <v>44</v>
      </c>
      <c r="B31" s="205"/>
      <c r="C31" s="637"/>
      <c r="D31" s="224" t="s">
        <v>31</v>
      </c>
      <c r="E31" s="217">
        <v>3.32</v>
      </c>
      <c r="F31" s="217">
        <v>2.98</v>
      </c>
      <c r="G31" s="217">
        <v>2.87</v>
      </c>
      <c r="H31" s="217">
        <v>2.99</v>
      </c>
      <c r="I31" s="217">
        <v>3</v>
      </c>
      <c r="J31" s="217">
        <v>2.93</v>
      </c>
      <c r="K31" s="217">
        <v>3.08</v>
      </c>
      <c r="L31" s="217">
        <v>2.97</v>
      </c>
      <c r="M31" s="217">
        <v>3.03</v>
      </c>
      <c r="N31" s="217">
        <v>2.85</v>
      </c>
      <c r="O31" s="217">
        <v>3.16</v>
      </c>
      <c r="P31" s="217">
        <v>2.91</v>
      </c>
      <c r="Q31" s="217">
        <v>2.92</v>
      </c>
      <c r="R31" s="217">
        <v>2.86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</row>
    <row r="32" spans="1:63" ht="12">
      <c r="A32" s="214" t="s">
        <v>5</v>
      </c>
      <c r="B32" s="205"/>
      <c r="C32" s="637"/>
      <c r="D32" s="224" t="s">
        <v>32</v>
      </c>
      <c r="E32" s="217">
        <v>3.23</v>
      </c>
      <c r="F32" s="217">
        <v>2.89</v>
      </c>
      <c r="G32" s="217">
        <v>3.28</v>
      </c>
      <c r="H32" s="217">
        <v>2.84</v>
      </c>
      <c r="I32" s="217">
        <v>2.74</v>
      </c>
      <c r="J32" s="217">
        <v>3.07</v>
      </c>
      <c r="K32" s="217">
        <v>2.84</v>
      </c>
      <c r="L32" s="217">
        <v>3.13</v>
      </c>
      <c r="M32" s="217">
        <v>2.92</v>
      </c>
      <c r="N32" s="217">
        <v>3.29</v>
      </c>
      <c r="O32" s="217">
        <v>3.14</v>
      </c>
      <c r="P32" s="217">
        <v>3.05</v>
      </c>
      <c r="Q32" s="217">
        <v>2.99</v>
      </c>
      <c r="R32" s="217">
        <v>3.11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63" ht="12">
      <c r="A33" s="214"/>
      <c r="B33" s="205"/>
      <c r="C33" s="637"/>
      <c r="D33" s="224" t="s">
        <v>33</v>
      </c>
      <c r="E33" s="217">
        <v>3.04</v>
      </c>
      <c r="F33" s="217">
        <v>3.27</v>
      </c>
      <c r="G33" s="217">
        <v>3.08</v>
      </c>
      <c r="H33" s="217">
        <v>3.33</v>
      </c>
      <c r="I33" s="217">
        <v>3.17</v>
      </c>
      <c r="J33" s="217">
        <v>3.21</v>
      </c>
      <c r="K33" s="217">
        <v>3.26</v>
      </c>
      <c r="L33" s="217">
        <v>3.3</v>
      </c>
      <c r="M33" s="217">
        <v>3.27</v>
      </c>
      <c r="N33" s="217">
        <v>3.32</v>
      </c>
      <c r="O33" s="217">
        <v>3.12</v>
      </c>
      <c r="P33" s="217">
        <v>2.9</v>
      </c>
      <c r="Q33" s="217">
        <v>3.22</v>
      </c>
      <c r="R33" s="217">
        <v>3.25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ht="12">
      <c r="A34" s="214"/>
      <c r="B34" s="205"/>
      <c r="C34" s="637"/>
      <c r="D34" s="224" t="s">
        <v>34</v>
      </c>
      <c r="E34" s="217">
        <v>3.35</v>
      </c>
      <c r="F34" s="217">
        <v>3.33</v>
      </c>
      <c r="G34" s="217">
        <v>3.3</v>
      </c>
      <c r="H34" s="217">
        <v>3.59</v>
      </c>
      <c r="I34" s="217">
        <v>3.25</v>
      </c>
      <c r="J34" s="217">
        <v>3.42</v>
      </c>
      <c r="K34" s="217">
        <v>3.41</v>
      </c>
      <c r="L34" s="217">
        <v>3.27</v>
      </c>
      <c r="M34" s="217">
        <v>3.25</v>
      </c>
      <c r="N34" s="217">
        <v>3.3</v>
      </c>
      <c r="O34" s="217">
        <v>3.36</v>
      </c>
      <c r="P34" s="217">
        <v>3.36</v>
      </c>
      <c r="Q34" s="217">
        <v>3.3</v>
      </c>
      <c r="R34" s="217">
        <v>3.12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2">
      <c r="A35" s="214"/>
      <c r="B35" s="205"/>
      <c r="C35" s="638"/>
      <c r="D35" s="225" t="s">
        <v>35</v>
      </c>
      <c r="E35" s="218">
        <v>3.72</v>
      </c>
      <c r="F35" s="218">
        <v>3.89</v>
      </c>
      <c r="G35" s="218">
        <v>4.08</v>
      </c>
      <c r="H35" s="218">
        <v>3.97</v>
      </c>
      <c r="I35" s="218">
        <v>3.89</v>
      </c>
      <c r="J35" s="218">
        <v>3.76</v>
      </c>
      <c r="K35" s="218">
        <v>4.02</v>
      </c>
      <c r="L35" s="218">
        <v>3.92</v>
      </c>
      <c r="M35" s="218">
        <v>3.77</v>
      </c>
      <c r="N35" s="218">
        <v>3.92</v>
      </c>
      <c r="O35" s="218">
        <v>3.97</v>
      </c>
      <c r="P35" s="218">
        <v>3.83</v>
      </c>
      <c r="Q35" s="218">
        <v>3.87</v>
      </c>
      <c r="R35" s="218">
        <v>3.87</v>
      </c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</row>
    <row r="36" spans="1:63" ht="12">
      <c r="A36" s="214"/>
      <c r="B36" s="205"/>
      <c r="C36" s="639" t="s">
        <v>16</v>
      </c>
      <c r="D36" s="221" t="s">
        <v>36</v>
      </c>
      <c r="E36" s="215">
        <v>4.37</v>
      </c>
      <c r="F36" s="215">
        <v>4.65</v>
      </c>
      <c r="G36" s="215">
        <v>4.61</v>
      </c>
      <c r="H36" s="215">
        <v>4.53</v>
      </c>
      <c r="I36" s="215">
        <v>4.52</v>
      </c>
      <c r="J36" s="215">
        <v>4.5</v>
      </c>
      <c r="K36" s="215">
        <v>4.28</v>
      </c>
      <c r="L36" s="215">
        <v>4.64</v>
      </c>
      <c r="M36" s="215">
        <v>4.51</v>
      </c>
      <c r="N36" s="215">
        <v>4.54</v>
      </c>
      <c r="O36" s="215">
        <v>4.55</v>
      </c>
      <c r="P36" s="215">
        <v>4.3</v>
      </c>
      <c r="Q36" s="215">
        <v>4.44</v>
      </c>
      <c r="R36" s="215">
        <v>4.17</v>
      </c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</row>
    <row r="37" spans="1:63" ht="12">
      <c r="A37" s="214"/>
      <c r="B37" s="205"/>
      <c r="C37" s="639"/>
      <c r="D37" s="221" t="s">
        <v>37</v>
      </c>
      <c r="E37" s="215">
        <v>4.35</v>
      </c>
      <c r="F37" s="215">
        <v>4.48</v>
      </c>
      <c r="G37" s="215">
        <v>4.54</v>
      </c>
      <c r="H37" s="215">
        <v>4.28</v>
      </c>
      <c r="I37" s="215">
        <v>4.46</v>
      </c>
      <c r="J37" s="215">
        <v>4.21</v>
      </c>
      <c r="K37" s="215">
        <v>4.61</v>
      </c>
      <c r="L37" s="215">
        <v>4.3</v>
      </c>
      <c r="M37" s="215">
        <v>4.34</v>
      </c>
      <c r="N37" s="215">
        <v>4.41</v>
      </c>
      <c r="O37" s="215">
        <v>4.17</v>
      </c>
      <c r="P37" s="215">
        <v>4.25</v>
      </c>
      <c r="Q37" s="215">
        <v>4.38</v>
      </c>
      <c r="R37" s="215">
        <v>4.43</v>
      </c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</row>
    <row r="38" spans="1:63" ht="12">
      <c r="A38" s="214"/>
      <c r="B38" s="205"/>
      <c r="C38" s="639"/>
      <c r="D38" s="221" t="s">
        <v>38</v>
      </c>
      <c r="E38" s="215">
        <v>3.8</v>
      </c>
      <c r="F38" s="215">
        <v>3.88</v>
      </c>
      <c r="G38" s="215">
        <v>4.06</v>
      </c>
      <c r="H38" s="215">
        <v>4.08</v>
      </c>
      <c r="I38" s="215">
        <v>3.89</v>
      </c>
      <c r="J38" s="215">
        <v>3.72</v>
      </c>
      <c r="K38" s="215">
        <v>3.99</v>
      </c>
      <c r="L38" s="215">
        <v>3.71</v>
      </c>
      <c r="M38" s="215">
        <v>3.7</v>
      </c>
      <c r="N38" s="215">
        <v>3.8</v>
      </c>
      <c r="O38" s="215">
        <v>3.86</v>
      </c>
      <c r="P38" s="215">
        <v>3.92</v>
      </c>
      <c r="Q38" s="215">
        <v>3.96</v>
      </c>
      <c r="R38" s="215">
        <v>4</v>
      </c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</row>
    <row r="39" spans="1:63" ht="12">
      <c r="A39" s="214"/>
      <c r="B39" s="205"/>
      <c r="C39" s="636" t="s">
        <v>20</v>
      </c>
      <c r="D39" s="223" t="s">
        <v>39</v>
      </c>
      <c r="E39" s="216">
        <v>3.56</v>
      </c>
      <c r="F39" s="216">
        <v>3.2</v>
      </c>
      <c r="G39" s="216">
        <v>3.28</v>
      </c>
      <c r="H39" s="216">
        <v>3.45</v>
      </c>
      <c r="I39" s="216">
        <v>3.51</v>
      </c>
      <c r="J39" s="216">
        <v>3.6</v>
      </c>
      <c r="K39" s="216">
        <v>3.49</v>
      </c>
      <c r="L39" s="216">
        <v>3.53</v>
      </c>
      <c r="M39" s="216">
        <v>3.27</v>
      </c>
      <c r="N39" s="216">
        <v>3.43</v>
      </c>
      <c r="O39" s="216">
        <v>3.37</v>
      </c>
      <c r="P39" s="216">
        <v>3.53</v>
      </c>
      <c r="Q39" s="216">
        <v>3.49</v>
      </c>
      <c r="R39" s="216">
        <v>3.5</v>
      </c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</row>
    <row r="40" spans="1:63" ht="12">
      <c r="A40" s="214"/>
      <c r="B40" s="205"/>
      <c r="C40" s="637"/>
      <c r="D40" s="224" t="s">
        <v>40</v>
      </c>
      <c r="E40" s="217">
        <v>3.11</v>
      </c>
      <c r="F40" s="217">
        <v>3.08</v>
      </c>
      <c r="G40" s="217">
        <v>3.29</v>
      </c>
      <c r="H40" s="217">
        <v>3.05</v>
      </c>
      <c r="I40" s="217">
        <v>3.35</v>
      </c>
      <c r="J40" s="217">
        <v>3.18</v>
      </c>
      <c r="K40" s="217">
        <v>3.2</v>
      </c>
      <c r="L40" s="217">
        <v>3.09</v>
      </c>
      <c r="M40" s="217">
        <v>3.28</v>
      </c>
      <c r="N40" s="217">
        <v>3.01</v>
      </c>
      <c r="O40" s="217">
        <v>3.17</v>
      </c>
      <c r="P40" s="217">
        <v>3.5</v>
      </c>
      <c r="Q40" s="217">
        <v>3.23</v>
      </c>
      <c r="R40" s="217">
        <v>3.07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</row>
    <row r="41" spans="1:63" ht="12">
      <c r="A41" s="214"/>
      <c r="B41" s="205"/>
      <c r="C41" s="638"/>
      <c r="D41" s="225" t="s">
        <v>41</v>
      </c>
      <c r="E41" s="218">
        <v>3.18</v>
      </c>
      <c r="F41" s="218">
        <v>3.06</v>
      </c>
      <c r="G41" s="218">
        <v>3.22</v>
      </c>
      <c r="H41" s="218">
        <v>3.34</v>
      </c>
      <c r="I41" s="218">
        <v>3.14</v>
      </c>
      <c r="J41" s="218">
        <v>2.96</v>
      </c>
      <c r="K41" s="218">
        <v>3.92</v>
      </c>
      <c r="L41" s="218">
        <v>3.25</v>
      </c>
      <c r="M41" s="218">
        <v>3.24</v>
      </c>
      <c r="N41" s="218">
        <v>3.16</v>
      </c>
      <c r="O41" s="218">
        <v>2.98</v>
      </c>
      <c r="P41" s="218">
        <v>2.96</v>
      </c>
      <c r="Q41" s="218">
        <v>2.94</v>
      </c>
      <c r="R41" s="218">
        <v>3.12</v>
      </c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</row>
    <row r="42" spans="1:63" ht="12">
      <c r="A42" s="214"/>
      <c r="B42" s="213" t="s">
        <v>24</v>
      </c>
      <c r="C42" s="32" t="s">
        <v>6</v>
      </c>
      <c r="D42" s="221" t="s">
        <v>7</v>
      </c>
      <c r="E42" s="215">
        <v>2.82</v>
      </c>
      <c r="F42" s="215">
        <v>3.02</v>
      </c>
      <c r="G42" s="215">
        <v>3.07</v>
      </c>
      <c r="H42" s="215">
        <v>2.59</v>
      </c>
      <c r="I42" s="215">
        <v>2.61</v>
      </c>
      <c r="J42" s="215">
        <v>2.78</v>
      </c>
      <c r="K42" s="215">
        <v>3.6</v>
      </c>
      <c r="L42" s="215">
        <v>2.85</v>
      </c>
      <c r="M42" s="215">
        <v>2.97</v>
      </c>
      <c r="N42" s="215">
        <v>2.86</v>
      </c>
      <c r="O42" s="215">
        <v>3.04</v>
      </c>
      <c r="P42" s="215">
        <v>3</v>
      </c>
      <c r="Q42" s="215">
        <v>3.01</v>
      </c>
      <c r="R42" s="215">
        <v>3.26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</row>
    <row r="43" spans="1:63" ht="12">
      <c r="A43" s="214"/>
      <c r="B43" s="213"/>
      <c r="C43" s="636" t="s">
        <v>8</v>
      </c>
      <c r="D43" s="223" t="s">
        <v>29</v>
      </c>
      <c r="E43" s="216">
        <v>2.81</v>
      </c>
      <c r="F43" s="216">
        <v>2.8</v>
      </c>
      <c r="G43" s="216">
        <v>2.95</v>
      </c>
      <c r="H43" s="216">
        <v>2.71</v>
      </c>
      <c r="I43" s="216">
        <v>2.87</v>
      </c>
      <c r="J43" s="216">
        <v>2.73</v>
      </c>
      <c r="K43" s="216">
        <v>2.77</v>
      </c>
      <c r="L43" s="216">
        <v>2.97</v>
      </c>
      <c r="M43" s="216">
        <v>2.91</v>
      </c>
      <c r="N43" s="216">
        <v>2.94</v>
      </c>
      <c r="O43" s="216">
        <v>2.84</v>
      </c>
      <c r="P43" s="216">
        <v>2.98</v>
      </c>
      <c r="Q43" s="216">
        <v>2.99</v>
      </c>
      <c r="R43" s="216">
        <v>2.77</v>
      </c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</row>
    <row r="44" spans="1:63" ht="12">
      <c r="A44" s="214"/>
      <c r="B44" s="213"/>
      <c r="C44" s="637"/>
      <c r="D44" s="224" t="s">
        <v>31</v>
      </c>
      <c r="E44" s="217">
        <v>2.93</v>
      </c>
      <c r="F44" s="217">
        <v>2.88</v>
      </c>
      <c r="G44" s="217">
        <v>2.83</v>
      </c>
      <c r="H44" s="217">
        <v>3.03</v>
      </c>
      <c r="I44" s="217">
        <v>2.75</v>
      </c>
      <c r="J44" s="217">
        <v>2.94</v>
      </c>
      <c r="K44" s="217">
        <v>3.18</v>
      </c>
      <c r="L44" s="217">
        <v>2.99</v>
      </c>
      <c r="M44" s="217">
        <v>2.96</v>
      </c>
      <c r="N44" s="217">
        <v>2.91</v>
      </c>
      <c r="O44" s="217">
        <v>3.05</v>
      </c>
      <c r="P44" s="217">
        <v>2.86</v>
      </c>
      <c r="Q44" s="217">
        <v>2.99</v>
      </c>
      <c r="R44" s="217">
        <v>2.76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ht="12">
      <c r="A45" s="214"/>
      <c r="B45" s="213"/>
      <c r="C45" s="637"/>
      <c r="D45" s="224" t="s">
        <v>32</v>
      </c>
      <c r="E45" s="217">
        <v>2.91</v>
      </c>
      <c r="F45" s="217">
        <v>2.98</v>
      </c>
      <c r="G45" s="217">
        <v>3.42</v>
      </c>
      <c r="H45" s="217">
        <v>3.05</v>
      </c>
      <c r="I45" s="217">
        <v>3.05</v>
      </c>
      <c r="J45" s="217">
        <v>3.06</v>
      </c>
      <c r="K45" s="217">
        <v>3.28</v>
      </c>
      <c r="L45" s="217">
        <v>3.21</v>
      </c>
      <c r="M45" s="217">
        <v>3.39</v>
      </c>
      <c r="N45" s="217">
        <v>3.23</v>
      </c>
      <c r="O45" s="217">
        <v>3.13</v>
      </c>
      <c r="P45" s="217">
        <v>3.22</v>
      </c>
      <c r="Q45" s="217">
        <v>3.11</v>
      </c>
      <c r="R45" s="217">
        <v>3.15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2">
      <c r="A46" s="214"/>
      <c r="B46" s="213"/>
      <c r="C46" s="637"/>
      <c r="D46" s="224" t="s">
        <v>33</v>
      </c>
      <c r="E46" s="217">
        <v>3.17</v>
      </c>
      <c r="F46" s="217">
        <v>3.4</v>
      </c>
      <c r="G46" s="217">
        <v>3.5</v>
      </c>
      <c r="H46" s="217">
        <v>3.28</v>
      </c>
      <c r="I46" s="217">
        <v>3.35</v>
      </c>
      <c r="J46" s="217">
        <v>3.28</v>
      </c>
      <c r="K46" s="217">
        <v>3.54</v>
      </c>
      <c r="L46" s="217">
        <v>3.34</v>
      </c>
      <c r="M46" s="217">
        <v>3.42</v>
      </c>
      <c r="N46" s="217">
        <v>3.42</v>
      </c>
      <c r="O46" s="217">
        <v>3.56</v>
      </c>
      <c r="P46" s="217">
        <v>3.41</v>
      </c>
      <c r="Q46" s="217">
        <v>3.31</v>
      </c>
      <c r="R46" s="217">
        <v>3.45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2">
      <c r="A47" s="214"/>
      <c r="B47" s="213"/>
      <c r="C47" s="637"/>
      <c r="D47" s="224" t="s">
        <v>34</v>
      </c>
      <c r="E47" s="217">
        <v>3.41</v>
      </c>
      <c r="F47" s="217">
        <v>3.96</v>
      </c>
      <c r="G47" s="217">
        <v>4.09</v>
      </c>
      <c r="H47" s="217">
        <v>3.87</v>
      </c>
      <c r="I47" s="217">
        <v>3.72</v>
      </c>
      <c r="J47" s="217">
        <v>3.79</v>
      </c>
      <c r="K47" s="217">
        <v>3.84</v>
      </c>
      <c r="L47" s="217">
        <v>3.37</v>
      </c>
      <c r="M47" s="217">
        <v>3.73</v>
      </c>
      <c r="N47" s="217">
        <v>3.83</v>
      </c>
      <c r="O47" s="217">
        <v>3.79</v>
      </c>
      <c r="P47" s="217">
        <v>3.75</v>
      </c>
      <c r="Q47" s="217">
        <v>3.66</v>
      </c>
      <c r="R47" s="217">
        <v>3.62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12">
      <c r="A48" s="214"/>
      <c r="B48" s="213"/>
      <c r="C48" s="638"/>
      <c r="D48" s="225" t="s">
        <v>35</v>
      </c>
      <c r="E48" s="218">
        <v>3.64</v>
      </c>
      <c r="F48" s="218">
        <v>3.79</v>
      </c>
      <c r="G48" s="218">
        <v>3.86</v>
      </c>
      <c r="H48" s="218">
        <v>3.66</v>
      </c>
      <c r="I48" s="218">
        <v>4.09</v>
      </c>
      <c r="J48" s="218">
        <v>3.82</v>
      </c>
      <c r="K48" s="218">
        <v>3.99</v>
      </c>
      <c r="L48" s="218">
        <v>4.09</v>
      </c>
      <c r="M48" s="218">
        <v>3.99</v>
      </c>
      <c r="N48" s="218">
        <v>3.85</v>
      </c>
      <c r="O48" s="218">
        <v>4.08</v>
      </c>
      <c r="P48" s="218">
        <v>4.07</v>
      </c>
      <c r="Q48" s="218">
        <v>3.91</v>
      </c>
      <c r="R48" s="218">
        <v>4.1</v>
      </c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</row>
    <row r="49" spans="1:63" ht="12">
      <c r="A49" s="214"/>
      <c r="B49" s="213"/>
      <c r="C49" s="639" t="s">
        <v>16</v>
      </c>
      <c r="D49" s="221" t="s">
        <v>36</v>
      </c>
      <c r="E49" s="215">
        <v>3.69</v>
      </c>
      <c r="F49" s="215">
        <v>3.52</v>
      </c>
      <c r="G49" s="215">
        <v>3.36</v>
      </c>
      <c r="H49" s="215">
        <v>3.54</v>
      </c>
      <c r="I49" s="215">
        <v>3.58</v>
      </c>
      <c r="J49" s="215">
        <v>3.5</v>
      </c>
      <c r="K49" s="215">
        <v>3.64</v>
      </c>
      <c r="L49" s="215">
        <v>3.8</v>
      </c>
      <c r="M49" s="215">
        <v>3.47</v>
      </c>
      <c r="N49" s="215">
        <v>3.48</v>
      </c>
      <c r="O49" s="215">
        <v>3.54</v>
      </c>
      <c r="P49" s="215">
        <v>3.77</v>
      </c>
      <c r="Q49" s="215">
        <v>3.35</v>
      </c>
      <c r="R49" s="215">
        <v>3.39</v>
      </c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</row>
    <row r="50" spans="1:63" ht="12">
      <c r="A50" s="214"/>
      <c r="B50" s="213"/>
      <c r="C50" s="639"/>
      <c r="D50" s="221" t="s">
        <v>37</v>
      </c>
      <c r="E50" s="215">
        <v>3.02</v>
      </c>
      <c r="F50" s="215">
        <v>3.14</v>
      </c>
      <c r="G50" s="215">
        <v>3.08</v>
      </c>
      <c r="H50" s="215">
        <v>3.29</v>
      </c>
      <c r="I50" s="215">
        <v>3.46</v>
      </c>
      <c r="J50" s="215">
        <v>3.26</v>
      </c>
      <c r="K50" s="215">
        <v>3.19</v>
      </c>
      <c r="L50" s="215">
        <v>3.12</v>
      </c>
      <c r="M50" s="215">
        <v>3.08</v>
      </c>
      <c r="N50" s="215">
        <v>3.03</v>
      </c>
      <c r="O50" s="215">
        <v>3.26</v>
      </c>
      <c r="P50" s="215">
        <v>3.06</v>
      </c>
      <c r="Q50" s="215">
        <v>3.16</v>
      </c>
      <c r="R50" s="215">
        <v>3.11</v>
      </c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</row>
    <row r="51" spans="1:63" ht="12">
      <c r="A51" s="214"/>
      <c r="B51" s="213"/>
      <c r="C51" s="639"/>
      <c r="D51" s="221" t="s">
        <v>38</v>
      </c>
      <c r="E51" s="215">
        <v>3.11</v>
      </c>
      <c r="F51" s="215">
        <v>3.09</v>
      </c>
      <c r="G51" s="215">
        <v>2.97</v>
      </c>
      <c r="H51" s="215">
        <v>3.07</v>
      </c>
      <c r="I51" s="215">
        <v>3.08</v>
      </c>
      <c r="J51" s="215">
        <v>3.07</v>
      </c>
      <c r="K51" s="215">
        <v>2.97</v>
      </c>
      <c r="L51" s="215">
        <v>2.89</v>
      </c>
      <c r="M51" s="215">
        <v>3.05</v>
      </c>
      <c r="N51" s="215">
        <v>2.86</v>
      </c>
      <c r="O51" s="215">
        <v>2.88</v>
      </c>
      <c r="P51" s="215">
        <v>2.92</v>
      </c>
      <c r="Q51" s="215">
        <v>3.07</v>
      </c>
      <c r="R51" s="215">
        <v>2.97</v>
      </c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</row>
    <row r="52" spans="1:63" ht="12">
      <c r="A52" s="214"/>
      <c r="B52" s="213"/>
      <c r="C52" s="636" t="s">
        <v>20</v>
      </c>
      <c r="D52" s="223" t="s">
        <v>39</v>
      </c>
      <c r="E52" s="216">
        <v>3.11</v>
      </c>
      <c r="F52" s="216">
        <v>2.67</v>
      </c>
      <c r="G52" s="216">
        <v>2.84</v>
      </c>
      <c r="H52" s="216">
        <v>2.9</v>
      </c>
      <c r="I52" s="216">
        <v>2.93</v>
      </c>
      <c r="J52" s="216">
        <v>2.94</v>
      </c>
      <c r="K52" s="216">
        <v>2.88</v>
      </c>
      <c r="L52" s="216">
        <v>2.98</v>
      </c>
      <c r="M52" s="216">
        <v>2.87</v>
      </c>
      <c r="N52" s="216">
        <v>3.04</v>
      </c>
      <c r="O52" s="216">
        <v>2.76</v>
      </c>
      <c r="P52" s="216">
        <v>2.79</v>
      </c>
      <c r="Q52" s="216">
        <v>2.76</v>
      </c>
      <c r="R52" s="216">
        <v>2.92</v>
      </c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</row>
    <row r="53" spans="1:63" ht="12">
      <c r="A53" s="214"/>
      <c r="B53" s="213"/>
      <c r="C53" s="637"/>
      <c r="D53" s="224" t="s">
        <v>40</v>
      </c>
      <c r="E53" s="217">
        <v>2.81</v>
      </c>
      <c r="F53" s="217">
        <v>2.82</v>
      </c>
      <c r="G53" s="217">
        <v>2.82</v>
      </c>
      <c r="H53" s="217">
        <v>3.04</v>
      </c>
      <c r="I53" s="217">
        <v>3.04</v>
      </c>
      <c r="J53" s="217">
        <v>2.88</v>
      </c>
      <c r="K53" s="217">
        <v>2.98</v>
      </c>
      <c r="L53" s="217">
        <v>2.84</v>
      </c>
      <c r="M53" s="217">
        <v>2.74</v>
      </c>
      <c r="N53" s="217">
        <v>2.92</v>
      </c>
      <c r="O53" s="217">
        <v>2.99</v>
      </c>
      <c r="P53" s="217">
        <v>2.99</v>
      </c>
      <c r="Q53" s="217">
        <v>2.82</v>
      </c>
      <c r="R53" s="217">
        <v>2.98</v>
      </c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</row>
    <row r="54" spans="1:63" ht="12">
      <c r="A54" s="214"/>
      <c r="B54" s="213"/>
      <c r="C54" s="638"/>
      <c r="D54" s="225" t="s">
        <v>41</v>
      </c>
      <c r="E54" s="218">
        <v>2.91</v>
      </c>
      <c r="F54" s="218">
        <v>3.05</v>
      </c>
      <c r="G54" s="218">
        <v>3.2</v>
      </c>
      <c r="H54" s="218">
        <v>2.89</v>
      </c>
      <c r="I54" s="218">
        <v>2.99</v>
      </c>
      <c r="J54" s="218">
        <v>3.16</v>
      </c>
      <c r="K54" s="218">
        <v>3.02</v>
      </c>
      <c r="L54" s="218">
        <v>3.02</v>
      </c>
      <c r="M54" s="218">
        <v>2.93</v>
      </c>
      <c r="N54" s="218">
        <v>3.04</v>
      </c>
      <c r="O54" s="218">
        <v>2.76</v>
      </c>
      <c r="P54" s="218">
        <v>2.9</v>
      </c>
      <c r="Q54" s="218">
        <v>2.83</v>
      </c>
      <c r="R54" s="218">
        <v>2.81</v>
      </c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</sheetData>
  <sheetProtection/>
  <mergeCells count="12">
    <mergeCell ref="C4:C9"/>
    <mergeCell ref="C10:C12"/>
    <mergeCell ref="C13:C15"/>
    <mergeCell ref="C17:C22"/>
    <mergeCell ref="C23:C25"/>
    <mergeCell ref="C26:C28"/>
    <mergeCell ref="C30:C35"/>
    <mergeCell ref="C36:C38"/>
    <mergeCell ref="C39:C41"/>
    <mergeCell ref="C43:C48"/>
    <mergeCell ref="C49:C51"/>
    <mergeCell ref="C52:C54"/>
  </mergeCells>
  <printOptions/>
  <pageMargins left="0.31496062992125984" right="0.31496062992125984" top="0.3937007874015748" bottom="0.3937007874015748" header="0.11811023622047245" footer="0.11811023622047245"/>
  <pageSetup horizontalDpi="600" verticalDpi="600" orientation="landscape" paperSize="9" scale="85" r:id="rId3"/>
  <colBreaks count="1" manualBreakCount="1">
    <brk id="32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ハイジャー芳斎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学校統計担当</dc:creator>
  <cp:keywords/>
  <dc:description/>
  <cp:lastModifiedBy>kine0201</cp:lastModifiedBy>
  <cp:lastPrinted>2010-02-16T04:44:08Z</cp:lastPrinted>
  <dcterms:created xsi:type="dcterms:W3CDTF">1998-12-02T04:16:07Z</dcterms:created>
  <dcterms:modified xsi:type="dcterms:W3CDTF">2010-02-17T06:36:06Z</dcterms:modified>
  <cp:category/>
  <cp:version/>
  <cp:contentType/>
  <cp:contentStatus/>
</cp:coreProperties>
</file>