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1780" windowWidth="19440" windowHeight="11740" activeTab="5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</sheets>
  <definedNames>
    <definedName name="_xlnm.Print_Area" localSheetId="0">'082'!$A$1:$U$58</definedName>
  </definedNames>
  <calcPr fullCalcOnLoad="1"/>
</workbook>
</file>

<file path=xl/sharedStrings.xml><?xml version="1.0" encoding="utf-8"?>
<sst xmlns="http://schemas.openxmlformats.org/spreadsheetml/2006/main" count="1750" uniqueCount="349">
  <si>
    <t xml:space="preserve">       12</t>
  </si>
  <si>
    <t>平成２１年１月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</si>
  <si>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</si>
  <si>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</si>
  <si>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</si>
  <si>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</si>
  <si>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</si>
  <si>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</si>
  <si>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</si>
  <si>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</si>
  <si>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</si>
  <si>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</si>
  <si>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</si>
  <si>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</si>
  <si>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</si>
  <si>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</si>
  <si>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</si>
  <si>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</si>
  <si>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</si>
  <si>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</si>
  <si>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</si>
  <si>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</si>
  <si>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</si>
  <si>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</si>
  <si>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</si>
  <si>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</si>
  <si>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</si>
  <si>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</si>
  <si>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</si>
  <si>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</si>
  <si>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</si>
  <si>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</si>
  <si>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</si>
  <si>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</si>
  <si>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</si>
  <si>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</si>
  <si>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</si>
  <si>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</si>
  <si>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</si>
  <si>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</si>
  <si>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</si>
  <si>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</si>
  <si>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</si>
  <si>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</si>
  <si>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</si>
  <si>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</si>
  <si>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</si>
  <si>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</si>
  <si>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</si>
  <si>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</si>
  <si>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</si>
  <si>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</si>
  <si>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</si>
  <si>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－</t>
  </si>
  <si>
    <t>飲料･たばこ･飼料</t>
  </si>
  <si>
    <t>90 鉱工業</t>
  </si>
  <si>
    <t>２２</t>
  </si>
  <si>
    <t>平成２２年１月</t>
  </si>
  <si>
    <t>２２年</t>
  </si>
  <si>
    <t>82 鉱工業</t>
  </si>
  <si>
    <t>84 鉱工業</t>
  </si>
  <si>
    <t>86 鉱工業</t>
  </si>
  <si>
    <t>デシン</t>
  </si>
  <si>
    <t>その他</t>
  </si>
  <si>
    <t>アクリル</t>
  </si>
  <si>
    <t>98 鉱工業</t>
  </si>
  <si>
    <t>鉱工業 99</t>
  </si>
  <si>
    <t>木材・木　　製品工業</t>
  </si>
  <si>
    <t>食料品　　　　　工　業</t>
  </si>
  <si>
    <t>(単位：人、万円、％）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</si>
  <si>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</si>
  <si>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</si>
  <si>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</si>
  <si>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</si>
  <si>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平成２１年</t>
  </si>
  <si>
    <t>構成比</t>
  </si>
  <si>
    <t>対前年比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</si>
  <si>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</si>
  <si>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</si>
  <si>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</si>
  <si>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</si>
  <si>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</si>
  <si>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</si>
  <si>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</si>
  <si>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</si>
  <si>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</si>
  <si>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</si>
  <si>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</si>
  <si>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</si>
  <si>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</si>
  <si>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</si>
  <si>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</si>
  <si>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</si>
  <si>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</si>
  <si>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</si>
  <si>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</si>
  <si>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</si>
  <si>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</si>
  <si>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</si>
  <si>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</si>
  <si>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</si>
  <si>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</si>
  <si>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</si>
  <si>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</si>
  <si>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</si>
  <si>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合成繊維織物合計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</si>
  <si>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</si>
  <si>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</si>
  <si>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</si>
  <si>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</si>
  <si>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</si>
  <si>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</si>
  <si>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</si>
  <si>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</si>
  <si>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</si>
  <si>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</si>
  <si>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</si>
  <si>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</si>
  <si>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</si>
  <si>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</si>
  <si>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</si>
  <si>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</si>
  <si>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</si>
  <si>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</si>
  <si>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</si>
  <si>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</si>
  <si>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</si>
  <si>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</si>
  <si>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</si>
  <si>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</si>
  <si>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</si>
  <si>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>産   　業　    別　　　　　　　　従 業 者 規 模 別</t>
  </si>
  <si>
    <t>(単位：人、万円、㎡）</t>
  </si>
  <si>
    <t>（単位：m3／日）</t>
  </si>
  <si>
    <t>公共水道</t>
  </si>
  <si>
    <t>井 戸 水</t>
  </si>
  <si>
    <t>そ の 他</t>
  </si>
  <si>
    <t>回 収 水</t>
  </si>
  <si>
    <t>ボイラー用</t>
  </si>
  <si>
    <t>原 料 用</t>
  </si>
  <si>
    <t>100 鉱工業</t>
  </si>
  <si>
    <t>鉱工業 101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</si>
  <si>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</si>
  <si>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</si>
  <si>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</si>
  <si>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産　　　　業　　　　別</t>
  </si>
  <si>
    <t>事業所数</t>
  </si>
  <si>
    <t>従業者数</t>
  </si>
  <si>
    <t>製造品出荷額等</t>
  </si>
  <si>
    <t>事業所数</t>
  </si>
  <si>
    <t>水　　源　　別（淡水）</t>
  </si>
  <si>
    <t>合　　　　　　　　計</t>
  </si>
  <si>
    <t>敷地面積</t>
  </si>
  <si>
    <t>建築面積</t>
  </si>
  <si>
    <t>絹紡織物</t>
  </si>
  <si>
    <t>人絹織物</t>
  </si>
  <si>
    <t>ナイロン計</t>
  </si>
  <si>
    <t>タフタ</t>
  </si>
  <si>
    <t>その他</t>
  </si>
  <si>
    <t>タフタ</t>
  </si>
  <si>
    <t>２０</t>
  </si>
  <si>
    <t>鉱工業 89</t>
  </si>
  <si>
    <t>５３　　製　　　　　　　　　　　造　　　　　　　　　　　業</t>
  </si>
  <si>
    <t>（１）　産 業 別 事 業 所 数、従 業 者 数、製 造 品 出 荷 額 等、生 産 額、付 加 価 値 額（４人以上の事業所）（各年12月31日現在）</t>
  </si>
  <si>
    <t>産　  業 　 別</t>
  </si>
  <si>
    <t>生　　　  産　　  　額</t>
  </si>
  <si>
    <t>合　　　　　　計</t>
  </si>
  <si>
    <t>　２　日本標準産業分類の変更により、平成19年値を平成20年産業分類に組み替えているが、組み替え後の平成19年値はあくまで参考値であり、既に公表された実測値とは異なるものである。</t>
  </si>
  <si>
    <t>５３　　製　　　　　　　　造　　　　　　　　業（つ づ き）</t>
  </si>
  <si>
    <t>（２）　規模別事業所数、従業者数、製造品出荷額等、生産額、付加価値額（４人以上の事業所）（各年12月31日現在）</t>
  </si>
  <si>
    <t>規　　模　　別</t>
  </si>
  <si>
    <t>合　　　　　計</t>
  </si>
  <si>
    <t>　４人～　　９人</t>
  </si>
  <si>
    <t>　　３０人～　４９人</t>
  </si>
  <si>
    <t>（単位：人、万円）</t>
  </si>
  <si>
    <t>産　　　　業　　　　別</t>
  </si>
  <si>
    <t>事業所数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</si>
  <si>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</si>
  <si>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</si>
  <si>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r>
      <t>（平成</t>
    </r>
    <r>
      <rPr>
        <sz val="12"/>
        <rFont val="ＭＳ 明朝"/>
        <family val="1"/>
      </rPr>
      <t>17年＝100）</t>
    </r>
  </si>
  <si>
    <t>鉱 工 業
総　　合</t>
  </si>
  <si>
    <t>－</t>
  </si>
  <si>
    <t>２１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</si>
  <si>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</si>
  <si>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</si>
  <si>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</si>
  <si>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</si>
  <si>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</si>
  <si>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</si>
  <si>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</si>
  <si>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</si>
  <si>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</si>
  <si>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</si>
  <si>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</si>
  <si>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</si>
  <si>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</si>
  <si>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</si>
  <si>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</si>
  <si>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</si>
  <si>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</si>
  <si>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</si>
  <si>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</si>
  <si>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 xml:space="preserve"> 製品別</t>
  </si>
  <si>
    <t>（kg）</t>
  </si>
  <si>
    <t>染色</t>
  </si>
  <si>
    <t>（千㎡）</t>
  </si>
  <si>
    <t>（点）</t>
  </si>
  <si>
    <t>（kg）</t>
  </si>
  <si>
    <t>年次及び月次</t>
  </si>
  <si>
    <t>製造工業</t>
  </si>
  <si>
    <t>鉱　業</t>
  </si>
  <si>
    <t/>
  </si>
  <si>
    <t>鉄 鋼 業</t>
  </si>
  <si>
    <t>情報通信</t>
  </si>
  <si>
    <t>　３０人　～　４９人</t>
  </si>
  <si>
    <t>　５０人　～　９９人</t>
  </si>
  <si>
    <t>１００人 ～ １９９人</t>
  </si>
  <si>
    <t>２００人 ～ ２９９人</t>
  </si>
  <si>
    <t>３００ 人    以  上</t>
  </si>
  <si>
    <t>資料　石川県統計情報室「石川県の工業」</t>
  </si>
  <si>
    <r>
      <t>（従業者３０人以上の事業所）（平成2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年12月31日現在）</t>
    </r>
  </si>
  <si>
    <t>延建築面積</t>
  </si>
  <si>
    <t>産　　　　業　　　　別</t>
  </si>
  <si>
    <t>用　　　　　途　　　　　別　（淡水）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</si>
  <si>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</si>
  <si>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</si>
  <si>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－</t>
  </si>
  <si>
    <r>
      <t xml:space="preserve">   r </t>
    </r>
    <r>
      <rPr>
        <sz val="12"/>
        <rFont val="ＭＳ 明朝"/>
        <family val="1"/>
      </rPr>
      <t>33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754</t>
    </r>
  </si>
  <si>
    <r>
      <t>r 24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082</t>
    </r>
  </si>
  <si>
    <r>
      <t xml:space="preserve"> </t>
    </r>
    <r>
      <rPr>
        <sz val="12"/>
        <rFont val="ＭＳ 明朝"/>
        <family val="1"/>
      </rPr>
      <t xml:space="preserve">r 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913</t>
    </r>
  </si>
  <si>
    <t>注１　平成１４年から、「ビスコース人絹織物」に「キュプラ織物」を併せて「人絹織物」としてまとめた。</t>
  </si>
  <si>
    <t>鉱工業 91</t>
  </si>
  <si>
    <t>５３　　製　　　　　　　　造　　　　　　　　業（つづき）</t>
  </si>
  <si>
    <t>従　業　者　　　
規　模　別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</si>
  <si>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</si>
  <si>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</si>
  <si>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</si>
  <si>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</si>
  <si>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製 造 品    
出 荷 額</t>
  </si>
  <si>
    <t>加 工 賃　　　
収 入 額</t>
  </si>
  <si>
    <t>その他収入額</t>
  </si>
  <si>
    <t>くず、廃物</t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</si>
  <si>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</si>
  <si>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</si>
  <si>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</si>
  <si>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</si>
  <si>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</si>
  <si>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</si>
  <si>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</si>
  <si>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木材・木製品</t>
  </si>
  <si>
    <t>家具・装備品</t>
  </si>
  <si>
    <t>ｘ</t>
  </si>
  <si>
    <t>−</t>
  </si>
  <si>
    <t>パルプ・紙</t>
  </si>
  <si>
    <t>(単位：人、万円）</t>
  </si>
  <si>
    <t>92 鉱工業</t>
  </si>
  <si>
    <t>鉱工業 93</t>
  </si>
  <si>
    <t>現金給与
総　  額</t>
  </si>
  <si>
    <t>原 材 料
使用額等</t>
  </si>
  <si>
    <t>産　　　業　　　別</t>
  </si>
  <si>
    <t>　４人～　９人</t>
  </si>
  <si>
    <t>３０人　以　上</t>
  </si>
  <si>
    <t>94 鉱工業</t>
  </si>
  <si>
    <t>鉱工業 95</t>
  </si>
  <si>
    <t>現金給与
総　 額</t>
  </si>
  <si>
    <t xml:space="preserve">その他収入額
</t>
  </si>
  <si>
    <t>電気機械</t>
  </si>
  <si>
    <t>情報通信</t>
  </si>
  <si>
    <t>その他製品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</si>
  <si>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</si>
  <si>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資料　石川県統計情報室「石川県の工業」</t>
  </si>
  <si>
    <t>１０人～　１９人</t>
  </si>
  <si>
    <t>２０人～　２９人</t>
  </si>
  <si>
    <t>３０人　以　　上</t>
  </si>
  <si>
    <t>　　５０人～　９９人</t>
  </si>
  <si>
    <t>　１００人～１９９人</t>
  </si>
  <si>
    <t>　２００人～２９９人</t>
  </si>
  <si>
    <t>　３００人　以　　上</t>
  </si>
  <si>
    <t>注　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</si>
  <si>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88 鉱工業</t>
  </si>
  <si>
    <t>　２　平成１７年から、絹織物小幅の内訳の「先練（先染）」は「ちりめん類」に含めた。</t>
  </si>
  <si>
    <t>　３　平成２２年から、絹織物広幅の内訳の「羽二重類」は「クレープ類」に含めた。</t>
  </si>
  <si>
    <t>　４　平成２２年から、調査対象を「組合加入の事業所及び組合未加入で従業者１０人以上の事業所」から「従業者１０人以上の事業所」に改めた。</t>
  </si>
  <si>
    <t>　５　平成２３年から、「人絹織物」「アセテート織物」の秘匿数字は「合成繊維織物」に含めた。</t>
  </si>
  <si>
    <t>　６　平成２３年から、ポリエステル長繊維の内訳の「ジョーゼット」「ポンジー」は「デシン」に含めた。</t>
  </si>
  <si>
    <t>その他の　　工業</t>
  </si>
  <si>
    <r>
      <t xml:space="preserve">製品処理・ </t>
    </r>
    <r>
      <rPr>
        <sz val="12"/>
        <rFont val="ＭＳ 明朝"/>
        <family val="1"/>
      </rPr>
      <t xml:space="preserve">  洗浄用</t>
    </r>
  </si>
  <si>
    <t>その他製品</t>
  </si>
  <si>
    <t>常　　用　　労　　働　　者</t>
  </si>
  <si>
    <t>家　　族　　従　　業　　者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</si>
  <si>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</si>
  <si>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</si>
  <si>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</si>
  <si>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</si>
  <si>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</si>
  <si>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</si>
  <si>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</si>
  <si>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</si>
  <si>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</si>
  <si>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</si>
  <si>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</si>
  <si>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</si>
  <si>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</si>
  <si>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</si>
  <si>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</si>
  <si>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</si>
  <si>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</si>
  <si>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</si>
  <si>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</si>
  <si>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</si>
  <si>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</si>
  <si>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</si>
  <si>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</si>
  <si>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</si>
  <si>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96 鉱工業</t>
  </si>
  <si>
    <t>鉱工業 97</t>
  </si>
  <si>
    <t>市 町 別</t>
  </si>
  <si>
    <t>従　　　　　　業　　　　　　者　　　　　　数</t>
  </si>
  <si>
    <t>製　造　品　出　荷　額　等</t>
  </si>
  <si>
    <t>事 業 所 数</t>
  </si>
  <si>
    <t>製 造 品
出 荷 額</t>
  </si>
  <si>
    <t>加 工 賃
収 入 額</t>
  </si>
  <si>
    <t>かほく市</t>
  </si>
  <si>
    <t>製　造　品　在　庫　額　（Ｂ）・在　庫　率（Ｂ）／（Ａ）</t>
  </si>
  <si>
    <t>２３</t>
  </si>
  <si>
    <t>　平成１９年平均</t>
  </si>
  <si>
    <t>平成２３年１月</t>
  </si>
  <si>
    <t xml:space="preserve"> </t>
  </si>
  <si>
    <t>２３年</t>
  </si>
  <si>
    <t>ポンジー</t>
  </si>
  <si>
    <t>漁網・陸上網</t>
  </si>
  <si>
    <t>（３）　産業別従業者規模別事業所数、従業者数、現金給与総額、原材料使用額等及び製造品出荷額等（４人以上の事業所）（平成２２年１２月３１日現在）</t>
  </si>
  <si>
    <t>（３）　産業別従業者規模別事業所数、従業者数、現金給与総額、原材料使用額等及び製造品出荷額等（４人以上の事業所）（平成２２年１２月３１日現在）（つづき）</t>
  </si>
  <si>
    <t>（４）　市町別事業所数、従業者数、現金給与総額、原材料使用額等及び製造品出荷額等（４人以上の事業所）（平成２２年１２月３１日現在）</t>
  </si>
  <si>
    <t>石川郡</t>
  </si>
  <si>
    <t>野々市町</t>
  </si>
  <si>
    <t>（単位：万円、％）</t>
  </si>
  <si>
    <t>製　造　品　出　荷　額 （Ａ）</t>
  </si>
  <si>
    <t>２１年</t>
  </si>
  <si>
    <t>２２年</t>
  </si>
  <si>
    <t>在庫率</t>
  </si>
  <si>
    <t>２２年</t>
  </si>
  <si>
    <t>合　　　　　　計</t>
  </si>
  <si>
    <t>木材・木製品</t>
  </si>
  <si>
    <t>鉄鋼業</t>
  </si>
  <si>
    <t>はん用機械</t>
  </si>
  <si>
    <t>生産用機械</t>
  </si>
  <si>
    <t>業務用機械</t>
  </si>
  <si>
    <t>電気機械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</si>
</sst>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>
      <alignment/>
      <protection/>
    </xf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201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29" fillId="0" borderId="0" xfId="49" applyFont="1" applyFill="1" applyBorder="1" applyAlignment="1">
      <alignment vertical="center"/>
    </xf>
    <xf numFmtId="3" fontId="0" fillId="0" borderId="0" xfId="61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6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27" xfId="49" applyNumberFormat="1" applyFont="1" applyFill="1" applyBorder="1" applyAlignment="1" applyProtection="1" quotePrefix="1">
      <alignment horizontal="center"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1" xfId="49" applyNumberFormat="1" applyFont="1" applyFill="1" applyBorder="1" applyAlignment="1" applyProtection="1" quotePrefix="1">
      <alignment horizontal="center"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29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33" fillId="0" borderId="0" xfId="49" applyFont="1" applyFill="1" applyBorder="1" applyAlignment="1">
      <alignment horizontal="right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quotePrefix="1">
      <alignment horizontal="center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28" xfId="0" applyNumberFormat="1" applyFill="1" applyBorder="1" applyAlignment="1" applyProtection="1">
      <alignment horizontal="center" vertical="center"/>
      <protection/>
    </xf>
    <xf numFmtId="38" fontId="0" fillId="0" borderId="28" xfId="0" applyNumberFormat="1" applyFill="1" applyBorder="1" applyAlignment="1">
      <alignment horizontal="center" vertical="center"/>
    </xf>
    <xf numFmtId="38" fontId="0" fillId="0" borderId="28" xfId="0" applyNumberFormat="1" applyFont="1" applyFill="1" applyBorder="1" applyAlignment="1" applyProtection="1">
      <alignment horizontal="center" vertical="center"/>
      <protection/>
    </xf>
    <xf numFmtId="217" fontId="0" fillId="0" borderId="28" xfId="0" applyNumberFormat="1" applyFont="1" applyFill="1" applyBorder="1" applyAlignment="1" applyProtection="1">
      <alignment horizontal="center" vertical="center"/>
      <protection/>
    </xf>
    <xf numFmtId="217" fontId="0" fillId="0" borderId="29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25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22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>
      <alignment vertical="center"/>
    </xf>
    <xf numFmtId="203" fontId="0" fillId="0" borderId="21" xfId="0" applyNumberFormat="1" applyFont="1" applyFill="1" applyBorder="1" applyAlignment="1" applyProtection="1">
      <alignment vertical="center"/>
      <protection/>
    </xf>
    <xf numFmtId="220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distributed"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30" xfId="0" applyNumberFormat="1" applyFont="1" applyFill="1" applyBorder="1" applyAlignment="1" applyProtection="1">
      <alignment horizontal="center" vertical="center"/>
      <protection/>
    </xf>
    <xf numFmtId="217" fontId="0" fillId="0" borderId="30" xfId="0" applyNumberFormat="1" applyFont="1" applyFill="1" applyBorder="1" applyAlignment="1" applyProtection="1">
      <alignment horizontal="center" vertical="center"/>
      <protection/>
    </xf>
    <xf numFmtId="217" fontId="0" fillId="0" borderId="31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32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 applyProtection="1">
      <alignment horizontal="center" vertical="center"/>
      <protection/>
    </xf>
    <xf numFmtId="38" fontId="29" fillId="0" borderId="25" xfId="0" applyNumberFormat="1" applyFont="1" applyFill="1" applyBorder="1" applyAlignment="1">
      <alignment vertical="center"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5" xfId="0" applyNumberFormat="1" applyFont="1" applyFill="1" applyBorder="1" applyAlignment="1">
      <alignment vertical="center"/>
    </xf>
    <xf numFmtId="223" fontId="35" fillId="0" borderId="0" xfId="0" applyNumberFormat="1" applyFont="1" applyFill="1" applyBorder="1" applyAlignment="1">
      <alignment horizontal="right"/>
    </xf>
    <xf numFmtId="223" fontId="0" fillId="0" borderId="0" xfId="0" applyNumberFormat="1" applyFont="1" applyFill="1" applyBorder="1" applyAlignment="1" applyProtection="1">
      <alignment vertical="center"/>
      <protection/>
    </xf>
    <xf numFmtId="223" fontId="0" fillId="0" borderId="0" xfId="0" applyNumberFormat="1" applyFont="1" applyFill="1" applyBorder="1" applyAlignment="1" applyProtection="1">
      <alignment horizontal="right" vertical="center"/>
      <protection/>
    </xf>
    <xf numFmtId="22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3" xfId="0" applyNumberFormat="1" applyFont="1" applyFill="1" applyBorder="1" applyAlignment="1">
      <alignment vertical="center"/>
    </xf>
    <xf numFmtId="223" fontId="0" fillId="0" borderId="21" xfId="0" applyNumberFormat="1" applyFont="1" applyFill="1" applyBorder="1" applyAlignment="1" applyProtection="1">
      <alignment vertical="center"/>
      <protection/>
    </xf>
    <xf numFmtId="223" fontId="0" fillId="0" borderId="21" xfId="0" applyNumberFormat="1" applyFont="1" applyFill="1" applyBorder="1" applyAlignment="1" applyProtection="1">
      <alignment horizontal="right" vertical="center"/>
      <protection/>
    </xf>
    <xf numFmtId="223" fontId="0" fillId="0" borderId="21" xfId="0" applyNumberFormat="1" applyFont="1" applyFill="1" applyBorder="1" applyAlignment="1" applyProtection="1">
      <alignment horizontal="right" vertical="center"/>
      <protection/>
    </xf>
    <xf numFmtId="38" fontId="36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2" fontId="0" fillId="0" borderId="0" xfId="0" applyNumberFormat="1" applyFont="1" applyFill="1" applyAlignment="1">
      <alignment vertical="top"/>
    </xf>
    <xf numFmtId="222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37" fontId="29" fillId="0" borderId="34" xfId="0" applyNumberFormat="1" applyFont="1" applyFill="1" applyBorder="1" applyAlignment="1" applyProtection="1">
      <alignment horizontal="right" vertical="center"/>
      <protection/>
    </xf>
    <xf numFmtId="37" fontId="29" fillId="0" borderId="17" xfId="0" applyNumberFormat="1" applyFont="1" applyFill="1" applyBorder="1" applyAlignment="1" applyProtection="1">
      <alignment horizontal="right" vertical="center"/>
      <protection/>
    </xf>
    <xf numFmtId="37" fontId="29" fillId="0" borderId="26" xfId="0" applyNumberFormat="1" applyFont="1" applyFill="1" applyBorder="1" applyAlignment="1" applyProtection="1">
      <alignment horizontal="right" vertical="center"/>
      <protection/>
    </xf>
    <xf numFmtId="37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right" vertical="center"/>
    </xf>
    <xf numFmtId="222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29" fillId="0" borderId="34" xfId="0" applyNumberFormat="1" applyFont="1" applyFill="1" applyBorder="1" applyAlignment="1" applyProtection="1">
      <alignment/>
      <protection/>
    </xf>
    <xf numFmtId="37" fontId="29" fillId="0" borderId="17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29" fillId="0" borderId="26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206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7" fontId="29" fillId="0" borderId="34" xfId="0" applyNumberFormat="1" applyFont="1" applyFill="1" applyBorder="1" applyAlignment="1" applyProtection="1">
      <alignment horizontal="right"/>
      <protection/>
    </xf>
    <xf numFmtId="37" fontId="29" fillId="0" borderId="17" xfId="0" applyNumberFormat="1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>
      <alignment vertical="center"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26" xfId="0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6" xfId="0" applyNumberForma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30" fillId="0" borderId="26" xfId="0" applyNumberFormat="1" applyFont="1" applyFill="1" applyBorder="1" applyAlignment="1" applyProtection="1">
      <alignment/>
      <protection/>
    </xf>
    <xf numFmtId="38" fontId="0" fillId="0" borderId="0" xfId="49" applyFont="1" applyFill="1" applyAlignment="1">
      <alignment horizontal="right" vertical="center"/>
    </xf>
    <xf numFmtId="207" fontId="0" fillId="0" borderId="26" xfId="42" applyNumberFormat="1" applyFont="1" applyFill="1" applyBorder="1" applyAlignment="1" applyProtection="1">
      <alignment vertical="center"/>
      <protection/>
    </xf>
    <xf numFmtId="207" fontId="0" fillId="0" borderId="37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5" xfId="0" applyNumberForma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8" fontId="29" fillId="0" borderId="0" xfId="0" applyNumberFormat="1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right" vertical="center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right" vertical="center"/>
    </xf>
    <xf numFmtId="203" fontId="29" fillId="0" borderId="15" xfId="49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0" fillId="0" borderId="25" xfId="0" applyFont="1" applyBorder="1" applyAlignment="1">
      <alignment horizontal="right" vertical="center"/>
    </xf>
    <xf numFmtId="203" fontId="0" fillId="0" borderId="0" xfId="49" applyNumberFormat="1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" fontId="0" fillId="0" borderId="25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203" fontId="0" fillId="0" borderId="21" xfId="49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203" fontId="0" fillId="0" borderId="14" xfId="49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212" fontId="38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22" fontId="25" fillId="0" borderId="13" xfId="0" applyNumberFormat="1" applyFont="1" applyFill="1" applyBorder="1" applyAlignment="1" applyProtection="1">
      <alignment horizontal="center" vertical="center"/>
      <protection/>
    </xf>
    <xf numFmtId="222" fontId="25" fillId="0" borderId="41" xfId="0" applyNumberFormat="1" applyFont="1" applyFill="1" applyBorder="1" applyAlignment="1" applyProtection="1">
      <alignment horizontal="center" vertical="center"/>
      <protection/>
    </xf>
    <xf numFmtId="222" fontId="25" fillId="0" borderId="32" xfId="0" applyNumberFormat="1" applyFont="1" applyFill="1" applyBorder="1" applyAlignment="1" applyProtection="1">
      <alignment horizontal="center" vertical="center" wrapText="1"/>
      <protection/>
    </xf>
    <xf numFmtId="222" fontId="25" fillId="0" borderId="22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222" fontId="0" fillId="0" borderId="13" xfId="0" applyNumberFormat="1" applyFont="1" applyFill="1" applyBorder="1" applyAlignment="1" applyProtection="1">
      <alignment horizontal="center" vertical="center"/>
      <protection/>
    </xf>
    <xf numFmtId="222" fontId="0" fillId="0" borderId="41" xfId="0" applyNumberFormat="1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 wrapText="1"/>
      <protection/>
    </xf>
    <xf numFmtId="222" fontId="0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22" fontId="0" fillId="0" borderId="43" xfId="0" applyNumberFormat="1" applyFont="1" applyFill="1" applyBorder="1" applyAlignment="1" applyProtection="1">
      <alignment horizontal="center" vertical="center"/>
      <protection/>
    </xf>
    <xf numFmtId="222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22" fontId="25" fillId="0" borderId="2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222" fontId="0" fillId="0" borderId="12" xfId="0" applyNumberFormat="1" applyFont="1" applyFill="1" applyBorder="1" applyAlignment="1">
      <alignment horizontal="center" vertical="center"/>
    </xf>
    <xf numFmtId="222" fontId="0" fillId="0" borderId="12" xfId="0" applyNumberFormat="1" applyFont="1" applyFill="1" applyBorder="1" applyAlignment="1">
      <alignment horizontal="center" vertical="center" wrapText="1"/>
    </xf>
    <xf numFmtId="222" fontId="2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繊維" xfId="61"/>
    <cellStyle name="標準_速報" xfId="62"/>
    <cellStyle name="Followed Hyperlink" xfId="63"/>
    <cellStyle name="未定義" xfId="64"/>
    <cellStyle name="良い" xfId="65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5</xdr:col>
      <xdr:colOff>1209675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66675" y="981075"/>
          <a:ext cx="2428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161925</xdr:rowOff>
    </xdr:from>
    <xdr:to>
      <xdr:col>4</xdr:col>
      <xdr:colOff>180975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04900" y="707707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152400</xdr:rowOff>
    </xdr:from>
    <xdr:to>
      <xdr:col>4</xdr:col>
      <xdr:colOff>133350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57275" y="81343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200025</xdr:rowOff>
    </xdr:from>
    <xdr:to>
      <xdr:col>3</xdr:col>
      <xdr:colOff>161925</xdr:colOff>
      <xdr:row>13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847725" y="2905125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161925</xdr:rowOff>
    </xdr:from>
    <xdr:to>
      <xdr:col>3</xdr:col>
      <xdr:colOff>180975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47725" y="3609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43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08"/>
  <sheetViews>
    <sheetView zoomScale="75" zoomScaleNormal="75" zoomScalePageLayoutView="0" workbookViewId="0" topLeftCell="E1">
      <selection activeCell="T6" sqref="T6:T9"/>
    </sheetView>
  </sheetViews>
  <sheetFormatPr defaultColWidth="10.69921875" defaultRowHeight="15"/>
  <cols>
    <col min="1" max="1" width="19.296875" style="6" customWidth="1"/>
    <col min="2" max="11" width="10.19921875" style="6" customWidth="1"/>
    <col min="12" max="12" width="11.796875" style="6" customWidth="1"/>
    <col min="13" max="13" width="10.19921875" style="6" customWidth="1"/>
    <col min="14" max="14" width="13.19921875" style="6" customWidth="1"/>
    <col min="15" max="15" width="11.69921875" style="6" customWidth="1"/>
    <col min="16" max="16" width="10.19921875" style="6" customWidth="1"/>
    <col min="17" max="17" width="11.69921875" style="6" customWidth="1"/>
    <col min="18" max="18" width="11.796875" style="6" customWidth="1"/>
    <col min="19" max="20" width="10.19921875" style="6" customWidth="1"/>
    <col min="21" max="21" width="2.69921875" style="6" customWidth="1"/>
    <col min="22" max="16384" width="10.69921875" style="6" customWidth="1"/>
  </cols>
  <sheetData>
    <row r="1" spans="1:21" s="5" customFormat="1" ht="19.5" customHeight="1">
      <c r="A1" s="1" t="s">
        <v>59</v>
      </c>
      <c r="C1" s="65"/>
      <c r="U1" s="2" t="s">
        <v>107</v>
      </c>
    </row>
    <row r="2" spans="1:21" ht="24.75" customHeight="1">
      <c r="A2" s="348" t="s">
        <v>177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1" ht="19.5" customHeight="1">
      <c r="A3" s="349" t="s">
        <v>178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</row>
    <row r="4" spans="1:21" ht="18" customHeight="1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7" t="s">
        <v>179</v>
      </c>
    </row>
    <row r="5" spans="1:21" ht="15" customHeight="1">
      <c r="A5" s="350" t="s">
        <v>208</v>
      </c>
      <c r="B5" s="338" t="s">
        <v>180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15" customHeight="1">
      <c r="A6" s="351"/>
      <c r="B6" s="339"/>
      <c r="C6" s="353" t="s">
        <v>209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9"/>
      <c r="T6" s="353" t="s">
        <v>210</v>
      </c>
      <c r="U6" s="9"/>
    </row>
    <row r="7" spans="1:21" ht="15" customHeight="1">
      <c r="A7" s="351"/>
      <c r="B7" s="339"/>
      <c r="C7" s="339"/>
      <c r="D7" s="67"/>
      <c r="E7" s="344" t="s">
        <v>38</v>
      </c>
      <c r="F7" s="344" t="s">
        <v>39</v>
      </c>
      <c r="G7" s="64"/>
      <c r="H7" s="68"/>
      <c r="I7" s="68"/>
      <c r="J7" s="68"/>
      <c r="K7" s="69"/>
      <c r="L7" s="344" t="s">
        <v>40</v>
      </c>
      <c r="M7" s="70"/>
      <c r="N7" s="344" t="s">
        <v>41</v>
      </c>
      <c r="O7" s="344" t="s">
        <v>42</v>
      </c>
      <c r="P7" s="70"/>
      <c r="Q7" s="344" t="s">
        <v>67</v>
      </c>
      <c r="R7" s="344" t="s">
        <v>68</v>
      </c>
      <c r="S7" s="347" t="s">
        <v>285</v>
      </c>
      <c r="T7" s="354"/>
      <c r="U7" s="341" t="s">
        <v>211</v>
      </c>
    </row>
    <row r="8" spans="1:21" ht="15" customHeight="1">
      <c r="A8" s="351"/>
      <c r="B8" s="339"/>
      <c r="C8" s="339"/>
      <c r="D8" s="19" t="s">
        <v>212</v>
      </c>
      <c r="E8" s="345"/>
      <c r="F8" s="345"/>
      <c r="G8" s="70" t="s">
        <v>30</v>
      </c>
      <c r="H8" s="342" t="s">
        <v>31</v>
      </c>
      <c r="I8" s="342" t="s">
        <v>32</v>
      </c>
      <c r="J8" s="342" t="s">
        <v>33</v>
      </c>
      <c r="K8" s="342" t="s">
        <v>34</v>
      </c>
      <c r="L8" s="345"/>
      <c r="M8" s="70" t="s">
        <v>35</v>
      </c>
      <c r="N8" s="345"/>
      <c r="O8" s="345"/>
      <c r="P8" s="70" t="s">
        <v>36</v>
      </c>
      <c r="Q8" s="345"/>
      <c r="R8" s="345"/>
      <c r="S8" s="345"/>
      <c r="T8" s="354"/>
      <c r="U8" s="341"/>
    </row>
    <row r="9" spans="1:21" ht="15" customHeight="1">
      <c r="A9" s="352"/>
      <c r="B9" s="340"/>
      <c r="C9" s="340"/>
      <c r="D9" s="63"/>
      <c r="E9" s="346"/>
      <c r="F9" s="346"/>
      <c r="G9" s="69"/>
      <c r="H9" s="343"/>
      <c r="I9" s="343"/>
      <c r="J9" s="343"/>
      <c r="K9" s="343"/>
      <c r="L9" s="346"/>
      <c r="M9" s="69"/>
      <c r="N9" s="346"/>
      <c r="O9" s="346"/>
      <c r="P9" s="69"/>
      <c r="Q9" s="346"/>
      <c r="R9" s="346"/>
      <c r="S9" s="346"/>
      <c r="T9" s="355"/>
      <c r="U9" s="341"/>
    </row>
    <row r="10" spans="1:21" ht="15" customHeight="1">
      <c r="A10" s="71" t="s">
        <v>37</v>
      </c>
      <c r="B10" s="72">
        <v>10000</v>
      </c>
      <c r="C10" s="72">
        <v>9997.8</v>
      </c>
      <c r="D10" s="72">
        <v>130.4</v>
      </c>
      <c r="E10" s="72">
        <v>167.4</v>
      </c>
      <c r="F10" s="72">
        <v>743.6</v>
      </c>
      <c r="G10" s="72">
        <v>5158.2</v>
      </c>
      <c r="H10" s="72">
        <v>2678</v>
      </c>
      <c r="I10" s="72">
        <v>1823.2</v>
      </c>
      <c r="J10" s="72">
        <v>644.4</v>
      </c>
      <c r="K10" s="72">
        <v>12.6</v>
      </c>
      <c r="L10" s="72">
        <v>352.3</v>
      </c>
      <c r="M10" s="72">
        <v>617.1</v>
      </c>
      <c r="N10" s="72">
        <v>261.5</v>
      </c>
      <c r="O10" s="72">
        <v>122.3</v>
      </c>
      <c r="P10" s="72">
        <v>1164.5</v>
      </c>
      <c r="Q10" s="72">
        <v>95.9</v>
      </c>
      <c r="R10" s="72">
        <v>559</v>
      </c>
      <c r="S10" s="72">
        <v>625.6</v>
      </c>
      <c r="T10" s="72">
        <v>2.2</v>
      </c>
      <c r="U10" s="72" t="s">
        <v>211</v>
      </c>
    </row>
    <row r="11" spans="1:21" ht="15" customHeight="1">
      <c r="A11" s="7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5" customHeight="1">
      <c r="A12" s="98" t="s">
        <v>325</v>
      </c>
      <c r="B12" s="75">
        <v>114</v>
      </c>
      <c r="C12" s="75">
        <v>114</v>
      </c>
      <c r="D12" s="75">
        <v>124.4</v>
      </c>
      <c r="E12" s="75">
        <v>84</v>
      </c>
      <c r="F12" s="75">
        <v>102.8</v>
      </c>
      <c r="G12" s="75">
        <v>120.9</v>
      </c>
      <c r="H12" s="75">
        <v>123.3</v>
      </c>
      <c r="I12" s="75">
        <v>119.6</v>
      </c>
      <c r="J12" s="75">
        <v>115.3</v>
      </c>
      <c r="K12" s="75">
        <v>95.5</v>
      </c>
      <c r="L12" s="75">
        <v>94.3</v>
      </c>
      <c r="M12" s="75">
        <v>153.6</v>
      </c>
      <c r="N12" s="75">
        <v>100</v>
      </c>
      <c r="O12" s="75">
        <v>95.4</v>
      </c>
      <c r="P12" s="75">
        <v>96.9</v>
      </c>
      <c r="Q12" s="75">
        <v>83.4</v>
      </c>
      <c r="R12" s="75">
        <v>105.5</v>
      </c>
      <c r="S12" s="75">
        <v>101.9</v>
      </c>
      <c r="T12" s="75">
        <v>80.7</v>
      </c>
      <c r="U12" s="75" t="s">
        <v>211</v>
      </c>
    </row>
    <row r="13" spans="1:21" ht="15" customHeight="1">
      <c r="A13" s="99" t="s">
        <v>160</v>
      </c>
      <c r="B13" s="75">
        <v>105.9</v>
      </c>
      <c r="C13" s="75">
        <v>105.9</v>
      </c>
      <c r="D13" s="75">
        <v>135.5</v>
      </c>
      <c r="E13" s="75">
        <v>78.2</v>
      </c>
      <c r="F13" s="75">
        <v>96.7</v>
      </c>
      <c r="G13" s="75">
        <v>114.2</v>
      </c>
      <c r="H13" s="75">
        <v>112</v>
      </c>
      <c r="I13" s="75">
        <v>113.7</v>
      </c>
      <c r="J13" s="75">
        <v>124.9</v>
      </c>
      <c r="K13" s="75">
        <v>81.9</v>
      </c>
      <c r="L13" s="75">
        <v>94.6</v>
      </c>
      <c r="M13" s="75">
        <v>125.9</v>
      </c>
      <c r="N13" s="75">
        <v>94</v>
      </c>
      <c r="O13" s="75">
        <v>96.4</v>
      </c>
      <c r="P13" s="75">
        <v>90.4</v>
      </c>
      <c r="Q13" s="75">
        <v>76.6</v>
      </c>
      <c r="R13" s="75">
        <v>89.4</v>
      </c>
      <c r="S13" s="75">
        <v>91.4</v>
      </c>
      <c r="T13" s="75">
        <v>84.9</v>
      </c>
      <c r="U13" s="75" t="s">
        <v>211</v>
      </c>
    </row>
    <row r="14" spans="1:21" ht="15" customHeight="1">
      <c r="A14" s="99" t="s">
        <v>182</v>
      </c>
      <c r="B14" s="75">
        <v>76.2</v>
      </c>
      <c r="C14" s="75">
        <v>76.2</v>
      </c>
      <c r="D14" s="75">
        <v>94.5</v>
      </c>
      <c r="E14" s="75">
        <v>79.5</v>
      </c>
      <c r="F14" s="75">
        <v>72.7</v>
      </c>
      <c r="G14" s="75">
        <v>71.2</v>
      </c>
      <c r="H14" s="75">
        <v>54.6</v>
      </c>
      <c r="I14" s="75">
        <v>102.8</v>
      </c>
      <c r="J14" s="75">
        <v>50.7</v>
      </c>
      <c r="K14" s="75">
        <v>57.4</v>
      </c>
      <c r="L14" s="75">
        <v>74.8</v>
      </c>
      <c r="M14" s="75">
        <v>127.4</v>
      </c>
      <c r="N14" s="75">
        <v>73</v>
      </c>
      <c r="O14" s="75">
        <v>83.9</v>
      </c>
      <c r="P14" s="75">
        <v>63.5</v>
      </c>
      <c r="Q14" s="75">
        <v>62.8</v>
      </c>
      <c r="R14" s="75">
        <v>89</v>
      </c>
      <c r="S14" s="75">
        <v>80.8</v>
      </c>
      <c r="T14" s="75">
        <v>88</v>
      </c>
      <c r="U14" s="75" t="s">
        <v>211</v>
      </c>
    </row>
    <row r="15" spans="1:21" ht="15" customHeight="1">
      <c r="A15" s="99" t="s">
        <v>56</v>
      </c>
      <c r="B15" s="75">
        <v>104</v>
      </c>
      <c r="C15" s="75">
        <v>104</v>
      </c>
      <c r="D15" s="75">
        <v>100.4</v>
      </c>
      <c r="E15" s="75">
        <v>93.4</v>
      </c>
      <c r="F15" s="75">
        <v>82.5</v>
      </c>
      <c r="G15" s="75">
        <v>121.1</v>
      </c>
      <c r="H15" s="75">
        <v>79.9</v>
      </c>
      <c r="I15" s="75">
        <v>196.9</v>
      </c>
      <c r="J15" s="75">
        <v>78.5</v>
      </c>
      <c r="K15" s="75">
        <v>69.8</v>
      </c>
      <c r="L15" s="75">
        <v>71.5</v>
      </c>
      <c r="M15" s="75">
        <v>139.9</v>
      </c>
      <c r="N15" s="75">
        <v>77.7</v>
      </c>
      <c r="O15" s="75">
        <v>90.7</v>
      </c>
      <c r="P15" s="75">
        <v>69.5</v>
      </c>
      <c r="Q15" s="75">
        <v>67.8</v>
      </c>
      <c r="R15" s="75">
        <v>77.1</v>
      </c>
      <c r="S15" s="75">
        <v>82.4</v>
      </c>
      <c r="T15" s="75">
        <v>78.4</v>
      </c>
      <c r="U15" s="75"/>
    </row>
    <row r="16" spans="1:21" s="4" customFormat="1" ht="15" customHeight="1">
      <c r="A16" s="79" t="s">
        <v>324</v>
      </c>
      <c r="B16" s="80">
        <v>107.6</v>
      </c>
      <c r="C16" s="81">
        <v>107.6</v>
      </c>
      <c r="D16" s="81">
        <v>111.2</v>
      </c>
      <c r="E16" s="81">
        <v>93.4</v>
      </c>
      <c r="F16" s="81">
        <v>85.7</v>
      </c>
      <c r="G16" s="81">
        <v>127.7</v>
      </c>
      <c r="H16" s="82">
        <v>102.1</v>
      </c>
      <c r="I16" s="81">
        <v>178.2</v>
      </c>
      <c r="J16" s="81">
        <v>91.6</v>
      </c>
      <c r="K16" s="81">
        <v>104.8</v>
      </c>
      <c r="L16" s="81">
        <v>78.4</v>
      </c>
      <c r="M16" s="81">
        <v>137.3</v>
      </c>
      <c r="N16" s="81">
        <v>76</v>
      </c>
      <c r="O16" s="81">
        <v>87</v>
      </c>
      <c r="P16" s="81">
        <v>74.7</v>
      </c>
      <c r="Q16" s="81">
        <v>81.9</v>
      </c>
      <c r="R16" s="81">
        <v>64.3</v>
      </c>
      <c r="S16" s="81">
        <v>80.1</v>
      </c>
      <c r="T16" s="81">
        <v>62.3</v>
      </c>
      <c r="U16" s="3"/>
    </row>
    <row r="17" spans="1:21" ht="15" customHeight="1">
      <c r="A17" s="1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5" customHeight="1">
      <c r="A18" s="98" t="s">
        <v>1</v>
      </c>
      <c r="B18" s="76">
        <v>76.2</v>
      </c>
      <c r="C18" s="77">
        <v>76.2</v>
      </c>
      <c r="D18" s="77">
        <v>103.7</v>
      </c>
      <c r="E18" s="77">
        <v>77.6</v>
      </c>
      <c r="F18" s="77">
        <v>77.3</v>
      </c>
      <c r="G18" s="77">
        <v>64.2</v>
      </c>
      <c r="H18" s="77">
        <v>57.7</v>
      </c>
      <c r="I18" s="77">
        <v>80.5</v>
      </c>
      <c r="J18" s="77">
        <v>56.2</v>
      </c>
      <c r="K18" s="77">
        <v>52.1</v>
      </c>
      <c r="L18" s="77">
        <v>87.8</v>
      </c>
      <c r="M18" s="77">
        <v>145.3</v>
      </c>
      <c r="N18" s="77">
        <v>70.4</v>
      </c>
      <c r="O18" s="77">
        <v>85.2</v>
      </c>
      <c r="P18" s="77">
        <v>73.5</v>
      </c>
      <c r="Q18" s="77">
        <v>54.7</v>
      </c>
      <c r="R18" s="77">
        <v>89.2</v>
      </c>
      <c r="S18" s="77">
        <v>84.2</v>
      </c>
      <c r="T18" s="77">
        <v>121.6</v>
      </c>
      <c r="U18" s="65" t="s">
        <v>211</v>
      </c>
    </row>
    <row r="19" spans="1:21" ht="15" customHeight="1">
      <c r="A19" s="83" t="s">
        <v>183</v>
      </c>
      <c r="B19" s="76">
        <v>73.1</v>
      </c>
      <c r="C19" s="77">
        <v>73.1</v>
      </c>
      <c r="D19" s="77">
        <v>111.4</v>
      </c>
      <c r="E19" s="77">
        <v>68.4</v>
      </c>
      <c r="F19" s="77">
        <v>60.7</v>
      </c>
      <c r="G19" s="77">
        <v>63.8</v>
      </c>
      <c r="H19" s="77">
        <v>51</v>
      </c>
      <c r="I19" s="77">
        <v>87.1</v>
      </c>
      <c r="J19" s="77">
        <v>49.5</v>
      </c>
      <c r="K19" s="77">
        <v>57.8</v>
      </c>
      <c r="L19" s="77">
        <v>83.1</v>
      </c>
      <c r="M19" s="77">
        <v>137.1</v>
      </c>
      <c r="N19" s="77">
        <v>56.5</v>
      </c>
      <c r="O19" s="77">
        <v>79.4</v>
      </c>
      <c r="P19" s="77">
        <v>69.2</v>
      </c>
      <c r="Q19" s="77">
        <v>64</v>
      </c>
      <c r="R19" s="77">
        <v>90.3</v>
      </c>
      <c r="S19" s="77">
        <v>76.8</v>
      </c>
      <c r="T19" s="77">
        <v>79.2</v>
      </c>
      <c r="U19" s="65" t="s">
        <v>211</v>
      </c>
    </row>
    <row r="20" spans="1:21" ht="15" customHeight="1">
      <c r="A20" s="83" t="s">
        <v>184</v>
      </c>
      <c r="B20" s="76">
        <v>72.1</v>
      </c>
      <c r="C20" s="77">
        <v>72.1</v>
      </c>
      <c r="D20" s="77">
        <v>135.2</v>
      </c>
      <c r="E20" s="77">
        <v>62.8</v>
      </c>
      <c r="F20" s="77">
        <v>63.4</v>
      </c>
      <c r="G20" s="77">
        <v>64.2</v>
      </c>
      <c r="H20" s="77">
        <v>56.5</v>
      </c>
      <c r="I20" s="77">
        <v>86.1</v>
      </c>
      <c r="J20" s="77">
        <v>37.7</v>
      </c>
      <c r="K20" s="77">
        <v>58.4</v>
      </c>
      <c r="L20" s="77">
        <v>76.9</v>
      </c>
      <c r="M20" s="77">
        <v>138.7</v>
      </c>
      <c r="N20" s="77">
        <v>58.7</v>
      </c>
      <c r="O20" s="77">
        <v>69.7</v>
      </c>
      <c r="P20" s="77">
        <v>61.8</v>
      </c>
      <c r="Q20" s="77">
        <v>61.8</v>
      </c>
      <c r="R20" s="77">
        <v>92.8</v>
      </c>
      <c r="S20" s="77">
        <v>82</v>
      </c>
      <c r="T20" s="77">
        <v>80.7</v>
      </c>
      <c r="U20" s="65" t="s">
        <v>211</v>
      </c>
    </row>
    <row r="21" spans="1:21" ht="15" customHeight="1">
      <c r="A21" s="83" t="s">
        <v>197</v>
      </c>
      <c r="B21" s="76">
        <v>71.4</v>
      </c>
      <c r="C21" s="77">
        <v>71.4</v>
      </c>
      <c r="D21" s="77">
        <v>78</v>
      </c>
      <c r="E21" s="77">
        <v>80.2</v>
      </c>
      <c r="F21" s="77">
        <v>71.3</v>
      </c>
      <c r="G21" s="77">
        <v>62.7</v>
      </c>
      <c r="H21" s="77">
        <v>48.8</v>
      </c>
      <c r="I21" s="77">
        <v>90.8</v>
      </c>
      <c r="J21" s="77">
        <v>48.6</v>
      </c>
      <c r="K21" s="77">
        <v>47.7</v>
      </c>
      <c r="L21" s="77">
        <v>70.3</v>
      </c>
      <c r="M21" s="77">
        <v>122.4</v>
      </c>
      <c r="N21" s="77">
        <v>67.5</v>
      </c>
      <c r="O21" s="77">
        <v>83</v>
      </c>
      <c r="P21" s="77">
        <v>63.2</v>
      </c>
      <c r="Q21" s="77">
        <v>56.6</v>
      </c>
      <c r="R21" s="77">
        <v>89.5</v>
      </c>
      <c r="S21" s="77">
        <v>85.1</v>
      </c>
      <c r="T21" s="77">
        <v>88.8</v>
      </c>
      <c r="U21" s="65" t="s">
        <v>211</v>
      </c>
    </row>
    <row r="22" spans="1:21" ht="15" customHeight="1">
      <c r="A22" s="83" t="s">
        <v>198</v>
      </c>
      <c r="B22" s="76">
        <v>73.1</v>
      </c>
      <c r="C22" s="77">
        <v>73.1</v>
      </c>
      <c r="D22" s="77">
        <v>86.1</v>
      </c>
      <c r="E22" s="77">
        <v>79.6</v>
      </c>
      <c r="F22" s="77">
        <v>69.8</v>
      </c>
      <c r="G22" s="77">
        <v>72.6</v>
      </c>
      <c r="H22" s="77">
        <v>51.3</v>
      </c>
      <c r="I22" s="77">
        <v>106.1</v>
      </c>
      <c r="J22" s="77">
        <v>47.5</v>
      </c>
      <c r="K22" s="77">
        <v>123</v>
      </c>
      <c r="L22" s="77">
        <v>68.1</v>
      </c>
      <c r="M22" s="77">
        <v>105.3</v>
      </c>
      <c r="N22" s="77">
        <v>75.2</v>
      </c>
      <c r="O22" s="77">
        <v>81.5</v>
      </c>
      <c r="P22" s="77">
        <v>61.9</v>
      </c>
      <c r="Q22" s="77">
        <v>72.1</v>
      </c>
      <c r="R22" s="77">
        <v>92.6</v>
      </c>
      <c r="S22" s="77">
        <v>69.8</v>
      </c>
      <c r="T22" s="77">
        <v>90.8</v>
      </c>
      <c r="U22" s="65" t="s">
        <v>211</v>
      </c>
    </row>
    <row r="23" spans="1:21" ht="15" customHeight="1">
      <c r="A23" s="83" t="s">
        <v>199</v>
      </c>
      <c r="B23" s="76">
        <v>74.8</v>
      </c>
      <c r="C23" s="77">
        <v>74.8</v>
      </c>
      <c r="D23" s="77">
        <v>81.9</v>
      </c>
      <c r="E23" s="77">
        <v>80.3</v>
      </c>
      <c r="F23" s="77">
        <v>76.2</v>
      </c>
      <c r="G23" s="77">
        <v>68.7</v>
      </c>
      <c r="H23" s="77">
        <v>41.5</v>
      </c>
      <c r="I23" s="77">
        <v>116.7</v>
      </c>
      <c r="J23" s="77">
        <v>44</v>
      </c>
      <c r="K23" s="77">
        <v>32.6</v>
      </c>
      <c r="L23" s="77">
        <v>74.3</v>
      </c>
      <c r="M23" s="77">
        <v>136.1</v>
      </c>
      <c r="N23" s="77">
        <v>72.3</v>
      </c>
      <c r="O23" s="77">
        <v>87.3</v>
      </c>
      <c r="P23" s="77">
        <v>61.5</v>
      </c>
      <c r="Q23" s="77">
        <v>66.6</v>
      </c>
      <c r="R23" s="77">
        <v>88.1</v>
      </c>
      <c r="S23" s="77">
        <v>76.8</v>
      </c>
      <c r="T23" s="77">
        <v>69</v>
      </c>
      <c r="U23" s="65" t="s">
        <v>211</v>
      </c>
    </row>
    <row r="24" spans="1:21" ht="15" customHeight="1">
      <c r="A24" s="83" t="s">
        <v>185</v>
      </c>
      <c r="B24" s="76">
        <v>77.5</v>
      </c>
      <c r="C24" s="77">
        <v>77.5</v>
      </c>
      <c r="D24" s="77">
        <v>84.4</v>
      </c>
      <c r="E24" s="77">
        <v>86.2</v>
      </c>
      <c r="F24" s="77">
        <v>76.8</v>
      </c>
      <c r="G24" s="77">
        <v>72.2</v>
      </c>
      <c r="H24" s="77">
        <v>51.9</v>
      </c>
      <c r="I24" s="77">
        <v>108.1</v>
      </c>
      <c r="J24" s="77">
        <v>49.1</v>
      </c>
      <c r="K24" s="77">
        <v>44.4</v>
      </c>
      <c r="L24" s="77">
        <v>77.8</v>
      </c>
      <c r="M24" s="77">
        <v>126</v>
      </c>
      <c r="N24" s="77">
        <v>79.6</v>
      </c>
      <c r="O24" s="77">
        <v>95</v>
      </c>
      <c r="P24" s="77">
        <v>60.8</v>
      </c>
      <c r="Q24" s="77">
        <v>61.4</v>
      </c>
      <c r="R24" s="77">
        <v>92.5</v>
      </c>
      <c r="S24" s="77">
        <v>80.8</v>
      </c>
      <c r="T24" s="77">
        <v>73</v>
      </c>
      <c r="U24" s="65" t="s">
        <v>211</v>
      </c>
    </row>
    <row r="25" spans="1:21" ht="15" customHeight="1">
      <c r="A25" s="83" t="s">
        <v>186</v>
      </c>
      <c r="B25" s="76">
        <v>76.6</v>
      </c>
      <c r="C25" s="77">
        <v>76.6</v>
      </c>
      <c r="D25" s="77">
        <v>90.4</v>
      </c>
      <c r="E25" s="77">
        <v>82.8</v>
      </c>
      <c r="F25" s="77">
        <v>79.5</v>
      </c>
      <c r="G25" s="77">
        <v>74.4</v>
      </c>
      <c r="H25" s="77">
        <v>61.4</v>
      </c>
      <c r="I25" s="77">
        <v>104.7</v>
      </c>
      <c r="J25" s="77">
        <v>46.2</v>
      </c>
      <c r="K25" s="77">
        <v>75.1</v>
      </c>
      <c r="L25" s="77">
        <v>69.8</v>
      </c>
      <c r="M25" s="77">
        <v>106.8</v>
      </c>
      <c r="N25" s="77">
        <v>76.7</v>
      </c>
      <c r="O25" s="77">
        <v>84.1</v>
      </c>
      <c r="P25" s="77">
        <v>60.6</v>
      </c>
      <c r="Q25" s="77">
        <v>62.9</v>
      </c>
      <c r="R25" s="77">
        <v>86</v>
      </c>
      <c r="S25" s="77">
        <v>84.6</v>
      </c>
      <c r="T25" s="77">
        <v>76</v>
      </c>
      <c r="U25" s="65" t="s">
        <v>211</v>
      </c>
    </row>
    <row r="26" spans="1:21" ht="15" customHeight="1">
      <c r="A26" s="83" t="s">
        <v>187</v>
      </c>
      <c r="B26" s="76">
        <v>77.4</v>
      </c>
      <c r="C26" s="77">
        <v>77.4</v>
      </c>
      <c r="D26" s="77">
        <v>92.1</v>
      </c>
      <c r="E26" s="77">
        <v>84</v>
      </c>
      <c r="F26" s="77">
        <v>85.8</v>
      </c>
      <c r="G26" s="77">
        <v>72.3</v>
      </c>
      <c r="H26" s="77">
        <v>54.9</v>
      </c>
      <c r="I26" s="77">
        <v>104.5</v>
      </c>
      <c r="J26" s="77">
        <v>51</v>
      </c>
      <c r="K26" s="77">
        <v>45.8</v>
      </c>
      <c r="L26" s="77">
        <v>73.7</v>
      </c>
      <c r="M26" s="77">
        <v>127</v>
      </c>
      <c r="N26" s="77">
        <v>79.2</v>
      </c>
      <c r="O26" s="77">
        <v>86.2</v>
      </c>
      <c r="P26" s="77">
        <v>62.5</v>
      </c>
      <c r="Q26" s="77">
        <v>65.6</v>
      </c>
      <c r="R26" s="77">
        <v>91.3</v>
      </c>
      <c r="S26" s="77">
        <v>87.8</v>
      </c>
      <c r="T26" s="77">
        <v>83.5</v>
      </c>
      <c r="U26" s="65" t="s">
        <v>211</v>
      </c>
    </row>
    <row r="27" spans="1:21" ht="15" customHeight="1">
      <c r="A27" s="83" t="s">
        <v>200</v>
      </c>
      <c r="B27" s="76">
        <v>76.9</v>
      </c>
      <c r="C27" s="77">
        <v>76.8</v>
      </c>
      <c r="D27" s="77">
        <v>81.1</v>
      </c>
      <c r="E27" s="77">
        <v>85.3</v>
      </c>
      <c r="F27" s="77">
        <v>73.9</v>
      </c>
      <c r="G27" s="77">
        <v>71.7</v>
      </c>
      <c r="H27" s="77">
        <v>48.7</v>
      </c>
      <c r="I27" s="77">
        <v>105.7</v>
      </c>
      <c r="J27" s="77">
        <v>69.5</v>
      </c>
      <c r="K27" s="77">
        <v>46.2</v>
      </c>
      <c r="L27" s="77">
        <v>71.6</v>
      </c>
      <c r="M27" s="77">
        <v>122.9</v>
      </c>
      <c r="N27" s="77">
        <v>77.8</v>
      </c>
      <c r="O27" s="77">
        <v>85</v>
      </c>
      <c r="P27" s="77">
        <v>62.3</v>
      </c>
      <c r="Q27" s="77">
        <v>61.4</v>
      </c>
      <c r="R27" s="77">
        <v>86.3</v>
      </c>
      <c r="S27" s="77">
        <v>78.9</v>
      </c>
      <c r="T27" s="77">
        <v>124.5</v>
      </c>
      <c r="U27" s="65" t="s">
        <v>211</v>
      </c>
    </row>
    <row r="28" spans="1:21" ht="15" customHeight="1">
      <c r="A28" s="83" t="s">
        <v>130</v>
      </c>
      <c r="B28" s="76">
        <v>80.4</v>
      </c>
      <c r="C28" s="77">
        <v>80.3</v>
      </c>
      <c r="D28" s="77">
        <v>98.6</v>
      </c>
      <c r="E28" s="77">
        <v>79.4</v>
      </c>
      <c r="F28" s="77">
        <v>67.9</v>
      </c>
      <c r="G28" s="77">
        <v>79.5</v>
      </c>
      <c r="H28" s="77">
        <v>57.4</v>
      </c>
      <c r="I28" s="77">
        <v>119.3</v>
      </c>
      <c r="J28" s="77">
        <v>55.7</v>
      </c>
      <c r="K28" s="77">
        <v>49.5</v>
      </c>
      <c r="L28" s="77">
        <v>74.6</v>
      </c>
      <c r="M28" s="77">
        <v>115.5</v>
      </c>
      <c r="N28" s="77">
        <v>82.4</v>
      </c>
      <c r="O28" s="77">
        <v>86.6</v>
      </c>
      <c r="P28" s="77">
        <v>63.2</v>
      </c>
      <c r="Q28" s="77">
        <v>64.1</v>
      </c>
      <c r="R28" s="77">
        <v>87</v>
      </c>
      <c r="S28" s="77">
        <v>80.5</v>
      </c>
      <c r="T28" s="77">
        <v>82.4</v>
      </c>
      <c r="U28" s="65" t="s">
        <v>211</v>
      </c>
    </row>
    <row r="29" spans="1:42" ht="15" customHeight="1">
      <c r="A29" s="83" t="s">
        <v>0</v>
      </c>
      <c r="B29" s="76">
        <v>83.4</v>
      </c>
      <c r="C29" s="77">
        <v>83.4</v>
      </c>
      <c r="D29" s="77">
        <v>91.2</v>
      </c>
      <c r="E29" s="77">
        <v>84.5</v>
      </c>
      <c r="F29" s="77">
        <v>69.8</v>
      </c>
      <c r="G29" s="77">
        <v>85.5</v>
      </c>
      <c r="H29" s="77">
        <v>73.5</v>
      </c>
      <c r="I29" s="77">
        <v>116.3</v>
      </c>
      <c r="J29" s="77">
        <v>52.6</v>
      </c>
      <c r="K29" s="77">
        <v>57.2</v>
      </c>
      <c r="L29" s="77">
        <v>72.4</v>
      </c>
      <c r="M29" s="77">
        <v>133</v>
      </c>
      <c r="N29" s="77">
        <v>76.5</v>
      </c>
      <c r="O29" s="77">
        <v>82.1</v>
      </c>
      <c r="P29" s="77">
        <v>62.8</v>
      </c>
      <c r="Q29" s="77">
        <v>62.3</v>
      </c>
      <c r="R29" s="77">
        <v>85.2</v>
      </c>
      <c r="S29" s="77">
        <v>80.5</v>
      </c>
      <c r="T29" s="77">
        <v>92.5</v>
      </c>
      <c r="U29" s="77" t="s">
        <v>211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5" customHeight="1">
      <c r="A30" s="83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21" ht="15" customHeight="1">
      <c r="A31" s="100" t="s">
        <v>57</v>
      </c>
      <c r="B31" s="76">
        <v>96.5</v>
      </c>
      <c r="C31" s="77">
        <v>96.5</v>
      </c>
      <c r="D31" s="77">
        <v>96.4</v>
      </c>
      <c r="E31" s="77">
        <v>93</v>
      </c>
      <c r="F31" s="77">
        <v>69.7</v>
      </c>
      <c r="G31" s="77">
        <v>114.3</v>
      </c>
      <c r="H31" s="77">
        <v>68.5</v>
      </c>
      <c r="I31" s="77">
        <v>211.4</v>
      </c>
      <c r="J31" s="77">
        <v>64.1</v>
      </c>
      <c r="K31" s="77">
        <v>51.4</v>
      </c>
      <c r="L31" s="77">
        <v>72.1</v>
      </c>
      <c r="M31" s="77">
        <v>90.6</v>
      </c>
      <c r="N31" s="77">
        <v>78.8</v>
      </c>
      <c r="O31" s="77">
        <v>86.6</v>
      </c>
      <c r="P31" s="77">
        <v>64.6</v>
      </c>
      <c r="Q31" s="77">
        <v>63.3</v>
      </c>
      <c r="R31" s="77">
        <v>85.7</v>
      </c>
      <c r="S31" s="77">
        <v>81.9</v>
      </c>
      <c r="T31" s="77">
        <v>101.1</v>
      </c>
      <c r="U31" s="77" t="s">
        <v>211</v>
      </c>
    </row>
    <row r="32" spans="1:21" ht="15" customHeight="1">
      <c r="A32" s="83" t="s">
        <v>183</v>
      </c>
      <c r="B32" s="76">
        <v>98.1</v>
      </c>
      <c r="C32" s="77">
        <v>98.1</v>
      </c>
      <c r="D32" s="77">
        <v>94.2</v>
      </c>
      <c r="E32" s="77">
        <v>94.9</v>
      </c>
      <c r="F32" s="77">
        <v>77.2</v>
      </c>
      <c r="G32" s="77">
        <v>108.3</v>
      </c>
      <c r="H32" s="77">
        <v>64.1</v>
      </c>
      <c r="I32" s="77">
        <v>190.1</v>
      </c>
      <c r="J32" s="77">
        <v>72.8</v>
      </c>
      <c r="K32" s="77">
        <v>48.3</v>
      </c>
      <c r="L32" s="77">
        <v>71.6</v>
      </c>
      <c r="M32" s="77">
        <v>144.4</v>
      </c>
      <c r="N32" s="77">
        <v>80.5</v>
      </c>
      <c r="O32" s="77">
        <v>95</v>
      </c>
      <c r="P32" s="77">
        <v>65.7</v>
      </c>
      <c r="Q32" s="77">
        <v>65.2</v>
      </c>
      <c r="R32" s="77">
        <v>87.8</v>
      </c>
      <c r="S32" s="77">
        <v>81.8</v>
      </c>
      <c r="T32" s="77">
        <v>100.7</v>
      </c>
      <c r="U32" s="77" t="s">
        <v>211</v>
      </c>
    </row>
    <row r="33" spans="1:21" ht="15" customHeight="1">
      <c r="A33" s="83" t="s">
        <v>184</v>
      </c>
      <c r="B33" s="76">
        <v>102.8</v>
      </c>
      <c r="C33" s="77">
        <v>102.8</v>
      </c>
      <c r="D33" s="77">
        <v>101.6</v>
      </c>
      <c r="E33" s="77">
        <v>97.9</v>
      </c>
      <c r="F33" s="77">
        <v>80</v>
      </c>
      <c r="G33" s="77">
        <v>116.2</v>
      </c>
      <c r="H33" s="77">
        <v>67.2</v>
      </c>
      <c r="I33" s="77">
        <v>208.6</v>
      </c>
      <c r="J33" s="77">
        <v>74.6</v>
      </c>
      <c r="K33" s="77">
        <v>47.2</v>
      </c>
      <c r="L33" s="77">
        <v>72.1</v>
      </c>
      <c r="M33" s="77">
        <v>144.9</v>
      </c>
      <c r="N33" s="77">
        <v>79.5</v>
      </c>
      <c r="O33" s="77">
        <v>99.4</v>
      </c>
      <c r="P33" s="77">
        <v>69.6</v>
      </c>
      <c r="Q33" s="77">
        <v>64.8</v>
      </c>
      <c r="R33" s="77">
        <v>96.9</v>
      </c>
      <c r="S33" s="77">
        <v>78.7</v>
      </c>
      <c r="T33" s="77">
        <v>107.2</v>
      </c>
      <c r="U33" s="77" t="s">
        <v>211</v>
      </c>
    </row>
    <row r="34" spans="1:21" ht="15" customHeight="1">
      <c r="A34" s="83" t="s">
        <v>197</v>
      </c>
      <c r="B34" s="76">
        <v>106</v>
      </c>
      <c r="C34" s="77">
        <v>106</v>
      </c>
      <c r="D34" s="77">
        <v>93.8</v>
      </c>
      <c r="E34" s="77">
        <v>95.2</v>
      </c>
      <c r="F34" s="77">
        <v>88.3</v>
      </c>
      <c r="G34" s="77">
        <v>128.8</v>
      </c>
      <c r="H34" s="77">
        <v>81.9</v>
      </c>
      <c r="I34" s="77">
        <v>214.9</v>
      </c>
      <c r="J34" s="77">
        <v>76.3</v>
      </c>
      <c r="K34" s="77">
        <v>73</v>
      </c>
      <c r="L34" s="77">
        <v>73.7</v>
      </c>
      <c r="M34" s="77">
        <v>120.4</v>
      </c>
      <c r="N34" s="77">
        <v>82.2</v>
      </c>
      <c r="O34" s="77">
        <v>92.8</v>
      </c>
      <c r="P34" s="77">
        <v>68.2</v>
      </c>
      <c r="Q34" s="77">
        <v>69.5</v>
      </c>
      <c r="R34" s="77">
        <v>85.7</v>
      </c>
      <c r="S34" s="77">
        <v>82.8</v>
      </c>
      <c r="T34" s="77">
        <v>91.2</v>
      </c>
      <c r="U34" s="77" t="s">
        <v>211</v>
      </c>
    </row>
    <row r="35" spans="1:21" ht="15" customHeight="1">
      <c r="A35" s="83" t="s">
        <v>198</v>
      </c>
      <c r="B35" s="76">
        <v>104.5</v>
      </c>
      <c r="C35" s="77">
        <v>104.5</v>
      </c>
      <c r="D35" s="77">
        <v>103.8</v>
      </c>
      <c r="E35" s="77">
        <v>92.3</v>
      </c>
      <c r="F35" s="77">
        <v>81.4</v>
      </c>
      <c r="G35" s="77">
        <v>125.4</v>
      </c>
      <c r="H35" s="77">
        <v>76.2</v>
      </c>
      <c r="I35" s="77">
        <v>201.9</v>
      </c>
      <c r="J35" s="77">
        <v>79</v>
      </c>
      <c r="K35" s="77">
        <v>63.4</v>
      </c>
      <c r="L35" s="77">
        <v>60.9</v>
      </c>
      <c r="M35" s="77">
        <v>150.9</v>
      </c>
      <c r="N35" s="77">
        <v>77.2</v>
      </c>
      <c r="O35" s="77">
        <v>93.5</v>
      </c>
      <c r="P35" s="77">
        <v>67.4</v>
      </c>
      <c r="Q35" s="77">
        <v>70.1</v>
      </c>
      <c r="R35" s="77">
        <v>82.8</v>
      </c>
      <c r="S35" s="77">
        <v>82.7</v>
      </c>
      <c r="T35" s="77">
        <v>68.1</v>
      </c>
      <c r="U35" s="77" t="s">
        <v>211</v>
      </c>
    </row>
    <row r="36" spans="1:21" ht="15" customHeight="1">
      <c r="A36" s="83" t="s">
        <v>199</v>
      </c>
      <c r="B36" s="76">
        <v>107</v>
      </c>
      <c r="C36" s="77">
        <v>107</v>
      </c>
      <c r="D36" s="77">
        <v>113</v>
      </c>
      <c r="E36" s="77">
        <v>87.7</v>
      </c>
      <c r="F36" s="77">
        <v>89.3</v>
      </c>
      <c r="G36" s="77">
        <v>123.9</v>
      </c>
      <c r="H36" s="77">
        <v>96.9</v>
      </c>
      <c r="I36" s="77">
        <v>185.4</v>
      </c>
      <c r="J36" s="77">
        <v>94.2</v>
      </c>
      <c r="K36" s="77">
        <v>76.1</v>
      </c>
      <c r="L36" s="77">
        <v>72.6</v>
      </c>
      <c r="M36" s="77">
        <v>146.8</v>
      </c>
      <c r="N36" s="77">
        <v>78.8</v>
      </c>
      <c r="O36" s="77">
        <v>92.5</v>
      </c>
      <c r="P36" s="77">
        <v>70.4</v>
      </c>
      <c r="Q36" s="77">
        <v>67.9</v>
      </c>
      <c r="R36" s="77">
        <v>84.2</v>
      </c>
      <c r="S36" s="77">
        <v>77.6</v>
      </c>
      <c r="T36" s="77">
        <v>71.5</v>
      </c>
      <c r="U36" s="77" t="s">
        <v>211</v>
      </c>
    </row>
    <row r="37" spans="1:21" ht="15" customHeight="1">
      <c r="A37" s="83" t="s">
        <v>185</v>
      </c>
      <c r="B37" s="76">
        <v>102.7</v>
      </c>
      <c r="C37" s="77">
        <v>102.8</v>
      </c>
      <c r="D37" s="77">
        <v>93.4</v>
      </c>
      <c r="E37" s="77">
        <v>89.4</v>
      </c>
      <c r="F37" s="77">
        <v>83.6</v>
      </c>
      <c r="G37" s="77">
        <v>117.8</v>
      </c>
      <c r="H37" s="77">
        <v>74.2</v>
      </c>
      <c r="I37" s="77">
        <v>181.4</v>
      </c>
      <c r="J37" s="77">
        <v>97.1</v>
      </c>
      <c r="K37" s="77">
        <v>79.4</v>
      </c>
      <c r="L37" s="77">
        <v>75.7</v>
      </c>
      <c r="M37" s="77">
        <v>139.8</v>
      </c>
      <c r="N37" s="77">
        <v>78.2</v>
      </c>
      <c r="O37" s="77">
        <v>90.7</v>
      </c>
      <c r="P37" s="77">
        <v>70.3</v>
      </c>
      <c r="Q37" s="77">
        <v>70.4</v>
      </c>
      <c r="R37" s="77">
        <v>84.9</v>
      </c>
      <c r="S37" s="77">
        <v>78.9</v>
      </c>
      <c r="T37" s="77">
        <v>63.8</v>
      </c>
      <c r="U37" s="77" t="s">
        <v>211</v>
      </c>
    </row>
    <row r="38" spans="1:21" ht="15" customHeight="1">
      <c r="A38" s="83" t="s">
        <v>186</v>
      </c>
      <c r="B38" s="76">
        <v>108.4</v>
      </c>
      <c r="C38" s="77">
        <v>108.4</v>
      </c>
      <c r="D38" s="77">
        <v>96.3</v>
      </c>
      <c r="E38" s="77">
        <v>90.8</v>
      </c>
      <c r="F38" s="77">
        <v>87.3</v>
      </c>
      <c r="G38" s="77">
        <v>122.2</v>
      </c>
      <c r="H38" s="77">
        <v>83.5</v>
      </c>
      <c r="I38" s="77">
        <v>190.2</v>
      </c>
      <c r="J38" s="77">
        <v>90.2</v>
      </c>
      <c r="K38" s="77">
        <v>43.7</v>
      </c>
      <c r="L38" s="77">
        <v>73</v>
      </c>
      <c r="M38" s="77">
        <v>190.6</v>
      </c>
      <c r="N38" s="77">
        <v>81.1</v>
      </c>
      <c r="O38" s="77">
        <v>87.8</v>
      </c>
      <c r="P38" s="77">
        <v>71.2</v>
      </c>
      <c r="Q38" s="77">
        <v>70.3</v>
      </c>
      <c r="R38" s="77">
        <v>73</v>
      </c>
      <c r="S38" s="77">
        <v>93.7</v>
      </c>
      <c r="T38" s="77">
        <v>75.2</v>
      </c>
      <c r="U38" s="77" t="s">
        <v>211</v>
      </c>
    </row>
    <row r="39" spans="1:21" ht="15" customHeight="1">
      <c r="A39" s="83" t="s">
        <v>187</v>
      </c>
      <c r="B39" s="76">
        <v>102.1</v>
      </c>
      <c r="C39" s="77">
        <v>102.1</v>
      </c>
      <c r="D39" s="77">
        <v>95.6</v>
      </c>
      <c r="E39" s="77">
        <v>94.7</v>
      </c>
      <c r="F39" s="77">
        <v>82.6</v>
      </c>
      <c r="G39" s="77">
        <v>122.3</v>
      </c>
      <c r="H39" s="77">
        <v>77.9</v>
      </c>
      <c r="I39" s="77">
        <v>197</v>
      </c>
      <c r="J39" s="77">
        <v>79.1</v>
      </c>
      <c r="K39" s="77">
        <v>88</v>
      </c>
      <c r="L39" s="77">
        <v>71.6</v>
      </c>
      <c r="M39" s="77">
        <v>146.7</v>
      </c>
      <c r="N39" s="77">
        <v>70.5</v>
      </c>
      <c r="O39" s="77">
        <v>86.7</v>
      </c>
      <c r="P39" s="77">
        <v>71.8</v>
      </c>
      <c r="Q39" s="77">
        <v>68</v>
      </c>
      <c r="R39" s="77">
        <v>60.9</v>
      </c>
      <c r="S39" s="77">
        <v>80.2</v>
      </c>
      <c r="T39" s="77">
        <v>72.3</v>
      </c>
      <c r="U39" s="77" t="s">
        <v>211</v>
      </c>
    </row>
    <row r="40" spans="1:22" ht="15" customHeight="1">
      <c r="A40" s="83" t="s">
        <v>200</v>
      </c>
      <c r="B40" s="76">
        <v>99.2</v>
      </c>
      <c r="C40" s="77">
        <v>99.3</v>
      </c>
      <c r="D40" s="77">
        <v>100</v>
      </c>
      <c r="E40" s="77">
        <v>92.9</v>
      </c>
      <c r="F40" s="77">
        <v>72.8</v>
      </c>
      <c r="G40" s="77">
        <v>118.4</v>
      </c>
      <c r="H40" s="77">
        <v>85.8</v>
      </c>
      <c r="I40" s="77">
        <v>186.2</v>
      </c>
      <c r="J40" s="77">
        <v>76</v>
      </c>
      <c r="K40" s="77">
        <v>71</v>
      </c>
      <c r="L40" s="77">
        <v>70.3</v>
      </c>
      <c r="M40" s="77">
        <v>108.9</v>
      </c>
      <c r="N40" s="77">
        <v>68.6</v>
      </c>
      <c r="O40" s="77">
        <v>85.8</v>
      </c>
      <c r="P40" s="77">
        <v>70.9</v>
      </c>
      <c r="Q40" s="77">
        <v>64.9</v>
      </c>
      <c r="R40" s="77">
        <v>65.5</v>
      </c>
      <c r="S40" s="77">
        <v>81.2</v>
      </c>
      <c r="T40" s="77">
        <v>65.4</v>
      </c>
      <c r="U40" s="77" t="s">
        <v>211</v>
      </c>
      <c r="V40" s="75"/>
    </row>
    <row r="41" spans="1:21" ht="15" customHeight="1">
      <c r="A41" s="83" t="s">
        <v>130</v>
      </c>
      <c r="B41" s="76">
        <v>108.5</v>
      </c>
      <c r="C41" s="77">
        <v>108.5</v>
      </c>
      <c r="D41" s="77">
        <v>106.4</v>
      </c>
      <c r="E41" s="77">
        <v>95.6</v>
      </c>
      <c r="F41" s="77">
        <v>83</v>
      </c>
      <c r="G41" s="77">
        <v>124.9</v>
      </c>
      <c r="H41" s="77">
        <v>85.6</v>
      </c>
      <c r="I41" s="77">
        <v>201.7</v>
      </c>
      <c r="J41" s="77">
        <v>70.3</v>
      </c>
      <c r="K41" s="77">
        <v>98.8</v>
      </c>
      <c r="L41" s="77">
        <v>73.2</v>
      </c>
      <c r="M41" s="77">
        <v>161</v>
      </c>
      <c r="N41" s="77">
        <v>70.7</v>
      </c>
      <c r="O41" s="77">
        <v>91</v>
      </c>
      <c r="P41" s="77">
        <v>70.9</v>
      </c>
      <c r="Q41" s="77">
        <v>68.1</v>
      </c>
      <c r="R41" s="77">
        <v>65</v>
      </c>
      <c r="S41" s="77">
        <v>87.1</v>
      </c>
      <c r="T41" s="77">
        <v>70.7</v>
      </c>
      <c r="U41" s="77" t="s">
        <v>211</v>
      </c>
    </row>
    <row r="42" spans="1:21" s="16" customFormat="1" ht="15" customHeight="1">
      <c r="A42" s="83" t="s">
        <v>0</v>
      </c>
      <c r="B42" s="76">
        <v>111.2</v>
      </c>
      <c r="C42" s="77">
        <v>111.2</v>
      </c>
      <c r="D42" s="77">
        <v>108.2</v>
      </c>
      <c r="E42" s="77">
        <v>97.5</v>
      </c>
      <c r="F42" s="77">
        <v>94.7</v>
      </c>
      <c r="G42" s="77">
        <v>130.8</v>
      </c>
      <c r="H42" s="77">
        <v>92.5</v>
      </c>
      <c r="I42" s="77">
        <v>199.5</v>
      </c>
      <c r="J42" s="77">
        <v>68.5</v>
      </c>
      <c r="K42" s="77">
        <v>83.1</v>
      </c>
      <c r="L42" s="77">
        <v>70.4</v>
      </c>
      <c r="M42" s="77">
        <v>154</v>
      </c>
      <c r="N42" s="77">
        <v>87.1</v>
      </c>
      <c r="O42" s="77">
        <v>87</v>
      </c>
      <c r="P42" s="77">
        <v>71.9</v>
      </c>
      <c r="Q42" s="77">
        <v>70.2</v>
      </c>
      <c r="R42" s="77">
        <v>63.9</v>
      </c>
      <c r="S42" s="77">
        <v>84.3</v>
      </c>
      <c r="T42" s="77">
        <v>71.4</v>
      </c>
      <c r="U42" s="77" t="s">
        <v>211</v>
      </c>
    </row>
    <row r="43" spans="1:21" s="16" customFormat="1" ht="15" customHeight="1">
      <c r="A43" s="8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15" customHeight="1">
      <c r="A44" s="100" t="s">
        <v>326</v>
      </c>
      <c r="B44" s="265">
        <v>110</v>
      </c>
      <c r="C44" s="267">
        <v>110</v>
      </c>
      <c r="D44" s="267">
        <v>107.7</v>
      </c>
      <c r="E44" s="267">
        <v>100.7</v>
      </c>
      <c r="F44" s="267">
        <v>85.5</v>
      </c>
      <c r="G44" s="267">
        <v>132.1</v>
      </c>
      <c r="H44" s="267">
        <v>102.4</v>
      </c>
      <c r="I44" s="267">
        <v>202.8</v>
      </c>
      <c r="J44" s="267">
        <v>88.6</v>
      </c>
      <c r="K44" s="267">
        <v>79</v>
      </c>
      <c r="L44" s="267">
        <v>71.1</v>
      </c>
      <c r="M44" s="267">
        <v>137.1</v>
      </c>
      <c r="N44" s="267">
        <v>83.1</v>
      </c>
      <c r="O44" s="267">
        <v>91.8</v>
      </c>
      <c r="P44" s="267">
        <v>71</v>
      </c>
      <c r="Q44" s="267">
        <v>74.1</v>
      </c>
      <c r="R44" s="267">
        <v>66.1</v>
      </c>
      <c r="S44" s="267">
        <v>82.6</v>
      </c>
      <c r="T44" s="267">
        <v>27.3</v>
      </c>
      <c r="U44" s="65"/>
    </row>
    <row r="45" spans="1:21" ht="15" customHeight="1">
      <c r="A45" s="86" t="s">
        <v>183</v>
      </c>
      <c r="B45" s="265">
        <v>115.2</v>
      </c>
      <c r="C45" s="267">
        <v>115.4</v>
      </c>
      <c r="D45" s="267">
        <v>124.4</v>
      </c>
      <c r="E45" s="267">
        <v>100.1</v>
      </c>
      <c r="F45" s="267">
        <v>91.3</v>
      </c>
      <c r="G45" s="267">
        <v>133.4</v>
      </c>
      <c r="H45" s="267">
        <v>108.4</v>
      </c>
      <c r="I45" s="267">
        <v>182.5</v>
      </c>
      <c r="J45" s="267">
        <v>101.5</v>
      </c>
      <c r="K45" s="267">
        <v>120</v>
      </c>
      <c r="L45" s="267">
        <v>75.7</v>
      </c>
      <c r="M45" s="267">
        <v>169.7</v>
      </c>
      <c r="N45" s="267">
        <v>82.4</v>
      </c>
      <c r="O45" s="267">
        <v>88.9</v>
      </c>
      <c r="P45" s="267">
        <v>74.6</v>
      </c>
      <c r="Q45" s="267">
        <v>65</v>
      </c>
      <c r="R45" s="267">
        <v>63.9</v>
      </c>
      <c r="S45" s="267">
        <v>88.5</v>
      </c>
      <c r="T45" s="267">
        <v>66.2</v>
      </c>
      <c r="U45" s="65"/>
    </row>
    <row r="46" spans="1:21" ht="15" customHeight="1">
      <c r="A46" s="86" t="s">
        <v>184</v>
      </c>
      <c r="B46" s="265">
        <v>110.1</v>
      </c>
      <c r="C46" s="267">
        <v>110.1</v>
      </c>
      <c r="D46" s="267">
        <v>109.9</v>
      </c>
      <c r="E46" s="267">
        <v>102.8</v>
      </c>
      <c r="F46" s="267">
        <v>85</v>
      </c>
      <c r="G46" s="267">
        <v>128.8</v>
      </c>
      <c r="H46" s="267">
        <v>100.9</v>
      </c>
      <c r="I46" s="267">
        <v>200.7</v>
      </c>
      <c r="J46" s="267">
        <v>87</v>
      </c>
      <c r="K46" s="267">
        <v>108.6</v>
      </c>
      <c r="L46" s="267">
        <v>78.2</v>
      </c>
      <c r="M46" s="267">
        <v>166.6</v>
      </c>
      <c r="N46" s="267">
        <v>86.2</v>
      </c>
      <c r="O46" s="267">
        <v>90.2</v>
      </c>
      <c r="P46" s="267">
        <v>75</v>
      </c>
      <c r="Q46" s="267">
        <v>77.8</v>
      </c>
      <c r="R46" s="267">
        <v>63.9</v>
      </c>
      <c r="S46" s="267">
        <v>70.2</v>
      </c>
      <c r="T46" s="267">
        <v>71.1</v>
      </c>
      <c r="U46" s="65"/>
    </row>
    <row r="47" spans="1:21" ht="15" customHeight="1">
      <c r="A47" s="86" t="s">
        <v>197</v>
      </c>
      <c r="B47" s="265">
        <v>103.4</v>
      </c>
      <c r="C47" s="267">
        <v>103.4</v>
      </c>
      <c r="D47" s="267">
        <v>110.5</v>
      </c>
      <c r="E47" s="267">
        <v>88.6</v>
      </c>
      <c r="F47" s="267">
        <v>74</v>
      </c>
      <c r="G47" s="267">
        <v>122.6</v>
      </c>
      <c r="H47" s="267">
        <v>102.1</v>
      </c>
      <c r="I47" s="267">
        <v>154.9</v>
      </c>
      <c r="J47" s="267">
        <v>87</v>
      </c>
      <c r="K47" s="267">
        <v>117</v>
      </c>
      <c r="L47" s="267">
        <v>82.2</v>
      </c>
      <c r="M47" s="267">
        <v>167.1</v>
      </c>
      <c r="N47" s="267">
        <v>81.7</v>
      </c>
      <c r="O47" s="267">
        <v>90.8</v>
      </c>
      <c r="P47" s="267">
        <v>76</v>
      </c>
      <c r="Q47" s="267">
        <v>82.1</v>
      </c>
      <c r="R47" s="267">
        <v>60.1</v>
      </c>
      <c r="S47" s="267">
        <v>76.8</v>
      </c>
      <c r="T47" s="267">
        <v>61.5</v>
      </c>
      <c r="U47" s="65"/>
    </row>
    <row r="48" spans="1:21" ht="15" customHeight="1">
      <c r="A48" s="86" t="s">
        <v>198</v>
      </c>
      <c r="B48" s="265">
        <v>105.6</v>
      </c>
      <c r="C48" s="267">
        <v>105.6</v>
      </c>
      <c r="D48" s="267">
        <v>108.7</v>
      </c>
      <c r="E48" s="267">
        <v>91.2</v>
      </c>
      <c r="F48" s="267">
        <v>79.6</v>
      </c>
      <c r="G48" s="267">
        <v>125.5</v>
      </c>
      <c r="H48" s="267">
        <v>111.3</v>
      </c>
      <c r="I48" s="267">
        <v>153.7</v>
      </c>
      <c r="J48" s="267">
        <v>92</v>
      </c>
      <c r="K48" s="267">
        <v>95.6</v>
      </c>
      <c r="L48" s="267">
        <v>81.7</v>
      </c>
      <c r="M48" s="267">
        <v>142.8</v>
      </c>
      <c r="N48" s="267">
        <v>81.3</v>
      </c>
      <c r="O48" s="267">
        <v>86.4</v>
      </c>
      <c r="P48" s="267">
        <v>74.4</v>
      </c>
      <c r="Q48" s="267">
        <v>82.4</v>
      </c>
      <c r="R48" s="267">
        <v>61.6</v>
      </c>
      <c r="S48" s="267">
        <v>81.1</v>
      </c>
      <c r="T48" s="267">
        <v>74.2</v>
      </c>
      <c r="U48" s="65"/>
    </row>
    <row r="49" spans="1:21" ht="15" customHeight="1">
      <c r="A49" s="86" t="s">
        <v>199</v>
      </c>
      <c r="B49" s="265">
        <v>105.2</v>
      </c>
      <c r="C49" s="267">
        <v>105.3</v>
      </c>
      <c r="D49" s="267">
        <v>119.4</v>
      </c>
      <c r="E49" s="267">
        <v>93.3</v>
      </c>
      <c r="F49" s="267">
        <v>80.2</v>
      </c>
      <c r="G49" s="267">
        <v>124</v>
      </c>
      <c r="H49" s="267">
        <v>106.9</v>
      </c>
      <c r="I49" s="267">
        <v>165.7</v>
      </c>
      <c r="J49" s="267">
        <v>89.9</v>
      </c>
      <c r="K49" s="267">
        <v>105.3</v>
      </c>
      <c r="L49" s="267">
        <v>79.8</v>
      </c>
      <c r="M49" s="267">
        <v>128</v>
      </c>
      <c r="N49" s="267">
        <v>79.6</v>
      </c>
      <c r="O49" s="267">
        <v>84.7</v>
      </c>
      <c r="P49" s="267">
        <v>75.1</v>
      </c>
      <c r="Q49" s="267">
        <v>85.4</v>
      </c>
      <c r="R49" s="267">
        <v>60.4</v>
      </c>
      <c r="S49" s="267">
        <v>84.6</v>
      </c>
      <c r="T49" s="267">
        <v>81.5</v>
      </c>
      <c r="U49" s="65"/>
    </row>
    <row r="50" spans="1:21" ht="15" customHeight="1">
      <c r="A50" s="86" t="s">
        <v>185</v>
      </c>
      <c r="B50" s="265">
        <v>102.9</v>
      </c>
      <c r="C50" s="267">
        <v>102.9</v>
      </c>
      <c r="D50" s="267">
        <v>104.3</v>
      </c>
      <c r="E50" s="267">
        <v>89.4</v>
      </c>
      <c r="F50" s="267">
        <v>81.3</v>
      </c>
      <c r="G50" s="267">
        <v>122.3</v>
      </c>
      <c r="H50" s="267">
        <v>97.6</v>
      </c>
      <c r="I50" s="267">
        <v>175.2</v>
      </c>
      <c r="J50" s="267">
        <v>79.6</v>
      </c>
      <c r="K50" s="267">
        <v>115.2</v>
      </c>
      <c r="L50" s="267">
        <v>82.3</v>
      </c>
      <c r="M50" s="267">
        <v>115.4</v>
      </c>
      <c r="N50" s="267">
        <v>70.8</v>
      </c>
      <c r="O50" s="267">
        <v>87</v>
      </c>
      <c r="P50" s="267">
        <v>74.6</v>
      </c>
      <c r="Q50" s="267">
        <v>83.8</v>
      </c>
      <c r="R50" s="267">
        <v>59.7</v>
      </c>
      <c r="S50" s="267">
        <v>77.7</v>
      </c>
      <c r="T50" s="267">
        <v>69.4</v>
      </c>
      <c r="U50" s="65"/>
    </row>
    <row r="51" spans="1:21" ht="15" customHeight="1">
      <c r="A51" s="86" t="s">
        <v>186</v>
      </c>
      <c r="B51" s="265">
        <v>109.7</v>
      </c>
      <c r="C51" s="267">
        <v>109.7</v>
      </c>
      <c r="D51" s="267">
        <v>109.1</v>
      </c>
      <c r="E51" s="267">
        <v>93.5</v>
      </c>
      <c r="F51" s="267">
        <v>83.8</v>
      </c>
      <c r="G51" s="267">
        <v>127.6</v>
      </c>
      <c r="H51" s="267">
        <v>98.3</v>
      </c>
      <c r="I51" s="267">
        <v>184.8</v>
      </c>
      <c r="J51" s="267">
        <v>90.8</v>
      </c>
      <c r="K51" s="267">
        <v>99.1</v>
      </c>
      <c r="L51" s="267">
        <v>82.2</v>
      </c>
      <c r="M51" s="267">
        <v>157.6</v>
      </c>
      <c r="N51" s="267">
        <v>73.2</v>
      </c>
      <c r="O51" s="267">
        <v>85.5</v>
      </c>
      <c r="P51" s="267">
        <v>75.7</v>
      </c>
      <c r="Q51" s="267">
        <v>90.1</v>
      </c>
      <c r="R51" s="267">
        <v>64.6</v>
      </c>
      <c r="S51" s="267">
        <v>84.1</v>
      </c>
      <c r="T51" s="267">
        <v>64.5</v>
      </c>
      <c r="U51" s="65"/>
    </row>
    <row r="52" spans="1:21" ht="15" customHeight="1">
      <c r="A52" s="86" t="s">
        <v>187</v>
      </c>
      <c r="B52" s="265">
        <v>109.9</v>
      </c>
      <c r="C52" s="267">
        <v>109.9</v>
      </c>
      <c r="D52" s="267">
        <v>119.4</v>
      </c>
      <c r="E52" s="267">
        <v>96.2</v>
      </c>
      <c r="F52" s="267">
        <v>90.5</v>
      </c>
      <c r="G52" s="267">
        <v>132.3</v>
      </c>
      <c r="H52" s="267">
        <v>97</v>
      </c>
      <c r="I52" s="267">
        <v>195.2</v>
      </c>
      <c r="J52" s="267">
        <v>89.1</v>
      </c>
      <c r="K52" s="267">
        <v>107.4</v>
      </c>
      <c r="L52" s="267">
        <v>76.8</v>
      </c>
      <c r="M52" s="267">
        <v>132.2</v>
      </c>
      <c r="N52" s="267">
        <v>69.8</v>
      </c>
      <c r="O52" s="267">
        <v>85.2</v>
      </c>
      <c r="P52" s="267">
        <v>75.6</v>
      </c>
      <c r="Q52" s="267">
        <v>81.6</v>
      </c>
      <c r="R52" s="267">
        <v>66.2</v>
      </c>
      <c r="S52" s="267">
        <v>79.1</v>
      </c>
      <c r="T52" s="267">
        <v>52.3</v>
      </c>
      <c r="U52" s="65"/>
    </row>
    <row r="53" spans="1:21" ht="15" customHeight="1">
      <c r="A53" s="86" t="s">
        <v>200</v>
      </c>
      <c r="B53" s="265">
        <v>106.2</v>
      </c>
      <c r="C53" s="267">
        <v>106.3</v>
      </c>
      <c r="D53" s="267">
        <v>112.2</v>
      </c>
      <c r="E53" s="267">
        <v>89.2</v>
      </c>
      <c r="F53" s="267">
        <v>84.8</v>
      </c>
      <c r="G53" s="267">
        <v>124.9</v>
      </c>
      <c r="H53" s="267">
        <v>94.4</v>
      </c>
      <c r="I53" s="267">
        <v>176.9</v>
      </c>
      <c r="J53" s="267">
        <v>92.6</v>
      </c>
      <c r="K53" s="267">
        <v>109.3</v>
      </c>
      <c r="L53" s="267">
        <v>77.5</v>
      </c>
      <c r="M53" s="267">
        <v>115.7</v>
      </c>
      <c r="N53" s="267">
        <v>69.3</v>
      </c>
      <c r="O53" s="267">
        <v>86.5</v>
      </c>
      <c r="P53" s="267">
        <v>74.5</v>
      </c>
      <c r="Q53" s="267">
        <v>83.3</v>
      </c>
      <c r="R53" s="267">
        <v>67.8</v>
      </c>
      <c r="S53" s="267">
        <v>86.3</v>
      </c>
      <c r="T53" s="267">
        <v>53.9</v>
      </c>
      <c r="U53" s="65"/>
    </row>
    <row r="54" spans="1:21" ht="15" customHeight="1">
      <c r="A54" s="86" t="s">
        <v>130</v>
      </c>
      <c r="B54" s="265">
        <v>110</v>
      </c>
      <c r="C54" s="267">
        <v>110.1</v>
      </c>
      <c r="D54" s="267">
        <v>107.1</v>
      </c>
      <c r="E54" s="267">
        <v>88.1</v>
      </c>
      <c r="F54" s="267">
        <v>96.3</v>
      </c>
      <c r="G54" s="267">
        <v>132</v>
      </c>
      <c r="H54" s="267">
        <v>106.1</v>
      </c>
      <c r="I54" s="267">
        <v>175.5</v>
      </c>
      <c r="J54" s="267">
        <v>98.5</v>
      </c>
      <c r="K54" s="267">
        <v>104.9</v>
      </c>
      <c r="L54" s="267">
        <v>76.8</v>
      </c>
      <c r="M54" s="267">
        <v>123.4</v>
      </c>
      <c r="N54" s="267">
        <v>68.1</v>
      </c>
      <c r="O54" s="267">
        <v>83.7</v>
      </c>
      <c r="P54" s="267">
        <v>75.4</v>
      </c>
      <c r="Q54" s="267">
        <v>89.5</v>
      </c>
      <c r="R54" s="267">
        <v>68.1</v>
      </c>
      <c r="S54" s="267">
        <v>77.5</v>
      </c>
      <c r="T54" s="267">
        <v>63.8</v>
      </c>
      <c r="U54" s="65"/>
    </row>
    <row r="55" spans="1:21" ht="15" customHeight="1">
      <c r="A55" s="87" t="s">
        <v>0</v>
      </c>
      <c r="B55" s="266">
        <v>103.6</v>
      </c>
      <c r="C55" s="268">
        <v>103.7</v>
      </c>
      <c r="D55" s="268">
        <v>99.3</v>
      </c>
      <c r="E55" s="268">
        <v>89.4</v>
      </c>
      <c r="F55" s="268">
        <v>96.6</v>
      </c>
      <c r="G55" s="268">
        <v>126.8</v>
      </c>
      <c r="H55" s="268">
        <v>99.8</v>
      </c>
      <c r="I55" s="268">
        <v>166.8</v>
      </c>
      <c r="J55" s="268">
        <v>102.6</v>
      </c>
      <c r="K55" s="268">
        <v>91.7</v>
      </c>
      <c r="L55" s="268">
        <v>75.9</v>
      </c>
      <c r="M55" s="268">
        <v>94.6</v>
      </c>
      <c r="N55" s="268">
        <v>69.8</v>
      </c>
      <c r="O55" s="268">
        <v>84.7</v>
      </c>
      <c r="P55" s="268">
        <v>74.3</v>
      </c>
      <c r="Q55" s="268">
        <v>86.1</v>
      </c>
      <c r="R55" s="268">
        <v>68.6</v>
      </c>
      <c r="S55" s="268">
        <v>77.9</v>
      </c>
      <c r="T55" s="268">
        <v>42.1</v>
      </c>
      <c r="U55" s="78"/>
    </row>
    <row r="56" spans="1:16" ht="15" customHeight="1">
      <c r="A56" s="10" t="s">
        <v>94</v>
      </c>
      <c r="B56" s="10"/>
      <c r="C56" s="10"/>
      <c r="D56" s="10"/>
      <c r="E56" s="10"/>
      <c r="F56" s="10"/>
      <c r="G56" s="10"/>
      <c r="H56" s="10"/>
      <c r="I56" s="10"/>
      <c r="J56" s="10"/>
      <c r="K56" s="269" t="s">
        <v>327</v>
      </c>
      <c r="L56" s="10"/>
      <c r="M56" s="10"/>
      <c r="N56" s="10"/>
      <c r="O56" s="10"/>
      <c r="P56" s="10"/>
    </row>
    <row r="57" ht="15" customHeight="1">
      <c r="A57" s="6" t="s">
        <v>95</v>
      </c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84" t="s">
        <v>2</v>
      </c>
    </row>
    <row r="64" ht="12.75">
      <c r="A64" s="88" t="s">
        <v>3</v>
      </c>
    </row>
    <row r="65" ht="12.75">
      <c r="A65" s="88" t="s">
        <v>3</v>
      </c>
    </row>
    <row r="66" ht="12.75">
      <c r="A66" s="88" t="s">
        <v>4</v>
      </c>
    </row>
    <row r="67" ht="12.75">
      <c r="A67" s="88" t="s">
        <v>3</v>
      </c>
    </row>
    <row r="68" ht="12.75">
      <c r="A68" s="88" t="s">
        <v>4</v>
      </c>
    </row>
    <row r="69" ht="12.75">
      <c r="A69" s="88" t="s">
        <v>3</v>
      </c>
    </row>
    <row r="70" ht="12.75">
      <c r="A70" s="88" t="s">
        <v>3</v>
      </c>
    </row>
    <row r="71" ht="12.75">
      <c r="A71" s="88" t="s">
        <v>3</v>
      </c>
    </row>
    <row r="72" ht="12.75">
      <c r="A72" s="88" t="s">
        <v>3</v>
      </c>
    </row>
    <row r="73" ht="12.75">
      <c r="A73" s="88" t="s">
        <v>3</v>
      </c>
    </row>
    <row r="74" ht="12.75">
      <c r="A74" s="88" t="s">
        <v>3</v>
      </c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  <row r="848" ht="12.75">
      <c r="A848" s="16"/>
    </row>
    <row r="849" ht="12.75">
      <c r="A849" s="16"/>
    </row>
    <row r="850" ht="12.75">
      <c r="A850" s="16"/>
    </row>
    <row r="851" ht="12.75">
      <c r="A851" s="16"/>
    </row>
    <row r="852" ht="12.75">
      <c r="A852" s="16"/>
    </row>
    <row r="853" ht="12.75">
      <c r="A853" s="16"/>
    </row>
    <row r="854" ht="12.75">
      <c r="A854" s="16"/>
    </row>
    <row r="855" ht="12.75">
      <c r="A855" s="16"/>
    </row>
    <row r="856" ht="12.75">
      <c r="A856" s="16"/>
    </row>
    <row r="857" ht="12.75">
      <c r="A857" s="16"/>
    </row>
    <row r="858" ht="12.75">
      <c r="A858" s="16"/>
    </row>
    <row r="859" ht="12.75">
      <c r="A859" s="16"/>
    </row>
    <row r="860" ht="12.75">
      <c r="A860" s="16"/>
    </row>
    <row r="861" ht="12.75">
      <c r="A861" s="16"/>
    </row>
    <row r="862" ht="12.75">
      <c r="A862" s="16"/>
    </row>
    <row r="863" ht="12.75">
      <c r="A863" s="16"/>
    </row>
    <row r="864" ht="12.75">
      <c r="A864" s="16"/>
    </row>
    <row r="865" ht="12.75">
      <c r="A865" s="16"/>
    </row>
    <row r="866" ht="12.75">
      <c r="A866" s="16"/>
    </row>
    <row r="867" ht="12.75">
      <c r="A867" s="16"/>
    </row>
    <row r="868" ht="12.75">
      <c r="A868" s="16"/>
    </row>
    <row r="869" ht="12.75">
      <c r="A869" s="16"/>
    </row>
    <row r="870" ht="12.75">
      <c r="A870" s="16"/>
    </row>
    <row r="871" ht="12.75">
      <c r="A871" s="16"/>
    </row>
    <row r="872" ht="12.75">
      <c r="A872" s="16"/>
    </row>
    <row r="873" ht="12.75">
      <c r="A873" s="16"/>
    </row>
    <row r="874" ht="12.75">
      <c r="A874" s="16"/>
    </row>
    <row r="875" ht="12.75">
      <c r="A875" s="16"/>
    </row>
    <row r="876" ht="12.75">
      <c r="A876" s="16"/>
    </row>
    <row r="877" ht="12.75">
      <c r="A877" s="16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7" ht="12.75">
      <c r="A887" s="16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2" ht="12.75">
      <c r="A892" s="16"/>
    </row>
    <row r="893" ht="12.75">
      <c r="A893" s="16"/>
    </row>
    <row r="894" ht="12.75">
      <c r="A894" s="16"/>
    </row>
    <row r="895" ht="12.75">
      <c r="A895" s="16"/>
    </row>
    <row r="896" ht="12.75">
      <c r="A896" s="16"/>
    </row>
    <row r="897" ht="12.75">
      <c r="A897" s="16"/>
    </row>
    <row r="898" ht="12.75">
      <c r="A898" s="16"/>
    </row>
    <row r="899" ht="12.75">
      <c r="A899" s="16"/>
    </row>
    <row r="900" ht="12.75">
      <c r="A900" s="16"/>
    </row>
    <row r="901" ht="12.75">
      <c r="A901" s="16"/>
    </row>
    <row r="902" ht="12.75">
      <c r="A902" s="16"/>
    </row>
    <row r="903" ht="12.75">
      <c r="A903" s="16"/>
    </row>
    <row r="904" ht="12.75">
      <c r="A904" s="16"/>
    </row>
    <row r="905" ht="12.75">
      <c r="A905" s="16"/>
    </row>
    <row r="906" ht="12.75">
      <c r="A906" s="16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6"/>
    </row>
    <row r="927" ht="12.75">
      <c r="A927" s="16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6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6"/>
    </row>
    <row r="943" ht="12.75">
      <c r="A943" s="16"/>
    </row>
    <row r="944" ht="12.75">
      <c r="A944" s="16"/>
    </row>
    <row r="945" ht="12.75">
      <c r="A945" s="16"/>
    </row>
    <row r="946" ht="12.75">
      <c r="A946" s="16"/>
    </row>
    <row r="947" ht="12.75">
      <c r="A947" s="16"/>
    </row>
    <row r="948" ht="12.75">
      <c r="A948" s="16"/>
    </row>
    <row r="949" ht="12.75">
      <c r="A949" s="16"/>
    </row>
    <row r="950" ht="12.75">
      <c r="A950" s="16"/>
    </row>
    <row r="951" ht="12.75">
      <c r="A951" s="16"/>
    </row>
    <row r="952" ht="12.75">
      <c r="A952" s="16"/>
    </row>
    <row r="953" ht="12.75">
      <c r="A953" s="16"/>
    </row>
    <row r="954" ht="12.75">
      <c r="A954" s="16"/>
    </row>
    <row r="955" ht="12.75">
      <c r="A955" s="16"/>
    </row>
    <row r="956" ht="12.75">
      <c r="A956" s="16"/>
    </row>
    <row r="957" ht="12.75">
      <c r="A957" s="16"/>
    </row>
    <row r="958" ht="12.75">
      <c r="A958" s="16"/>
    </row>
    <row r="959" ht="12.75">
      <c r="A959" s="16"/>
    </row>
    <row r="960" ht="12.75">
      <c r="A960" s="16"/>
    </row>
    <row r="961" ht="12.75">
      <c r="A961" s="16"/>
    </row>
    <row r="962" ht="12.75">
      <c r="A962" s="16"/>
    </row>
    <row r="963" ht="12.75">
      <c r="A963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3" ht="12.75">
      <c r="A973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8" ht="12.75">
      <c r="A978" s="16"/>
    </row>
    <row r="979" ht="12.75">
      <c r="A979" s="16"/>
    </row>
    <row r="980" ht="12.75">
      <c r="A980" s="16"/>
    </row>
    <row r="981" ht="12.75">
      <c r="A981" s="16"/>
    </row>
    <row r="982" ht="12.75">
      <c r="A982" s="16"/>
    </row>
    <row r="983" ht="12.75">
      <c r="A983" s="16"/>
    </row>
    <row r="984" ht="12.75">
      <c r="A984" s="16"/>
    </row>
    <row r="985" ht="12.75">
      <c r="A985" s="16"/>
    </row>
    <row r="986" ht="12.75">
      <c r="A986" s="16"/>
    </row>
    <row r="987" ht="12.75">
      <c r="A987" s="16"/>
    </row>
    <row r="988" ht="12.75">
      <c r="A988" s="16"/>
    </row>
    <row r="989" ht="12.75">
      <c r="A989" s="16"/>
    </row>
    <row r="990" ht="12.75">
      <c r="A990" s="16"/>
    </row>
    <row r="991" ht="12.75">
      <c r="A991" s="16"/>
    </row>
    <row r="992" ht="12.75">
      <c r="A992" s="16"/>
    </row>
    <row r="993" ht="12.75">
      <c r="A993" s="16"/>
    </row>
    <row r="994" ht="12.75">
      <c r="A994" s="16"/>
    </row>
    <row r="995" ht="12.75">
      <c r="A995" s="16"/>
    </row>
    <row r="996" ht="12.75">
      <c r="A996" s="16"/>
    </row>
    <row r="997" ht="12.75">
      <c r="A997" s="16"/>
    </row>
    <row r="998" ht="12.75">
      <c r="A998" s="16"/>
    </row>
    <row r="999" ht="12.75">
      <c r="A999" s="16"/>
    </row>
    <row r="1000" ht="12.75">
      <c r="A1000" s="16"/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/>
    </row>
    <row r="1011" ht="12.75">
      <c r="A1011" s="16"/>
    </row>
    <row r="1012" ht="12.75">
      <c r="A1012" s="16"/>
    </row>
    <row r="1013" ht="12.75">
      <c r="A1013" s="16"/>
    </row>
    <row r="1014" ht="12.75">
      <c r="A1014" s="16"/>
    </row>
    <row r="1015" ht="12.75">
      <c r="A1015" s="16"/>
    </row>
    <row r="1016" ht="12.75">
      <c r="A1016" s="16"/>
    </row>
    <row r="1017" ht="12.75">
      <c r="A1017" s="16"/>
    </row>
    <row r="1018" ht="12.75">
      <c r="A1018" s="16"/>
    </row>
    <row r="1019" ht="12.75">
      <c r="A1019" s="16"/>
    </row>
    <row r="1020" ht="12.75">
      <c r="A1020" s="16"/>
    </row>
    <row r="1021" ht="12.75">
      <c r="A1021" s="16"/>
    </row>
    <row r="1022" ht="12.75">
      <c r="A1022" s="16"/>
    </row>
    <row r="1023" ht="12.75">
      <c r="A1023" s="16"/>
    </row>
    <row r="1024" ht="12.75">
      <c r="A1024" s="16"/>
    </row>
    <row r="1025" ht="12.75">
      <c r="A1025" s="16"/>
    </row>
    <row r="1026" ht="12.75">
      <c r="A1026" s="16"/>
    </row>
    <row r="1027" ht="12.75">
      <c r="A1027" s="16"/>
    </row>
    <row r="1028" ht="12.75">
      <c r="A1028" s="16"/>
    </row>
    <row r="1029" ht="12.75">
      <c r="A1029" s="16"/>
    </row>
    <row r="1030" ht="12.75">
      <c r="A1030" s="16"/>
    </row>
    <row r="1031" ht="12.75">
      <c r="A1031" s="16"/>
    </row>
    <row r="1032" ht="12.75">
      <c r="A1032" s="16"/>
    </row>
    <row r="1033" ht="12.75">
      <c r="A1033" s="16"/>
    </row>
    <row r="1034" ht="12.75">
      <c r="A1034" s="16"/>
    </row>
    <row r="1035" ht="12.75">
      <c r="A1035" s="16"/>
    </row>
    <row r="1036" ht="12.75">
      <c r="A1036" s="16"/>
    </row>
    <row r="1037" ht="12.75">
      <c r="A1037" s="16"/>
    </row>
    <row r="1038" ht="12.75">
      <c r="A1038" s="16"/>
    </row>
    <row r="1039" ht="12.75">
      <c r="A1039" s="16"/>
    </row>
    <row r="1040" ht="12.75">
      <c r="A1040" s="16"/>
    </row>
    <row r="1041" ht="12.75">
      <c r="A1041" s="16"/>
    </row>
    <row r="1042" ht="12.75">
      <c r="A1042" s="16"/>
    </row>
    <row r="1043" ht="12.75">
      <c r="A1043" s="16"/>
    </row>
    <row r="1044" ht="12.75">
      <c r="A1044" s="16"/>
    </row>
    <row r="1045" ht="12.75">
      <c r="A1045" s="16"/>
    </row>
    <row r="1046" ht="12.75">
      <c r="A1046" s="16"/>
    </row>
    <row r="1047" ht="12.75">
      <c r="A1047" s="16"/>
    </row>
    <row r="1048" ht="12.75">
      <c r="A1048" s="16"/>
    </row>
    <row r="1049" ht="12.75">
      <c r="A1049" s="16"/>
    </row>
    <row r="1050" ht="12.75">
      <c r="A1050" s="16"/>
    </row>
    <row r="1051" ht="12.75">
      <c r="A1051" s="16"/>
    </row>
    <row r="1052" ht="12.75">
      <c r="A1052" s="16"/>
    </row>
    <row r="1053" ht="12.75">
      <c r="A1053" s="16"/>
    </row>
    <row r="1054" ht="12.75">
      <c r="A1054" s="16"/>
    </row>
    <row r="1055" ht="12.75">
      <c r="A1055" s="16"/>
    </row>
    <row r="1056" ht="12.75">
      <c r="A1056" s="16"/>
    </row>
    <row r="1057" ht="12.75">
      <c r="A1057" s="16"/>
    </row>
    <row r="1058" ht="12.75">
      <c r="A1058" s="16"/>
    </row>
    <row r="1059" ht="12.75">
      <c r="A1059" s="16"/>
    </row>
    <row r="1060" ht="12.75">
      <c r="A1060" s="16"/>
    </row>
    <row r="1061" ht="12.75">
      <c r="A1061" s="16"/>
    </row>
    <row r="1062" ht="12.75">
      <c r="A1062" s="16"/>
    </row>
    <row r="1063" ht="12.75">
      <c r="A1063" s="16"/>
    </row>
    <row r="1064" ht="12.75">
      <c r="A1064" s="16"/>
    </row>
    <row r="1065" ht="12.75">
      <c r="A1065" s="16"/>
    </row>
    <row r="1066" ht="12.75">
      <c r="A1066" s="16"/>
    </row>
    <row r="1067" ht="12.75">
      <c r="A1067" s="16"/>
    </row>
    <row r="1068" ht="12.75">
      <c r="A1068" s="16"/>
    </row>
    <row r="1069" ht="12.75">
      <c r="A1069" s="16"/>
    </row>
    <row r="1070" ht="12.75">
      <c r="A1070" s="16"/>
    </row>
    <row r="1071" ht="12.75">
      <c r="A1071" s="16"/>
    </row>
    <row r="1072" ht="12.75">
      <c r="A1072" s="16"/>
    </row>
    <row r="1073" ht="12.75">
      <c r="A1073" s="16"/>
    </row>
    <row r="1074" ht="12.75">
      <c r="A1074" s="16"/>
    </row>
    <row r="1075" ht="12.75">
      <c r="A1075" s="16"/>
    </row>
    <row r="1076" ht="12.75">
      <c r="A1076" s="16"/>
    </row>
    <row r="1077" ht="12.75">
      <c r="A1077" s="16"/>
    </row>
    <row r="1078" ht="12.75">
      <c r="A1078" s="16"/>
    </row>
    <row r="1079" ht="12.75">
      <c r="A1079" s="16"/>
    </row>
    <row r="1080" ht="12.75">
      <c r="A1080" s="16"/>
    </row>
    <row r="1081" ht="12.75">
      <c r="A1081" s="16"/>
    </row>
    <row r="1082" ht="12.75">
      <c r="A1082" s="16"/>
    </row>
    <row r="1083" ht="12.75">
      <c r="A1083" s="16"/>
    </row>
    <row r="1084" ht="12.75">
      <c r="A1084" s="16"/>
    </row>
    <row r="1085" ht="12.75">
      <c r="A1085" s="16"/>
    </row>
    <row r="1086" ht="12.75">
      <c r="A1086" s="16"/>
    </row>
    <row r="1087" ht="12.75">
      <c r="A1087" s="16"/>
    </row>
    <row r="1088" ht="12.75">
      <c r="A1088" s="16"/>
    </row>
    <row r="1089" ht="12.75">
      <c r="A1089" s="16"/>
    </row>
    <row r="1090" ht="12.75">
      <c r="A1090" s="16"/>
    </row>
    <row r="1091" ht="12.75">
      <c r="A1091" s="16"/>
    </row>
    <row r="1092" ht="12.75">
      <c r="A1092" s="16"/>
    </row>
    <row r="1093" ht="12.75">
      <c r="A1093" s="16"/>
    </row>
    <row r="1094" ht="12.75">
      <c r="A1094" s="16"/>
    </row>
    <row r="1095" ht="12.75">
      <c r="A1095" s="16"/>
    </row>
    <row r="1096" ht="12.75">
      <c r="A1096" s="16"/>
    </row>
    <row r="1097" ht="12.75">
      <c r="A1097" s="16"/>
    </row>
    <row r="1098" ht="12.75">
      <c r="A1098" s="16"/>
    </row>
    <row r="1099" ht="12.75">
      <c r="A1099" s="16"/>
    </row>
    <row r="1100" ht="12.75">
      <c r="A1100" s="16"/>
    </row>
    <row r="1101" ht="12.75">
      <c r="A1101" s="16"/>
    </row>
    <row r="1102" ht="12.75">
      <c r="A1102" s="16"/>
    </row>
    <row r="1103" ht="12.75">
      <c r="A1103" s="16"/>
    </row>
    <row r="1104" ht="12.75">
      <c r="A1104" s="16"/>
    </row>
    <row r="1105" ht="12.75">
      <c r="A1105" s="16"/>
    </row>
    <row r="1106" ht="12.75">
      <c r="A1106" s="16"/>
    </row>
    <row r="1107" ht="12.75">
      <c r="A1107" s="16"/>
    </row>
    <row r="1108" ht="12.75">
      <c r="A1108" s="16"/>
    </row>
    <row r="1109" ht="12.75">
      <c r="A1109" s="16"/>
    </row>
    <row r="1110" ht="12.75">
      <c r="A1110" s="16"/>
    </row>
    <row r="1111" ht="12.75">
      <c r="A1111" s="16"/>
    </row>
    <row r="1112" ht="12.75">
      <c r="A1112" s="16"/>
    </row>
    <row r="1113" ht="12.75">
      <c r="A1113" s="16"/>
    </row>
    <row r="1114" ht="12.75">
      <c r="A1114" s="16"/>
    </row>
    <row r="1115" ht="12.75">
      <c r="A1115" s="16"/>
    </row>
    <row r="1116" ht="12.75">
      <c r="A1116" s="16"/>
    </row>
    <row r="1117" ht="12.75">
      <c r="A1117" s="16"/>
    </row>
    <row r="1118" ht="12.75">
      <c r="A1118" s="16"/>
    </row>
    <row r="1119" ht="12.75">
      <c r="A1119" s="16"/>
    </row>
    <row r="1120" ht="12.75">
      <c r="A1120" s="16"/>
    </row>
    <row r="1121" ht="12.75">
      <c r="A1121" s="16"/>
    </row>
    <row r="1122" ht="12.75">
      <c r="A1122" s="16"/>
    </row>
    <row r="1123" ht="12.75">
      <c r="A1123" s="16"/>
    </row>
    <row r="1124" ht="12.75">
      <c r="A1124" s="16"/>
    </row>
    <row r="1125" ht="12.75">
      <c r="A1125" s="16"/>
    </row>
    <row r="1126" ht="12.75">
      <c r="A1126" s="16"/>
    </row>
    <row r="1127" ht="12.75">
      <c r="A1127" s="16"/>
    </row>
    <row r="1128" ht="12.75">
      <c r="A1128" s="16"/>
    </row>
    <row r="1129" ht="12.75">
      <c r="A1129" s="16"/>
    </row>
    <row r="1130" ht="12.75">
      <c r="A1130" s="16"/>
    </row>
    <row r="1131" ht="12.75">
      <c r="A1131" s="16"/>
    </row>
    <row r="1132" ht="12.75">
      <c r="A1132" s="16"/>
    </row>
    <row r="1133" ht="12.75">
      <c r="A1133" s="16"/>
    </row>
    <row r="1134" ht="12.75">
      <c r="A1134" s="16"/>
    </row>
    <row r="1135" ht="12.75">
      <c r="A1135" s="16"/>
    </row>
    <row r="1136" ht="12.75">
      <c r="A1136" s="16"/>
    </row>
    <row r="1137" ht="12.75">
      <c r="A1137" s="16"/>
    </row>
    <row r="1138" ht="12.75">
      <c r="A1138" s="16"/>
    </row>
    <row r="1139" ht="12.75">
      <c r="A1139" s="16"/>
    </row>
    <row r="1140" ht="12.75">
      <c r="A1140" s="16"/>
    </row>
    <row r="1141" ht="12.75">
      <c r="A1141" s="16"/>
    </row>
    <row r="1142" ht="12.75">
      <c r="A1142" s="16"/>
    </row>
    <row r="1143" ht="12.75">
      <c r="A1143" s="16"/>
    </row>
    <row r="1144" ht="12.75">
      <c r="A1144" s="16"/>
    </row>
    <row r="1145" ht="12.75">
      <c r="A1145" s="16"/>
    </row>
    <row r="1146" ht="12.75">
      <c r="A1146" s="16"/>
    </row>
    <row r="1147" ht="12.75">
      <c r="A1147" s="16"/>
    </row>
    <row r="1148" ht="12.75">
      <c r="A1148" s="16"/>
    </row>
    <row r="1149" ht="12.75">
      <c r="A1149" s="16"/>
    </row>
    <row r="1150" ht="12.75">
      <c r="A1150" s="16"/>
    </row>
    <row r="1151" ht="12.75">
      <c r="A1151" s="16"/>
    </row>
    <row r="1152" ht="12.75">
      <c r="A1152" s="16"/>
    </row>
    <row r="1153" ht="12.75">
      <c r="A1153" s="16"/>
    </row>
    <row r="1154" ht="12.75">
      <c r="A1154" s="16"/>
    </row>
    <row r="1155" ht="12.75">
      <c r="A1155" s="16"/>
    </row>
    <row r="1156" ht="12.75">
      <c r="A1156" s="16"/>
    </row>
    <row r="1157" ht="12.75">
      <c r="A1157" s="16"/>
    </row>
    <row r="1158" ht="12.75">
      <c r="A1158" s="16"/>
    </row>
    <row r="1159" ht="12.75">
      <c r="A1159" s="16"/>
    </row>
    <row r="1160" ht="12.75">
      <c r="A1160" s="16"/>
    </row>
    <row r="1161" ht="12.75">
      <c r="A1161" s="16"/>
    </row>
    <row r="1162" ht="12.75">
      <c r="A1162" s="16"/>
    </row>
    <row r="1163" ht="12.75">
      <c r="A1163" s="16"/>
    </row>
    <row r="1164" ht="12.75">
      <c r="A1164" s="16"/>
    </row>
    <row r="1165" ht="12.75">
      <c r="A1165" s="16"/>
    </row>
    <row r="1166" ht="12.75">
      <c r="A1166" s="16"/>
    </row>
    <row r="1167" ht="12.75">
      <c r="A1167" s="16"/>
    </row>
    <row r="1168" ht="12.75">
      <c r="A1168" s="16"/>
    </row>
    <row r="1169" ht="12.75">
      <c r="A1169" s="16"/>
    </row>
    <row r="1170" ht="12.75">
      <c r="A1170" s="16"/>
    </row>
    <row r="1171" ht="12.75">
      <c r="A1171" s="16"/>
    </row>
    <row r="1172" ht="12.75">
      <c r="A1172" s="16"/>
    </row>
    <row r="1173" ht="12.75">
      <c r="A1173" s="16"/>
    </row>
    <row r="1174" ht="12.75">
      <c r="A1174" s="16"/>
    </row>
    <row r="1175" ht="12.75">
      <c r="A1175" s="16"/>
    </row>
    <row r="1176" ht="12.75">
      <c r="A1176" s="16"/>
    </row>
    <row r="1177" ht="12.75">
      <c r="A1177" s="16"/>
    </row>
    <row r="1178" ht="12.75">
      <c r="A1178" s="16"/>
    </row>
    <row r="1179" ht="12.75">
      <c r="A1179" s="16"/>
    </row>
    <row r="1180" ht="12.75">
      <c r="A1180" s="16"/>
    </row>
    <row r="1181" ht="12.75">
      <c r="A1181" s="16"/>
    </row>
    <row r="1182" ht="12.75">
      <c r="A1182" s="16"/>
    </row>
    <row r="1183" ht="12.75">
      <c r="A1183" s="16"/>
    </row>
    <row r="1184" ht="12.75">
      <c r="A1184" s="16"/>
    </row>
    <row r="1185" ht="12.75">
      <c r="A1185" s="16"/>
    </row>
    <row r="1186" ht="12.75">
      <c r="A1186" s="16"/>
    </row>
    <row r="1187" ht="12.75">
      <c r="A1187" s="16"/>
    </row>
    <row r="1188" ht="12.75">
      <c r="A1188" s="16"/>
    </row>
    <row r="1189" ht="12.75">
      <c r="A1189" s="16"/>
    </row>
    <row r="1190" ht="12.75">
      <c r="A1190" s="16"/>
    </row>
    <row r="1191" ht="12.75">
      <c r="A1191" s="16"/>
    </row>
    <row r="1192" ht="12.75">
      <c r="A1192" s="16"/>
    </row>
    <row r="1193" ht="12.75">
      <c r="A1193" s="16"/>
    </row>
    <row r="1194" ht="12.75">
      <c r="A1194" s="16"/>
    </row>
    <row r="1195" ht="12.75">
      <c r="A1195" s="16"/>
    </row>
    <row r="1196" ht="12.75">
      <c r="A1196" s="16"/>
    </row>
    <row r="1197" ht="12.75">
      <c r="A1197" s="16"/>
    </row>
    <row r="1198" ht="12.75">
      <c r="A1198" s="16"/>
    </row>
    <row r="1199" ht="12.75">
      <c r="A1199" s="16"/>
    </row>
    <row r="1200" ht="12.75">
      <c r="A1200" s="16"/>
    </row>
    <row r="1201" ht="12.75">
      <c r="A1201" s="16"/>
    </row>
    <row r="1202" ht="12.75">
      <c r="A1202" s="16"/>
    </row>
    <row r="1203" ht="12.75">
      <c r="A1203" s="16"/>
    </row>
    <row r="1204" ht="12.75">
      <c r="A1204" s="16"/>
    </row>
    <row r="1205" ht="12.75">
      <c r="A1205" s="16"/>
    </row>
    <row r="1206" ht="12.75">
      <c r="A1206" s="16"/>
    </row>
    <row r="1207" ht="12.75">
      <c r="A1207" s="16"/>
    </row>
    <row r="1208" ht="12.75">
      <c r="A1208" s="16"/>
    </row>
    <row r="1209" ht="12.75">
      <c r="A1209" s="16"/>
    </row>
    <row r="1210" ht="12.75">
      <c r="A1210" s="16"/>
    </row>
    <row r="1211" ht="12.75">
      <c r="A1211" s="16"/>
    </row>
    <row r="1212" ht="12.75">
      <c r="A1212" s="16"/>
    </row>
    <row r="1213" ht="12.75">
      <c r="A1213" s="16"/>
    </row>
    <row r="1214" ht="12.75">
      <c r="A1214" s="16"/>
    </row>
    <row r="1215" ht="12.75">
      <c r="A1215" s="16"/>
    </row>
    <row r="1216" ht="12.75">
      <c r="A1216" s="16"/>
    </row>
    <row r="1217" ht="12.75">
      <c r="A1217" s="16"/>
    </row>
    <row r="1218" ht="12.75">
      <c r="A1218" s="16"/>
    </row>
    <row r="1219" ht="12.75">
      <c r="A1219" s="16"/>
    </row>
    <row r="1220" ht="12.75">
      <c r="A1220" s="16"/>
    </row>
    <row r="1221" ht="12.75">
      <c r="A1221" s="16"/>
    </row>
    <row r="1222" ht="12.75">
      <c r="A1222" s="16"/>
    </row>
    <row r="1223" ht="12.75">
      <c r="A1223" s="16"/>
    </row>
    <row r="1224" ht="12.75">
      <c r="A1224" s="16"/>
    </row>
    <row r="1225" ht="12.75">
      <c r="A1225" s="16"/>
    </row>
    <row r="1226" ht="12.75">
      <c r="A1226" s="16"/>
    </row>
    <row r="1227" ht="12.75">
      <c r="A1227" s="16"/>
    </row>
    <row r="1228" ht="12.75">
      <c r="A1228" s="16"/>
    </row>
    <row r="1229" ht="12.75">
      <c r="A1229" s="16"/>
    </row>
    <row r="1230" ht="12.75">
      <c r="A1230" s="16"/>
    </row>
    <row r="1231" ht="12.75">
      <c r="A1231" s="16"/>
    </row>
    <row r="1232" ht="12.75">
      <c r="A1232" s="16"/>
    </row>
    <row r="1233" ht="12.75">
      <c r="A1233" s="16"/>
    </row>
    <row r="1234" ht="12.75">
      <c r="A1234" s="16"/>
    </row>
    <row r="1235" ht="12.75">
      <c r="A1235" s="16"/>
    </row>
    <row r="1236" ht="12.75">
      <c r="A1236" s="16"/>
    </row>
    <row r="1237" ht="12.75">
      <c r="A1237" s="16"/>
    </row>
    <row r="1238" ht="12.75">
      <c r="A1238" s="16"/>
    </row>
    <row r="1239" ht="12.75">
      <c r="A1239" s="16"/>
    </row>
    <row r="1240" ht="12.75">
      <c r="A1240" s="16"/>
    </row>
    <row r="1241" ht="12.75">
      <c r="A1241" s="16"/>
    </row>
    <row r="1242" ht="12.75">
      <c r="A1242" s="16"/>
    </row>
    <row r="1243" ht="12.75">
      <c r="A1243" s="16"/>
    </row>
    <row r="1244" ht="12.75">
      <c r="A1244" s="16"/>
    </row>
    <row r="1245" ht="12.75">
      <c r="A1245" s="16"/>
    </row>
    <row r="1246" ht="12.75">
      <c r="A1246" s="16"/>
    </row>
    <row r="1247" ht="12.75">
      <c r="A1247" s="16"/>
    </row>
    <row r="1248" ht="12.75">
      <c r="A1248" s="16"/>
    </row>
    <row r="1249" ht="12.75">
      <c r="A1249" s="16"/>
    </row>
    <row r="1250" ht="12.75">
      <c r="A1250" s="16"/>
    </row>
    <row r="1251" ht="12.75">
      <c r="A1251" s="16"/>
    </row>
    <row r="1252" ht="12.75">
      <c r="A1252" s="16"/>
    </row>
    <row r="1253" ht="12.75">
      <c r="A1253" s="16"/>
    </row>
    <row r="1254" ht="12.75">
      <c r="A1254" s="16"/>
    </row>
    <row r="1255" ht="12.75">
      <c r="A1255" s="16"/>
    </row>
    <row r="1256" ht="12.75">
      <c r="A1256" s="16"/>
    </row>
    <row r="1257" ht="12.75">
      <c r="A1257" s="16"/>
    </row>
    <row r="1258" ht="12.75">
      <c r="A1258" s="16"/>
    </row>
    <row r="1259" ht="12.75">
      <c r="A1259" s="16"/>
    </row>
    <row r="1260" ht="12.75">
      <c r="A1260" s="16"/>
    </row>
    <row r="1261" ht="12.75">
      <c r="A1261" s="16"/>
    </row>
    <row r="1262" ht="12.75">
      <c r="A1262" s="16"/>
    </row>
    <row r="1263" ht="12.75">
      <c r="A1263" s="16"/>
    </row>
    <row r="1264" ht="12.75">
      <c r="A1264" s="16"/>
    </row>
    <row r="1265" ht="12.75">
      <c r="A1265" s="16"/>
    </row>
    <row r="1266" ht="12.75">
      <c r="A1266" s="16"/>
    </row>
    <row r="1267" ht="12.75">
      <c r="A1267" s="16"/>
    </row>
    <row r="1268" ht="12.75">
      <c r="A1268" s="16"/>
    </row>
    <row r="1269" ht="12.75">
      <c r="A1269" s="16"/>
    </row>
    <row r="1270" ht="12.75">
      <c r="A1270" s="16"/>
    </row>
    <row r="1271" ht="12.75">
      <c r="A1271" s="16"/>
    </row>
    <row r="1272" ht="12.75">
      <c r="A1272" s="16"/>
    </row>
    <row r="1273" ht="12.75">
      <c r="A1273" s="16"/>
    </row>
    <row r="1274" ht="12.75">
      <c r="A1274" s="16"/>
    </row>
    <row r="1275" ht="12.75">
      <c r="A1275" s="16"/>
    </row>
    <row r="1276" ht="12.75">
      <c r="A1276" s="16"/>
    </row>
    <row r="1277" ht="12.75">
      <c r="A1277" s="16"/>
    </row>
    <row r="1278" ht="12.75">
      <c r="A1278" s="16"/>
    </row>
    <row r="1279" ht="12.75">
      <c r="A1279" s="16"/>
    </row>
    <row r="1280" ht="12.75">
      <c r="A1280" s="16"/>
    </row>
    <row r="1281" ht="12.75">
      <c r="A1281" s="16"/>
    </row>
    <row r="1282" ht="12.75">
      <c r="A1282" s="16"/>
    </row>
    <row r="1283" ht="12.75">
      <c r="A1283" s="16"/>
    </row>
    <row r="1284" ht="12.75">
      <c r="A1284" s="16"/>
    </row>
    <row r="1285" ht="12.75">
      <c r="A1285" s="16"/>
    </row>
    <row r="1286" ht="12.75">
      <c r="A1286" s="16"/>
    </row>
    <row r="1287" ht="12.75">
      <c r="A1287" s="16"/>
    </row>
    <row r="1288" ht="12.75">
      <c r="A1288" s="16"/>
    </row>
    <row r="1289" ht="12.75">
      <c r="A1289" s="16"/>
    </row>
    <row r="1290" ht="12.75">
      <c r="A1290" s="16"/>
    </row>
    <row r="1291" ht="12.75">
      <c r="A1291" s="16"/>
    </row>
    <row r="1292" ht="12.75">
      <c r="A1292" s="16"/>
    </row>
    <row r="1293" ht="12.75">
      <c r="A1293" s="16"/>
    </row>
    <row r="1294" ht="12.75">
      <c r="A1294" s="16"/>
    </row>
    <row r="1295" ht="12.75">
      <c r="A1295" s="16"/>
    </row>
    <row r="1296" ht="12.75">
      <c r="A1296" s="16"/>
    </row>
    <row r="1297" ht="12.75">
      <c r="A1297" s="16"/>
    </row>
    <row r="1298" ht="12.75">
      <c r="A1298" s="16"/>
    </row>
    <row r="1299" ht="12.75">
      <c r="A1299" s="16"/>
    </row>
    <row r="1300" ht="12.75">
      <c r="A1300" s="16"/>
    </row>
    <row r="1301" ht="12.75">
      <c r="A1301" s="16"/>
    </row>
    <row r="1302" ht="12.75">
      <c r="A1302" s="16"/>
    </row>
    <row r="1303" ht="12.75">
      <c r="A1303" s="16"/>
    </row>
    <row r="1304" ht="12.75">
      <c r="A1304" s="16"/>
    </row>
    <row r="1305" ht="12.75">
      <c r="A1305" s="16"/>
    </row>
    <row r="1306" ht="12.75">
      <c r="A1306" s="16"/>
    </row>
    <row r="1307" ht="12.75">
      <c r="A1307" s="16"/>
    </row>
    <row r="1308" ht="12.75">
      <c r="A1308" s="16"/>
    </row>
    <row r="1309" ht="12.75">
      <c r="A1309" s="16"/>
    </row>
    <row r="1310" ht="12.75">
      <c r="A1310" s="16"/>
    </row>
    <row r="1311" ht="12.75">
      <c r="A1311" s="16"/>
    </row>
    <row r="1312" ht="12.75">
      <c r="A1312" s="16"/>
    </row>
    <row r="1313" ht="12.75">
      <c r="A1313" s="16"/>
    </row>
    <row r="1314" ht="12.75">
      <c r="A1314" s="16"/>
    </row>
    <row r="1315" ht="12.75">
      <c r="A1315" s="16"/>
    </row>
    <row r="1316" ht="12.75">
      <c r="A1316" s="16"/>
    </row>
    <row r="1317" ht="12.75">
      <c r="A1317" s="16"/>
    </row>
    <row r="1318" ht="12.75">
      <c r="A1318" s="16"/>
    </row>
    <row r="1319" ht="12.75">
      <c r="A1319" s="16"/>
    </row>
    <row r="1320" ht="12.75">
      <c r="A1320" s="16"/>
    </row>
    <row r="1321" ht="12.75">
      <c r="A1321" s="16"/>
    </row>
    <row r="1322" ht="12.75">
      <c r="A1322" s="16"/>
    </row>
    <row r="1323" ht="12.75">
      <c r="A1323" s="16"/>
    </row>
    <row r="1324" ht="12.75">
      <c r="A1324" s="16"/>
    </row>
    <row r="1325" ht="12.75">
      <c r="A1325" s="16"/>
    </row>
    <row r="1326" ht="12.75">
      <c r="A1326" s="16"/>
    </row>
    <row r="1327" ht="12.75">
      <c r="A1327" s="16"/>
    </row>
    <row r="1328" ht="12.75">
      <c r="A1328" s="16"/>
    </row>
    <row r="1329" ht="12.75">
      <c r="A1329" s="16"/>
    </row>
    <row r="1330" ht="12.75">
      <c r="A1330" s="16"/>
    </row>
    <row r="1331" ht="12.75">
      <c r="A1331" s="16"/>
    </row>
    <row r="1332" ht="12.75">
      <c r="A1332" s="16"/>
    </row>
    <row r="1333" ht="12.75">
      <c r="A1333" s="16"/>
    </row>
    <row r="1334" ht="12.75">
      <c r="A1334" s="16"/>
    </row>
    <row r="1335" ht="12.75">
      <c r="A1335" s="16"/>
    </row>
    <row r="1336" ht="12.75">
      <c r="A1336" s="16"/>
    </row>
    <row r="1337" ht="12.75">
      <c r="A1337" s="16"/>
    </row>
    <row r="1338" ht="12.75">
      <c r="A1338" s="16"/>
    </row>
    <row r="1339" ht="12.75">
      <c r="A1339" s="16"/>
    </row>
    <row r="1340" ht="12.75">
      <c r="A1340" s="16"/>
    </row>
    <row r="1341" ht="12.75">
      <c r="A1341" s="16"/>
    </row>
    <row r="1342" ht="12.75">
      <c r="A1342" s="16"/>
    </row>
    <row r="1343" ht="12.75">
      <c r="A1343" s="16"/>
    </row>
    <row r="1344" ht="12.75">
      <c r="A1344" s="16"/>
    </row>
    <row r="1345" ht="12.75">
      <c r="A1345" s="16"/>
    </row>
    <row r="1346" ht="12.75">
      <c r="A1346" s="16"/>
    </row>
    <row r="1347" ht="12.75">
      <c r="A1347" s="16"/>
    </row>
    <row r="1348" ht="12.75">
      <c r="A1348" s="16"/>
    </row>
    <row r="1349" ht="12.75">
      <c r="A1349" s="16"/>
    </row>
    <row r="1350" ht="12.75">
      <c r="A1350" s="16"/>
    </row>
    <row r="1351" ht="12.75">
      <c r="A1351" s="16"/>
    </row>
    <row r="1352" ht="12.75">
      <c r="A1352" s="16"/>
    </row>
    <row r="1353" ht="12.75">
      <c r="A1353" s="16"/>
    </row>
    <row r="1354" ht="12.75">
      <c r="A1354" s="16"/>
    </row>
    <row r="1355" ht="12.75">
      <c r="A1355" s="16"/>
    </row>
    <row r="1356" ht="12.75">
      <c r="A1356" s="16"/>
    </row>
    <row r="1357" ht="12.75">
      <c r="A1357" s="16"/>
    </row>
    <row r="1358" ht="12.75">
      <c r="A1358" s="16"/>
    </row>
    <row r="1359" ht="12.75">
      <c r="A1359" s="16"/>
    </row>
    <row r="1360" ht="12.75">
      <c r="A1360" s="16"/>
    </row>
    <row r="1361" ht="12.75">
      <c r="A1361" s="16"/>
    </row>
    <row r="1362" ht="12.75">
      <c r="A1362" s="16"/>
    </row>
    <row r="1363" ht="12.75">
      <c r="A1363" s="16"/>
    </row>
    <row r="1364" ht="12.75">
      <c r="A1364" s="16"/>
    </row>
    <row r="1365" ht="12.75">
      <c r="A1365" s="16"/>
    </row>
    <row r="1366" ht="12.75">
      <c r="A1366" s="16"/>
    </row>
    <row r="1367" ht="12.75">
      <c r="A1367" s="16"/>
    </row>
    <row r="1368" ht="12.75">
      <c r="A1368" s="16"/>
    </row>
    <row r="1369" ht="12.75">
      <c r="A1369" s="16"/>
    </row>
    <row r="1370" ht="12.75">
      <c r="A1370" s="16"/>
    </row>
    <row r="1371" ht="12.75">
      <c r="A1371" s="16"/>
    </row>
    <row r="1372" ht="12.75">
      <c r="A1372" s="16"/>
    </row>
    <row r="1373" ht="12.75">
      <c r="A1373" s="16"/>
    </row>
    <row r="1374" ht="12.75">
      <c r="A1374" s="16"/>
    </row>
    <row r="1375" ht="12.75">
      <c r="A1375" s="16"/>
    </row>
    <row r="1376" ht="12.75">
      <c r="A1376" s="16"/>
    </row>
    <row r="1377" ht="12.75">
      <c r="A1377" s="16"/>
    </row>
    <row r="1378" ht="12.75">
      <c r="A1378" s="16"/>
    </row>
    <row r="1379" ht="12.75">
      <c r="A1379" s="16"/>
    </row>
    <row r="1380" ht="12.75">
      <c r="A1380" s="16"/>
    </row>
    <row r="1381" ht="12.75">
      <c r="A1381" s="16"/>
    </row>
    <row r="1382" ht="12.75">
      <c r="A1382" s="16"/>
    </row>
    <row r="1383" ht="12.75">
      <c r="A1383" s="16"/>
    </row>
    <row r="1384" ht="12.75">
      <c r="A1384" s="16"/>
    </row>
    <row r="1385" ht="12.75">
      <c r="A1385" s="16"/>
    </row>
    <row r="1386" ht="12.75">
      <c r="A1386" s="16"/>
    </row>
    <row r="1387" ht="12.75">
      <c r="A1387" s="16"/>
    </row>
    <row r="1388" ht="12.75">
      <c r="A1388" s="16"/>
    </row>
    <row r="1389" ht="12.75">
      <c r="A1389" s="16"/>
    </row>
    <row r="1390" ht="12.75">
      <c r="A1390" s="16"/>
    </row>
    <row r="1391" ht="12.75">
      <c r="A1391" s="16"/>
    </row>
    <row r="1392" ht="12.75">
      <c r="A1392" s="16"/>
    </row>
    <row r="1393" ht="12.75">
      <c r="A1393" s="16"/>
    </row>
    <row r="1394" ht="12.75">
      <c r="A1394" s="16"/>
    </row>
    <row r="1395" ht="12.75">
      <c r="A1395" s="16"/>
    </row>
    <row r="1396" ht="12.75">
      <c r="A1396" s="16"/>
    </row>
    <row r="1397" ht="12.75">
      <c r="A1397" s="16"/>
    </row>
    <row r="1398" ht="12.75">
      <c r="A1398" s="16"/>
    </row>
    <row r="1399" ht="12.75">
      <c r="A1399" s="16"/>
    </row>
    <row r="1400" ht="12.75">
      <c r="A1400" s="16"/>
    </row>
    <row r="1401" ht="12.75">
      <c r="A1401" s="16"/>
    </row>
    <row r="1402" ht="12.75">
      <c r="A1402" s="16"/>
    </row>
    <row r="1403" ht="12.75">
      <c r="A1403" s="16"/>
    </row>
    <row r="1404" ht="12.75">
      <c r="A1404" s="16"/>
    </row>
    <row r="1405" ht="12.75">
      <c r="A1405" s="16"/>
    </row>
    <row r="1406" ht="12.75">
      <c r="A1406" s="16"/>
    </row>
    <row r="1407" ht="12.75">
      <c r="A1407" s="16"/>
    </row>
    <row r="1408" ht="12.75">
      <c r="A1408" s="16"/>
    </row>
    <row r="1409" ht="12.75">
      <c r="A1409" s="16"/>
    </row>
    <row r="1410" ht="12.75">
      <c r="A1410" s="16"/>
    </row>
    <row r="1411" ht="12.75">
      <c r="A1411" s="16"/>
    </row>
    <row r="1412" ht="12.75">
      <c r="A1412" s="16"/>
    </row>
    <row r="1413" ht="12.75">
      <c r="A1413" s="16"/>
    </row>
    <row r="1414" ht="12.75">
      <c r="A1414" s="16"/>
    </row>
    <row r="1415" ht="12.75">
      <c r="A1415" s="16"/>
    </row>
    <row r="1416" ht="12.75">
      <c r="A1416" s="16"/>
    </row>
    <row r="1417" ht="12.75">
      <c r="A1417" s="16"/>
    </row>
    <row r="1418" ht="12.75">
      <c r="A1418" s="16"/>
    </row>
    <row r="1419" ht="12.75">
      <c r="A1419" s="16"/>
    </row>
    <row r="1420" ht="12.75">
      <c r="A1420" s="16"/>
    </row>
    <row r="1421" ht="12.75">
      <c r="A1421" s="16"/>
    </row>
    <row r="1422" ht="12.75">
      <c r="A1422" s="16"/>
    </row>
    <row r="1423" ht="12.75">
      <c r="A1423" s="16"/>
    </row>
    <row r="1424" ht="12.75">
      <c r="A1424" s="16"/>
    </row>
    <row r="1425" ht="12.75">
      <c r="A1425" s="16"/>
    </row>
    <row r="1426" ht="12.75">
      <c r="A1426" s="16"/>
    </row>
    <row r="1427" ht="12.75">
      <c r="A1427" s="16"/>
    </row>
    <row r="1428" ht="12.75">
      <c r="A1428" s="16"/>
    </row>
    <row r="1429" ht="12.75">
      <c r="A1429" s="16"/>
    </row>
    <row r="1430" ht="12.75">
      <c r="A1430" s="16"/>
    </row>
    <row r="1431" ht="12.75">
      <c r="A1431" s="16"/>
    </row>
    <row r="1432" ht="12.75">
      <c r="A1432" s="16"/>
    </row>
    <row r="1433" ht="12.75">
      <c r="A1433" s="16"/>
    </row>
    <row r="1434" ht="12.75">
      <c r="A1434" s="16"/>
    </row>
    <row r="1435" ht="12.75">
      <c r="A1435" s="16"/>
    </row>
    <row r="1436" ht="12.75">
      <c r="A1436" s="16"/>
    </row>
    <row r="1437" ht="12.75">
      <c r="A1437" s="16"/>
    </row>
    <row r="1438" ht="12.75">
      <c r="A1438" s="16"/>
    </row>
    <row r="1439" ht="12.75">
      <c r="A1439" s="16"/>
    </row>
    <row r="1440" ht="12.75">
      <c r="A1440" s="16"/>
    </row>
    <row r="1441" ht="12.75">
      <c r="A1441" s="16"/>
    </row>
    <row r="1442" ht="12.75">
      <c r="A1442" s="16"/>
    </row>
    <row r="1443" ht="12.75">
      <c r="A1443" s="16"/>
    </row>
    <row r="1444" ht="12.75">
      <c r="A1444" s="16"/>
    </row>
    <row r="1445" ht="12.75">
      <c r="A1445" s="16"/>
    </row>
    <row r="1446" ht="12.75">
      <c r="A1446" s="16"/>
    </row>
    <row r="1447" ht="12.75">
      <c r="A1447" s="16"/>
    </row>
    <row r="1448" ht="12.75">
      <c r="A1448" s="16"/>
    </row>
    <row r="1449" ht="12.75">
      <c r="A1449" s="16"/>
    </row>
    <row r="1450" ht="12.75">
      <c r="A1450" s="16"/>
    </row>
    <row r="1451" ht="12.75">
      <c r="A1451" s="16"/>
    </row>
    <row r="1452" ht="12.75">
      <c r="A1452" s="16"/>
    </row>
    <row r="1453" ht="12.75">
      <c r="A1453" s="16"/>
    </row>
    <row r="1454" ht="12.75">
      <c r="A1454" s="16"/>
    </row>
    <row r="1455" ht="12.75">
      <c r="A1455" s="16"/>
    </row>
    <row r="1456" ht="12.75">
      <c r="A1456" s="16"/>
    </row>
    <row r="1457" ht="12.75">
      <c r="A1457" s="16"/>
    </row>
    <row r="1458" ht="12.75">
      <c r="A1458" s="16"/>
    </row>
    <row r="1459" ht="12.75">
      <c r="A1459" s="16"/>
    </row>
    <row r="1460" ht="12.75">
      <c r="A1460" s="16"/>
    </row>
    <row r="1461" ht="12.75">
      <c r="A1461" s="16"/>
    </row>
    <row r="1462" ht="12.75">
      <c r="A1462" s="16"/>
    </row>
    <row r="1463" ht="12.75">
      <c r="A1463" s="16"/>
    </row>
    <row r="1464" ht="12.75">
      <c r="A1464" s="16"/>
    </row>
    <row r="1465" ht="12.75">
      <c r="A1465" s="16"/>
    </row>
    <row r="1466" ht="12.75">
      <c r="A1466" s="16"/>
    </row>
    <row r="1467" ht="12.75">
      <c r="A1467" s="16"/>
    </row>
    <row r="1468" ht="12.75">
      <c r="A1468" s="16"/>
    </row>
    <row r="1469" ht="12.75">
      <c r="A1469" s="16"/>
    </row>
    <row r="1470" ht="12.75">
      <c r="A1470" s="16"/>
    </row>
    <row r="1471" ht="12.75">
      <c r="A1471" s="16"/>
    </row>
    <row r="1472" ht="12.75">
      <c r="A1472" s="16"/>
    </row>
    <row r="1473" ht="12.75">
      <c r="A1473" s="16"/>
    </row>
    <row r="1474" ht="12.75">
      <c r="A1474" s="16"/>
    </row>
    <row r="1475" ht="12.75">
      <c r="A1475" s="16"/>
    </row>
    <row r="1476" ht="12.75">
      <c r="A1476" s="16"/>
    </row>
    <row r="1477" ht="12.75">
      <c r="A1477" s="16"/>
    </row>
    <row r="1478" ht="12.75">
      <c r="A1478" s="16"/>
    </row>
    <row r="1479" ht="12.75">
      <c r="A1479" s="16"/>
    </row>
    <row r="1480" ht="12.75">
      <c r="A1480" s="16"/>
    </row>
    <row r="1481" ht="12.75">
      <c r="A1481" s="16"/>
    </row>
    <row r="1482" ht="12.75">
      <c r="A1482" s="16"/>
    </row>
    <row r="1483" ht="12.75">
      <c r="A1483" s="16"/>
    </row>
    <row r="1484" ht="12.75">
      <c r="A1484" s="16"/>
    </row>
    <row r="1485" ht="12.75">
      <c r="A1485" s="16"/>
    </row>
    <row r="1486" ht="12.75">
      <c r="A1486" s="16"/>
    </row>
    <row r="1487" ht="12.75">
      <c r="A1487" s="16"/>
    </row>
    <row r="1488" ht="12.75">
      <c r="A1488" s="16"/>
    </row>
    <row r="1489" ht="12.75">
      <c r="A1489" s="16"/>
    </row>
    <row r="1490" ht="12.75">
      <c r="A1490" s="16"/>
    </row>
    <row r="1491" ht="12.75">
      <c r="A1491" s="16"/>
    </row>
    <row r="1492" ht="12.75">
      <c r="A1492" s="16"/>
    </row>
    <row r="1493" ht="12.75">
      <c r="A1493" s="16"/>
    </row>
    <row r="1494" ht="12.75">
      <c r="A1494" s="16"/>
    </row>
    <row r="1495" ht="12.75">
      <c r="A1495" s="16"/>
    </row>
    <row r="1496" ht="12.75">
      <c r="A1496" s="16"/>
    </row>
    <row r="1497" ht="12.75">
      <c r="A1497" s="16"/>
    </row>
    <row r="1498" ht="12.75">
      <c r="A1498" s="16"/>
    </row>
    <row r="1499" ht="12.75">
      <c r="A1499" s="16"/>
    </row>
    <row r="1500" ht="12.75">
      <c r="A1500" s="16"/>
    </row>
    <row r="1501" ht="12.75">
      <c r="A1501" s="16"/>
    </row>
    <row r="1502" ht="12.75">
      <c r="A1502" s="16"/>
    </row>
    <row r="1503" ht="12.75">
      <c r="A1503" s="16"/>
    </row>
    <row r="1504" ht="12.75">
      <c r="A1504" s="16"/>
    </row>
    <row r="1505" ht="12.75">
      <c r="A1505" s="16"/>
    </row>
    <row r="1506" ht="12.75">
      <c r="A1506" s="16"/>
    </row>
    <row r="1507" ht="12.75">
      <c r="A1507" s="16"/>
    </row>
    <row r="1508" ht="12.75">
      <c r="A1508" s="16"/>
    </row>
    <row r="1509" ht="12.75">
      <c r="A1509" s="16"/>
    </row>
    <row r="1510" ht="12.75">
      <c r="A1510" s="16"/>
    </row>
    <row r="1511" ht="12.75">
      <c r="A1511" s="16"/>
    </row>
    <row r="1512" ht="12.75">
      <c r="A1512" s="16"/>
    </row>
    <row r="1513" ht="12.75">
      <c r="A1513" s="16"/>
    </row>
    <row r="1514" ht="12.75">
      <c r="A1514" s="16"/>
    </row>
    <row r="1515" ht="12.75">
      <c r="A1515" s="16"/>
    </row>
    <row r="1516" ht="12.75">
      <c r="A1516" s="16"/>
    </row>
    <row r="1517" ht="12.75">
      <c r="A1517" s="16"/>
    </row>
    <row r="1518" ht="12.75">
      <c r="A1518" s="16"/>
    </row>
    <row r="1519" ht="12.75">
      <c r="A1519" s="16"/>
    </row>
    <row r="1520" ht="12.75">
      <c r="A1520" s="16"/>
    </row>
    <row r="1521" ht="12.75">
      <c r="A1521" s="16"/>
    </row>
    <row r="1522" ht="12.75">
      <c r="A1522" s="16"/>
    </row>
    <row r="1523" ht="12.75">
      <c r="A1523" s="16"/>
    </row>
    <row r="1524" ht="12.75">
      <c r="A1524" s="16"/>
    </row>
    <row r="1525" ht="12.75">
      <c r="A1525" s="16"/>
    </row>
    <row r="1526" ht="12.75">
      <c r="A1526" s="16"/>
    </row>
    <row r="1527" ht="12.75">
      <c r="A1527" s="16"/>
    </row>
    <row r="1528" ht="12.75">
      <c r="A1528" s="16"/>
    </row>
    <row r="1529" ht="12.75">
      <c r="A1529" s="16"/>
    </row>
    <row r="1530" ht="12.75">
      <c r="A1530" s="16"/>
    </row>
    <row r="1531" ht="12.75">
      <c r="A1531" s="16"/>
    </row>
    <row r="1532" ht="12.75">
      <c r="A1532" s="16"/>
    </row>
    <row r="1533" ht="12.75">
      <c r="A1533" s="16"/>
    </row>
    <row r="1534" ht="12.75">
      <c r="A1534" s="16"/>
    </row>
    <row r="1535" ht="12.75">
      <c r="A1535" s="16"/>
    </row>
    <row r="1536" ht="12.75">
      <c r="A1536" s="16"/>
    </row>
    <row r="1537" ht="12.75">
      <c r="A1537" s="16"/>
    </row>
    <row r="1538" ht="12.75">
      <c r="A1538" s="16"/>
    </row>
    <row r="1539" ht="12.75">
      <c r="A1539" s="16"/>
    </row>
    <row r="1540" ht="12.75">
      <c r="A1540" s="16"/>
    </row>
    <row r="1541" ht="12.75">
      <c r="A1541" s="16"/>
    </row>
    <row r="1542" ht="12.75">
      <c r="A1542" s="16"/>
    </row>
    <row r="1543" ht="12.75">
      <c r="A1543" s="16"/>
    </row>
    <row r="1544" ht="12.75">
      <c r="A1544" s="16"/>
    </row>
    <row r="1545" ht="12.75">
      <c r="A1545" s="16"/>
    </row>
    <row r="1546" ht="12.75">
      <c r="A1546" s="16"/>
    </row>
    <row r="1547" ht="12.75">
      <c r="A1547" s="16"/>
    </row>
    <row r="1548" ht="12.75">
      <c r="A1548" s="16"/>
    </row>
    <row r="1549" ht="12.75">
      <c r="A1549" s="16"/>
    </row>
    <row r="1550" ht="12.75">
      <c r="A1550" s="16"/>
    </row>
    <row r="1551" ht="12.75">
      <c r="A1551" s="16"/>
    </row>
    <row r="1552" ht="12.75">
      <c r="A1552" s="16"/>
    </row>
    <row r="1553" ht="12.75">
      <c r="A1553" s="16"/>
    </row>
    <row r="1554" ht="12.75">
      <c r="A1554" s="16"/>
    </row>
    <row r="1555" ht="12.75">
      <c r="A1555" s="16"/>
    </row>
    <row r="1556" ht="12.75">
      <c r="A1556" s="16"/>
    </row>
    <row r="1557" ht="12.75">
      <c r="A1557" s="16"/>
    </row>
    <row r="1558" ht="12.75">
      <c r="A1558" s="16"/>
    </row>
    <row r="1559" ht="12.75">
      <c r="A1559" s="16"/>
    </row>
    <row r="1560" ht="12.75">
      <c r="A1560" s="16"/>
    </row>
    <row r="1561" ht="12.75">
      <c r="A1561" s="16"/>
    </row>
    <row r="1562" ht="12.75">
      <c r="A1562" s="16"/>
    </row>
    <row r="1563" ht="12.75">
      <c r="A1563" s="16"/>
    </row>
    <row r="1564" ht="12.75">
      <c r="A1564" s="16"/>
    </row>
    <row r="1565" ht="12.75">
      <c r="A1565" s="16"/>
    </row>
    <row r="1566" ht="12.75">
      <c r="A1566" s="16"/>
    </row>
    <row r="1567" ht="12.75">
      <c r="A1567" s="16"/>
    </row>
    <row r="1568" ht="12.75">
      <c r="A1568" s="16"/>
    </row>
    <row r="1569" ht="12.75">
      <c r="A1569" s="16"/>
    </row>
    <row r="1570" ht="12.75">
      <c r="A1570" s="16"/>
    </row>
    <row r="1571" ht="12.75">
      <c r="A1571" s="16"/>
    </row>
    <row r="1572" ht="12.75">
      <c r="A1572" s="16"/>
    </row>
    <row r="1573" ht="12.75">
      <c r="A1573" s="16"/>
    </row>
    <row r="1574" ht="12.75">
      <c r="A1574" s="16"/>
    </row>
    <row r="1575" ht="12.75">
      <c r="A1575" s="16"/>
    </row>
    <row r="1576" ht="12.75">
      <c r="A1576" s="16"/>
    </row>
    <row r="1577" ht="12.75">
      <c r="A1577" s="16"/>
    </row>
    <row r="1578" ht="12.75">
      <c r="A1578" s="16"/>
    </row>
    <row r="1579" ht="12.75">
      <c r="A1579" s="16"/>
    </row>
    <row r="1580" ht="12.75">
      <c r="A1580" s="16"/>
    </row>
    <row r="1581" ht="12.75">
      <c r="A1581" s="16"/>
    </row>
    <row r="1582" ht="12.75">
      <c r="A1582" s="16"/>
    </row>
    <row r="1583" ht="12.75">
      <c r="A1583" s="16"/>
    </row>
    <row r="1584" ht="12.75">
      <c r="A1584" s="16"/>
    </row>
    <row r="1585" ht="12.75">
      <c r="A1585" s="16"/>
    </row>
    <row r="1586" ht="12.75">
      <c r="A1586" s="16"/>
    </row>
    <row r="1587" ht="12.75">
      <c r="A1587" s="16"/>
    </row>
    <row r="1588" ht="12.75">
      <c r="A1588" s="16"/>
    </row>
    <row r="1589" ht="12.75">
      <c r="A1589" s="16"/>
    </row>
    <row r="1590" ht="12.75">
      <c r="A1590" s="16"/>
    </row>
    <row r="1591" ht="12.75">
      <c r="A1591" s="16"/>
    </row>
    <row r="1592" ht="12.75">
      <c r="A1592" s="16"/>
    </row>
    <row r="1593" ht="12.75">
      <c r="A1593" s="16"/>
    </row>
    <row r="1594" ht="12.75">
      <c r="A1594" s="16"/>
    </row>
    <row r="1595" ht="12.75">
      <c r="A1595" s="16"/>
    </row>
    <row r="1596" ht="12.75">
      <c r="A1596" s="16"/>
    </row>
    <row r="1597" ht="12.75">
      <c r="A1597" s="16"/>
    </row>
    <row r="1598" ht="12.75">
      <c r="A1598" s="16"/>
    </row>
    <row r="1599" ht="12.75">
      <c r="A1599" s="16"/>
    </row>
    <row r="1600" ht="12.75">
      <c r="A1600" s="16"/>
    </row>
    <row r="1601" ht="12.75">
      <c r="A1601" s="16"/>
    </row>
    <row r="1602" ht="12.75">
      <c r="A1602" s="16"/>
    </row>
    <row r="1603" ht="12.75">
      <c r="A1603" s="16"/>
    </row>
    <row r="1604" ht="12.75">
      <c r="A1604" s="16"/>
    </row>
    <row r="1605" ht="12.75">
      <c r="A1605" s="16"/>
    </row>
    <row r="1606" ht="12.75">
      <c r="A1606" s="16"/>
    </row>
    <row r="1607" ht="12.75">
      <c r="A1607" s="16"/>
    </row>
    <row r="1608" ht="12.75">
      <c r="A1608" s="16"/>
    </row>
    <row r="1609" ht="12.75">
      <c r="A1609" s="16"/>
    </row>
    <row r="1610" ht="12.75">
      <c r="A1610" s="16"/>
    </row>
    <row r="1611" ht="12.75">
      <c r="A1611" s="16"/>
    </row>
    <row r="1612" ht="12.75">
      <c r="A1612" s="16"/>
    </row>
    <row r="1613" ht="12.75">
      <c r="A1613" s="16"/>
    </row>
    <row r="1614" ht="12.75">
      <c r="A1614" s="16"/>
    </row>
    <row r="1615" ht="12.75">
      <c r="A1615" s="16"/>
    </row>
    <row r="1616" ht="12.75">
      <c r="A1616" s="16"/>
    </row>
    <row r="1617" ht="12.75">
      <c r="A1617" s="16"/>
    </row>
    <row r="1618" ht="12.75">
      <c r="A1618" s="16"/>
    </row>
    <row r="1619" ht="12.75">
      <c r="A1619" s="16"/>
    </row>
    <row r="1620" ht="12.75">
      <c r="A1620" s="16"/>
    </row>
    <row r="1621" ht="12.75">
      <c r="A1621" s="16"/>
    </row>
    <row r="1622" ht="12.75">
      <c r="A1622" s="16"/>
    </row>
    <row r="1623" ht="12.75">
      <c r="A1623" s="16"/>
    </row>
    <row r="1624" ht="12.75">
      <c r="A1624" s="16"/>
    </row>
    <row r="1625" ht="12.75">
      <c r="A1625" s="16"/>
    </row>
    <row r="1626" ht="12.75">
      <c r="A1626" s="16"/>
    </row>
    <row r="1627" ht="12.75">
      <c r="A1627" s="16"/>
    </row>
    <row r="1628" ht="12.75">
      <c r="A1628" s="16"/>
    </row>
    <row r="1629" ht="12.75">
      <c r="A1629" s="16"/>
    </row>
    <row r="1630" ht="12.75">
      <c r="A1630" s="16"/>
    </row>
    <row r="1631" ht="12.75">
      <c r="A1631" s="16"/>
    </row>
    <row r="1632" ht="12.75">
      <c r="A1632" s="16"/>
    </row>
    <row r="1633" ht="12.75">
      <c r="A1633" s="16"/>
    </row>
    <row r="1634" ht="12.75">
      <c r="A1634" s="16"/>
    </row>
    <row r="1635" ht="12.75">
      <c r="A1635" s="16"/>
    </row>
    <row r="1636" ht="12.75">
      <c r="A1636" s="16"/>
    </row>
    <row r="1637" ht="12.75">
      <c r="A1637" s="16"/>
    </row>
    <row r="1638" ht="12.75">
      <c r="A1638" s="16"/>
    </row>
    <row r="1639" ht="12.75">
      <c r="A1639" s="16"/>
    </row>
    <row r="1640" ht="12.75">
      <c r="A1640" s="16"/>
    </row>
    <row r="1641" ht="12.75">
      <c r="A1641" s="16"/>
    </row>
    <row r="1642" ht="12.75">
      <c r="A1642" s="16"/>
    </row>
    <row r="1643" ht="12.75">
      <c r="A1643" s="16"/>
    </row>
    <row r="1644" ht="12.75">
      <c r="A1644" s="16"/>
    </row>
    <row r="1645" ht="12.75">
      <c r="A1645" s="16"/>
    </row>
    <row r="1646" ht="12.75">
      <c r="A1646" s="16"/>
    </row>
    <row r="1647" ht="12.75">
      <c r="A1647" s="16"/>
    </row>
    <row r="1648" ht="12.75">
      <c r="A1648" s="16"/>
    </row>
    <row r="1649" ht="12.75">
      <c r="A1649" s="16"/>
    </row>
    <row r="1650" ht="12.75">
      <c r="A1650" s="16"/>
    </row>
    <row r="1651" ht="12.75">
      <c r="A1651" s="16"/>
    </row>
    <row r="1652" ht="12.75">
      <c r="A1652" s="16"/>
    </row>
    <row r="1653" ht="12.75">
      <c r="A1653" s="16"/>
    </row>
    <row r="1654" ht="12.75">
      <c r="A1654" s="16"/>
    </row>
    <row r="1655" ht="12.75">
      <c r="A1655" s="16"/>
    </row>
    <row r="1656" ht="12.75">
      <c r="A1656" s="16"/>
    </row>
    <row r="1657" ht="12.75">
      <c r="A1657" s="16"/>
    </row>
    <row r="1658" ht="12.75">
      <c r="A1658" s="16"/>
    </row>
    <row r="1659" ht="12.75">
      <c r="A1659" s="16"/>
    </row>
    <row r="1660" ht="12.75">
      <c r="A1660" s="16"/>
    </row>
    <row r="1661" ht="12.75">
      <c r="A1661" s="16"/>
    </row>
    <row r="1662" ht="12.75">
      <c r="A1662" s="16"/>
    </row>
    <row r="1663" ht="12.75">
      <c r="A1663" s="16"/>
    </row>
    <row r="1664" ht="12.75">
      <c r="A1664" s="16"/>
    </row>
    <row r="1665" ht="12.75">
      <c r="A1665" s="16"/>
    </row>
    <row r="1666" ht="12.75">
      <c r="A1666" s="16"/>
    </row>
    <row r="1667" ht="12.75">
      <c r="A1667" s="16"/>
    </row>
    <row r="1668" ht="12.75">
      <c r="A1668" s="16"/>
    </row>
    <row r="1669" ht="12.75">
      <c r="A1669" s="16"/>
    </row>
    <row r="1670" ht="12.75">
      <c r="A1670" s="16"/>
    </row>
    <row r="1671" ht="12.75">
      <c r="A1671" s="16"/>
    </row>
    <row r="1672" ht="12.75">
      <c r="A1672" s="16"/>
    </row>
    <row r="1673" ht="12.75">
      <c r="A1673" s="16"/>
    </row>
    <row r="1674" ht="12.75">
      <c r="A1674" s="16"/>
    </row>
    <row r="1675" ht="12.75">
      <c r="A1675" s="16"/>
    </row>
    <row r="1676" ht="12.75">
      <c r="A1676" s="16"/>
    </row>
    <row r="1677" ht="12.75">
      <c r="A1677" s="16"/>
    </row>
    <row r="1678" ht="12.75">
      <c r="A1678" s="16"/>
    </row>
    <row r="1679" ht="12.75">
      <c r="A1679" s="16"/>
    </row>
    <row r="1680" ht="12.75">
      <c r="A1680" s="16"/>
    </row>
    <row r="1681" ht="12.75">
      <c r="A1681" s="16"/>
    </row>
    <row r="1682" ht="12.75">
      <c r="A1682" s="16"/>
    </row>
    <row r="1683" ht="12.75">
      <c r="A1683" s="16"/>
    </row>
    <row r="1684" ht="12.75">
      <c r="A1684" s="16"/>
    </row>
    <row r="1685" ht="12.75">
      <c r="A1685" s="16"/>
    </row>
    <row r="1686" ht="12.75">
      <c r="A1686" s="16"/>
    </row>
    <row r="1687" ht="12.75">
      <c r="A1687" s="16"/>
    </row>
    <row r="1688" ht="12.75">
      <c r="A1688" s="16"/>
    </row>
    <row r="1689" ht="12.75">
      <c r="A1689" s="16"/>
    </row>
    <row r="1690" ht="12.75">
      <c r="A1690" s="16"/>
    </row>
    <row r="1691" ht="12.75">
      <c r="A1691" s="16"/>
    </row>
    <row r="1692" ht="12.75">
      <c r="A1692" s="16"/>
    </row>
    <row r="1693" ht="12.75">
      <c r="A1693" s="16"/>
    </row>
    <row r="1694" ht="12.75">
      <c r="A1694" s="16"/>
    </row>
    <row r="1695" ht="12.75">
      <c r="A1695" s="16"/>
    </row>
    <row r="1696" ht="12.75">
      <c r="A1696" s="16"/>
    </row>
    <row r="1697" ht="12.75">
      <c r="A1697" s="16"/>
    </row>
    <row r="1698" ht="12.75">
      <c r="A1698" s="16"/>
    </row>
    <row r="1699" ht="12.75">
      <c r="A1699" s="16"/>
    </row>
    <row r="1700" ht="12.75">
      <c r="A1700" s="16"/>
    </row>
    <row r="1701" ht="12.75">
      <c r="A1701" s="16"/>
    </row>
    <row r="1702" ht="12.75">
      <c r="A1702" s="16"/>
    </row>
    <row r="1703" ht="12.75">
      <c r="A1703" s="16"/>
    </row>
    <row r="1704" ht="12.75">
      <c r="A1704" s="16"/>
    </row>
    <row r="1705" ht="12.75">
      <c r="A1705" s="16"/>
    </row>
    <row r="1706" ht="12.75">
      <c r="A1706" s="16"/>
    </row>
    <row r="1707" ht="12.75">
      <c r="A1707" s="16"/>
    </row>
    <row r="1708" ht="12.75">
      <c r="A1708" s="16"/>
    </row>
    <row r="1709" ht="12.75">
      <c r="A1709" s="16"/>
    </row>
    <row r="1710" ht="12.75">
      <c r="A1710" s="16"/>
    </row>
    <row r="1711" ht="12.75">
      <c r="A1711" s="16"/>
    </row>
    <row r="1712" ht="12.75">
      <c r="A1712" s="16"/>
    </row>
    <row r="1713" ht="12.75">
      <c r="A1713" s="16"/>
    </row>
    <row r="1714" ht="12.75">
      <c r="A1714" s="16"/>
    </row>
    <row r="1715" ht="12.75">
      <c r="A1715" s="16"/>
    </row>
    <row r="1716" ht="12.75">
      <c r="A1716" s="16"/>
    </row>
    <row r="1717" ht="12.75">
      <c r="A1717" s="16"/>
    </row>
    <row r="1718" ht="12.75">
      <c r="A1718" s="16"/>
    </row>
    <row r="1719" ht="12.75">
      <c r="A1719" s="16"/>
    </row>
    <row r="1720" ht="12.75">
      <c r="A1720" s="16"/>
    </row>
    <row r="1721" ht="12.75">
      <c r="A1721" s="16"/>
    </row>
    <row r="1722" ht="12.75">
      <c r="A1722" s="16"/>
    </row>
    <row r="1723" ht="12.75">
      <c r="A1723" s="16"/>
    </row>
    <row r="1724" ht="12.75">
      <c r="A1724" s="16"/>
    </row>
    <row r="1725" ht="12.75">
      <c r="A1725" s="16"/>
    </row>
    <row r="1726" ht="12.75">
      <c r="A1726" s="16"/>
    </row>
    <row r="1727" ht="12.75">
      <c r="A1727" s="16"/>
    </row>
    <row r="1728" ht="12.75">
      <c r="A1728" s="16"/>
    </row>
    <row r="1729" ht="12.75">
      <c r="A1729" s="16"/>
    </row>
    <row r="1730" ht="12.75">
      <c r="A1730" s="16"/>
    </row>
    <row r="1731" ht="12.75">
      <c r="A1731" s="16"/>
    </row>
    <row r="1732" ht="12.75">
      <c r="A1732" s="16"/>
    </row>
    <row r="1733" ht="12.75">
      <c r="A1733" s="16"/>
    </row>
    <row r="1734" ht="12.75">
      <c r="A1734" s="16"/>
    </row>
    <row r="1735" ht="12.75">
      <c r="A1735" s="16"/>
    </row>
    <row r="1736" ht="12.75">
      <c r="A1736" s="16"/>
    </row>
    <row r="1737" ht="12.75">
      <c r="A1737" s="16"/>
    </row>
    <row r="1738" ht="12.75">
      <c r="A1738" s="16"/>
    </row>
    <row r="1739" ht="12.75">
      <c r="A1739" s="16"/>
    </row>
    <row r="1740" ht="12.75">
      <c r="A1740" s="16"/>
    </row>
    <row r="1741" ht="12.75">
      <c r="A1741" s="16"/>
    </row>
    <row r="1742" ht="12.75">
      <c r="A1742" s="16"/>
    </row>
    <row r="1743" ht="12.75">
      <c r="A1743" s="16"/>
    </row>
    <row r="1744" ht="12.75">
      <c r="A1744" s="16"/>
    </row>
    <row r="1745" ht="12.75">
      <c r="A1745" s="16"/>
    </row>
    <row r="1746" ht="12.75">
      <c r="A1746" s="16"/>
    </row>
    <row r="1747" ht="12.75">
      <c r="A1747" s="16"/>
    </row>
    <row r="1748" ht="12.75">
      <c r="A1748" s="16"/>
    </row>
    <row r="1749" ht="12.75">
      <c r="A1749" s="16"/>
    </row>
    <row r="1750" ht="12.75">
      <c r="A1750" s="16"/>
    </row>
    <row r="1751" ht="12.75">
      <c r="A1751" s="16"/>
    </row>
    <row r="1752" ht="12.75">
      <c r="A1752" s="16"/>
    </row>
    <row r="1753" ht="12.75">
      <c r="A1753" s="16"/>
    </row>
    <row r="1754" ht="12.75">
      <c r="A1754" s="16"/>
    </row>
    <row r="1755" ht="12.75">
      <c r="A1755" s="16"/>
    </row>
    <row r="1756" ht="12.75">
      <c r="A1756" s="16"/>
    </row>
    <row r="1757" ht="12.75">
      <c r="A1757" s="16"/>
    </row>
    <row r="1758" ht="12.75">
      <c r="A1758" s="16"/>
    </row>
    <row r="1759" ht="12.75">
      <c r="A1759" s="16"/>
    </row>
    <row r="1760" ht="12.75">
      <c r="A1760" s="16"/>
    </row>
    <row r="1761" ht="12.75">
      <c r="A1761" s="16"/>
    </row>
    <row r="1762" ht="12.75">
      <c r="A1762" s="16"/>
    </row>
    <row r="1763" ht="12.75">
      <c r="A1763" s="16"/>
    </row>
    <row r="1764" ht="12.75">
      <c r="A1764" s="16"/>
    </row>
    <row r="1765" ht="12.75">
      <c r="A1765" s="16"/>
    </row>
    <row r="1766" ht="12.75">
      <c r="A1766" s="16"/>
    </row>
    <row r="1767" ht="12.75">
      <c r="A1767" s="16"/>
    </row>
    <row r="1768" ht="12.75">
      <c r="A1768" s="16"/>
    </row>
    <row r="1769" ht="12.75">
      <c r="A1769" s="16"/>
    </row>
    <row r="1770" ht="12.75">
      <c r="A1770" s="16"/>
    </row>
    <row r="1771" ht="12.75">
      <c r="A1771" s="16"/>
    </row>
    <row r="1772" ht="12.75">
      <c r="A1772" s="16"/>
    </row>
    <row r="1773" ht="12.75">
      <c r="A1773" s="16"/>
    </row>
    <row r="1774" ht="12.75">
      <c r="A1774" s="16"/>
    </row>
    <row r="1775" ht="12.75">
      <c r="A1775" s="16"/>
    </row>
    <row r="1776" ht="12.75">
      <c r="A1776" s="16"/>
    </row>
    <row r="1777" ht="12.75">
      <c r="A1777" s="16"/>
    </row>
    <row r="1778" ht="12.75">
      <c r="A1778" s="16"/>
    </row>
    <row r="1779" ht="12.75">
      <c r="A1779" s="16"/>
    </row>
    <row r="1780" ht="12.75">
      <c r="A1780" s="16"/>
    </row>
    <row r="1781" ht="12.75">
      <c r="A1781" s="16"/>
    </row>
    <row r="1782" ht="12.75">
      <c r="A1782" s="16"/>
    </row>
    <row r="1783" ht="12.75">
      <c r="A1783" s="16"/>
    </row>
    <row r="1784" ht="12.75">
      <c r="A1784" s="16"/>
    </row>
    <row r="1785" ht="12.75">
      <c r="A1785" s="16"/>
    </row>
    <row r="1786" ht="12.75">
      <c r="A1786" s="16"/>
    </row>
    <row r="1787" ht="12.75">
      <c r="A1787" s="16"/>
    </row>
    <row r="1788" ht="12.75">
      <c r="A1788" s="16"/>
    </row>
    <row r="1789" ht="12.75">
      <c r="A1789" s="16"/>
    </row>
    <row r="1790" ht="12.75">
      <c r="A1790" s="16"/>
    </row>
    <row r="1791" ht="12.75">
      <c r="A1791" s="16"/>
    </row>
    <row r="1792" ht="12.75">
      <c r="A1792" s="16"/>
    </row>
    <row r="1793" ht="12.75">
      <c r="A1793" s="16"/>
    </row>
    <row r="1794" ht="12.75">
      <c r="A1794" s="16"/>
    </row>
    <row r="1795" ht="12.75">
      <c r="A1795" s="16"/>
    </row>
    <row r="1796" ht="12.75">
      <c r="A1796" s="16"/>
    </row>
    <row r="1797" ht="12.75">
      <c r="A1797" s="16"/>
    </row>
    <row r="1798" ht="12.75">
      <c r="A1798" s="16"/>
    </row>
    <row r="1799" ht="12.75">
      <c r="A1799" s="16"/>
    </row>
    <row r="1800" ht="12.75">
      <c r="A1800" s="16"/>
    </row>
    <row r="1801" ht="12.75">
      <c r="A1801" s="16"/>
    </row>
    <row r="1802" ht="12.75">
      <c r="A1802" s="16"/>
    </row>
    <row r="1803" ht="12.75">
      <c r="A1803" s="16"/>
    </row>
    <row r="1804" ht="12.75">
      <c r="A1804" s="16"/>
    </row>
    <row r="1805" ht="12.75">
      <c r="A1805" s="16"/>
    </row>
    <row r="1806" ht="12.75">
      <c r="A1806" s="16"/>
    </row>
    <row r="1807" ht="12.75">
      <c r="A1807" s="16"/>
    </row>
    <row r="1808" ht="12.75">
      <c r="A1808" s="16"/>
    </row>
    <row r="1809" ht="12.75">
      <c r="A1809" s="16"/>
    </row>
    <row r="1810" ht="12.75">
      <c r="A1810" s="16"/>
    </row>
    <row r="1811" ht="12.75">
      <c r="A1811" s="16"/>
    </row>
    <row r="1812" ht="12.75">
      <c r="A1812" s="16"/>
    </row>
    <row r="1813" ht="12.75">
      <c r="A1813" s="16"/>
    </row>
    <row r="1814" ht="12.75">
      <c r="A1814" s="16"/>
    </row>
    <row r="1815" ht="12.75">
      <c r="A1815" s="16"/>
    </row>
    <row r="1816" ht="12.75">
      <c r="A1816" s="16"/>
    </row>
    <row r="1817" ht="12.75">
      <c r="A1817" s="16"/>
    </row>
    <row r="1818" ht="12.75">
      <c r="A1818" s="16"/>
    </row>
    <row r="1819" ht="12.75">
      <c r="A1819" s="16"/>
    </row>
    <row r="1820" ht="12.75">
      <c r="A1820" s="16"/>
    </row>
    <row r="1821" ht="12.75">
      <c r="A1821" s="16"/>
    </row>
    <row r="1822" ht="12.75">
      <c r="A1822" s="16"/>
    </row>
    <row r="1823" ht="12.75">
      <c r="A1823" s="16"/>
    </row>
    <row r="1824" ht="12.75">
      <c r="A1824" s="16"/>
    </row>
    <row r="1825" ht="12.75">
      <c r="A1825" s="16"/>
    </row>
    <row r="1826" ht="12.75">
      <c r="A1826" s="16"/>
    </row>
    <row r="1827" ht="12.75">
      <c r="A1827" s="16"/>
    </row>
    <row r="1828" ht="12.75">
      <c r="A1828" s="16"/>
    </row>
    <row r="1829" ht="12.75">
      <c r="A1829" s="16"/>
    </row>
    <row r="1830" ht="12.75">
      <c r="A1830" s="16"/>
    </row>
    <row r="1831" ht="12.75">
      <c r="A1831" s="16"/>
    </row>
    <row r="1832" ht="12.75">
      <c r="A1832" s="16"/>
    </row>
    <row r="1833" ht="12.75">
      <c r="A1833" s="16"/>
    </row>
    <row r="1834" ht="12.75">
      <c r="A1834" s="16"/>
    </row>
    <row r="1835" ht="12.75">
      <c r="A1835" s="16"/>
    </row>
    <row r="1836" ht="12.75">
      <c r="A1836" s="16"/>
    </row>
    <row r="1837" ht="12.75">
      <c r="A1837" s="16"/>
    </row>
    <row r="1838" ht="12.75">
      <c r="A1838" s="16"/>
    </row>
    <row r="1839" ht="12.75">
      <c r="A1839" s="16"/>
    </row>
    <row r="1840" ht="12.75">
      <c r="A1840" s="16"/>
    </row>
    <row r="1841" ht="12.75">
      <c r="A1841" s="16"/>
    </row>
    <row r="1842" ht="12.75">
      <c r="A1842" s="16"/>
    </row>
    <row r="1843" ht="12.75">
      <c r="A1843" s="16"/>
    </row>
    <row r="1844" ht="12.75">
      <c r="A1844" s="16"/>
    </row>
    <row r="1845" ht="12.75">
      <c r="A1845" s="16"/>
    </row>
    <row r="1846" ht="12.75">
      <c r="A1846" s="16"/>
    </row>
    <row r="1847" ht="12.75">
      <c r="A1847" s="16"/>
    </row>
    <row r="1848" ht="12.75">
      <c r="A1848" s="16"/>
    </row>
    <row r="1849" ht="12.75">
      <c r="A1849" s="16"/>
    </row>
    <row r="1850" ht="12.75">
      <c r="A1850" s="16"/>
    </row>
    <row r="1851" ht="12.75">
      <c r="A1851" s="16"/>
    </row>
    <row r="1852" ht="12.75">
      <c r="A1852" s="16"/>
    </row>
    <row r="1853" ht="12.75">
      <c r="A1853" s="16"/>
    </row>
    <row r="1854" ht="12.75">
      <c r="A1854" s="16"/>
    </row>
    <row r="1855" ht="12.75">
      <c r="A1855" s="16"/>
    </row>
    <row r="1856" ht="12.75">
      <c r="A1856" s="16"/>
    </row>
    <row r="1857" ht="12.75">
      <c r="A1857" s="16"/>
    </row>
    <row r="1858" ht="12.75">
      <c r="A1858" s="16"/>
    </row>
    <row r="1859" ht="12.75">
      <c r="A1859" s="16"/>
    </row>
    <row r="1860" ht="12.75">
      <c r="A1860" s="16"/>
    </row>
    <row r="1861" ht="12.75">
      <c r="A1861" s="16"/>
    </row>
    <row r="1862" ht="12.75">
      <c r="A1862" s="16"/>
    </row>
    <row r="1863" ht="12.75">
      <c r="A1863" s="16"/>
    </row>
    <row r="1864" ht="12.75">
      <c r="A1864" s="16"/>
    </row>
    <row r="1865" ht="12.75">
      <c r="A1865" s="16"/>
    </row>
    <row r="1866" ht="12.75">
      <c r="A1866" s="16"/>
    </row>
    <row r="1867" ht="12.75">
      <c r="A1867" s="16"/>
    </row>
    <row r="1868" ht="12.75">
      <c r="A1868" s="16"/>
    </row>
    <row r="1869" ht="12.75">
      <c r="A1869" s="16"/>
    </row>
    <row r="1870" ht="12.75">
      <c r="A1870" s="16"/>
    </row>
    <row r="1871" ht="12.75">
      <c r="A1871" s="16"/>
    </row>
    <row r="1872" ht="12.75">
      <c r="A1872" s="16"/>
    </row>
    <row r="1873" ht="12.75">
      <c r="A1873" s="16"/>
    </row>
    <row r="1874" ht="12.75">
      <c r="A1874" s="16"/>
    </row>
    <row r="1875" ht="12.75">
      <c r="A1875" s="16"/>
    </row>
    <row r="1876" ht="12.75">
      <c r="A1876" s="16"/>
    </row>
    <row r="1877" ht="12.75">
      <c r="A1877" s="16"/>
    </row>
    <row r="1878" ht="12.75">
      <c r="A1878" s="16"/>
    </row>
    <row r="1879" ht="12.75">
      <c r="A1879" s="16"/>
    </row>
    <row r="1880" ht="12.75">
      <c r="A1880" s="16"/>
    </row>
    <row r="1881" ht="12.75">
      <c r="A1881" s="16"/>
    </row>
    <row r="1882" ht="12.75">
      <c r="A1882" s="16"/>
    </row>
    <row r="1883" ht="12.75">
      <c r="A1883" s="16"/>
    </row>
    <row r="1884" ht="12.75">
      <c r="A1884" s="16"/>
    </row>
    <row r="1885" ht="12.75">
      <c r="A1885" s="16"/>
    </row>
    <row r="1886" ht="12.75">
      <c r="A1886" s="16"/>
    </row>
    <row r="1887" ht="12.75">
      <c r="A1887" s="16"/>
    </row>
    <row r="1888" ht="12.75">
      <c r="A1888" s="16"/>
    </row>
    <row r="1889" ht="12.75">
      <c r="A1889" s="16"/>
    </row>
    <row r="1890" ht="12.75">
      <c r="A1890" s="16"/>
    </row>
    <row r="1891" ht="12.75">
      <c r="A1891" s="16"/>
    </row>
    <row r="1892" ht="12.75">
      <c r="A1892" s="16"/>
    </row>
    <row r="1893" ht="12.75">
      <c r="A1893" s="16"/>
    </row>
    <row r="1894" ht="12.75">
      <c r="A1894" s="16"/>
    </row>
    <row r="1895" ht="12.75">
      <c r="A1895" s="16"/>
    </row>
    <row r="1896" ht="12.75">
      <c r="A1896" s="16"/>
    </row>
    <row r="1897" ht="12.75">
      <c r="A1897" s="16"/>
    </row>
    <row r="1898" ht="12.75">
      <c r="A1898" s="16"/>
    </row>
    <row r="1899" ht="12.75">
      <c r="A1899" s="16"/>
    </row>
    <row r="1900" ht="12.75">
      <c r="A1900" s="16"/>
    </row>
    <row r="1901" ht="12.75">
      <c r="A1901" s="16"/>
    </row>
    <row r="1902" ht="12.75">
      <c r="A1902" s="16"/>
    </row>
    <row r="1903" ht="12.75">
      <c r="A1903" s="16"/>
    </row>
    <row r="1904" ht="12.75">
      <c r="A1904" s="16"/>
    </row>
    <row r="1905" ht="12.75">
      <c r="A1905" s="16"/>
    </row>
    <row r="1906" ht="12.75">
      <c r="A1906" s="16"/>
    </row>
    <row r="1907" ht="12.75">
      <c r="A1907" s="16"/>
    </row>
    <row r="1908" ht="12.75">
      <c r="A1908" s="16"/>
    </row>
    <row r="1909" ht="12.75">
      <c r="A1909" s="16"/>
    </row>
    <row r="1910" ht="12.75">
      <c r="A1910" s="16"/>
    </row>
    <row r="1911" ht="12.75">
      <c r="A1911" s="16"/>
    </row>
    <row r="1912" ht="12.75">
      <c r="A1912" s="16"/>
    </row>
    <row r="1913" ht="12.75">
      <c r="A1913" s="16"/>
    </row>
    <row r="1914" ht="12.75">
      <c r="A1914" s="16"/>
    </row>
    <row r="1915" ht="12.75">
      <c r="A1915" s="16"/>
    </row>
    <row r="1916" ht="12.75">
      <c r="A1916" s="16"/>
    </row>
    <row r="1917" ht="12.75">
      <c r="A1917" s="16"/>
    </row>
    <row r="1918" ht="12.75">
      <c r="A1918" s="16"/>
    </row>
    <row r="1919" ht="12.75">
      <c r="A1919" s="16"/>
    </row>
    <row r="1920" ht="12.75">
      <c r="A1920" s="16"/>
    </row>
    <row r="1921" ht="12.75">
      <c r="A1921" s="16"/>
    </row>
    <row r="1922" ht="12.75">
      <c r="A1922" s="16"/>
    </row>
    <row r="1923" ht="12.75">
      <c r="A1923" s="16"/>
    </row>
    <row r="1924" ht="12.75">
      <c r="A1924" s="16"/>
    </row>
    <row r="1925" ht="12.75">
      <c r="A1925" s="16"/>
    </row>
    <row r="1926" ht="12.75">
      <c r="A1926" s="16"/>
    </row>
    <row r="1927" ht="12.75">
      <c r="A1927" s="16"/>
    </row>
    <row r="1928" ht="12.75">
      <c r="A1928" s="16"/>
    </row>
    <row r="1929" ht="12.75">
      <c r="A1929" s="16"/>
    </row>
    <row r="1930" ht="12.75">
      <c r="A1930" s="16"/>
    </row>
    <row r="1931" ht="12.75">
      <c r="A1931" s="16"/>
    </row>
    <row r="1932" ht="12.75">
      <c r="A1932" s="16"/>
    </row>
    <row r="1933" ht="12.75">
      <c r="A1933" s="16"/>
    </row>
    <row r="1934" ht="12.75">
      <c r="A1934" s="16"/>
    </row>
    <row r="1935" ht="12.75">
      <c r="A1935" s="16"/>
    </row>
    <row r="1936" ht="12.75">
      <c r="A1936" s="16"/>
    </row>
    <row r="1937" ht="12.75">
      <c r="A1937" s="16"/>
    </row>
    <row r="1938" ht="12.75">
      <c r="A1938" s="16"/>
    </row>
    <row r="1939" ht="12.75">
      <c r="A1939" s="16"/>
    </row>
    <row r="1940" ht="12.75">
      <c r="A1940" s="16"/>
    </row>
    <row r="1941" ht="12.75">
      <c r="A1941" s="16"/>
    </row>
    <row r="1942" ht="12.75">
      <c r="A1942" s="16"/>
    </row>
    <row r="1943" ht="12.75">
      <c r="A1943" s="16"/>
    </row>
    <row r="1944" ht="12.75">
      <c r="A1944" s="16"/>
    </row>
    <row r="1945" ht="12.75">
      <c r="A1945" s="16"/>
    </row>
    <row r="1946" ht="12.75">
      <c r="A1946" s="16"/>
    </row>
    <row r="1947" ht="12.75">
      <c r="A1947" s="16"/>
    </row>
    <row r="1948" ht="12.75">
      <c r="A1948" s="16"/>
    </row>
    <row r="1949" ht="12.75">
      <c r="A1949" s="16"/>
    </row>
    <row r="1950" ht="12.75">
      <c r="A1950" s="16"/>
    </row>
    <row r="1951" ht="12.75">
      <c r="A1951" s="16"/>
    </row>
    <row r="1952" ht="12.75">
      <c r="A1952" s="16"/>
    </row>
    <row r="1953" ht="12.75">
      <c r="A1953" s="16"/>
    </row>
    <row r="1954" ht="12.75">
      <c r="A1954" s="16"/>
    </row>
    <row r="1955" ht="12.75">
      <c r="A1955" s="16"/>
    </row>
    <row r="1956" ht="12.75">
      <c r="A1956" s="16"/>
    </row>
    <row r="1957" ht="12.75">
      <c r="A1957" s="16"/>
    </row>
    <row r="1958" ht="12.75">
      <c r="A1958" s="16"/>
    </row>
    <row r="1959" ht="12.75">
      <c r="A1959" s="16"/>
    </row>
    <row r="1960" ht="12.75">
      <c r="A1960" s="16"/>
    </row>
    <row r="1961" ht="12.75">
      <c r="A1961" s="16"/>
    </row>
    <row r="1962" ht="12.75">
      <c r="A1962" s="16"/>
    </row>
    <row r="1963" ht="12.75">
      <c r="A1963" s="16"/>
    </row>
    <row r="1964" ht="12.75">
      <c r="A1964" s="16"/>
    </row>
    <row r="1965" ht="12.75">
      <c r="A1965" s="16"/>
    </row>
    <row r="1966" ht="12.75">
      <c r="A1966" s="16"/>
    </row>
    <row r="1967" ht="12.75">
      <c r="A1967" s="16"/>
    </row>
    <row r="1968" ht="12.75">
      <c r="A1968" s="16"/>
    </row>
    <row r="1969" ht="12.75">
      <c r="A1969" s="16"/>
    </row>
    <row r="1970" ht="12.75">
      <c r="A1970" s="16"/>
    </row>
    <row r="1971" ht="12.75">
      <c r="A1971" s="16"/>
    </row>
    <row r="1972" ht="12.75">
      <c r="A1972" s="16"/>
    </row>
    <row r="1973" ht="12.75">
      <c r="A1973" s="16"/>
    </row>
    <row r="1974" ht="12.75">
      <c r="A1974" s="16"/>
    </row>
    <row r="1975" ht="12.75">
      <c r="A1975" s="16"/>
    </row>
    <row r="1976" ht="12.75">
      <c r="A1976" s="16"/>
    </row>
    <row r="1977" ht="12.75">
      <c r="A1977" s="16"/>
    </row>
    <row r="1978" ht="12.75">
      <c r="A1978" s="16"/>
    </row>
    <row r="1979" ht="12.75">
      <c r="A1979" s="16"/>
    </row>
    <row r="1980" ht="12.75">
      <c r="A1980" s="16"/>
    </row>
    <row r="1981" ht="12.75">
      <c r="A1981" s="16"/>
    </row>
    <row r="1982" ht="12.75">
      <c r="A1982" s="16"/>
    </row>
    <row r="1983" ht="12.75">
      <c r="A1983" s="16"/>
    </row>
    <row r="1984" ht="12.75">
      <c r="A1984" s="16"/>
    </row>
    <row r="1985" ht="12.75">
      <c r="A1985" s="16"/>
    </row>
    <row r="1986" ht="12.75">
      <c r="A1986" s="16"/>
    </row>
    <row r="1987" ht="12.75">
      <c r="A1987" s="16"/>
    </row>
    <row r="1988" ht="12.75">
      <c r="A1988" s="16"/>
    </row>
    <row r="1989" ht="12.75">
      <c r="A1989" s="16"/>
    </row>
    <row r="1990" ht="12.75">
      <c r="A1990" s="16"/>
    </row>
    <row r="1991" ht="12.75">
      <c r="A1991" s="16"/>
    </row>
    <row r="1992" ht="12.75">
      <c r="A1992" s="16"/>
    </row>
    <row r="1993" ht="12.75">
      <c r="A1993" s="16"/>
    </row>
    <row r="1994" ht="12.75">
      <c r="A1994" s="16"/>
    </row>
    <row r="1995" ht="12.75">
      <c r="A1995" s="16"/>
    </row>
    <row r="1996" ht="12.75">
      <c r="A1996" s="16"/>
    </row>
    <row r="1997" ht="12.75">
      <c r="A1997" s="16"/>
    </row>
    <row r="1998" ht="12.75">
      <c r="A1998" s="16"/>
    </row>
    <row r="1999" ht="12.75">
      <c r="A1999" s="16"/>
    </row>
    <row r="2000" ht="12.75">
      <c r="A2000" s="16"/>
    </row>
    <row r="2001" ht="12.75">
      <c r="A2001" s="16"/>
    </row>
    <row r="2002" ht="12.75">
      <c r="A2002" s="16"/>
    </row>
    <row r="2003" ht="12.75">
      <c r="A2003" s="16"/>
    </row>
    <row r="2004" ht="12.75">
      <c r="A2004" s="16"/>
    </row>
    <row r="2005" ht="12.75">
      <c r="A2005" s="16"/>
    </row>
    <row r="2006" ht="12.75">
      <c r="A2006" s="16"/>
    </row>
    <row r="2007" ht="12.75">
      <c r="A2007" s="16"/>
    </row>
    <row r="2008" ht="12.75">
      <c r="A2008" s="16"/>
    </row>
    <row r="2009" ht="12.75">
      <c r="A2009" s="16"/>
    </row>
    <row r="2010" ht="12.75">
      <c r="A2010" s="16"/>
    </row>
    <row r="2011" ht="12.75">
      <c r="A2011" s="16"/>
    </row>
    <row r="2012" ht="12.75">
      <c r="A2012" s="16"/>
    </row>
    <row r="2013" ht="12.75">
      <c r="A2013" s="16"/>
    </row>
    <row r="2014" ht="12.75">
      <c r="A2014" s="16"/>
    </row>
    <row r="2015" ht="12.75">
      <c r="A2015" s="16"/>
    </row>
    <row r="2016" ht="12.75">
      <c r="A2016" s="16"/>
    </row>
    <row r="2017" ht="12.75">
      <c r="A2017" s="16"/>
    </row>
    <row r="2018" ht="12.75">
      <c r="A2018" s="16"/>
    </row>
    <row r="2019" ht="12.75">
      <c r="A2019" s="16"/>
    </row>
    <row r="2020" ht="12.75">
      <c r="A2020" s="16"/>
    </row>
    <row r="2021" ht="12.75">
      <c r="A2021" s="16"/>
    </row>
    <row r="2022" ht="12.75">
      <c r="A2022" s="16"/>
    </row>
    <row r="2023" ht="12.75">
      <c r="A2023" s="16"/>
    </row>
    <row r="2024" ht="12.75">
      <c r="A2024" s="16"/>
    </row>
    <row r="2025" ht="12.75">
      <c r="A2025" s="16"/>
    </row>
    <row r="2026" ht="12.75">
      <c r="A2026" s="16"/>
    </row>
    <row r="2027" ht="12.75">
      <c r="A2027" s="16"/>
    </row>
    <row r="2028" ht="12.75">
      <c r="A2028" s="16"/>
    </row>
    <row r="2029" ht="12.75">
      <c r="A2029" s="16"/>
    </row>
    <row r="2030" ht="12.75">
      <c r="A2030" s="16"/>
    </row>
    <row r="2031" ht="12.75">
      <c r="A2031" s="16"/>
    </row>
    <row r="2032" ht="12.75">
      <c r="A2032" s="16"/>
    </row>
    <row r="2033" ht="12.75">
      <c r="A2033" s="16"/>
    </row>
    <row r="2034" ht="12.75">
      <c r="A2034" s="16"/>
    </row>
    <row r="2035" ht="12.75">
      <c r="A2035" s="16"/>
    </row>
    <row r="2036" ht="12.75">
      <c r="A2036" s="16"/>
    </row>
    <row r="2037" ht="12.75">
      <c r="A2037" s="16"/>
    </row>
    <row r="2038" ht="12.75">
      <c r="A2038" s="16"/>
    </row>
    <row r="2039" ht="12.75">
      <c r="A2039" s="16"/>
    </row>
    <row r="2040" ht="12.75">
      <c r="A2040" s="16"/>
    </row>
    <row r="2041" ht="12.75">
      <c r="A2041" s="16"/>
    </row>
    <row r="2042" ht="12.75">
      <c r="A2042" s="16"/>
    </row>
    <row r="2043" ht="12.75">
      <c r="A2043" s="16"/>
    </row>
    <row r="2044" ht="12.75">
      <c r="A2044" s="16"/>
    </row>
    <row r="2045" ht="12.75">
      <c r="A2045" s="16"/>
    </row>
    <row r="2046" ht="12.75">
      <c r="A2046" s="16"/>
    </row>
    <row r="2047" ht="12.75">
      <c r="A2047" s="16"/>
    </row>
    <row r="2048" ht="12.75">
      <c r="A2048" s="16"/>
    </row>
    <row r="2049" ht="12.75">
      <c r="A2049" s="16"/>
    </row>
    <row r="2050" ht="12.75">
      <c r="A2050" s="16"/>
    </row>
    <row r="2051" ht="12.75">
      <c r="A2051" s="16"/>
    </row>
    <row r="2052" ht="12.75">
      <c r="A2052" s="16"/>
    </row>
    <row r="2053" ht="12.75">
      <c r="A2053" s="16"/>
    </row>
    <row r="2054" ht="12.75">
      <c r="A2054" s="16"/>
    </row>
    <row r="2055" ht="12.75">
      <c r="A2055" s="16"/>
    </row>
    <row r="2056" ht="12.75">
      <c r="A2056" s="16"/>
    </row>
    <row r="2057" ht="12.75">
      <c r="A2057" s="16"/>
    </row>
    <row r="2058" ht="12.75">
      <c r="A2058" s="16"/>
    </row>
    <row r="2059" ht="12.75">
      <c r="A2059" s="16"/>
    </row>
    <row r="2060" ht="12.75">
      <c r="A2060" s="16"/>
    </row>
    <row r="2061" ht="12.75">
      <c r="A2061" s="16"/>
    </row>
    <row r="2062" ht="12.75">
      <c r="A2062" s="16"/>
    </row>
    <row r="2063" ht="12.75">
      <c r="A2063" s="16"/>
    </row>
    <row r="2064" ht="12.75">
      <c r="A2064" s="16"/>
    </row>
    <row r="2065" ht="12.75">
      <c r="A2065" s="16"/>
    </row>
    <row r="2066" ht="12.75">
      <c r="A2066" s="16"/>
    </row>
    <row r="2067" ht="12.75">
      <c r="A2067" s="16"/>
    </row>
    <row r="2068" ht="12.75">
      <c r="A2068" s="16"/>
    </row>
    <row r="2069" ht="12.75">
      <c r="A2069" s="16"/>
    </row>
    <row r="2070" ht="12.75">
      <c r="A2070" s="16"/>
    </row>
    <row r="2071" ht="12.75">
      <c r="A2071" s="16"/>
    </row>
    <row r="2072" ht="12.75">
      <c r="A2072" s="16"/>
    </row>
    <row r="2073" ht="12.75">
      <c r="A2073" s="16"/>
    </row>
    <row r="2074" ht="12.75">
      <c r="A2074" s="16"/>
    </row>
    <row r="2075" ht="12.75">
      <c r="A2075" s="16"/>
    </row>
    <row r="2076" ht="12.75">
      <c r="A2076" s="16"/>
    </row>
    <row r="2077" ht="12.75">
      <c r="A2077" s="16"/>
    </row>
    <row r="2078" ht="12.75">
      <c r="A2078" s="16"/>
    </row>
    <row r="2079" ht="12.75">
      <c r="A2079" s="16"/>
    </row>
    <row r="2080" ht="12.75">
      <c r="A2080" s="16"/>
    </row>
    <row r="2081" ht="12.75">
      <c r="A2081" s="16"/>
    </row>
    <row r="2082" ht="12.75">
      <c r="A2082" s="16"/>
    </row>
    <row r="2083" ht="12.75">
      <c r="A2083" s="16"/>
    </row>
    <row r="2084" ht="12.75">
      <c r="A2084" s="16"/>
    </row>
    <row r="2085" ht="12.75">
      <c r="A2085" s="16"/>
    </row>
    <row r="2086" ht="12.75">
      <c r="A2086" s="16"/>
    </row>
    <row r="2087" ht="12.75">
      <c r="A2087" s="16"/>
    </row>
    <row r="2088" ht="12.75">
      <c r="A2088" s="16"/>
    </row>
    <row r="2089" ht="12.75">
      <c r="A2089" s="16"/>
    </row>
    <row r="2090" ht="12.75">
      <c r="A2090" s="16"/>
    </row>
    <row r="2091" ht="12.75">
      <c r="A2091" s="16"/>
    </row>
    <row r="2092" ht="12.75">
      <c r="A2092" s="16"/>
    </row>
    <row r="2093" ht="12.75">
      <c r="A2093" s="16"/>
    </row>
    <row r="2094" ht="12.75">
      <c r="A2094" s="16"/>
    </row>
    <row r="2095" ht="12.75">
      <c r="A2095" s="16"/>
    </row>
    <row r="2096" ht="12.75">
      <c r="A2096" s="16"/>
    </row>
    <row r="2097" ht="12.75">
      <c r="A2097" s="16"/>
    </row>
    <row r="2098" ht="12.75">
      <c r="A2098" s="16"/>
    </row>
    <row r="2099" ht="12.75">
      <c r="A2099" s="16"/>
    </row>
    <row r="2100" ht="12.75">
      <c r="A2100" s="16"/>
    </row>
    <row r="2101" ht="12.75">
      <c r="A2101" s="16"/>
    </row>
    <row r="2102" ht="12.75">
      <c r="A2102" s="16"/>
    </row>
    <row r="2103" ht="12.75">
      <c r="A2103" s="16"/>
    </row>
    <row r="2104" ht="12.75">
      <c r="A2104" s="16"/>
    </row>
    <row r="2105" ht="12.75">
      <c r="A2105" s="16"/>
    </row>
    <row r="2106" ht="12.75">
      <c r="A2106" s="16"/>
    </row>
    <row r="2107" ht="12.75">
      <c r="A2107" s="16"/>
    </row>
    <row r="2108" ht="12.75">
      <c r="A2108" s="16"/>
    </row>
    <row r="2109" ht="12.75">
      <c r="A2109" s="16"/>
    </row>
    <row r="2110" ht="12.75">
      <c r="A2110" s="16"/>
    </row>
    <row r="2111" ht="12.75">
      <c r="A2111" s="16"/>
    </row>
    <row r="2112" ht="12.75">
      <c r="A2112" s="16"/>
    </row>
    <row r="2113" ht="12.75">
      <c r="A2113" s="16"/>
    </row>
    <row r="2114" ht="12.75">
      <c r="A2114" s="16"/>
    </row>
    <row r="2115" ht="12.75">
      <c r="A2115" s="16"/>
    </row>
    <row r="2116" ht="12.75">
      <c r="A2116" s="16"/>
    </row>
    <row r="2117" ht="12.75">
      <c r="A2117" s="16"/>
    </row>
    <row r="2118" ht="12.75">
      <c r="A2118" s="16"/>
    </row>
    <row r="2119" ht="12.75">
      <c r="A2119" s="16"/>
    </row>
    <row r="2120" ht="12.75">
      <c r="A2120" s="16"/>
    </row>
    <row r="2121" ht="12.75">
      <c r="A2121" s="16"/>
    </row>
    <row r="2122" ht="12.75">
      <c r="A2122" s="16"/>
    </row>
    <row r="2123" ht="12.75">
      <c r="A2123" s="16"/>
    </row>
    <row r="2124" ht="12.75">
      <c r="A2124" s="16"/>
    </row>
    <row r="2125" ht="12.75">
      <c r="A2125" s="16"/>
    </row>
    <row r="2126" ht="12.75">
      <c r="A2126" s="16"/>
    </row>
    <row r="2127" ht="12.75">
      <c r="A2127" s="16"/>
    </row>
    <row r="2128" ht="12.75">
      <c r="A2128" s="16"/>
    </row>
    <row r="2129" ht="12.75">
      <c r="A2129" s="16"/>
    </row>
    <row r="2130" ht="12.75">
      <c r="A2130" s="16"/>
    </row>
    <row r="2131" ht="12.75">
      <c r="A2131" s="16"/>
    </row>
    <row r="2132" ht="12.75">
      <c r="A2132" s="16"/>
    </row>
    <row r="2133" ht="12.75">
      <c r="A2133" s="16"/>
    </row>
    <row r="2134" ht="12.75">
      <c r="A2134" s="16"/>
    </row>
    <row r="2135" ht="12.75">
      <c r="A2135" s="16"/>
    </row>
    <row r="2136" ht="12.75">
      <c r="A2136" s="16"/>
    </row>
    <row r="2137" ht="12.75">
      <c r="A2137" s="16"/>
    </row>
    <row r="2138" ht="12.75">
      <c r="A2138" s="16"/>
    </row>
    <row r="2139" ht="12.75">
      <c r="A2139" s="16"/>
    </row>
    <row r="2140" ht="12.75">
      <c r="A2140" s="16"/>
    </row>
    <row r="2141" ht="12.75">
      <c r="A2141" s="16"/>
    </row>
    <row r="2142" ht="12.75">
      <c r="A2142" s="16"/>
    </row>
    <row r="2143" ht="12.75">
      <c r="A2143" s="16"/>
    </row>
    <row r="2144" ht="12.75">
      <c r="A2144" s="16"/>
    </row>
    <row r="2145" ht="12.75">
      <c r="A2145" s="16"/>
    </row>
    <row r="2146" ht="12.75">
      <c r="A2146" s="16"/>
    </row>
    <row r="2147" ht="12.75">
      <c r="A2147" s="16"/>
    </row>
    <row r="2148" ht="12.75">
      <c r="A2148" s="16"/>
    </row>
    <row r="2149" ht="12.75">
      <c r="A2149" s="16"/>
    </row>
    <row r="2150" ht="12.75">
      <c r="A2150" s="16"/>
    </row>
    <row r="2151" ht="12.75">
      <c r="A2151" s="16"/>
    </row>
    <row r="2152" ht="12.75">
      <c r="A2152" s="16"/>
    </row>
    <row r="2153" ht="12.75">
      <c r="A2153" s="16"/>
    </row>
    <row r="2154" ht="12.75">
      <c r="A2154" s="16"/>
    </row>
    <row r="2155" ht="12.75">
      <c r="A2155" s="16"/>
    </row>
    <row r="2156" ht="12.75">
      <c r="A2156" s="16"/>
    </row>
    <row r="2157" ht="12.75">
      <c r="A2157" s="16"/>
    </row>
    <row r="2158" ht="12.75">
      <c r="A2158" s="16"/>
    </row>
    <row r="2159" ht="12.75">
      <c r="A2159" s="16"/>
    </row>
    <row r="2160" ht="12.75">
      <c r="A2160" s="16"/>
    </row>
    <row r="2161" ht="12.75">
      <c r="A2161" s="16"/>
    </row>
    <row r="2162" ht="12.75">
      <c r="A2162" s="16"/>
    </row>
    <row r="2163" ht="12.75">
      <c r="A2163" s="16"/>
    </row>
    <row r="2164" ht="12.75">
      <c r="A2164" s="16"/>
    </row>
    <row r="2165" ht="12.75">
      <c r="A2165" s="16"/>
    </row>
    <row r="2166" ht="12.75">
      <c r="A2166" s="16"/>
    </row>
    <row r="2167" ht="12.75">
      <c r="A2167" s="16"/>
    </row>
    <row r="2168" ht="12.75">
      <c r="A2168" s="16"/>
    </row>
    <row r="2169" ht="12.75">
      <c r="A2169" s="16"/>
    </row>
    <row r="2170" ht="12.75">
      <c r="A2170" s="16"/>
    </row>
    <row r="2171" ht="12.75">
      <c r="A2171" s="16"/>
    </row>
    <row r="2172" ht="12.75">
      <c r="A2172" s="16"/>
    </row>
    <row r="2173" ht="12.75">
      <c r="A2173" s="16"/>
    </row>
    <row r="2174" ht="12.75">
      <c r="A2174" s="16"/>
    </row>
    <row r="2175" ht="12.75">
      <c r="A2175" s="16"/>
    </row>
    <row r="2176" ht="12.75">
      <c r="A2176" s="16"/>
    </row>
    <row r="2177" ht="12.75">
      <c r="A2177" s="16"/>
    </row>
    <row r="2178" ht="12.75">
      <c r="A2178" s="16"/>
    </row>
    <row r="2179" ht="12.75">
      <c r="A2179" s="16"/>
    </row>
    <row r="2180" ht="12.75">
      <c r="A2180" s="16"/>
    </row>
    <row r="2181" ht="12.75">
      <c r="A2181" s="16"/>
    </row>
    <row r="2182" ht="12.75">
      <c r="A2182" s="16"/>
    </row>
    <row r="2183" ht="12.75">
      <c r="A2183" s="16"/>
    </row>
    <row r="2184" ht="12.75">
      <c r="A2184" s="16"/>
    </row>
    <row r="2185" ht="12.75">
      <c r="A2185" s="16"/>
    </row>
    <row r="2186" ht="12.75">
      <c r="A2186" s="16"/>
    </row>
    <row r="2187" ht="12.75">
      <c r="A2187" s="16"/>
    </row>
    <row r="2188" ht="12.75">
      <c r="A2188" s="16"/>
    </row>
    <row r="2189" ht="12.75">
      <c r="A2189" s="16"/>
    </row>
    <row r="2190" ht="12.75">
      <c r="A2190" s="16"/>
    </row>
    <row r="2191" ht="12.75">
      <c r="A2191" s="16"/>
    </row>
    <row r="2192" ht="12.75">
      <c r="A2192" s="16"/>
    </row>
    <row r="2193" ht="12.75">
      <c r="A2193" s="16"/>
    </row>
    <row r="2194" ht="12.75">
      <c r="A2194" s="16"/>
    </row>
    <row r="2195" ht="12.75">
      <c r="A2195" s="16"/>
    </row>
    <row r="2196" ht="12.75">
      <c r="A2196" s="16"/>
    </row>
    <row r="2197" ht="12.75">
      <c r="A2197" s="16"/>
    </row>
    <row r="2198" ht="12.75">
      <c r="A2198" s="16"/>
    </row>
    <row r="2199" ht="12.75">
      <c r="A2199" s="16"/>
    </row>
    <row r="2200" ht="12.75">
      <c r="A2200" s="16"/>
    </row>
    <row r="2201" ht="12.75">
      <c r="A2201" s="16"/>
    </row>
    <row r="2202" ht="12.75">
      <c r="A2202" s="16"/>
    </row>
    <row r="2203" ht="12.75">
      <c r="A2203" s="16"/>
    </row>
    <row r="2204" ht="12.75">
      <c r="A2204" s="16"/>
    </row>
    <row r="2205" ht="12.75">
      <c r="A2205" s="16"/>
    </row>
    <row r="2206" ht="12.75">
      <c r="A2206" s="16"/>
    </row>
    <row r="2207" ht="12.75">
      <c r="A2207" s="16"/>
    </row>
    <row r="2208" ht="12.75">
      <c r="A2208" s="16"/>
    </row>
    <row r="2209" ht="12.75">
      <c r="A2209" s="16"/>
    </row>
    <row r="2210" ht="12.75">
      <c r="A2210" s="16"/>
    </row>
    <row r="2211" ht="12.75">
      <c r="A2211" s="16"/>
    </row>
    <row r="2212" ht="12.75">
      <c r="A2212" s="16"/>
    </row>
    <row r="2213" ht="12.75">
      <c r="A2213" s="16"/>
    </row>
    <row r="2214" ht="12.75">
      <c r="A2214" s="16"/>
    </row>
    <row r="2215" ht="12.75">
      <c r="A2215" s="16"/>
    </row>
    <row r="2216" ht="12.75">
      <c r="A2216" s="16"/>
    </row>
    <row r="2217" ht="12.75">
      <c r="A2217" s="16"/>
    </row>
    <row r="2218" ht="12.75">
      <c r="A2218" s="16"/>
    </row>
    <row r="2219" ht="12.75">
      <c r="A2219" s="16"/>
    </row>
    <row r="2220" ht="12.75">
      <c r="A2220" s="16"/>
    </row>
    <row r="2221" ht="12.75">
      <c r="A2221" s="16"/>
    </row>
    <row r="2222" ht="12.75">
      <c r="A2222" s="16"/>
    </row>
    <row r="2223" ht="12.75">
      <c r="A2223" s="16"/>
    </row>
    <row r="2224" ht="12.75">
      <c r="A2224" s="16"/>
    </row>
    <row r="2225" ht="12.75">
      <c r="A2225" s="16"/>
    </row>
    <row r="2226" ht="12.75">
      <c r="A2226" s="16"/>
    </row>
    <row r="2227" ht="12.75">
      <c r="A2227" s="16"/>
    </row>
    <row r="2228" ht="12.75">
      <c r="A2228" s="16"/>
    </row>
    <row r="2229" ht="12.75">
      <c r="A2229" s="16"/>
    </row>
    <row r="2230" ht="12.75">
      <c r="A2230" s="16"/>
    </row>
    <row r="2231" ht="12.75">
      <c r="A2231" s="16"/>
    </row>
    <row r="2232" ht="12.75">
      <c r="A2232" s="16"/>
    </row>
    <row r="2233" ht="12.75">
      <c r="A2233" s="16"/>
    </row>
    <row r="2234" ht="12.75">
      <c r="A2234" s="16"/>
    </row>
    <row r="2235" ht="12.75">
      <c r="A2235" s="16"/>
    </row>
    <row r="2236" ht="12.75">
      <c r="A2236" s="16"/>
    </row>
    <row r="2237" ht="12.75">
      <c r="A2237" s="16"/>
    </row>
    <row r="2238" ht="12.75">
      <c r="A2238" s="16"/>
    </row>
    <row r="2239" ht="12.75">
      <c r="A2239" s="16"/>
    </row>
    <row r="2240" ht="12.75">
      <c r="A2240" s="16"/>
    </row>
    <row r="2241" ht="12.75">
      <c r="A2241" s="16"/>
    </row>
    <row r="2242" ht="12.75">
      <c r="A2242" s="16"/>
    </row>
    <row r="2243" ht="12.75">
      <c r="A2243" s="16"/>
    </row>
    <row r="2244" ht="12.75">
      <c r="A2244" s="16"/>
    </row>
    <row r="2245" ht="12.75">
      <c r="A2245" s="16"/>
    </row>
    <row r="2246" ht="12.75">
      <c r="A2246" s="16"/>
    </row>
    <row r="2247" ht="12.75">
      <c r="A2247" s="16"/>
    </row>
    <row r="2248" ht="12.75">
      <c r="A2248" s="16"/>
    </row>
    <row r="2249" ht="12.75">
      <c r="A2249" s="16"/>
    </row>
    <row r="2250" ht="12.75">
      <c r="A2250" s="16"/>
    </row>
    <row r="2251" ht="12.75">
      <c r="A2251" s="16"/>
    </row>
    <row r="2252" ht="12.75">
      <c r="A2252" s="16"/>
    </row>
    <row r="2253" ht="12.75">
      <c r="A2253" s="16"/>
    </row>
    <row r="2254" ht="12.75">
      <c r="A2254" s="16"/>
    </row>
    <row r="2255" ht="12.75">
      <c r="A2255" s="16"/>
    </row>
    <row r="2256" ht="12.75">
      <c r="A2256" s="16"/>
    </row>
    <row r="2257" ht="12.75">
      <c r="A2257" s="16"/>
    </row>
    <row r="2258" ht="12.75">
      <c r="A2258" s="16"/>
    </row>
    <row r="2259" ht="12.75">
      <c r="A2259" s="16"/>
    </row>
    <row r="2260" ht="12.75">
      <c r="A2260" s="16"/>
    </row>
    <row r="2261" ht="12.75">
      <c r="A2261" s="16"/>
    </row>
    <row r="2262" ht="12.75">
      <c r="A2262" s="16"/>
    </row>
    <row r="2263" ht="12.75">
      <c r="A2263" s="16"/>
    </row>
    <row r="2264" ht="12.75">
      <c r="A2264" s="16"/>
    </row>
    <row r="2265" ht="12.75">
      <c r="A2265" s="16"/>
    </row>
    <row r="2266" ht="12.75">
      <c r="A2266" s="16"/>
    </row>
    <row r="2267" ht="12.75">
      <c r="A2267" s="16"/>
    </row>
    <row r="2268" ht="12.75">
      <c r="A2268" s="16"/>
    </row>
    <row r="2269" ht="12.75">
      <c r="A2269" s="16"/>
    </row>
    <row r="2270" ht="12.75">
      <c r="A2270" s="16"/>
    </row>
    <row r="2271" ht="12.75">
      <c r="A2271" s="16"/>
    </row>
    <row r="2272" ht="12.75">
      <c r="A2272" s="16"/>
    </row>
    <row r="2273" ht="12.75">
      <c r="A2273" s="16"/>
    </row>
    <row r="2274" ht="12.75">
      <c r="A2274" s="16"/>
    </row>
    <row r="2275" ht="12.75">
      <c r="A2275" s="16"/>
    </row>
    <row r="2276" ht="12.75">
      <c r="A2276" s="16"/>
    </row>
    <row r="2277" ht="12.75">
      <c r="A2277" s="16"/>
    </row>
    <row r="2278" ht="12.75">
      <c r="A2278" s="16"/>
    </row>
    <row r="2279" ht="12.75">
      <c r="A2279" s="16"/>
    </row>
    <row r="2280" ht="12.75">
      <c r="A2280" s="16"/>
    </row>
    <row r="2281" ht="12.75">
      <c r="A2281" s="16"/>
    </row>
    <row r="2282" ht="12.75">
      <c r="A2282" s="16"/>
    </row>
    <row r="2283" ht="12.75">
      <c r="A2283" s="16"/>
    </row>
    <row r="2284" ht="12.75">
      <c r="A2284" s="16"/>
    </row>
    <row r="2285" ht="12.75">
      <c r="A2285" s="16"/>
    </row>
    <row r="2286" ht="12.75">
      <c r="A2286" s="16"/>
    </row>
    <row r="2287" ht="12.75">
      <c r="A2287" s="16"/>
    </row>
    <row r="2288" ht="12.75">
      <c r="A2288" s="16"/>
    </row>
    <row r="2289" ht="12.75">
      <c r="A2289" s="16"/>
    </row>
    <row r="2290" ht="12.75">
      <c r="A2290" s="16"/>
    </row>
    <row r="2291" ht="12.75">
      <c r="A2291" s="16"/>
    </row>
    <row r="2292" ht="12.75">
      <c r="A2292" s="16"/>
    </row>
    <row r="2293" ht="12.75">
      <c r="A2293" s="16"/>
    </row>
    <row r="2294" ht="12.75">
      <c r="A2294" s="16"/>
    </row>
    <row r="2295" ht="12.75">
      <c r="A2295" s="16"/>
    </row>
    <row r="2296" ht="12.75">
      <c r="A2296" s="16"/>
    </row>
    <row r="2297" ht="12.75">
      <c r="A2297" s="16"/>
    </row>
    <row r="2298" ht="12.75">
      <c r="A2298" s="16"/>
    </row>
    <row r="2299" ht="12.75">
      <c r="A2299" s="16"/>
    </row>
    <row r="2300" ht="12.75">
      <c r="A2300" s="16"/>
    </row>
    <row r="2301" ht="12.75">
      <c r="A2301" s="16"/>
    </row>
    <row r="2302" ht="12.75">
      <c r="A2302" s="16"/>
    </row>
    <row r="2303" ht="12.75">
      <c r="A2303" s="16"/>
    </row>
    <row r="2304" ht="12.75">
      <c r="A2304" s="16"/>
    </row>
    <row r="2305" ht="12.75">
      <c r="A2305" s="16"/>
    </row>
    <row r="2306" ht="12.75">
      <c r="A2306" s="16"/>
    </row>
    <row r="2307" ht="12.75">
      <c r="A2307" s="16"/>
    </row>
    <row r="2308" ht="12.75">
      <c r="A2308" s="16"/>
    </row>
    <row r="2309" ht="12.75">
      <c r="A2309" s="16"/>
    </row>
    <row r="2310" ht="12.75">
      <c r="A2310" s="16"/>
    </row>
    <row r="2311" ht="12.75">
      <c r="A2311" s="16"/>
    </row>
    <row r="2312" ht="12.75">
      <c r="A2312" s="16"/>
    </row>
    <row r="2313" ht="12.75">
      <c r="A2313" s="16"/>
    </row>
    <row r="2314" ht="12.75">
      <c r="A2314" s="16"/>
    </row>
    <row r="2315" ht="12.75">
      <c r="A2315" s="16"/>
    </row>
    <row r="2316" ht="12.75">
      <c r="A2316" s="16"/>
    </row>
    <row r="2317" ht="12.75">
      <c r="A2317" s="16"/>
    </row>
    <row r="2318" ht="12.75">
      <c r="A2318" s="16"/>
    </row>
    <row r="2319" ht="12.75">
      <c r="A2319" s="16"/>
    </row>
    <row r="2320" ht="12.75">
      <c r="A2320" s="16"/>
    </row>
    <row r="2321" ht="12.75">
      <c r="A2321" s="16"/>
    </row>
    <row r="2322" ht="12.75">
      <c r="A2322" s="16"/>
    </row>
    <row r="2323" ht="12.75">
      <c r="A2323" s="16"/>
    </row>
    <row r="2324" ht="12.75">
      <c r="A2324" s="16"/>
    </row>
    <row r="2325" ht="12.75">
      <c r="A2325" s="16"/>
    </row>
    <row r="2326" ht="12.75">
      <c r="A2326" s="16"/>
    </row>
    <row r="2327" ht="12.75">
      <c r="A2327" s="16"/>
    </row>
    <row r="2328" ht="12.75">
      <c r="A2328" s="16"/>
    </row>
    <row r="2329" ht="12.75">
      <c r="A2329" s="16"/>
    </row>
    <row r="2330" ht="12.75">
      <c r="A2330" s="16"/>
    </row>
    <row r="2331" ht="12.75">
      <c r="A2331" s="16"/>
    </row>
    <row r="2332" ht="12.75">
      <c r="A2332" s="16"/>
    </row>
    <row r="2333" ht="12.75">
      <c r="A2333" s="16"/>
    </row>
    <row r="2334" ht="12.75">
      <c r="A2334" s="16"/>
    </row>
    <row r="2335" ht="12.75">
      <c r="A2335" s="16"/>
    </row>
    <row r="2336" ht="12.75">
      <c r="A2336" s="16"/>
    </row>
    <row r="2337" ht="12.75">
      <c r="A2337" s="16"/>
    </row>
    <row r="2338" ht="12.75">
      <c r="A2338" s="16"/>
    </row>
    <row r="2339" ht="12.75">
      <c r="A2339" s="16"/>
    </row>
    <row r="2340" ht="12.75">
      <c r="A2340" s="16"/>
    </row>
    <row r="2341" ht="12.75">
      <c r="A2341" s="16"/>
    </row>
    <row r="2342" ht="12.75">
      <c r="A2342" s="16"/>
    </row>
    <row r="2343" ht="12.75">
      <c r="A2343" s="16"/>
    </row>
    <row r="2344" ht="12.75">
      <c r="A2344" s="16"/>
    </row>
    <row r="2345" ht="12.75">
      <c r="A2345" s="16"/>
    </row>
    <row r="2346" ht="12.75">
      <c r="A2346" s="16"/>
    </row>
    <row r="2347" ht="12.75">
      <c r="A2347" s="16"/>
    </row>
    <row r="2348" ht="12.75">
      <c r="A2348" s="16"/>
    </row>
    <row r="2349" ht="12.75">
      <c r="A2349" s="16"/>
    </row>
    <row r="2350" ht="12.75">
      <c r="A2350" s="16"/>
    </row>
    <row r="2351" ht="12.75">
      <c r="A2351" s="16"/>
    </row>
    <row r="2352" ht="12.75">
      <c r="A2352" s="16"/>
    </row>
    <row r="2353" ht="12.75">
      <c r="A2353" s="16"/>
    </row>
    <row r="2354" ht="12.75">
      <c r="A2354" s="16"/>
    </row>
    <row r="2355" ht="12.75">
      <c r="A2355" s="16"/>
    </row>
    <row r="2356" ht="12.75">
      <c r="A2356" s="16"/>
    </row>
    <row r="2357" ht="12.75">
      <c r="A2357" s="16"/>
    </row>
    <row r="2358" ht="12.75">
      <c r="A2358" s="16"/>
    </row>
    <row r="2359" ht="12.75">
      <c r="A2359" s="16"/>
    </row>
    <row r="2360" ht="12.75">
      <c r="A2360" s="16"/>
    </row>
    <row r="2361" ht="12.75">
      <c r="A2361" s="16"/>
    </row>
    <row r="2362" ht="12.75">
      <c r="A2362" s="16"/>
    </row>
    <row r="2363" ht="12.75">
      <c r="A2363" s="16"/>
    </row>
    <row r="2364" ht="12.75">
      <c r="A2364" s="16"/>
    </row>
    <row r="2365" ht="12.75">
      <c r="A2365" s="16"/>
    </row>
    <row r="2366" ht="12.75">
      <c r="A2366" s="16"/>
    </row>
    <row r="2367" ht="12.75">
      <c r="A2367" s="16"/>
    </row>
    <row r="2368" ht="12.75">
      <c r="A2368" s="16"/>
    </row>
    <row r="2369" ht="12.75">
      <c r="A2369" s="16"/>
    </row>
    <row r="2370" ht="12.75">
      <c r="A2370" s="16"/>
    </row>
    <row r="2371" ht="12.75">
      <c r="A2371" s="16"/>
    </row>
    <row r="2372" ht="12.75">
      <c r="A2372" s="16"/>
    </row>
    <row r="2373" ht="12.75">
      <c r="A2373" s="16"/>
    </row>
    <row r="2374" ht="12.75">
      <c r="A2374" s="16"/>
    </row>
    <row r="2375" ht="12.75">
      <c r="A2375" s="16"/>
    </row>
    <row r="2376" ht="12.75">
      <c r="A2376" s="16"/>
    </row>
    <row r="2377" ht="12.75">
      <c r="A2377" s="16"/>
    </row>
    <row r="2378" ht="12.75">
      <c r="A2378" s="16"/>
    </row>
    <row r="2379" ht="12.75">
      <c r="A2379" s="16"/>
    </row>
    <row r="2380" ht="12.75">
      <c r="A2380" s="16"/>
    </row>
    <row r="2381" ht="12.75">
      <c r="A2381" s="16"/>
    </row>
    <row r="2382" ht="12.75">
      <c r="A2382" s="16"/>
    </row>
    <row r="2383" ht="12.75">
      <c r="A2383" s="16"/>
    </row>
    <row r="2384" ht="12.75">
      <c r="A2384" s="16"/>
    </row>
    <row r="2385" ht="12.75">
      <c r="A2385" s="16"/>
    </row>
    <row r="2386" ht="12.75">
      <c r="A2386" s="16"/>
    </row>
    <row r="2387" ht="12.75">
      <c r="A2387" s="16"/>
    </row>
    <row r="2388" ht="12.75">
      <c r="A2388" s="16"/>
    </row>
    <row r="2389" ht="12.75">
      <c r="A2389" s="16"/>
    </row>
    <row r="2390" ht="12.75">
      <c r="A2390" s="16"/>
    </row>
    <row r="2391" ht="12.75">
      <c r="A2391" s="16"/>
    </row>
    <row r="2392" ht="12.75">
      <c r="A2392" s="16"/>
    </row>
    <row r="2393" ht="12.75">
      <c r="A2393" s="16"/>
    </row>
    <row r="2394" ht="12.75">
      <c r="A2394" s="16"/>
    </row>
    <row r="2395" ht="12.75">
      <c r="A2395" s="16"/>
    </row>
    <row r="2396" ht="12.75">
      <c r="A2396" s="16"/>
    </row>
    <row r="2397" ht="12.75">
      <c r="A2397" s="16"/>
    </row>
    <row r="2398" ht="12.75">
      <c r="A2398" s="16"/>
    </row>
    <row r="2399" ht="12.75">
      <c r="A2399" s="16"/>
    </row>
    <row r="2400" ht="12.75">
      <c r="A2400" s="16"/>
    </row>
    <row r="2401" ht="12.75">
      <c r="A2401" s="16"/>
    </row>
    <row r="2402" ht="12.75">
      <c r="A2402" s="16"/>
    </row>
    <row r="2403" ht="12.75">
      <c r="A2403" s="16"/>
    </row>
    <row r="2404" ht="12.75">
      <c r="A2404" s="16"/>
    </row>
    <row r="2405" ht="12.75">
      <c r="A2405" s="16"/>
    </row>
    <row r="2406" ht="12.75">
      <c r="A2406" s="16"/>
    </row>
    <row r="2407" ht="12.75">
      <c r="A2407" s="16"/>
    </row>
    <row r="2408" ht="12.75">
      <c r="A2408" s="16"/>
    </row>
  </sheetData>
  <sheetProtection/>
  <mergeCells count="19"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  <mergeCell ref="B5:B9"/>
    <mergeCell ref="U7:U9"/>
    <mergeCell ref="H8:H9"/>
    <mergeCell ref="I8:I9"/>
    <mergeCell ref="J8:J9"/>
    <mergeCell ref="K8:K9"/>
    <mergeCell ref="Q7:Q9"/>
    <mergeCell ref="R7:R9"/>
    <mergeCell ref="S7:S9"/>
  </mergeCells>
  <conditionalFormatting sqref="U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29.69921875" style="170" customWidth="1"/>
    <col min="2" max="4" width="24.69921875" style="170" customWidth="1"/>
    <col min="5" max="5" width="7.69921875" style="170" customWidth="1"/>
    <col min="6" max="6" width="29.69921875" style="170" customWidth="1"/>
    <col min="7" max="12" width="12.69921875" style="170" customWidth="1"/>
    <col min="13" max="13" width="10.19921875" style="170" customWidth="1"/>
    <col min="14" max="15" width="14.19921875" style="170" customWidth="1"/>
    <col min="16" max="16384" width="10.69921875" style="170" customWidth="1"/>
  </cols>
  <sheetData>
    <row r="1" spans="1:12" s="167" customFormat="1" ht="19.5" customHeight="1">
      <c r="A1" s="1" t="s">
        <v>140</v>
      </c>
      <c r="D1" s="241"/>
      <c r="L1" s="2" t="s">
        <v>141</v>
      </c>
    </row>
    <row r="2" spans="1:15" ht="19.5" customHeight="1">
      <c r="A2" s="391" t="s">
        <v>43</v>
      </c>
      <c r="B2" s="391"/>
      <c r="C2" s="391"/>
      <c r="D2" s="391"/>
      <c r="E2" s="242"/>
      <c r="F2" s="391" t="s">
        <v>142</v>
      </c>
      <c r="G2" s="391"/>
      <c r="H2" s="391"/>
      <c r="I2" s="391"/>
      <c r="J2" s="391"/>
      <c r="K2" s="391"/>
      <c r="L2" s="391"/>
      <c r="M2" s="243"/>
      <c r="N2" s="242"/>
      <c r="O2" s="242"/>
    </row>
    <row r="3" spans="1:13" ht="19.5" customHeight="1">
      <c r="A3" s="454" t="s">
        <v>143</v>
      </c>
      <c r="B3" s="455"/>
      <c r="C3" s="455"/>
      <c r="D3" s="455"/>
      <c r="E3" s="244"/>
      <c r="F3" s="454" t="s">
        <v>144</v>
      </c>
      <c r="G3" s="454"/>
      <c r="H3" s="454"/>
      <c r="I3" s="454"/>
      <c r="J3" s="454"/>
      <c r="K3" s="454"/>
      <c r="L3" s="454"/>
      <c r="M3" s="195"/>
    </row>
    <row r="4" spans="1:13" ht="19.5" customHeight="1">
      <c r="A4" s="171"/>
      <c r="B4" s="172" t="s">
        <v>220</v>
      </c>
      <c r="C4" s="171"/>
      <c r="D4" s="171"/>
      <c r="E4" s="244"/>
      <c r="F4" s="456" t="s">
        <v>220</v>
      </c>
      <c r="G4" s="454"/>
      <c r="H4" s="454"/>
      <c r="I4" s="454"/>
      <c r="J4" s="454"/>
      <c r="K4" s="454"/>
      <c r="L4" s="454"/>
      <c r="M4" s="195"/>
    </row>
    <row r="5" spans="4:13" ht="18" customHeight="1" thickBot="1">
      <c r="D5" s="245" t="s">
        <v>132</v>
      </c>
      <c r="F5" s="246"/>
      <c r="G5" s="247"/>
      <c r="H5" s="247"/>
      <c r="I5" s="247"/>
      <c r="J5" s="247"/>
      <c r="K5" s="247"/>
      <c r="L5" s="248" t="s">
        <v>133</v>
      </c>
      <c r="M5" s="247"/>
    </row>
    <row r="6" spans="1:12" ht="15" customHeight="1">
      <c r="A6" s="392" t="s">
        <v>145</v>
      </c>
      <c r="B6" s="397" t="s">
        <v>146</v>
      </c>
      <c r="C6" s="397" t="s">
        <v>147</v>
      </c>
      <c r="D6" s="413" t="s">
        <v>148</v>
      </c>
      <c r="E6" s="143"/>
      <c r="F6" s="392" t="s">
        <v>145</v>
      </c>
      <c r="G6" s="436" t="s">
        <v>149</v>
      </c>
      <c r="H6" s="446" t="s">
        <v>150</v>
      </c>
      <c r="I6" s="447"/>
      <c r="J6" s="447"/>
      <c r="K6" s="447"/>
      <c r="L6" s="447"/>
    </row>
    <row r="7" spans="1:12" ht="15" customHeight="1">
      <c r="A7" s="448"/>
      <c r="B7" s="405"/>
      <c r="C7" s="405"/>
      <c r="D7" s="453"/>
      <c r="E7" s="143"/>
      <c r="F7" s="448"/>
      <c r="G7" s="437"/>
      <c r="H7" s="434" t="s">
        <v>48</v>
      </c>
      <c r="I7" s="434" t="s">
        <v>134</v>
      </c>
      <c r="J7" s="434" t="s">
        <v>135</v>
      </c>
      <c r="K7" s="434" t="s">
        <v>136</v>
      </c>
      <c r="L7" s="444" t="s">
        <v>137</v>
      </c>
    </row>
    <row r="8" spans="1:14" ht="15" customHeight="1">
      <c r="A8" s="449"/>
      <c r="B8" s="405"/>
      <c r="C8" s="405"/>
      <c r="D8" s="453"/>
      <c r="E8" s="143"/>
      <c r="F8" s="449"/>
      <c r="G8" s="437"/>
      <c r="H8" s="435"/>
      <c r="I8" s="435"/>
      <c r="J8" s="435"/>
      <c r="K8" s="435"/>
      <c r="L8" s="445"/>
      <c r="M8" s="249"/>
      <c r="N8" s="249"/>
    </row>
    <row r="9" spans="1:13" ht="15" customHeight="1">
      <c r="A9" s="198" t="s">
        <v>151</v>
      </c>
      <c r="B9" s="250">
        <f>SUM(B11:B34)</f>
        <v>547</v>
      </c>
      <c r="C9" s="251">
        <f>SUM(C11:C34)</f>
        <v>65933</v>
      </c>
      <c r="D9" s="222">
        <f>SUM(D11:D34)</f>
        <v>202254503</v>
      </c>
      <c r="E9" s="143"/>
      <c r="F9" s="198" t="s">
        <v>151</v>
      </c>
      <c r="G9" s="250">
        <f aca="true" t="shared" si="0" ref="G9:L9">SUM(G11:G34)</f>
        <v>547</v>
      </c>
      <c r="H9" s="251">
        <f t="shared" si="0"/>
        <v>543543</v>
      </c>
      <c r="I9" s="251">
        <f t="shared" si="0"/>
        <v>64394</v>
      </c>
      <c r="J9" s="251">
        <f t="shared" si="0"/>
        <v>196600</v>
      </c>
      <c r="K9" s="251">
        <f t="shared" si="0"/>
        <v>3697</v>
      </c>
      <c r="L9" s="251">
        <f t="shared" si="0"/>
        <v>278852</v>
      </c>
      <c r="M9" s="248"/>
    </row>
    <row r="10" spans="1:13" ht="15" customHeight="1">
      <c r="A10" s="228"/>
      <c r="B10" s="252"/>
      <c r="C10" s="253"/>
      <c r="D10" s="253"/>
      <c r="E10" s="143"/>
      <c r="F10" s="228"/>
      <c r="G10" s="254"/>
      <c r="H10" s="255"/>
      <c r="I10" s="255"/>
      <c r="J10" s="255"/>
      <c r="K10" s="255"/>
      <c r="L10" s="255"/>
      <c r="M10" s="248"/>
    </row>
    <row r="11" spans="1:13" ht="15" customHeight="1">
      <c r="A11" s="228" t="s">
        <v>77</v>
      </c>
      <c r="B11" s="229">
        <v>80</v>
      </c>
      <c r="C11" s="256">
        <v>7072</v>
      </c>
      <c r="D11" s="256">
        <v>9564430</v>
      </c>
      <c r="E11" s="143"/>
      <c r="F11" s="228" t="s">
        <v>77</v>
      </c>
      <c r="G11" s="229">
        <v>80</v>
      </c>
      <c r="H11" s="256">
        <f>SUM(I11:L11)</f>
        <v>12476</v>
      </c>
      <c r="I11" s="256">
        <f>16+1800</f>
        <v>1816</v>
      </c>
      <c r="J11" s="256">
        <v>10610</v>
      </c>
      <c r="K11" s="256">
        <v>40</v>
      </c>
      <c r="L11" s="256">
        <v>10</v>
      </c>
      <c r="M11" s="248"/>
    </row>
    <row r="12" spans="1:13" ht="15" customHeight="1">
      <c r="A12" s="228" t="s">
        <v>78</v>
      </c>
      <c r="B12" s="229">
        <v>4</v>
      </c>
      <c r="C12" s="256">
        <v>222</v>
      </c>
      <c r="D12" s="256">
        <v>412613</v>
      </c>
      <c r="E12" s="143"/>
      <c r="F12" s="228" t="s">
        <v>78</v>
      </c>
      <c r="G12" s="229">
        <v>4</v>
      </c>
      <c r="H12" s="256">
        <f aca="true" t="shared" si="1" ref="H12:H34">SUM(I12:L12)</f>
        <v>678</v>
      </c>
      <c r="I12" s="256">
        <v>67</v>
      </c>
      <c r="J12" s="256">
        <v>609</v>
      </c>
      <c r="K12" s="256">
        <v>2</v>
      </c>
      <c r="L12" s="231" t="s">
        <v>53</v>
      </c>
      <c r="M12" s="248"/>
    </row>
    <row r="13" spans="1:13" ht="15" customHeight="1">
      <c r="A13" s="228" t="s">
        <v>36</v>
      </c>
      <c r="B13" s="229">
        <v>75</v>
      </c>
      <c r="C13" s="256">
        <v>5796</v>
      </c>
      <c r="D13" s="256">
        <v>12788942</v>
      </c>
      <c r="E13" s="143"/>
      <c r="F13" s="228" t="s">
        <v>36</v>
      </c>
      <c r="G13" s="229">
        <v>75</v>
      </c>
      <c r="H13" s="256">
        <f t="shared" si="1"/>
        <v>123563</v>
      </c>
      <c r="I13" s="256">
        <f>38299+1040</f>
        <v>39339</v>
      </c>
      <c r="J13" s="256">
        <v>62421</v>
      </c>
      <c r="K13" s="256">
        <v>1911</v>
      </c>
      <c r="L13" s="256">
        <v>19892</v>
      </c>
      <c r="M13" s="248"/>
    </row>
    <row r="14" spans="1:13" ht="15" customHeight="1">
      <c r="A14" s="228" t="s">
        <v>79</v>
      </c>
      <c r="B14" s="229">
        <v>5</v>
      </c>
      <c r="C14" s="256">
        <v>309</v>
      </c>
      <c r="D14" s="256">
        <v>1070329</v>
      </c>
      <c r="E14" s="143"/>
      <c r="F14" s="228" t="s">
        <v>79</v>
      </c>
      <c r="G14" s="229">
        <v>5</v>
      </c>
      <c r="H14" s="256">
        <f t="shared" si="1"/>
        <v>384</v>
      </c>
      <c r="I14" s="256">
        <v>40</v>
      </c>
      <c r="J14" s="256">
        <v>344</v>
      </c>
      <c r="K14" s="231" t="s">
        <v>53</v>
      </c>
      <c r="L14" s="231" t="s">
        <v>53</v>
      </c>
      <c r="M14" s="248"/>
    </row>
    <row r="15" spans="1:13" ht="15" customHeight="1">
      <c r="A15" s="228" t="s">
        <v>80</v>
      </c>
      <c r="B15" s="229">
        <v>9</v>
      </c>
      <c r="C15" s="256">
        <v>1866</v>
      </c>
      <c r="D15" s="256">
        <v>5638745</v>
      </c>
      <c r="E15" s="143"/>
      <c r="F15" s="228" t="s">
        <v>80</v>
      </c>
      <c r="G15" s="229">
        <v>9</v>
      </c>
      <c r="H15" s="256">
        <f t="shared" si="1"/>
        <v>1232</v>
      </c>
      <c r="I15" s="256">
        <v>220</v>
      </c>
      <c r="J15" s="256">
        <v>1012</v>
      </c>
      <c r="K15" s="231" t="s">
        <v>53</v>
      </c>
      <c r="L15" s="231" t="s">
        <v>53</v>
      </c>
      <c r="M15" s="248"/>
    </row>
    <row r="16" spans="1:13" ht="15" customHeight="1">
      <c r="A16" s="228" t="s">
        <v>81</v>
      </c>
      <c r="B16" s="229">
        <v>8</v>
      </c>
      <c r="C16" s="256">
        <v>483</v>
      </c>
      <c r="D16" s="256">
        <v>1253220</v>
      </c>
      <c r="E16" s="143"/>
      <c r="F16" s="228" t="s">
        <v>81</v>
      </c>
      <c r="G16" s="229">
        <v>8</v>
      </c>
      <c r="H16" s="256">
        <f t="shared" si="1"/>
        <v>44286</v>
      </c>
      <c r="I16" s="256">
        <v>21</v>
      </c>
      <c r="J16" s="256">
        <v>34581</v>
      </c>
      <c r="K16" s="256">
        <v>31</v>
      </c>
      <c r="L16" s="256">
        <v>9653</v>
      </c>
      <c r="M16" s="248"/>
    </row>
    <row r="17" spans="1:13" ht="15" customHeight="1">
      <c r="A17" s="228" t="s">
        <v>82</v>
      </c>
      <c r="B17" s="229">
        <v>27</v>
      </c>
      <c r="C17" s="256">
        <v>2513</v>
      </c>
      <c r="D17" s="256">
        <v>5531439</v>
      </c>
      <c r="E17" s="143"/>
      <c r="F17" s="228" t="s">
        <v>82</v>
      </c>
      <c r="G17" s="229">
        <v>27</v>
      </c>
      <c r="H17" s="256">
        <f t="shared" si="1"/>
        <v>1311</v>
      </c>
      <c r="I17" s="256">
        <f>5+207</f>
        <v>212</v>
      </c>
      <c r="J17" s="256">
        <v>1099</v>
      </c>
      <c r="K17" s="231" t="s">
        <v>53</v>
      </c>
      <c r="L17" s="231" t="s">
        <v>53</v>
      </c>
      <c r="M17" s="248"/>
    </row>
    <row r="18" spans="1:13" ht="15" customHeight="1">
      <c r="A18" s="228" t="s">
        <v>35</v>
      </c>
      <c r="B18" s="229">
        <v>10</v>
      </c>
      <c r="C18" s="256">
        <v>1335</v>
      </c>
      <c r="D18" s="256">
        <v>9987617</v>
      </c>
      <c r="E18" s="143"/>
      <c r="F18" s="228" t="s">
        <v>35</v>
      </c>
      <c r="G18" s="229">
        <v>10</v>
      </c>
      <c r="H18" s="256">
        <f t="shared" si="1"/>
        <v>131890</v>
      </c>
      <c r="I18" s="256">
        <f>622+172</f>
        <v>794</v>
      </c>
      <c r="J18" s="256">
        <v>20581</v>
      </c>
      <c r="K18" s="231" t="s">
        <v>53</v>
      </c>
      <c r="L18" s="256">
        <v>110515</v>
      </c>
      <c r="M18" s="248"/>
    </row>
    <row r="19" spans="1:13" ht="15" customHeight="1">
      <c r="A19" s="228" t="s">
        <v>83</v>
      </c>
      <c r="B19" s="257" t="s">
        <v>53</v>
      </c>
      <c r="C19" s="231" t="s">
        <v>53</v>
      </c>
      <c r="D19" s="231" t="s">
        <v>53</v>
      </c>
      <c r="E19" s="143"/>
      <c r="F19" s="228" t="s">
        <v>83</v>
      </c>
      <c r="G19" s="257" t="s">
        <v>53</v>
      </c>
      <c r="H19" s="231" t="s">
        <v>53</v>
      </c>
      <c r="I19" s="231" t="s">
        <v>53</v>
      </c>
      <c r="J19" s="231" t="s">
        <v>53</v>
      </c>
      <c r="K19" s="231" t="s">
        <v>53</v>
      </c>
      <c r="L19" s="231" t="s">
        <v>53</v>
      </c>
      <c r="M19" s="248"/>
    </row>
    <row r="20" spans="1:13" ht="15" customHeight="1">
      <c r="A20" s="228" t="s">
        <v>123</v>
      </c>
      <c r="B20" s="229">
        <v>24</v>
      </c>
      <c r="C20" s="256">
        <v>2173</v>
      </c>
      <c r="D20" s="256">
        <v>4554139</v>
      </c>
      <c r="E20" s="143"/>
      <c r="F20" s="228" t="s">
        <v>123</v>
      </c>
      <c r="G20" s="229">
        <v>24</v>
      </c>
      <c r="H20" s="256">
        <f t="shared" si="1"/>
        <v>18613</v>
      </c>
      <c r="I20" s="256">
        <f>28+221</f>
        <v>249</v>
      </c>
      <c r="J20" s="256">
        <v>17171</v>
      </c>
      <c r="K20" s="256">
        <v>10</v>
      </c>
      <c r="L20" s="256">
        <v>1183</v>
      </c>
      <c r="M20" s="248"/>
    </row>
    <row r="21" spans="1:13" ht="15" customHeight="1">
      <c r="A21" s="228" t="s">
        <v>84</v>
      </c>
      <c r="B21" s="229">
        <v>3</v>
      </c>
      <c r="C21" s="256">
        <v>127</v>
      </c>
      <c r="D21" s="256">
        <v>142775</v>
      </c>
      <c r="E21" s="143"/>
      <c r="F21" s="228" t="s">
        <v>84</v>
      </c>
      <c r="G21" s="229">
        <v>3</v>
      </c>
      <c r="H21" s="256">
        <f t="shared" si="1"/>
        <v>12</v>
      </c>
      <c r="I21" s="256">
        <v>12</v>
      </c>
      <c r="J21" s="231" t="s">
        <v>53</v>
      </c>
      <c r="K21" s="231" t="s">
        <v>53</v>
      </c>
      <c r="L21" s="231" t="s">
        <v>53</v>
      </c>
      <c r="M21" s="248"/>
    </row>
    <row r="22" spans="1:13" ht="15" customHeight="1">
      <c r="A22" s="228" t="s">
        <v>85</v>
      </c>
      <c r="B22" s="257" t="s">
        <v>53</v>
      </c>
      <c r="C22" s="231" t="s">
        <v>53</v>
      </c>
      <c r="D22" s="231" t="s">
        <v>53</v>
      </c>
      <c r="E22" s="143"/>
      <c r="F22" s="258" t="s">
        <v>85</v>
      </c>
      <c r="G22" s="257" t="s">
        <v>53</v>
      </c>
      <c r="H22" s="231" t="s">
        <v>53</v>
      </c>
      <c r="I22" s="231" t="s">
        <v>53</v>
      </c>
      <c r="J22" s="231" t="s">
        <v>53</v>
      </c>
      <c r="K22" s="231" t="s">
        <v>53</v>
      </c>
      <c r="L22" s="231" t="s">
        <v>53</v>
      </c>
      <c r="M22" s="248"/>
    </row>
    <row r="23" spans="1:13" ht="15" customHeight="1">
      <c r="A23" s="228" t="s">
        <v>86</v>
      </c>
      <c r="B23" s="229">
        <v>8</v>
      </c>
      <c r="C23" s="256">
        <v>1084</v>
      </c>
      <c r="D23" s="256">
        <v>1893776</v>
      </c>
      <c r="E23" s="143"/>
      <c r="F23" s="228" t="s">
        <v>86</v>
      </c>
      <c r="G23" s="229">
        <v>8</v>
      </c>
      <c r="H23" s="256">
        <f t="shared" si="1"/>
        <v>1666</v>
      </c>
      <c r="I23" s="256">
        <v>182</v>
      </c>
      <c r="J23" s="256">
        <v>1284</v>
      </c>
      <c r="K23" s="231" t="s">
        <v>53</v>
      </c>
      <c r="L23" s="256">
        <v>200</v>
      </c>
      <c r="M23" s="248"/>
    </row>
    <row r="24" spans="1:13" ht="15" customHeight="1">
      <c r="A24" s="228" t="s">
        <v>87</v>
      </c>
      <c r="B24" s="229">
        <v>13</v>
      </c>
      <c r="C24" s="256">
        <v>765</v>
      </c>
      <c r="D24" s="256">
        <v>2008130</v>
      </c>
      <c r="E24" s="143"/>
      <c r="F24" s="228" t="s">
        <v>87</v>
      </c>
      <c r="G24" s="229">
        <v>13</v>
      </c>
      <c r="H24" s="256">
        <f t="shared" si="1"/>
        <v>884</v>
      </c>
      <c r="I24" s="256">
        <v>357</v>
      </c>
      <c r="J24" s="256">
        <v>527</v>
      </c>
      <c r="K24" s="231" t="s">
        <v>53</v>
      </c>
      <c r="L24" s="231" t="s">
        <v>53</v>
      </c>
      <c r="M24" s="248"/>
    </row>
    <row r="25" spans="1:13" ht="15" customHeight="1">
      <c r="A25" s="228" t="s">
        <v>88</v>
      </c>
      <c r="B25" s="229">
        <v>5</v>
      </c>
      <c r="C25" s="256">
        <v>846</v>
      </c>
      <c r="D25" s="256">
        <v>3358918</v>
      </c>
      <c r="E25" s="143"/>
      <c r="F25" s="228" t="s">
        <v>88</v>
      </c>
      <c r="G25" s="229">
        <v>5</v>
      </c>
      <c r="H25" s="256">
        <f t="shared" si="1"/>
        <v>1678</v>
      </c>
      <c r="I25" s="256">
        <v>65</v>
      </c>
      <c r="J25" s="256">
        <v>1613</v>
      </c>
      <c r="K25" s="231" t="s">
        <v>53</v>
      </c>
      <c r="L25" s="231" t="s">
        <v>53</v>
      </c>
      <c r="M25" s="248"/>
    </row>
    <row r="26" spans="1:13" ht="15" customHeight="1">
      <c r="A26" s="228" t="s">
        <v>89</v>
      </c>
      <c r="B26" s="229">
        <v>48</v>
      </c>
      <c r="C26" s="256">
        <v>3733</v>
      </c>
      <c r="D26" s="256">
        <v>8103513</v>
      </c>
      <c r="E26" s="143"/>
      <c r="F26" s="228" t="s">
        <v>89</v>
      </c>
      <c r="G26" s="229">
        <v>48</v>
      </c>
      <c r="H26" s="256">
        <f t="shared" si="1"/>
        <v>14558</v>
      </c>
      <c r="I26" s="256">
        <f>1101+836</f>
        <v>1937</v>
      </c>
      <c r="J26" s="256">
        <v>12607</v>
      </c>
      <c r="K26" s="256">
        <v>2</v>
      </c>
      <c r="L26" s="256">
        <v>12</v>
      </c>
      <c r="M26" s="248"/>
    </row>
    <row r="27" spans="1:13" ht="15" customHeight="1">
      <c r="A27" s="228" t="s">
        <v>90</v>
      </c>
      <c r="B27" s="229">
        <v>26</v>
      </c>
      <c r="C27" s="256">
        <v>2997</v>
      </c>
      <c r="D27" s="256">
        <v>6977748</v>
      </c>
      <c r="E27" s="143"/>
      <c r="F27" s="228" t="s">
        <v>90</v>
      </c>
      <c r="G27" s="229">
        <v>26</v>
      </c>
      <c r="H27" s="256">
        <f t="shared" si="1"/>
        <v>4407</v>
      </c>
      <c r="I27" s="256">
        <f>2+1336</f>
        <v>1338</v>
      </c>
      <c r="J27" s="256">
        <v>848</v>
      </c>
      <c r="K27" s="256">
        <v>1633</v>
      </c>
      <c r="L27" s="256">
        <v>588</v>
      </c>
      <c r="M27" s="248"/>
    </row>
    <row r="28" spans="1:13" ht="15" customHeight="1">
      <c r="A28" s="228" t="s">
        <v>91</v>
      </c>
      <c r="B28" s="229">
        <v>91</v>
      </c>
      <c r="C28" s="256">
        <v>12467</v>
      </c>
      <c r="D28" s="256">
        <v>40343054</v>
      </c>
      <c r="E28" s="143"/>
      <c r="F28" s="228" t="s">
        <v>91</v>
      </c>
      <c r="G28" s="229">
        <v>91</v>
      </c>
      <c r="H28" s="256">
        <f t="shared" si="1"/>
        <v>14364</v>
      </c>
      <c r="I28" s="256">
        <f>118+1450</f>
        <v>1568</v>
      </c>
      <c r="J28" s="256">
        <v>10372</v>
      </c>
      <c r="K28" s="256">
        <v>64</v>
      </c>
      <c r="L28" s="256">
        <v>2360</v>
      </c>
      <c r="M28" s="248"/>
    </row>
    <row r="29" spans="1:13" ht="15" customHeight="1">
      <c r="A29" s="228" t="s">
        <v>92</v>
      </c>
      <c r="B29" s="229">
        <v>9</v>
      </c>
      <c r="C29" s="256">
        <v>1061</v>
      </c>
      <c r="D29" s="256">
        <v>2610429</v>
      </c>
      <c r="E29" s="143"/>
      <c r="F29" s="228" t="s">
        <v>92</v>
      </c>
      <c r="G29" s="229">
        <v>9</v>
      </c>
      <c r="H29" s="256">
        <f t="shared" si="1"/>
        <v>1415</v>
      </c>
      <c r="I29" s="256">
        <f>680+66</f>
        <v>746</v>
      </c>
      <c r="J29" s="256">
        <v>669</v>
      </c>
      <c r="K29" s="231" t="s">
        <v>53</v>
      </c>
      <c r="L29" s="231" t="s">
        <v>53</v>
      </c>
      <c r="M29" s="248"/>
    </row>
    <row r="30" spans="1:13" ht="15" customHeight="1">
      <c r="A30" s="228" t="s">
        <v>93</v>
      </c>
      <c r="B30" s="229">
        <v>29</v>
      </c>
      <c r="C30" s="256">
        <v>10863</v>
      </c>
      <c r="D30" s="256">
        <v>50858065</v>
      </c>
      <c r="E30" s="143"/>
      <c r="F30" s="228" t="s">
        <v>93</v>
      </c>
      <c r="G30" s="229">
        <v>29</v>
      </c>
      <c r="H30" s="256">
        <f t="shared" si="1"/>
        <v>162954</v>
      </c>
      <c r="I30" s="256">
        <f>9334+2192</f>
        <v>11526</v>
      </c>
      <c r="J30" s="256">
        <v>16987</v>
      </c>
      <c r="K30" s="256">
        <v>2</v>
      </c>
      <c r="L30" s="256">
        <v>134439</v>
      </c>
      <c r="M30" s="248"/>
    </row>
    <row r="31" spans="1:13" ht="15" customHeight="1">
      <c r="A31" s="228" t="s">
        <v>266</v>
      </c>
      <c r="B31" s="229">
        <v>34</v>
      </c>
      <c r="C31" s="256">
        <v>3406</v>
      </c>
      <c r="D31" s="256">
        <v>7140039</v>
      </c>
      <c r="E31" s="143"/>
      <c r="F31" s="228" t="s">
        <v>266</v>
      </c>
      <c r="G31" s="229">
        <v>34</v>
      </c>
      <c r="H31" s="256">
        <f t="shared" si="1"/>
        <v>4155</v>
      </c>
      <c r="I31" s="256">
        <f>24+3469</f>
        <v>3493</v>
      </c>
      <c r="J31" s="256">
        <v>660</v>
      </c>
      <c r="K31" s="256">
        <v>2</v>
      </c>
      <c r="L31" s="231" t="s">
        <v>53</v>
      </c>
      <c r="M31" s="248"/>
    </row>
    <row r="32" spans="1:13" ht="15" customHeight="1">
      <c r="A32" s="228" t="s">
        <v>267</v>
      </c>
      <c r="B32" s="229">
        <v>12</v>
      </c>
      <c r="C32" s="256">
        <v>3092</v>
      </c>
      <c r="D32" s="256">
        <v>19167253</v>
      </c>
      <c r="E32" s="143"/>
      <c r="F32" s="228" t="s">
        <v>267</v>
      </c>
      <c r="G32" s="229">
        <v>12</v>
      </c>
      <c r="H32" s="256">
        <f t="shared" si="1"/>
        <v>389</v>
      </c>
      <c r="I32" s="256">
        <v>103</v>
      </c>
      <c r="J32" s="256">
        <v>286</v>
      </c>
      <c r="K32" s="231" t="s">
        <v>53</v>
      </c>
      <c r="L32" s="231" t="s">
        <v>53</v>
      </c>
      <c r="M32" s="248"/>
    </row>
    <row r="33" spans="1:13" ht="15" customHeight="1">
      <c r="A33" s="228" t="s">
        <v>33</v>
      </c>
      <c r="B33" s="229">
        <v>18</v>
      </c>
      <c r="C33" s="256">
        <v>2719</v>
      </c>
      <c r="D33" s="256">
        <v>6996710</v>
      </c>
      <c r="E33" s="143"/>
      <c r="F33" s="228" t="s">
        <v>33</v>
      </c>
      <c r="G33" s="229">
        <v>18</v>
      </c>
      <c r="H33" s="256">
        <f t="shared" si="1"/>
        <v>2205</v>
      </c>
      <c r="I33" s="256">
        <v>227</v>
      </c>
      <c r="J33" s="256">
        <v>1978</v>
      </c>
      <c r="K33" s="231" t="s">
        <v>53</v>
      </c>
      <c r="L33" s="231" t="s">
        <v>53</v>
      </c>
      <c r="M33" s="248"/>
    </row>
    <row r="34" spans="1:13" ht="15" customHeight="1">
      <c r="A34" s="259" t="s">
        <v>268</v>
      </c>
      <c r="B34" s="235">
        <v>9</v>
      </c>
      <c r="C34" s="236">
        <v>1004</v>
      </c>
      <c r="D34" s="236">
        <v>1852619</v>
      </c>
      <c r="E34" s="143"/>
      <c r="F34" s="259" t="s">
        <v>268</v>
      </c>
      <c r="G34" s="235">
        <v>9</v>
      </c>
      <c r="H34" s="236">
        <f t="shared" si="1"/>
        <v>423</v>
      </c>
      <c r="I34" s="236">
        <v>82</v>
      </c>
      <c r="J34" s="236">
        <v>341</v>
      </c>
      <c r="K34" s="260" t="s">
        <v>53</v>
      </c>
      <c r="L34" s="260" t="s">
        <v>53</v>
      </c>
      <c r="M34" s="248"/>
    </row>
    <row r="35" spans="1:15" ht="15" customHeight="1">
      <c r="A35" s="183"/>
      <c r="B35" s="261"/>
      <c r="C35" s="261"/>
      <c r="D35" s="261"/>
      <c r="E35" s="261"/>
      <c r="F35" s="246"/>
      <c r="G35" s="262"/>
      <c r="H35" s="262"/>
      <c r="I35" s="262"/>
      <c r="J35" s="262"/>
      <c r="K35" s="262"/>
      <c r="L35" s="262"/>
      <c r="M35" s="262"/>
      <c r="N35" s="248"/>
      <c r="O35" s="248"/>
    </row>
    <row r="36" spans="1:15" ht="15" customHeight="1" thickBot="1">
      <c r="A36" s="183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48"/>
      <c r="O36" s="248"/>
    </row>
    <row r="37" spans="1:14" ht="15" customHeight="1">
      <c r="A37" s="392" t="s">
        <v>145</v>
      </c>
      <c r="B37" s="394" t="s">
        <v>152</v>
      </c>
      <c r="C37" s="394" t="s">
        <v>153</v>
      </c>
      <c r="D37" s="451" t="s">
        <v>221</v>
      </c>
      <c r="E37" s="261"/>
      <c r="F37" s="392" t="s">
        <v>222</v>
      </c>
      <c r="G37" s="446" t="s">
        <v>223</v>
      </c>
      <c r="H37" s="447"/>
      <c r="I37" s="447"/>
      <c r="J37" s="447"/>
      <c r="K37" s="447"/>
      <c r="L37" s="447"/>
      <c r="M37" s="248"/>
      <c r="N37" s="248"/>
    </row>
    <row r="38" spans="1:14" ht="15" customHeight="1">
      <c r="A38" s="448"/>
      <c r="B38" s="450"/>
      <c r="C38" s="450"/>
      <c r="D38" s="452"/>
      <c r="E38" s="261"/>
      <c r="F38" s="448"/>
      <c r="G38" s="434" t="s">
        <v>48</v>
      </c>
      <c r="H38" s="434" t="s">
        <v>138</v>
      </c>
      <c r="I38" s="434" t="s">
        <v>139</v>
      </c>
      <c r="J38" s="440" t="s">
        <v>286</v>
      </c>
      <c r="K38" s="442" t="s">
        <v>224</v>
      </c>
      <c r="L38" s="438" t="s">
        <v>136</v>
      </c>
      <c r="M38" s="248"/>
      <c r="N38" s="248"/>
    </row>
    <row r="39" spans="1:14" ht="15" customHeight="1">
      <c r="A39" s="449"/>
      <c r="B39" s="450"/>
      <c r="C39" s="450"/>
      <c r="D39" s="452"/>
      <c r="E39" s="261"/>
      <c r="F39" s="449"/>
      <c r="G39" s="435"/>
      <c r="H39" s="435"/>
      <c r="I39" s="435"/>
      <c r="J39" s="441"/>
      <c r="K39" s="443"/>
      <c r="L39" s="439"/>
      <c r="M39" s="248"/>
      <c r="N39" s="248"/>
    </row>
    <row r="40" spans="1:14" ht="15" customHeight="1">
      <c r="A40" s="198" t="s">
        <v>225</v>
      </c>
      <c r="B40" s="221">
        <f>SUM(B42:B65)</f>
        <v>13023628</v>
      </c>
      <c r="C40" s="222">
        <f>SUM(C42:C65)</f>
        <v>4065594</v>
      </c>
      <c r="D40" s="222">
        <f>SUM(D42:D65)</f>
        <v>5487649</v>
      </c>
      <c r="E40" s="261"/>
      <c r="F40" s="198" t="s">
        <v>225</v>
      </c>
      <c r="G40" s="250">
        <f aca="true" t="shared" si="2" ref="G40:L40">SUM(G42:G65)</f>
        <v>543543</v>
      </c>
      <c r="H40" s="251">
        <f t="shared" si="2"/>
        <v>6555</v>
      </c>
      <c r="I40" s="251">
        <f t="shared" si="2"/>
        <v>1186</v>
      </c>
      <c r="J40" s="251">
        <f t="shared" si="2"/>
        <v>129923</v>
      </c>
      <c r="K40" s="251">
        <f t="shared" si="2"/>
        <v>385808</v>
      </c>
      <c r="L40" s="251">
        <f t="shared" si="2"/>
        <v>20071</v>
      </c>
      <c r="M40" s="248"/>
      <c r="N40" s="248"/>
    </row>
    <row r="41" spans="1:14" ht="15" customHeight="1">
      <c r="A41" s="228"/>
      <c r="B41" s="263"/>
      <c r="C41" s="253"/>
      <c r="D41" s="253"/>
      <c r="E41" s="261"/>
      <c r="F41" s="228"/>
      <c r="G41" s="254"/>
      <c r="H41" s="255"/>
      <c r="I41" s="255"/>
      <c r="J41" s="255"/>
      <c r="K41" s="255"/>
      <c r="L41" s="255"/>
      <c r="M41" s="248"/>
      <c r="N41" s="248"/>
    </row>
    <row r="42" spans="1:14" ht="15" customHeight="1">
      <c r="A42" s="228" t="s">
        <v>77</v>
      </c>
      <c r="B42" s="229">
        <v>525668</v>
      </c>
      <c r="C42" s="256">
        <v>187917</v>
      </c>
      <c r="D42" s="256">
        <v>266598</v>
      </c>
      <c r="E42" s="261"/>
      <c r="F42" s="228" t="s">
        <v>77</v>
      </c>
      <c r="G42" s="229">
        <f>SUM(H42:L42)</f>
        <v>12476</v>
      </c>
      <c r="H42" s="256">
        <v>622</v>
      </c>
      <c r="I42" s="256">
        <v>1042</v>
      </c>
      <c r="J42" s="256">
        <v>6282</v>
      </c>
      <c r="K42" s="256">
        <v>3967</v>
      </c>
      <c r="L42" s="256">
        <v>563</v>
      </c>
      <c r="M42" s="248"/>
      <c r="N42" s="248"/>
    </row>
    <row r="43" spans="1:14" ht="15" customHeight="1">
      <c r="A43" s="228" t="s">
        <v>78</v>
      </c>
      <c r="B43" s="229">
        <v>86504</v>
      </c>
      <c r="C43" s="256">
        <v>24343</v>
      </c>
      <c r="D43" s="256">
        <v>50436</v>
      </c>
      <c r="E43" s="261"/>
      <c r="F43" s="228" t="s">
        <v>78</v>
      </c>
      <c r="G43" s="229">
        <f aca="true" t="shared" si="3" ref="G43:G65">SUM(H43:L43)</f>
        <v>678</v>
      </c>
      <c r="H43" s="256">
        <v>69</v>
      </c>
      <c r="I43" s="256">
        <v>28</v>
      </c>
      <c r="J43" s="256">
        <v>458</v>
      </c>
      <c r="K43" s="256">
        <v>56</v>
      </c>
      <c r="L43" s="256">
        <v>67</v>
      </c>
      <c r="M43" s="248"/>
      <c r="N43" s="248"/>
    </row>
    <row r="44" spans="1:14" ht="15" customHeight="1">
      <c r="A44" s="228" t="s">
        <v>36</v>
      </c>
      <c r="B44" s="229">
        <v>1746994</v>
      </c>
      <c r="C44" s="256">
        <v>687270</v>
      </c>
      <c r="D44" s="256">
        <v>960029</v>
      </c>
      <c r="E44" s="261"/>
      <c r="F44" s="228" t="s">
        <v>36</v>
      </c>
      <c r="G44" s="229">
        <f t="shared" si="3"/>
        <v>123563</v>
      </c>
      <c r="H44" s="256">
        <v>3776</v>
      </c>
      <c r="I44" s="231" t="s">
        <v>226</v>
      </c>
      <c r="J44" s="256">
        <v>52951</v>
      </c>
      <c r="K44" s="256">
        <v>61670</v>
      </c>
      <c r="L44" s="256">
        <v>5166</v>
      </c>
      <c r="M44" s="248"/>
      <c r="N44" s="248"/>
    </row>
    <row r="45" spans="1:14" ht="15" customHeight="1">
      <c r="A45" s="228" t="s">
        <v>79</v>
      </c>
      <c r="B45" s="229">
        <v>181026</v>
      </c>
      <c r="C45" s="256">
        <v>45990</v>
      </c>
      <c r="D45" s="256">
        <v>51357</v>
      </c>
      <c r="E45" s="261"/>
      <c r="F45" s="228" t="s">
        <v>79</v>
      </c>
      <c r="G45" s="229">
        <f t="shared" si="3"/>
        <v>384</v>
      </c>
      <c r="H45" s="256">
        <v>191</v>
      </c>
      <c r="I45" s="231" t="s">
        <v>226</v>
      </c>
      <c r="J45" s="256">
        <v>79</v>
      </c>
      <c r="K45" s="256">
        <v>37</v>
      </c>
      <c r="L45" s="256">
        <v>77</v>
      </c>
      <c r="M45" s="248"/>
      <c r="N45" s="248"/>
    </row>
    <row r="46" spans="1:14" ht="15" customHeight="1">
      <c r="A46" s="228" t="s">
        <v>80</v>
      </c>
      <c r="B46" s="229">
        <v>328091</v>
      </c>
      <c r="C46" s="256">
        <v>109685</v>
      </c>
      <c r="D46" s="256">
        <v>131609</v>
      </c>
      <c r="E46" s="261"/>
      <c r="F46" s="228" t="s">
        <v>80</v>
      </c>
      <c r="G46" s="229">
        <f t="shared" si="3"/>
        <v>1232</v>
      </c>
      <c r="H46" s="256">
        <v>4</v>
      </c>
      <c r="I46" s="231" t="s">
        <v>226</v>
      </c>
      <c r="J46" s="256">
        <v>152</v>
      </c>
      <c r="K46" s="256">
        <v>692</v>
      </c>
      <c r="L46" s="256">
        <v>384</v>
      </c>
      <c r="M46" s="248"/>
      <c r="N46" s="248"/>
    </row>
    <row r="47" spans="1:14" ht="15" customHeight="1">
      <c r="A47" s="228" t="s">
        <v>81</v>
      </c>
      <c r="B47" s="229">
        <v>183904</v>
      </c>
      <c r="C47" s="256">
        <v>72909</v>
      </c>
      <c r="D47" s="256">
        <v>83968</v>
      </c>
      <c r="E47" s="261"/>
      <c r="F47" s="228" t="s">
        <v>81</v>
      </c>
      <c r="G47" s="229">
        <f t="shared" si="3"/>
        <v>44286</v>
      </c>
      <c r="H47" s="256">
        <v>305</v>
      </c>
      <c r="I47" s="231" t="s">
        <v>226</v>
      </c>
      <c r="J47" s="256">
        <v>43555</v>
      </c>
      <c r="K47" s="256">
        <v>353</v>
      </c>
      <c r="L47" s="256">
        <v>73</v>
      </c>
      <c r="M47" s="248"/>
      <c r="N47" s="248"/>
    </row>
    <row r="48" spans="1:14" ht="15" customHeight="1">
      <c r="A48" s="228" t="s">
        <v>82</v>
      </c>
      <c r="B48" s="229">
        <v>245694</v>
      </c>
      <c r="C48" s="256">
        <v>100096</v>
      </c>
      <c r="D48" s="256">
        <v>165625</v>
      </c>
      <c r="E48" s="261"/>
      <c r="F48" s="228" t="s">
        <v>82</v>
      </c>
      <c r="G48" s="229">
        <f t="shared" si="3"/>
        <v>1311</v>
      </c>
      <c r="H48" s="256">
        <v>22</v>
      </c>
      <c r="I48" s="231" t="s">
        <v>226</v>
      </c>
      <c r="J48" s="256">
        <v>145</v>
      </c>
      <c r="K48" s="256">
        <v>740</v>
      </c>
      <c r="L48" s="256">
        <v>404</v>
      </c>
      <c r="M48" s="248"/>
      <c r="N48" s="248"/>
    </row>
    <row r="49" spans="1:14" ht="15" customHeight="1">
      <c r="A49" s="228" t="s">
        <v>35</v>
      </c>
      <c r="B49" s="229">
        <v>506805</v>
      </c>
      <c r="C49" s="256">
        <v>101861</v>
      </c>
      <c r="D49" s="256">
        <v>175987</v>
      </c>
      <c r="E49" s="261"/>
      <c r="F49" s="228" t="s">
        <v>35</v>
      </c>
      <c r="G49" s="229">
        <f t="shared" si="3"/>
        <v>131890</v>
      </c>
      <c r="H49" s="256">
        <v>762</v>
      </c>
      <c r="I49" s="256">
        <v>52</v>
      </c>
      <c r="J49" s="256">
        <v>2007</v>
      </c>
      <c r="K49" s="256">
        <v>128049</v>
      </c>
      <c r="L49" s="256">
        <v>1020</v>
      </c>
      <c r="M49" s="248"/>
      <c r="N49" s="248"/>
    </row>
    <row r="50" spans="1:14" ht="15" customHeight="1">
      <c r="A50" s="228" t="s">
        <v>83</v>
      </c>
      <c r="B50" s="257" t="s">
        <v>226</v>
      </c>
      <c r="C50" s="231" t="s">
        <v>226</v>
      </c>
      <c r="D50" s="231" t="s">
        <v>226</v>
      </c>
      <c r="E50" s="248"/>
      <c r="F50" s="258" t="s">
        <v>83</v>
      </c>
      <c r="G50" s="257" t="s">
        <v>226</v>
      </c>
      <c r="H50" s="231" t="s">
        <v>226</v>
      </c>
      <c r="I50" s="231" t="s">
        <v>226</v>
      </c>
      <c r="J50" s="231" t="s">
        <v>226</v>
      </c>
      <c r="K50" s="231" t="s">
        <v>226</v>
      </c>
      <c r="L50" s="231" t="s">
        <v>226</v>
      </c>
      <c r="M50" s="248"/>
      <c r="N50" s="248"/>
    </row>
    <row r="51" spans="1:14" ht="15" customHeight="1">
      <c r="A51" s="228" t="s">
        <v>123</v>
      </c>
      <c r="B51" s="229">
        <v>553099</v>
      </c>
      <c r="C51" s="256">
        <v>147626</v>
      </c>
      <c r="D51" s="256">
        <v>195768</v>
      </c>
      <c r="E51" s="248"/>
      <c r="F51" s="228" t="s">
        <v>123</v>
      </c>
      <c r="G51" s="229">
        <f t="shared" si="3"/>
        <v>18613</v>
      </c>
      <c r="H51" s="256">
        <v>34</v>
      </c>
      <c r="I51" s="231" t="s">
        <v>226</v>
      </c>
      <c r="J51" s="256">
        <v>3</v>
      </c>
      <c r="K51" s="256">
        <v>18341</v>
      </c>
      <c r="L51" s="256">
        <v>235</v>
      </c>
      <c r="M51" s="248"/>
      <c r="N51" s="248"/>
    </row>
    <row r="52" spans="1:14" ht="15" customHeight="1">
      <c r="A52" s="228" t="s">
        <v>84</v>
      </c>
      <c r="B52" s="229">
        <v>11310</v>
      </c>
      <c r="C52" s="256">
        <v>4765</v>
      </c>
      <c r="D52" s="256">
        <v>5159</v>
      </c>
      <c r="E52" s="248"/>
      <c r="F52" s="258" t="s">
        <v>84</v>
      </c>
      <c r="G52" s="229">
        <f t="shared" si="3"/>
        <v>12</v>
      </c>
      <c r="H52" s="231" t="s">
        <v>226</v>
      </c>
      <c r="I52" s="231" t="s">
        <v>226</v>
      </c>
      <c r="J52" s="231" t="s">
        <v>226</v>
      </c>
      <c r="K52" s="231" t="s">
        <v>226</v>
      </c>
      <c r="L52" s="256">
        <v>12</v>
      </c>
      <c r="M52" s="248"/>
      <c r="N52" s="248"/>
    </row>
    <row r="53" spans="1:14" ht="15" customHeight="1">
      <c r="A53" s="228" t="s">
        <v>85</v>
      </c>
      <c r="B53" s="257" t="s">
        <v>226</v>
      </c>
      <c r="C53" s="231" t="s">
        <v>226</v>
      </c>
      <c r="D53" s="231" t="s">
        <v>226</v>
      </c>
      <c r="E53" s="248"/>
      <c r="F53" s="258" t="s">
        <v>85</v>
      </c>
      <c r="G53" s="257" t="s">
        <v>226</v>
      </c>
      <c r="H53" s="231" t="s">
        <v>226</v>
      </c>
      <c r="I53" s="231" t="s">
        <v>226</v>
      </c>
      <c r="J53" s="231" t="s">
        <v>226</v>
      </c>
      <c r="K53" s="231" t="s">
        <v>226</v>
      </c>
      <c r="L53" s="231" t="s">
        <v>226</v>
      </c>
      <c r="M53" s="248"/>
      <c r="N53" s="248"/>
    </row>
    <row r="54" spans="1:14" ht="15" customHeight="1">
      <c r="A54" s="228" t="s">
        <v>86</v>
      </c>
      <c r="B54" s="229">
        <v>415593</v>
      </c>
      <c r="C54" s="256">
        <v>104853</v>
      </c>
      <c r="D54" s="256">
        <v>138501</v>
      </c>
      <c r="E54" s="143"/>
      <c r="F54" s="228" t="s">
        <v>86</v>
      </c>
      <c r="G54" s="229">
        <f t="shared" si="3"/>
        <v>1666</v>
      </c>
      <c r="H54" s="256">
        <v>1</v>
      </c>
      <c r="I54" s="231" t="s">
        <v>226</v>
      </c>
      <c r="J54" s="256">
        <v>374</v>
      </c>
      <c r="K54" s="256">
        <v>950</v>
      </c>
      <c r="L54" s="256">
        <v>341</v>
      </c>
      <c r="M54" s="143"/>
      <c r="N54" s="143"/>
    </row>
    <row r="55" spans="1:14" ht="15" customHeight="1">
      <c r="A55" s="228" t="s">
        <v>87</v>
      </c>
      <c r="B55" s="229">
        <v>323819</v>
      </c>
      <c r="C55" s="256">
        <v>104484</v>
      </c>
      <c r="D55" s="256">
        <v>106688</v>
      </c>
      <c r="E55" s="143"/>
      <c r="F55" s="228" t="s">
        <v>87</v>
      </c>
      <c r="G55" s="229">
        <f t="shared" si="3"/>
        <v>884</v>
      </c>
      <c r="H55" s="256">
        <v>6</v>
      </c>
      <c r="I55" s="231" t="s">
        <v>226</v>
      </c>
      <c r="J55" s="256">
        <v>245</v>
      </c>
      <c r="K55" s="256">
        <v>438</v>
      </c>
      <c r="L55" s="256">
        <v>195</v>
      </c>
      <c r="M55" s="143"/>
      <c r="N55" s="143"/>
    </row>
    <row r="56" spans="1:14" ht="15" customHeight="1">
      <c r="A56" s="258" t="s">
        <v>88</v>
      </c>
      <c r="B56" s="256">
        <v>236790</v>
      </c>
      <c r="C56" s="256">
        <v>75130</v>
      </c>
      <c r="D56" s="256">
        <v>84770</v>
      </c>
      <c r="E56" s="143"/>
      <c r="F56" s="258" t="s">
        <v>88</v>
      </c>
      <c r="G56" s="229">
        <f t="shared" si="3"/>
        <v>1678</v>
      </c>
      <c r="H56" s="256">
        <v>48</v>
      </c>
      <c r="I56" s="231" t="s">
        <v>226</v>
      </c>
      <c r="J56" s="256">
        <v>1283</v>
      </c>
      <c r="K56" s="256">
        <v>268</v>
      </c>
      <c r="L56" s="256">
        <v>79</v>
      </c>
      <c r="M56" s="143"/>
      <c r="N56" s="143"/>
    </row>
    <row r="57" spans="1:14" ht="15" customHeight="1">
      <c r="A57" s="228" t="s">
        <v>89</v>
      </c>
      <c r="B57" s="229">
        <v>855555</v>
      </c>
      <c r="C57" s="256">
        <v>273455</v>
      </c>
      <c r="D57" s="256">
        <v>315801</v>
      </c>
      <c r="E57" s="143"/>
      <c r="F57" s="228" t="s">
        <v>89</v>
      </c>
      <c r="G57" s="229">
        <f t="shared" si="3"/>
        <v>14558</v>
      </c>
      <c r="H57" s="256">
        <v>183</v>
      </c>
      <c r="I57" s="231" t="s">
        <v>226</v>
      </c>
      <c r="J57" s="256">
        <v>2173</v>
      </c>
      <c r="K57" s="256">
        <v>11615</v>
      </c>
      <c r="L57" s="256">
        <v>587</v>
      </c>
      <c r="M57" s="143"/>
      <c r="N57" s="143"/>
    </row>
    <row r="58" spans="1:14" ht="15" customHeight="1">
      <c r="A58" s="228" t="s">
        <v>90</v>
      </c>
      <c r="B58" s="229">
        <v>685861</v>
      </c>
      <c r="C58" s="256">
        <v>253676</v>
      </c>
      <c r="D58" s="256">
        <v>293723</v>
      </c>
      <c r="E58" s="143"/>
      <c r="F58" s="228" t="s">
        <v>90</v>
      </c>
      <c r="G58" s="229">
        <f t="shared" si="3"/>
        <v>4407</v>
      </c>
      <c r="H58" s="256">
        <v>90</v>
      </c>
      <c r="I58" s="231" t="s">
        <v>226</v>
      </c>
      <c r="J58" s="256">
        <v>2002</v>
      </c>
      <c r="K58" s="256">
        <v>1844</v>
      </c>
      <c r="L58" s="256">
        <v>471</v>
      </c>
      <c r="M58" s="143"/>
      <c r="N58" s="143"/>
    </row>
    <row r="59" spans="1:14" ht="15" customHeight="1">
      <c r="A59" s="228" t="s">
        <v>91</v>
      </c>
      <c r="B59" s="229">
        <v>2842359</v>
      </c>
      <c r="C59" s="256">
        <v>1017434</v>
      </c>
      <c r="D59" s="256">
        <v>1268993</v>
      </c>
      <c r="E59" s="143"/>
      <c r="F59" s="228" t="s">
        <v>91</v>
      </c>
      <c r="G59" s="229">
        <f t="shared" si="3"/>
        <v>14364</v>
      </c>
      <c r="H59" s="256">
        <v>119</v>
      </c>
      <c r="I59" s="231" t="s">
        <v>226</v>
      </c>
      <c r="J59" s="256">
        <v>1145</v>
      </c>
      <c r="K59" s="256">
        <v>9530</v>
      </c>
      <c r="L59" s="256">
        <v>3570</v>
      </c>
      <c r="M59" s="143"/>
      <c r="N59" s="143"/>
    </row>
    <row r="60" spans="1:14" ht="15" customHeight="1">
      <c r="A60" s="228" t="s">
        <v>92</v>
      </c>
      <c r="B60" s="229">
        <v>255613</v>
      </c>
      <c r="C60" s="256">
        <v>64410</v>
      </c>
      <c r="D60" s="256">
        <v>83265</v>
      </c>
      <c r="E60" s="143"/>
      <c r="F60" s="228" t="s">
        <v>92</v>
      </c>
      <c r="G60" s="229">
        <f t="shared" si="3"/>
        <v>1415</v>
      </c>
      <c r="H60" s="256">
        <v>75</v>
      </c>
      <c r="I60" s="231" t="s">
        <v>226</v>
      </c>
      <c r="J60" s="256">
        <v>803</v>
      </c>
      <c r="K60" s="256">
        <v>291</v>
      </c>
      <c r="L60" s="256">
        <v>246</v>
      </c>
      <c r="M60" s="143"/>
      <c r="N60" s="143"/>
    </row>
    <row r="61" spans="1:14" ht="15" customHeight="1">
      <c r="A61" s="228" t="s">
        <v>93</v>
      </c>
      <c r="B61" s="229">
        <v>1468603</v>
      </c>
      <c r="C61" s="256">
        <v>260161</v>
      </c>
      <c r="D61" s="256">
        <v>491823</v>
      </c>
      <c r="E61" s="143"/>
      <c r="F61" s="228" t="s">
        <v>93</v>
      </c>
      <c r="G61" s="229">
        <f t="shared" si="3"/>
        <v>162954</v>
      </c>
      <c r="H61" s="256">
        <v>219</v>
      </c>
      <c r="I61" s="231">
        <v>64</v>
      </c>
      <c r="J61" s="256">
        <v>15034</v>
      </c>
      <c r="K61" s="256">
        <v>146522</v>
      </c>
      <c r="L61" s="256">
        <v>1115</v>
      </c>
      <c r="M61" s="143"/>
      <c r="N61" s="143"/>
    </row>
    <row r="62" spans="1:14" ht="15" customHeight="1">
      <c r="A62" s="228" t="s">
        <v>266</v>
      </c>
      <c r="B62" s="229">
        <v>462304</v>
      </c>
      <c r="C62" s="256">
        <v>130290</v>
      </c>
      <c r="D62" s="256">
        <v>186792</v>
      </c>
      <c r="E62" s="143"/>
      <c r="F62" s="228" t="s">
        <v>266</v>
      </c>
      <c r="G62" s="229">
        <f t="shared" si="3"/>
        <v>4155</v>
      </c>
      <c r="H62" s="256">
        <v>1</v>
      </c>
      <c r="I62" s="231" t="s">
        <v>226</v>
      </c>
      <c r="J62" s="256">
        <v>638</v>
      </c>
      <c r="K62" s="256">
        <v>140</v>
      </c>
      <c r="L62" s="256">
        <v>3376</v>
      </c>
      <c r="M62" s="143"/>
      <c r="N62" s="143"/>
    </row>
    <row r="63" spans="1:14" ht="15" customHeight="1">
      <c r="A63" s="228" t="s">
        <v>267</v>
      </c>
      <c r="B63" s="229">
        <v>418276</v>
      </c>
      <c r="C63" s="256">
        <v>66371</v>
      </c>
      <c r="D63" s="256">
        <v>153187</v>
      </c>
      <c r="E63" s="143"/>
      <c r="F63" s="228" t="s">
        <v>267</v>
      </c>
      <c r="G63" s="229">
        <f t="shared" si="3"/>
        <v>389</v>
      </c>
      <c r="H63" s="256">
        <v>4</v>
      </c>
      <c r="I63" s="231" t="s">
        <v>226</v>
      </c>
      <c r="J63" s="256">
        <v>57</v>
      </c>
      <c r="K63" s="256">
        <v>131</v>
      </c>
      <c r="L63" s="256">
        <v>197</v>
      </c>
      <c r="M63" s="143"/>
      <c r="N63" s="143"/>
    </row>
    <row r="64" spans="1:14" ht="15" customHeight="1">
      <c r="A64" s="228" t="s">
        <v>33</v>
      </c>
      <c r="B64" s="229">
        <v>467723</v>
      </c>
      <c r="C64" s="256">
        <v>163654</v>
      </c>
      <c r="D64" s="256">
        <v>190659</v>
      </c>
      <c r="E64" s="143"/>
      <c r="F64" s="228" t="s">
        <v>33</v>
      </c>
      <c r="G64" s="229">
        <f t="shared" si="3"/>
        <v>2205</v>
      </c>
      <c r="H64" s="256">
        <v>24</v>
      </c>
      <c r="I64" s="231" t="s">
        <v>226</v>
      </c>
      <c r="J64" s="256">
        <v>264</v>
      </c>
      <c r="K64" s="256">
        <v>124</v>
      </c>
      <c r="L64" s="256">
        <v>1793</v>
      </c>
      <c r="M64" s="143"/>
      <c r="N64" s="143"/>
    </row>
    <row r="65" spans="1:14" ht="15" customHeight="1">
      <c r="A65" s="259" t="s">
        <v>268</v>
      </c>
      <c r="B65" s="235">
        <v>222037</v>
      </c>
      <c r="C65" s="236">
        <v>69214</v>
      </c>
      <c r="D65" s="236">
        <v>86911</v>
      </c>
      <c r="E65" s="143"/>
      <c r="F65" s="259" t="s">
        <v>268</v>
      </c>
      <c r="G65" s="235">
        <f t="shared" si="3"/>
        <v>423</v>
      </c>
      <c r="H65" s="260" t="s">
        <v>226</v>
      </c>
      <c r="I65" s="260" t="s">
        <v>226</v>
      </c>
      <c r="J65" s="236">
        <v>273</v>
      </c>
      <c r="K65" s="236">
        <v>50</v>
      </c>
      <c r="L65" s="236">
        <v>100</v>
      </c>
      <c r="M65" s="143"/>
      <c r="N65" s="143"/>
    </row>
    <row r="66" spans="1:15" ht="15" customHeight="1">
      <c r="A66" s="194" t="s">
        <v>270</v>
      </c>
      <c r="B66" s="143"/>
      <c r="C66" s="143"/>
      <c r="D66" s="143"/>
      <c r="E66" s="143"/>
      <c r="F66" s="194" t="s">
        <v>270</v>
      </c>
      <c r="N66" s="143"/>
      <c r="O66" s="143"/>
    </row>
    <row r="67" spans="1:15" ht="1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1:15" ht="1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15" ht="1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1:15" ht="1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spans="1:15" ht="1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</row>
    <row r="72" spans="1:15" ht="1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1:15" ht="1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1:15" ht="1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</row>
    <row r="75" spans="1:15" ht="1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1:15" ht="1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1:15" ht="1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</row>
    <row r="78" spans="1:15" ht="1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1:15" ht="1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</row>
    <row r="80" spans="1:15" ht="1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</row>
    <row r="81" spans="1:15" ht="1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  <row r="82" spans="1:15" ht="1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</row>
    <row r="83" spans="1:15" ht="1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</row>
    <row r="84" spans="1:15" ht="1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</row>
    <row r="85" spans="1:15" ht="1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</row>
    <row r="86" spans="1:15" ht="1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</row>
    <row r="87" spans="1:15" ht="1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</row>
    <row r="88" spans="1:15" ht="1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</row>
    <row r="89" spans="1:15" ht="1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</row>
    <row r="90" spans="1:15" ht="1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</row>
    <row r="91" spans="1:15" ht="1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</row>
    <row r="92" spans="1:15" ht="1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</row>
    <row r="93" spans="1:15" ht="1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</row>
    <row r="94" spans="1:15" ht="1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</row>
    <row r="95" spans="2:15" ht="12.75"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</row>
    <row r="96" spans="2:15" ht="12.75"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</row>
    <row r="97" spans="2:15" ht="12.75"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</row>
    <row r="98" spans="2:15" ht="12.75"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</row>
    <row r="99" spans="2:15" ht="12.75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</row>
    <row r="100" spans="2:15" ht="12.75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</row>
    <row r="101" spans="2:15" ht="12.75"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</row>
    <row r="102" spans="2:15" ht="12.75"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</row>
    <row r="103" spans="2:15" ht="12.75"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</row>
    <row r="104" spans="2:15" ht="12.75"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</row>
    <row r="105" spans="2:15" ht="12.75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</row>
    <row r="106" spans="2:15" ht="12.75"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</row>
    <row r="107" spans="2:15" ht="12.75"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</row>
    <row r="108" spans="2:15" ht="12.75"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</row>
    <row r="109" spans="2:15" ht="12.75"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</row>
    <row r="110" spans="2:15" ht="12.75"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</row>
    <row r="111" spans="2:15" ht="12.75"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</row>
    <row r="112" spans="2:15" ht="12.75"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</row>
    <row r="113" spans="2:15" ht="12.75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</row>
    <row r="114" spans="2:15" ht="12.75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</row>
    <row r="115" spans="2:15" ht="12.75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</row>
    <row r="116" spans="2:15" ht="12.75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</row>
    <row r="117" spans="2:15" ht="12.75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</row>
    <row r="118" spans="2:15" ht="12.75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</row>
    <row r="119" spans="2:15" ht="12.75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</row>
    <row r="120" spans="2:15" ht="12.75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</row>
    <row r="121" spans="2:15" ht="12.75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</row>
    <row r="122" spans="2:15" ht="12.75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</row>
    <row r="123" spans="2:15" ht="12.75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</row>
    <row r="124" spans="2:15" ht="12.75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</row>
    <row r="125" spans="2:15" ht="12.75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</row>
    <row r="126" spans="2:15" ht="12.75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</row>
    <row r="127" spans="2:15" ht="12.75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</row>
    <row r="128" spans="2:15" ht="12.75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</row>
    <row r="129" spans="2:15" ht="12.75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</row>
    <row r="130" spans="2:15" ht="12.75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</row>
    <row r="131" spans="2:15" ht="12.75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</row>
    <row r="132" spans="2:15" ht="12.75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</row>
    <row r="133" spans="2:15" ht="12.75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</row>
    <row r="134" spans="2:15" ht="12.75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</row>
    <row r="135" spans="2:15" ht="12.75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</row>
  </sheetData>
  <sheetProtection/>
  <mergeCells count="29">
    <mergeCell ref="K7:K8"/>
    <mergeCell ref="A2:D2"/>
    <mergeCell ref="F2:L2"/>
    <mergeCell ref="A3:D3"/>
    <mergeCell ref="F3:L3"/>
    <mergeCell ref="F4:L4"/>
    <mergeCell ref="A6:A8"/>
    <mergeCell ref="B6:B8"/>
    <mergeCell ref="C6:C8"/>
    <mergeCell ref="H6:L6"/>
    <mergeCell ref="G38:G39"/>
    <mergeCell ref="H7:H8"/>
    <mergeCell ref="D6:D8"/>
    <mergeCell ref="F6:F8"/>
    <mergeCell ref="F37:F39"/>
    <mergeCell ref="A37:A39"/>
    <mergeCell ref="B37:B39"/>
    <mergeCell ref="C37:C39"/>
    <mergeCell ref="D37:D39"/>
    <mergeCell ref="I7:I8"/>
    <mergeCell ref="G6:G8"/>
    <mergeCell ref="L38:L39"/>
    <mergeCell ref="J7:J8"/>
    <mergeCell ref="H38:H39"/>
    <mergeCell ref="I38:I39"/>
    <mergeCell ref="J38:J39"/>
    <mergeCell ref="K38:K39"/>
    <mergeCell ref="L7:L8"/>
    <mergeCell ref="G37:L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A1">
      <selection activeCell="A49" sqref="A49"/>
    </sheetView>
  </sheetViews>
  <sheetFormatPr defaultColWidth="10.69921875" defaultRowHeight="15"/>
  <cols>
    <col min="1" max="5" width="2.69921875" style="6" customWidth="1"/>
    <col min="6" max="6" width="12.69921875" style="6" customWidth="1"/>
    <col min="7" max="7" width="13.796875" style="6" customWidth="1"/>
    <col min="8" max="8" width="14.5" style="6" customWidth="1"/>
    <col min="9" max="9" width="15.796875" style="6" customWidth="1"/>
    <col min="10" max="22" width="13.796875" style="6" customWidth="1"/>
    <col min="23" max="16384" width="10.69921875" style="6" customWidth="1"/>
  </cols>
  <sheetData>
    <row r="1" spans="1:22" s="5" customFormat="1" ht="19.5" customHeight="1">
      <c r="A1" s="1" t="s">
        <v>60</v>
      </c>
      <c r="V1" s="2" t="s">
        <v>5</v>
      </c>
    </row>
    <row r="2" spans="1:22" ht="19.5" customHeight="1">
      <c r="A2" s="349" t="s">
        <v>108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2" ht="19.5" customHeight="1">
      <c r="A3" s="319" t="s">
        <v>109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2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7" t="s">
        <v>96</v>
      </c>
    </row>
    <row r="5" spans="1:22" ht="19.5" customHeight="1">
      <c r="A5" s="22"/>
      <c r="B5" s="22"/>
      <c r="C5" s="22"/>
      <c r="D5" s="22"/>
      <c r="E5" s="22"/>
      <c r="F5" s="48" t="s">
        <v>208</v>
      </c>
      <c r="G5" s="320" t="s">
        <v>74</v>
      </c>
      <c r="H5" s="322" t="s">
        <v>58</v>
      </c>
      <c r="I5" s="322" t="s">
        <v>328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9.5" customHeight="1">
      <c r="A6" s="24" t="s">
        <v>97</v>
      </c>
      <c r="B6" s="24"/>
      <c r="C6" s="24"/>
      <c r="D6" s="24"/>
      <c r="E6" s="24"/>
      <c r="F6" s="49"/>
      <c r="G6" s="321"/>
      <c r="H6" s="339"/>
      <c r="I6" s="339"/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188</v>
      </c>
      <c r="O6" s="20" t="s">
        <v>189</v>
      </c>
      <c r="P6" s="20" t="s">
        <v>190</v>
      </c>
      <c r="Q6" s="20" t="s">
        <v>191</v>
      </c>
      <c r="R6" s="20" t="s">
        <v>192</v>
      </c>
      <c r="S6" s="20" t="s">
        <v>193</v>
      </c>
      <c r="T6" s="20" t="s">
        <v>194</v>
      </c>
      <c r="U6" s="20" t="s">
        <v>195</v>
      </c>
      <c r="V6" s="50" t="s">
        <v>196</v>
      </c>
    </row>
    <row r="7" spans="1:22" ht="19.5" customHeight="1">
      <c r="A7" s="331" t="s">
        <v>27</v>
      </c>
      <c r="B7" s="331"/>
      <c r="C7" s="331"/>
      <c r="D7" s="331"/>
      <c r="E7" s="331"/>
      <c r="F7" s="332"/>
      <c r="G7" s="61">
        <v>188935690</v>
      </c>
      <c r="H7" s="58">
        <v>211281517</v>
      </c>
      <c r="I7" s="58">
        <v>245202680</v>
      </c>
      <c r="J7" s="317">
        <v>18537176</v>
      </c>
      <c r="K7" s="317">
        <v>19461418</v>
      </c>
      <c r="L7" s="317">
        <v>20759831</v>
      </c>
      <c r="M7" s="317">
        <v>21349442</v>
      </c>
      <c r="N7" s="93">
        <v>19435568</v>
      </c>
      <c r="O7" s="93">
        <v>21056366</v>
      </c>
      <c r="P7" s="93">
        <v>21069828</v>
      </c>
      <c r="Q7" s="93">
        <v>19628724</v>
      </c>
      <c r="R7" s="93">
        <v>20823549</v>
      </c>
      <c r="S7" s="93">
        <v>20999982</v>
      </c>
      <c r="T7" s="93">
        <v>21788445</v>
      </c>
      <c r="U7" s="58">
        <v>20292351</v>
      </c>
      <c r="V7" s="58">
        <v>20433557</v>
      </c>
    </row>
    <row r="8" spans="1:22" ht="19.5" customHeight="1">
      <c r="A8" s="10"/>
      <c r="B8" s="10"/>
      <c r="C8" s="10"/>
      <c r="D8" s="10"/>
      <c r="E8" s="10"/>
      <c r="F8" s="13"/>
      <c r="G8" s="16"/>
      <c r="H8" s="16"/>
      <c r="I8" s="16"/>
      <c r="J8" s="9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9.5" customHeight="1">
      <c r="A9" s="10"/>
      <c r="B9" s="356" t="s">
        <v>28</v>
      </c>
      <c r="C9" s="356"/>
      <c r="D9" s="357"/>
      <c r="E9" s="357"/>
      <c r="F9" s="358"/>
      <c r="G9" s="15" t="s">
        <v>181</v>
      </c>
      <c r="H9" s="15" t="s">
        <v>181</v>
      </c>
      <c r="I9" s="15" t="s">
        <v>181</v>
      </c>
      <c r="J9" s="15" t="s">
        <v>181</v>
      </c>
      <c r="K9" s="15" t="s">
        <v>181</v>
      </c>
      <c r="L9" s="15" t="s">
        <v>181</v>
      </c>
      <c r="M9" s="15" t="s">
        <v>181</v>
      </c>
      <c r="N9" s="15" t="s">
        <v>181</v>
      </c>
      <c r="O9" s="15" t="s">
        <v>181</v>
      </c>
      <c r="P9" s="15" t="s">
        <v>181</v>
      </c>
      <c r="Q9" s="15" t="s">
        <v>181</v>
      </c>
      <c r="R9" s="15" t="s">
        <v>181</v>
      </c>
      <c r="S9" s="15" t="s">
        <v>181</v>
      </c>
      <c r="T9" s="15" t="s">
        <v>181</v>
      </c>
      <c r="U9" s="15" t="s">
        <v>181</v>
      </c>
      <c r="V9" s="15" t="s">
        <v>181</v>
      </c>
    </row>
    <row r="10" spans="1:22" ht="19.5" customHeight="1">
      <c r="A10" s="10"/>
      <c r="B10" s="10"/>
      <c r="C10" s="10"/>
      <c r="D10" s="10"/>
      <c r="E10" s="10"/>
      <c r="F10" s="13"/>
      <c r="G10" s="16"/>
      <c r="H10" s="16"/>
      <c r="I10" s="16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9.5" customHeight="1">
      <c r="A11" s="10"/>
      <c r="B11" s="356" t="s">
        <v>29</v>
      </c>
      <c r="C11" s="356"/>
      <c r="D11" s="357"/>
      <c r="E11" s="357"/>
      <c r="F11" s="358"/>
      <c r="G11" s="52">
        <v>1027486</v>
      </c>
      <c r="H11" s="52">
        <v>63129</v>
      </c>
      <c r="I11" s="270">
        <v>64202</v>
      </c>
      <c r="J11" s="185">
        <v>4741</v>
      </c>
      <c r="K11" s="185">
        <v>4285</v>
      </c>
      <c r="L11" s="185">
        <v>4169</v>
      </c>
      <c r="M11" s="185">
        <v>5223</v>
      </c>
      <c r="N11" s="185">
        <v>5741</v>
      </c>
      <c r="O11" s="185">
        <v>5797</v>
      </c>
      <c r="P11" s="185">
        <v>6520</v>
      </c>
      <c r="Q11" s="185">
        <v>6887</v>
      </c>
      <c r="R11" s="185">
        <v>6147</v>
      </c>
      <c r="S11" s="185">
        <v>5379</v>
      </c>
      <c r="T11" s="185">
        <v>4409</v>
      </c>
      <c r="U11" s="185">
        <v>4904</v>
      </c>
      <c r="V11" s="185">
        <v>5350</v>
      </c>
    </row>
    <row r="12" spans="1:22" ht="19.5" customHeight="1">
      <c r="A12" s="10"/>
      <c r="B12" s="10"/>
      <c r="C12" s="335" t="s">
        <v>110</v>
      </c>
      <c r="E12" s="359" t="s">
        <v>98</v>
      </c>
      <c r="F12" s="334"/>
      <c r="G12" s="52">
        <v>37552</v>
      </c>
      <c r="H12" s="53" t="s">
        <v>120</v>
      </c>
      <c r="I12" s="271" t="s">
        <v>120</v>
      </c>
      <c r="J12" s="15" t="s">
        <v>120</v>
      </c>
      <c r="K12" s="15" t="s">
        <v>120</v>
      </c>
      <c r="L12" s="15" t="s">
        <v>120</v>
      </c>
      <c r="M12" s="15" t="s">
        <v>120</v>
      </c>
      <c r="N12" s="15" t="s">
        <v>120</v>
      </c>
      <c r="O12" s="15" t="s">
        <v>120</v>
      </c>
      <c r="P12" s="15" t="s">
        <v>120</v>
      </c>
      <c r="Q12" s="15" t="s">
        <v>120</v>
      </c>
      <c r="R12" s="15" t="s">
        <v>120</v>
      </c>
      <c r="S12" s="15" t="s">
        <v>120</v>
      </c>
      <c r="T12" s="15" t="s">
        <v>120</v>
      </c>
      <c r="U12" s="15" t="s">
        <v>120</v>
      </c>
      <c r="V12" s="15" t="s">
        <v>120</v>
      </c>
    </row>
    <row r="13" spans="1:22" ht="19.5" customHeight="1">
      <c r="A13" s="10"/>
      <c r="B13" s="10"/>
      <c r="C13" s="336"/>
      <c r="D13" s="10"/>
      <c r="E13" s="359" t="s">
        <v>99</v>
      </c>
      <c r="F13" s="334"/>
      <c r="G13" s="52">
        <v>707182</v>
      </c>
      <c r="H13" s="52">
        <v>51679</v>
      </c>
      <c r="I13" s="270">
        <v>51672</v>
      </c>
      <c r="J13" s="185">
        <v>3771</v>
      </c>
      <c r="K13" s="185">
        <v>3375</v>
      </c>
      <c r="L13" s="185">
        <v>3309</v>
      </c>
      <c r="M13" s="185">
        <v>4483</v>
      </c>
      <c r="N13" s="185">
        <v>4821</v>
      </c>
      <c r="O13" s="185">
        <v>4847</v>
      </c>
      <c r="P13" s="185">
        <v>5370</v>
      </c>
      <c r="Q13" s="185">
        <v>5787</v>
      </c>
      <c r="R13" s="185">
        <v>4957</v>
      </c>
      <c r="S13" s="185">
        <v>4179</v>
      </c>
      <c r="T13" s="185">
        <v>3109</v>
      </c>
      <c r="U13" s="185">
        <v>3664</v>
      </c>
      <c r="V13" s="185">
        <v>4306</v>
      </c>
    </row>
    <row r="14" spans="1:22" ht="19.5" customHeight="1">
      <c r="A14" s="10"/>
      <c r="B14" s="10"/>
      <c r="C14" s="336"/>
      <c r="E14" s="359" t="s">
        <v>100</v>
      </c>
      <c r="F14" s="334"/>
      <c r="G14" s="52">
        <v>23014</v>
      </c>
      <c r="H14" s="53" t="s">
        <v>181</v>
      </c>
      <c r="I14" s="271" t="s">
        <v>181</v>
      </c>
      <c r="J14" s="185" t="s">
        <v>181</v>
      </c>
      <c r="K14" s="15" t="s">
        <v>181</v>
      </c>
      <c r="L14" s="15" t="s">
        <v>181</v>
      </c>
      <c r="M14" s="15" t="s">
        <v>181</v>
      </c>
      <c r="N14" s="15" t="s">
        <v>181</v>
      </c>
      <c r="O14" s="15" t="s">
        <v>181</v>
      </c>
      <c r="P14" s="15" t="s">
        <v>181</v>
      </c>
      <c r="Q14" s="15" t="s">
        <v>181</v>
      </c>
      <c r="R14" s="15" t="s">
        <v>181</v>
      </c>
      <c r="S14" s="15" t="s">
        <v>181</v>
      </c>
      <c r="T14" s="15" t="s">
        <v>181</v>
      </c>
      <c r="U14" s="15" t="s">
        <v>181</v>
      </c>
      <c r="V14" s="15" t="s">
        <v>181</v>
      </c>
    </row>
    <row r="15" spans="1:22" ht="19.5" customHeight="1">
      <c r="A15" s="10"/>
      <c r="B15" s="10"/>
      <c r="C15" s="335" t="s">
        <v>111</v>
      </c>
      <c r="E15" s="359" t="s">
        <v>101</v>
      </c>
      <c r="F15" s="334"/>
      <c r="G15" s="52">
        <v>157595</v>
      </c>
      <c r="H15" s="52">
        <v>11450</v>
      </c>
      <c r="I15" s="270">
        <v>12530</v>
      </c>
      <c r="J15" s="185">
        <v>970</v>
      </c>
      <c r="K15" s="185">
        <v>910</v>
      </c>
      <c r="L15" s="185">
        <v>860</v>
      </c>
      <c r="M15" s="185">
        <v>740</v>
      </c>
      <c r="N15" s="185">
        <v>920</v>
      </c>
      <c r="O15" s="185">
        <v>950</v>
      </c>
      <c r="P15" s="185">
        <v>1150</v>
      </c>
      <c r="Q15" s="185">
        <v>1100</v>
      </c>
      <c r="R15" s="185">
        <v>1190</v>
      </c>
      <c r="S15" s="185">
        <v>1200</v>
      </c>
      <c r="T15" s="185">
        <v>1300</v>
      </c>
      <c r="U15" s="185">
        <v>1240</v>
      </c>
      <c r="V15" s="185">
        <v>1044</v>
      </c>
    </row>
    <row r="16" spans="1:22" ht="19.5" customHeight="1">
      <c r="A16" s="10"/>
      <c r="B16" s="10"/>
      <c r="C16" s="336"/>
      <c r="E16" s="359" t="s">
        <v>100</v>
      </c>
      <c r="F16" s="334"/>
      <c r="G16" s="53" t="s">
        <v>120</v>
      </c>
      <c r="H16" s="53" t="s">
        <v>120</v>
      </c>
      <c r="I16" s="271" t="s">
        <v>120</v>
      </c>
      <c r="J16" s="53" t="s">
        <v>120</v>
      </c>
      <c r="K16" s="53" t="s">
        <v>120</v>
      </c>
      <c r="L16" s="53" t="s">
        <v>120</v>
      </c>
      <c r="M16" s="53" t="s">
        <v>120</v>
      </c>
      <c r="N16" s="53" t="s">
        <v>120</v>
      </c>
      <c r="O16" s="53" t="s">
        <v>120</v>
      </c>
      <c r="P16" s="53" t="s">
        <v>120</v>
      </c>
      <c r="Q16" s="53" t="s">
        <v>120</v>
      </c>
      <c r="R16" s="53" t="s">
        <v>120</v>
      </c>
      <c r="S16" s="53" t="s">
        <v>120</v>
      </c>
      <c r="T16" s="53" t="s">
        <v>120</v>
      </c>
      <c r="U16" s="53" t="s">
        <v>120</v>
      </c>
      <c r="V16" s="53" t="s">
        <v>120</v>
      </c>
    </row>
    <row r="17" spans="1:22" ht="19.5" customHeight="1">
      <c r="A17" s="10"/>
      <c r="B17" s="10"/>
      <c r="C17" s="356" t="s">
        <v>102</v>
      </c>
      <c r="D17" s="357"/>
      <c r="E17" s="357"/>
      <c r="F17" s="358"/>
      <c r="G17" s="52">
        <v>102143</v>
      </c>
      <c r="H17" s="53" t="s">
        <v>181</v>
      </c>
      <c r="I17" s="271" t="s">
        <v>181</v>
      </c>
      <c r="J17" s="15" t="s">
        <v>181</v>
      </c>
      <c r="K17" s="15" t="s">
        <v>181</v>
      </c>
      <c r="L17" s="15" t="s">
        <v>181</v>
      </c>
      <c r="M17" s="15" t="s">
        <v>181</v>
      </c>
      <c r="N17" s="15" t="s">
        <v>181</v>
      </c>
      <c r="O17" s="15" t="s">
        <v>181</v>
      </c>
      <c r="P17" s="15" t="s">
        <v>181</v>
      </c>
      <c r="Q17" s="15" t="s">
        <v>181</v>
      </c>
      <c r="R17" s="15" t="s">
        <v>181</v>
      </c>
      <c r="S17" s="15" t="s">
        <v>181</v>
      </c>
      <c r="T17" s="15" t="s">
        <v>181</v>
      </c>
      <c r="U17" s="15" t="s">
        <v>181</v>
      </c>
      <c r="V17" s="15" t="s">
        <v>181</v>
      </c>
    </row>
    <row r="18" spans="1:22" ht="19.5" customHeight="1">
      <c r="A18" s="10"/>
      <c r="B18" s="10"/>
      <c r="C18" s="10"/>
      <c r="D18" s="10"/>
      <c r="E18" s="10"/>
      <c r="F18" s="13"/>
      <c r="G18" s="52"/>
      <c r="H18" s="52"/>
      <c r="I18" s="52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9.5" customHeight="1">
      <c r="A19" s="10"/>
      <c r="B19" s="356" t="s">
        <v>154</v>
      </c>
      <c r="C19" s="356"/>
      <c r="D19" s="357"/>
      <c r="E19" s="357"/>
      <c r="F19" s="358"/>
      <c r="G19" s="15" t="s">
        <v>181</v>
      </c>
      <c r="H19" s="15" t="s">
        <v>181</v>
      </c>
      <c r="I19" s="15" t="s">
        <v>181</v>
      </c>
      <c r="J19" s="15" t="s">
        <v>181</v>
      </c>
      <c r="K19" s="15" t="s">
        <v>181</v>
      </c>
      <c r="L19" s="15" t="s">
        <v>181</v>
      </c>
      <c r="M19" s="15" t="s">
        <v>181</v>
      </c>
      <c r="N19" s="15" t="s">
        <v>181</v>
      </c>
      <c r="O19" s="15" t="s">
        <v>181</v>
      </c>
      <c r="P19" s="15" t="s">
        <v>181</v>
      </c>
      <c r="Q19" s="15" t="s">
        <v>181</v>
      </c>
      <c r="R19" s="15" t="s">
        <v>181</v>
      </c>
      <c r="S19" s="15" t="s">
        <v>181</v>
      </c>
      <c r="T19" s="15" t="s">
        <v>181</v>
      </c>
      <c r="U19" s="15" t="s">
        <v>181</v>
      </c>
      <c r="V19" s="15" t="s">
        <v>181</v>
      </c>
    </row>
    <row r="20" spans="1:22" ht="19.5" customHeight="1">
      <c r="A20" s="10"/>
      <c r="B20" s="10"/>
      <c r="C20" s="10"/>
      <c r="D20" s="10"/>
      <c r="E20" s="10"/>
      <c r="F20" s="13"/>
      <c r="G20" s="52"/>
      <c r="H20" s="52"/>
      <c r="I20" s="52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9.5" customHeight="1">
      <c r="A21" s="10"/>
      <c r="B21" s="356" t="s">
        <v>155</v>
      </c>
      <c r="C21" s="356"/>
      <c r="D21" s="357"/>
      <c r="E21" s="357"/>
      <c r="F21" s="358"/>
      <c r="G21" s="62">
        <v>3414180</v>
      </c>
      <c r="H21" s="52">
        <v>6277750</v>
      </c>
      <c r="I21" s="271" t="s">
        <v>120</v>
      </c>
      <c r="J21" s="185" t="s">
        <v>120</v>
      </c>
      <c r="K21" s="185" t="s">
        <v>120</v>
      </c>
      <c r="L21" s="185" t="s">
        <v>120</v>
      </c>
      <c r="M21" s="185" t="s">
        <v>120</v>
      </c>
      <c r="N21" s="185" t="s">
        <v>120</v>
      </c>
      <c r="O21" s="185" t="s">
        <v>120</v>
      </c>
      <c r="P21" s="185" t="s">
        <v>120</v>
      </c>
      <c r="Q21" s="185" t="s">
        <v>120</v>
      </c>
      <c r="R21" s="185" t="s">
        <v>120</v>
      </c>
      <c r="S21" s="185" t="s">
        <v>120</v>
      </c>
      <c r="T21" s="185" t="s">
        <v>120</v>
      </c>
      <c r="U21" s="185" t="s">
        <v>120</v>
      </c>
      <c r="V21" s="185" t="s">
        <v>120</v>
      </c>
    </row>
    <row r="22" spans="1:22" ht="19.5" customHeight="1">
      <c r="A22" s="10"/>
      <c r="B22" s="10"/>
      <c r="C22" s="10"/>
      <c r="D22" s="10"/>
      <c r="E22" s="10"/>
      <c r="F22" s="13"/>
      <c r="G22" s="52"/>
      <c r="H22" s="52"/>
      <c r="I22" s="52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9.5" customHeight="1">
      <c r="A23" s="10"/>
      <c r="B23" s="356" t="s">
        <v>103</v>
      </c>
      <c r="C23" s="356"/>
      <c r="D23" s="357"/>
      <c r="E23" s="357"/>
      <c r="F23" s="358"/>
      <c r="G23" s="15" t="s">
        <v>181</v>
      </c>
      <c r="H23" s="15" t="s">
        <v>181</v>
      </c>
      <c r="I23" s="15" t="s">
        <v>181</v>
      </c>
      <c r="J23" s="15" t="s">
        <v>181</v>
      </c>
      <c r="K23" s="15" t="s">
        <v>181</v>
      </c>
      <c r="L23" s="15" t="s">
        <v>181</v>
      </c>
      <c r="M23" s="15" t="s">
        <v>181</v>
      </c>
      <c r="N23" s="15" t="s">
        <v>181</v>
      </c>
      <c r="O23" s="15" t="s">
        <v>181</v>
      </c>
      <c r="P23" s="15" t="s">
        <v>181</v>
      </c>
      <c r="Q23" s="15" t="s">
        <v>181</v>
      </c>
      <c r="R23" s="15" t="s">
        <v>181</v>
      </c>
      <c r="S23" s="15" t="s">
        <v>181</v>
      </c>
      <c r="T23" s="15" t="s">
        <v>181</v>
      </c>
      <c r="U23" s="15" t="s">
        <v>181</v>
      </c>
      <c r="V23" s="15" t="s">
        <v>181</v>
      </c>
    </row>
    <row r="24" spans="1:22" ht="19.5" customHeight="1">
      <c r="A24" s="10"/>
      <c r="B24" s="10"/>
      <c r="C24" s="10"/>
      <c r="D24" s="10"/>
      <c r="E24" s="10"/>
      <c r="F24" s="13"/>
      <c r="G24" s="52"/>
      <c r="H24" s="52"/>
      <c r="I24" s="5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9.5" customHeight="1">
      <c r="A25" s="10"/>
      <c r="B25" s="356" t="s">
        <v>104</v>
      </c>
      <c r="C25" s="356"/>
      <c r="D25" s="357"/>
      <c r="E25" s="357"/>
      <c r="F25" s="358"/>
      <c r="G25" s="53" t="s">
        <v>120</v>
      </c>
      <c r="H25" s="53" t="s">
        <v>120</v>
      </c>
      <c r="I25" s="271" t="s">
        <v>120</v>
      </c>
      <c r="J25" s="53" t="s">
        <v>120</v>
      </c>
      <c r="K25" s="53" t="s">
        <v>120</v>
      </c>
      <c r="L25" s="53" t="s">
        <v>120</v>
      </c>
      <c r="M25" s="53" t="s">
        <v>120</v>
      </c>
      <c r="N25" s="53" t="s">
        <v>120</v>
      </c>
      <c r="O25" s="53" t="s">
        <v>120</v>
      </c>
      <c r="P25" s="53" t="s">
        <v>120</v>
      </c>
      <c r="Q25" s="53" t="s">
        <v>120</v>
      </c>
      <c r="R25" s="53" t="s">
        <v>120</v>
      </c>
      <c r="S25" s="53" t="s">
        <v>120</v>
      </c>
      <c r="T25" s="53" t="s">
        <v>120</v>
      </c>
      <c r="U25" s="53" t="s">
        <v>120</v>
      </c>
      <c r="V25" s="53" t="s">
        <v>120</v>
      </c>
    </row>
    <row r="26" spans="1:22" ht="19.5" customHeight="1">
      <c r="A26" s="10"/>
      <c r="B26" s="10"/>
      <c r="C26" s="10"/>
      <c r="D26" s="10"/>
      <c r="E26" s="10"/>
      <c r="F26" s="13"/>
      <c r="G26" s="52"/>
      <c r="H26" s="52"/>
      <c r="I26" s="52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9.5" customHeight="1">
      <c r="A27" s="10"/>
      <c r="B27" s="356" t="s">
        <v>105</v>
      </c>
      <c r="C27" s="356"/>
      <c r="D27" s="357"/>
      <c r="E27" s="357"/>
      <c r="F27" s="358"/>
      <c r="G27" s="52">
        <v>184494024</v>
      </c>
      <c r="H27" s="52">
        <v>204940638</v>
      </c>
      <c r="I27" s="270">
        <v>245138478</v>
      </c>
      <c r="J27" s="185">
        <v>18532435</v>
      </c>
      <c r="K27" s="185">
        <v>19457133</v>
      </c>
      <c r="L27" s="185">
        <v>20755662</v>
      </c>
      <c r="M27" s="185">
        <v>21344219</v>
      </c>
      <c r="N27" s="185">
        <v>19429827</v>
      </c>
      <c r="O27" s="185">
        <v>21050569</v>
      </c>
      <c r="P27" s="185">
        <v>21063308</v>
      </c>
      <c r="Q27" s="185">
        <v>19621837</v>
      </c>
      <c r="R27" s="185">
        <v>20817402</v>
      </c>
      <c r="S27" s="185">
        <v>20994603</v>
      </c>
      <c r="T27" s="185">
        <v>21784036</v>
      </c>
      <c r="U27" s="185">
        <v>20287447</v>
      </c>
      <c r="V27" s="273">
        <v>20428207</v>
      </c>
    </row>
    <row r="28" spans="1:22" ht="19.5" customHeight="1">
      <c r="A28" s="10"/>
      <c r="C28" s="359" t="s">
        <v>156</v>
      </c>
      <c r="D28" s="359"/>
      <c r="E28" s="359"/>
      <c r="F28" s="334"/>
      <c r="G28" s="52">
        <v>44046171</v>
      </c>
      <c r="H28" s="52">
        <v>49141844</v>
      </c>
      <c r="I28" s="270">
        <v>62123060</v>
      </c>
      <c r="J28" s="185">
        <v>4514055</v>
      </c>
      <c r="K28" s="185">
        <v>4665048</v>
      </c>
      <c r="L28" s="185">
        <v>5181134</v>
      </c>
      <c r="M28" s="185">
        <v>5148794</v>
      </c>
      <c r="N28" s="185">
        <v>4895093</v>
      </c>
      <c r="O28" s="185">
        <v>5286710</v>
      </c>
      <c r="P28" s="185">
        <v>5398614</v>
      </c>
      <c r="Q28" s="185">
        <v>5098317</v>
      </c>
      <c r="R28" s="185">
        <v>5399772</v>
      </c>
      <c r="S28" s="185">
        <v>5070623</v>
      </c>
      <c r="T28" s="185">
        <v>5872052</v>
      </c>
      <c r="U28" s="185">
        <v>5592848</v>
      </c>
      <c r="V28" s="273">
        <v>5176922</v>
      </c>
    </row>
    <row r="29" spans="1:22" ht="22.5" customHeight="1">
      <c r="A29" s="10"/>
      <c r="C29" s="54"/>
      <c r="D29" s="335" t="s">
        <v>112</v>
      </c>
      <c r="E29" s="10"/>
      <c r="F29" s="14" t="s">
        <v>157</v>
      </c>
      <c r="G29" s="52">
        <v>32419980</v>
      </c>
      <c r="H29" s="52">
        <v>32160870</v>
      </c>
      <c r="I29" s="270">
        <v>40091530</v>
      </c>
      <c r="J29" s="185">
        <v>3083330</v>
      </c>
      <c r="K29" s="185">
        <v>3193900</v>
      </c>
      <c r="L29" s="185">
        <v>3333490</v>
      </c>
      <c r="M29" s="185">
        <v>3254680</v>
      </c>
      <c r="N29" s="185">
        <v>3110010</v>
      </c>
      <c r="O29" s="185">
        <v>3382350</v>
      </c>
      <c r="P29" s="185">
        <v>3406660</v>
      </c>
      <c r="Q29" s="185">
        <v>3254120</v>
      </c>
      <c r="R29" s="185">
        <v>3386220</v>
      </c>
      <c r="S29" s="185">
        <v>3095910</v>
      </c>
      <c r="T29" s="185">
        <v>3930200</v>
      </c>
      <c r="U29" s="185">
        <v>3660660</v>
      </c>
      <c r="V29" s="273">
        <v>3340961</v>
      </c>
    </row>
    <row r="30" spans="1:22" ht="22.5" customHeight="1">
      <c r="A30" s="10"/>
      <c r="C30" s="54"/>
      <c r="D30" s="336"/>
      <c r="E30" s="10"/>
      <c r="F30" s="14" t="s">
        <v>158</v>
      </c>
      <c r="G30" s="52">
        <v>11626191</v>
      </c>
      <c r="H30" s="52">
        <v>16980974</v>
      </c>
      <c r="I30" s="270">
        <v>22031530</v>
      </c>
      <c r="J30" s="185">
        <v>1430725</v>
      </c>
      <c r="K30" s="185">
        <v>1471148</v>
      </c>
      <c r="L30" s="185">
        <v>1847644</v>
      </c>
      <c r="M30" s="185">
        <v>1894114</v>
      </c>
      <c r="N30" s="185">
        <v>1785083</v>
      </c>
      <c r="O30" s="185">
        <v>1904360</v>
      </c>
      <c r="P30" s="185">
        <v>1991954</v>
      </c>
      <c r="Q30" s="185">
        <v>1844197</v>
      </c>
      <c r="R30" s="185">
        <v>2013552</v>
      </c>
      <c r="S30" s="185">
        <v>1974713</v>
      </c>
      <c r="T30" s="185">
        <v>1941852</v>
      </c>
      <c r="U30" s="185">
        <v>1932188</v>
      </c>
      <c r="V30" s="273">
        <v>1835961</v>
      </c>
    </row>
    <row r="31" spans="1:22" ht="19.5" customHeight="1">
      <c r="A31" s="10"/>
      <c r="B31" s="10"/>
      <c r="C31" s="10"/>
      <c r="D31" s="10"/>
      <c r="E31" s="10"/>
      <c r="F31" s="13"/>
      <c r="G31" s="52"/>
      <c r="H31" s="52"/>
      <c r="I31" s="52"/>
      <c r="J31" s="15"/>
      <c r="K31" s="15"/>
      <c r="L31" s="15"/>
      <c r="M31" s="185"/>
      <c r="N31" s="15"/>
      <c r="O31" s="15"/>
      <c r="P31" s="15"/>
      <c r="Q31" s="15"/>
      <c r="R31" s="15"/>
      <c r="S31" s="15"/>
      <c r="T31" s="15"/>
      <c r="U31" s="15"/>
      <c r="V31" s="95"/>
    </row>
    <row r="32" spans="1:22" ht="19.5" customHeight="1">
      <c r="A32" s="10"/>
      <c r="C32" s="359" t="s">
        <v>113</v>
      </c>
      <c r="D32" s="359"/>
      <c r="E32" s="359"/>
      <c r="F32" s="334"/>
      <c r="G32" s="52">
        <v>130570299</v>
      </c>
      <c r="H32" s="52">
        <v>144546523</v>
      </c>
      <c r="I32" s="270">
        <v>171408469</v>
      </c>
      <c r="J32" s="185">
        <v>13082780</v>
      </c>
      <c r="K32" s="185">
        <v>13755835</v>
      </c>
      <c r="L32" s="185">
        <v>14448928</v>
      </c>
      <c r="M32" s="185">
        <v>15158525</v>
      </c>
      <c r="N32" s="185">
        <v>13594884</v>
      </c>
      <c r="O32" s="185">
        <v>14762359</v>
      </c>
      <c r="P32" s="185">
        <v>14815194</v>
      </c>
      <c r="Q32" s="185">
        <v>13598920</v>
      </c>
      <c r="R32" s="96">
        <v>14492830</v>
      </c>
      <c r="S32" s="96">
        <v>15023158</v>
      </c>
      <c r="T32" s="96">
        <v>14936434</v>
      </c>
      <c r="U32" s="185">
        <v>13738622</v>
      </c>
      <c r="V32" s="185">
        <v>14284039</v>
      </c>
    </row>
    <row r="33" spans="1:22" ht="19.5" customHeight="1">
      <c r="A33" s="10"/>
      <c r="C33" s="7"/>
      <c r="D33" s="335" t="s">
        <v>112</v>
      </c>
      <c r="E33" s="18"/>
      <c r="F33" s="14" t="s">
        <v>159</v>
      </c>
      <c r="G33" s="52">
        <v>40751294</v>
      </c>
      <c r="H33" s="52">
        <v>44138703</v>
      </c>
      <c r="I33" s="270">
        <v>53250230</v>
      </c>
      <c r="J33" s="185">
        <v>4304140</v>
      </c>
      <c r="K33" s="185">
        <v>4383310</v>
      </c>
      <c r="L33" s="185">
        <v>4508310</v>
      </c>
      <c r="M33" s="185">
        <v>4425255</v>
      </c>
      <c r="N33" s="185">
        <v>4273940</v>
      </c>
      <c r="O33" s="185">
        <v>4426425</v>
      </c>
      <c r="P33" s="185">
        <v>4406575</v>
      </c>
      <c r="Q33" s="185">
        <v>4293170</v>
      </c>
      <c r="R33" s="96">
        <v>4470885</v>
      </c>
      <c r="S33" s="96">
        <v>4778665</v>
      </c>
      <c r="T33" s="96">
        <v>4737900</v>
      </c>
      <c r="U33" s="185">
        <v>4241655</v>
      </c>
      <c r="V33" s="273">
        <v>4437519</v>
      </c>
    </row>
    <row r="34" spans="1:22" ht="19.5" customHeight="1">
      <c r="A34" s="10"/>
      <c r="C34" s="7"/>
      <c r="D34" s="335"/>
      <c r="E34" s="18"/>
      <c r="F34" s="14" t="s">
        <v>62</v>
      </c>
      <c r="G34" s="52">
        <v>685175</v>
      </c>
      <c r="H34" s="52">
        <v>944700</v>
      </c>
      <c r="I34" s="270">
        <v>9045774</v>
      </c>
      <c r="J34" s="185">
        <v>717043</v>
      </c>
      <c r="K34" s="185">
        <v>718167</v>
      </c>
      <c r="L34" s="185">
        <v>758442</v>
      </c>
      <c r="M34" s="185">
        <v>770241</v>
      </c>
      <c r="N34" s="185">
        <v>694509</v>
      </c>
      <c r="O34" s="185">
        <v>787899</v>
      </c>
      <c r="P34" s="185">
        <v>777043</v>
      </c>
      <c r="Q34" s="185">
        <v>728672</v>
      </c>
      <c r="R34" s="96">
        <v>764714</v>
      </c>
      <c r="S34" s="96">
        <v>791542</v>
      </c>
      <c r="T34" s="96">
        <v>777230</v>
      </c>
      <c r="U34" s="185">
        <v>760272</v>
      </c>
      <c r="V34" s="273">
        <v>753815</v>
      </c>
    </row>
    <row r="35" spans="1:22" ht="19.5" customHeight="1">
      <c r="A35" s="10"/>
      <c r="C35" s="7"/>
      <c r="D35" s="335"/>
      <c r="E35" s="18"/>
      <c r="F35" s="279" t="s">
        <v>106</v>
      </c>
      <c r="G35" s="52">
        <v>5833501</v>
      </c>
      <c r="H35" s="52">
        <v>4836678</v>
      </c>
      <c r="I35" s="271" t="s">
        <v>120</v>
      </c>
      <c r="J35" s="185" t="s">
        <v>120</v>
      </c>
      <c r="K35" s="185" t="s">
        <v>120</v>
      </c>
      <c r="L35" s="185" t="s">
        <v>120</v>
      </c>
      <c r="M35" s="185" t="s">
        <v>120</v>
      </c>
      <c r="N35" s="185" t="s">
        <v>120</v>
      </c>
      <c r="O35" s="185" t="s">
        <v>120</v>
      </c>
      <c r="P35" s="185" t="s">
        <v>120</v>
      </c>
      <c r="Q35" s="185" t="s">
        <v>120</v>
      </c>
      <c r="R35" s="96" t="s">
        <v>120</v>
      </c>
      <c r="S35" s="96" t="s">
        <v>120</v>
      </c>
      <c r="T35" s="96" t="s">
        <v>120</v>
      </c>
      <c r="U35" s="185" t="s">
        <v>120</v>
      </c>
      <c r="V35" s="185" t="s">
        <v>120</v>
      </c>
    </row>
    <row r="36" spans="1:22" ht="19.5" customHeight="1">
      <c r="A36" s="10"/>
      <c r="C36" s="7"/>
      <c r="D36" s="335"/>
      <c r="E36" s="18"/>
      <c r="F36" s="129" t="s">
        <v>329</v>
      </c>
      <c r="G36" s="52">
        <v>2914000</v>
      </c>
      <c r="H36" s="52">
        <v>3649020</v>
      </c>
      <c r="I36" s="271" t="s">
        <v>120</v>
      </c>
      <c r="J36" s="185" t="s">
        <v>120</v>
      </c>
      <c r="K36" s="185" t="s">
        <v>120</v>
      </c>
      <c r="L36" s="185" t="s">
        <v>120</v>
      </c>
      <c r="M36" s="185" t="s">
        <v>120</v>
      </c>
      <c r="N36" s="185" t="s">
        <v>120</v>
      </c>
      <c r="O36" s="185" t="s">
        <v>120</v>
      </c>
      <c r="P36" s="185" t="s">
        <v>120</v>
      </c>
      <c r="Q36" s="185" t="s">
        <v>120</v>
      </c>
      <c r="R36" s="96" t="s">
        <v>120</v>
      </c>
      <c r="S36" s="96" t="s">
        <v>120</v>
      </c>
      <c r="T36" s="96" t="s">
        <v>120</v>
      </c>
      <c r="U36" s="185" t="s">
        <v>120</v>
      </c>
      <c r="V36" s="185" t="s">
        <v>120</v>
      </c>
    </row>
    <row r="37" spans="1:22" ht="19.5" customHeight="1">
      <c r="A37" s="10"/>
      <c r="C37" s="7"/>
      <c r="D37" s="335"/>
      <c r="E37" s="18"/>
      <c r="F37" s="14" t="s">
        <v>114</v>
      </c>
      <c r="G37" s="52">
        <v>57113806</v>
      </c>
      <c r="H37" s="52">
        <v>64897164</v>
      </c>
      <c r="I37" s="270">
        <v>71854222</v>
      </c>
      <c r="J37" s="185">
        <v>5170537</v>
      </c>
      <c r="K37" s="185">
        <v>5686658</v>
      </c>
      <c r="L37" s="185">
        <v>6063564</v>
      </c>
      <c r="M37" s="185">
        <v>6762036</v>
      </c>
      <c r="N37" s="185">
        <v>5494858</v>
      </c>
      <c r="O37" s="185">
        <v>6190913</v>
      </c>
      <c r="P37" s="185">
        <v>6315111</v>
      </c>
      <c r="Q37" s="185">
        <v>5617916</v>
      </c>
      <c r="R37" s="185">
        <v>6139546</v>
      </c>
      <c r="S37" s="185">
        <v>6307570</v>
      </c>
      <c r="T37" s="185">
        <v>6237780</v>
      </c>
      <c r="U37" s="185">
        <v>5867733</v>
      </c>
      <c r="V37" s="273">
        <v>5987852</v>
      </c>
    </row>
    <row r="38" spans="1:22" ht="19.5" customHeight="1">
      <c r="A38" s="10"/>
      <c r="C38" s="7"/>
      <c r="D38" s="335"/>
      <c r="E38" s="18"/>
      <c r="F38" s="14" t="s">
        <v>63</v>
      </c>
      <c r="G38" s="52">
        <v>23272523</v>
      </c>
      <c r="H38" s="52">
        <v>26080258</v>
      </c>
      <c r="I38" s="270">
        <v>27875828</v>
      </c>
      <c r="J38" s="185">
        <v>2200436</v>
      </c>
      <c r="K38" s="185">
        <v>2223121</v>
      </c>
      <c r="L38" s="185">
        <v>2296517</v>
      </c>
      <c r="M38" s="185">
        <v>2344008</v>
      </c>
      <c r="N38" s="185">
        <v>2316497</v>
      </c>
      <c r="O38" s="185">
        <v>2488087</v>
      </c>
      <c r="P38" s="185">
        <v>2471260</v>
      </c>
      <c r="Q38" s="185">
        <v>2246417</v>
      </c>
      <c r="R38" s="185">
        <v>2353322</v>
      </c>
      <c r="S38" s="185">
        <v>2390820</v>
      </c>
      <c r="T38" s="185">
        <v>2412597</v>
      </c>
      <c r="U38" s="185">
        <v>2132746</v>
      </c>
      <c r="V38" s="273">
        <v>2322986</v>
      </c>
    </row>
    <row r="39" spans="1:22" ht="19.5" customHeight="1">
      <c r="A39" s="10"/>
      <c r="C39" s="328" t="s">
        <v>115</v>
      </c>
      <c r="D39" s="328"/>
      <c r="E39" s="328"/>
      <c r="F39" s="329"/>
      <c r="G39" s="53" t="s">
        <v>120</v>
      </c>
      <c r="H39" s="53" t="s">
        <v>120</v>
      </c>
      <c r="I39" s="271" t="s">
        <v>120</v>
      </c>
      <c r="J39" s="53" t="s">
        <v>120</v>
      </c>
      <c r="K39" s="53" t="s">
        <v>120</v>
      </c>
      <c r="L39" s="53" t="s">
        <v>120</v>
      </c>
      <c r="M39" s="53" t="s">
        <v>120</v>
      </c>
      <c r="N39" s="53" t="s">
        <v>120</v>
      </c>
      <c r="O39" s="53" t="s">
        <v>120</v>
      </c>
      <c r="P39" s="53" t="s">
        <v>120</v>
      </c>
      <c r="Q39" s="53" t="s">
        <v>120</v>
      </c>
      <c r="R39" s="53" t="s">
        <v>120</v>
      </c>
      <c r="S39" s="53" t="s">
        <v>120</v>
      </c>
      <c r="T39" s="53" t="s">
        <v>120</v>
      </c>
      <c r="U39" s="53" t="s">
        <v>120</v>
      </c>
      <c r="V39" s="53" t="s">
        <v>120</v>
      </c>
    </row>
    <row r="40" spans="1:22" ht="19.5" customHeight="1">
      <c r="A40" s="10"/>
      <c r="B40" s="10"/>
      <c r="C40" s="10"/>
      <c r="D40" s="10"/>
      <c r="E40" s="10"/>
      <c r="F40" s="13"/>
      <c r="G40" s="52"/>
      <c r="H40" s="52"/>
      <c r="I40" s="52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9.5" customHeight="1">
      <c r="A41" s="9"/>
      <c r="B41" s="16"/>
      <c r="C41" s="359" t="s">
        <v>64</v>
      </c>
      <c r="D41" s="330"/>
      <c r="E41" s="330"/>
      <c r="F41" s="358"/>
      <c r="G41" s="53" t="s">
        <v>181</v>
      </c>
      <c r="H41" s="53" t="s">
        <v>181</v>
      </c>
      <c r="I41" s="271" t="s">
        <v>181</v>
      </c>
      <c r="J41" s="15" t="s">
        <v>181</v>
      </c>
      <c r="K41" s="15" t="s">
        <v>181</v>
      </c>
      <c r="L41" s="15" t="s">
        <v>181</v>
      </c>
      <c r="M41" s="15" t="s">
        <v>181</v>
      </c>
      <c r="N41" s="15" t="s">
        <v>181</v>
      </c>
      <c r="O41" s="15" t="s">
        <v>181</v>
      </c>
      <c r="P41" s="15" t="s">
        <v>181</v>
      </c>
      <c r="Q41" s="15" t="s">
        <v>181</v>
      </c>
      <c r="R41" s="15" t="s">
        <v>181</v>
      </c>
      <c r="S41" s="15" t="s">
        <v>181</v>
      </c>
      <c r="T41" s="15" t="s">
        <v>181</v>
      </c>
      <c r="U41" s="15" t="s">
        <v>181</v>
      </c>
      <c r="V41" s="15" t="s">
        <v>181</v>
      </c>
    </row>
    <row r="42" spans="1:22" ht="19.5" customHeight="1">
      <c r="A42" s="9"/>
      <c r="B42" s="16"/>
      <c r="C42" s="8"/>
      <c r="D42" s="55"/>
      <c r="E42" s="55"/>
      <c r="F42" s="51"/>
      <c r="G42" s="52"/>
      <c r="H42" s="52"/>
      <c r="I42" s="5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9.5" customHeight="1">
      <c r="A43" s="24"/>
      <c r="B43" s="56"/>
      <c r="C43" s="337" t="s">
        <v>116</v>
      </c>
      <c r="D43" s="333"/>
      <c r="E43" s="333"/>
      <c r="F43" s="327"/>
      <c r="G43" s="60" t="s">
        <v>120</v>
      </c>
      <c r="H43" s="59" t="s">
        <v>120</v>
      </c>
      <c r="I43" s="272" t="s">
        <v>120</v>
      </c>
      <c r="J43" s="59" t="s">
        <v>120</v>
      </c>
      <c r="K43" s="59" t="s">
        <v>120</v>
      </c>
      <c r="L43" s="59" t="s">
        <v>120</v>
      </c>
      <c r="M43" s="59" t="s">
        <v>120</v>
      </c>
      <c r="N43" s="59" t="s">
        <v>120</v>
      </c>
      <c r="O43" s="59" t="s">
        <v>120</v>
      </c>
      <c r="P43" s="59" t="s">
        <v>120</v>
      </c>
      <c r="Q43" s="59" t="s">
        <v>120</v>
      </c>
      <c r="R43" s="59" t="s">
        <v>120</v>
      </c>
      <c r="S43" s="59" t="s">
        <v>120</v>
      </c>
      <c r="T43" s="59" t="s">
        <v>120</v>
      </c>
      <c r="U43" s="59" t="s">
        <v>120</v>
      </c>
      <c r="V43" s="59" t="s">
        <v>120</v>
      </c>
    </row>
    <row r="44" spans="1:30" ht="15" customHeight="1">
      <c r="A44" s="318" t="s">
        <v>230</v>
      </c>
      <c r="H44" s="5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22" ht="12.75">
      <c r="A45" s="318" t="s">
        <v>280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2.75">
      <c r="A46" s="318" t="s">
        <v>281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2.75">
      <c r="A47" s="318" t="s">
        <v>282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2.75">
      <c r="A48" s="318" t="s">
        <v>283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2.75">
      <c r="A49" s="318" t="s">
        <v>284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8" ht="12.75">
      <c r="A50" s="10" t="s">
        <v>95</v>
      </c>
      <c r="G50" s="16"/>
      <c r="H50" s="16"/>
    </row>
  </sheetData>
  <sheetProtection/>
  <mergeCells count="28">
    <mergeCell ref="A2:V2"/>
    <mergeCell ref="A3:V3"/>
    <mergeCell ref="G5:G6"/>
    <mergeCell ref="H5:H6"/>
    <mergeCell ref="I5:I6"/>
    <mergeCell ref="B23:F23"/>
    <mergeCell ref="E16:F16"/>
    <mergeCell ref="C17:F17"/>
    <mergeCell ref="B19:F19"/>
    <mergeCell ref="B21:F21"/>
    <mergeCell ref="C15:C16"/>
    <mergeCell ref="E15:F15"/>
    <mergeCell ref="A7:F7"/>
    <mergeCell ref="B9:F9"/>
    <mergeCell ref="B11:F11"/>
    <mergeCell ref="C12:C14"/>
    <mergeCell ref="E12:F12"/>
    <mergeCell ref="E13:F13"/>
    <mergeCell ref="E14:F14"/>
    <mergeCell ref="D33:D38"/>
    <mergeCell ref="C43:F43"/>
    <mergeCell ref="C32:F32"/>
    <mergeCell ref="C39:F39"/>
    <mergeCell ref="C41:F41"/>
    <mergeCell ref="B25:F25"/>
    <mergeCell ref="B27:F27"/>
    <mergeCell ref="C28:F28"/>
    <mergeCell ref="D29:D30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5" zoomScaleNormal="75" zoomScalePageLayoutView="0" workbookViewId="0" topLeftCell="A1">
      <pane xSplit="3" ySplit="7" topLeftCell="D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0" sqref="D40"/>
    </sheetView>
  </sheetViews>
  <sheetFormatPr defaultColWidth="10.69921875" defaultRowHeight="15"/>
  <cols>
    <col min="1" max="1" width="2.69921875" style="29" customWidth="1"/>
    <col min="2" max="2" width="13.69921875" style="29" customWidth="1"/>
    <col min="3" max="3" width="5.69921875" style="29" customWidth="1"/>
    <col min="4" max="19" width="11.69921875" style="29" customWidth="1"/>
    <col min="20" max="16384" width="10.69921875" style="29" customWidth="1"/>
  </cols>
  <sheetData>
    <row r="1" spans="1:19" s="5" customFormat="1" ht="19.5" customHeight="1">
      <c r="A1" s="1" t="s">
        <v>61</v>
      </c>
      <c r="S1" s="2" t="s">
        <v>201</v>
      </c>
    </row>
    <row r="2" spans="1:20" s="6" customFormat="1" ht="19.5" customHeight="1">
      <c r="A2" s="349" t="s">
        <v>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21"/>
    </row>
    <row r="3" spans="1:19" s="6" customFormat="1" ht="19.5" customHeight="1">
      <c r="A3" s="319" t="s">
        <v>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="6" customFormat="1" ht="18" customHeight="1" thickBot="1"/>
    <row r="5" spans="1:19" s="6" customFormat="1" ht="13.5" customHeight="1">
      <c r="A5" s="22"/>
      <c r="B5" s="22" t="s">
        <v>8</v>
      </c>
      <c r="C5" s="323" t="s">
        <v>125</v>
      </c>
      <c r="D5" s="320" t="s">
        <v>74</v>
      </c>
      <c r="E5" s="322" t="s">
        <v>58</v>
      </c>
      <c r="F5" s="322" t="s">
        <v>328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6" customFormat="1" ht="13.5" customHeight="1">
      <c r="A6" s="9"/>
      <c r="B6" s="12" t="s">
        <v>9</v>
      </c>
      <c r="C6" s="324"/>
      <c r="D6" s="326"/>
      <c r="E6" s="339"/>
      <c r="F6" s="339"/>
      <c r="G6" s="342" t="s">
        <v>10</v>
      </c>
      <c r="H6" s="342" t="s">
        <v>11</v>
      </c>
      <c r="I6" s="342" t="s">
        <v>12</v>
      </c>
      <c r="J6" s="342" t="s">
        <v>13</v>
      </c>
      <c r="K6" s="342" t="s">
        <v>188</v>
      </c>
      <c r="L6" s="342" t="s">
        <v>189</v>
      </c>
      <c r="M6" s="342" t="s">
        <v>190</v>
      </c>
      <c r="N6" s="342" t="s">
        <v>191</v>
      </c>
      <c r="O6" s="342" t="s">
        <v>192</v>
      </c>
      <c r="P6" s="342" t="s">
        <v>193</v>
      </c>
      <c r="Q6" s="342" t="s">
        <v>194</v>
      </c>
      <c r="R6" s="342" t="s">
        <v>195</v>
      </c>
      <c r="S6" s="353" t="s">
        <v>196</v>
      </c>
    </row>
    <row r="7" spans="1:19" s="6" customFormat="1" ht="13.5" customHeight="1">
      <c r="A7" s="24" t="s">
        <v>202</v>
      </c>
      <c r="B7" s="24"/>
      <c r="C7" s="325"/>
      <c r="D7" s="360"/>
      <c r="E7" s="340"/>
      <c r="F7" s="34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55"/>
    </row>
    <row r="8" spans="1:19" s="6" customFormat="1" ht="21" customHeight="1">
      <c r="A8" s="356" t="s">
        <v>126</v>
      </c>
      <c r="B8" s="356"/>
      <c r="C8" s="20" t="s">
        <v>203</v>
      </c>
      <c r="D8" s="15">
        <v>4423909</v>
      </c>
      <c r="E8" s="26">
        <v>4927978</v>
      </c>
      <c r="F8" s="274" t="s">
        <v>120</v>
      </c>
      <c r="G8" s="274" t="s">
        <v>120</v>
      </c>
      <c r="H8" s="274" t="s">
        <v>120</v>
      </c>
      <c r="I8" s="274" t="s">
        <v>120</v>
      </c>
      <c r="J8" s="274" t="s">
        <v>120</v>
      </c>
      <c r="K8" s="274" t="s">
        <v>120</v>
      </c>
      <c r="L8" s="274" t="s">
        <v>120</v>
      </c>
      <c r="M8" s="274" t="s">
        <v>120</v>
      </c>
      <c r="N8" s="274" t="s">
        <v>120</v>
      </c>
      <c r="O8" s="274" t="s">
        <v>120</v>
      </c>
      <c r="P8" s="274" t="s">
        <v>120</v>
      </c>
      <c r="Q8" s="274" t="s">
        <v>120</v>
      </c>
      <c r="R8" s="274" t="s">
        <v>120</v>
      </c>
      <c r="S8" s="274" t="s">
        <v>120</v>
      </c>
    </row>
    <row r="9" spans="2:19" s="6" customFormat="1" ht="21" customHeight="1">
      <c r="B9" s="25" t="s">
        <v>127</v>
      </c>
      <c r="C9" s="19"/>
      <c r="D9" s="15">
        <v>203458</v>
      </c>
      <c r="E9" s="15">
        <v>313802</v>
      </c>
      <c r="F9" s="185" t="s">
        <v>120</v>
      </c>
      <c r="G9" s="15" t="s">
        <v>120</v>
      </c>
      <c r="H9" s="15" t="s">
        <v>120</v>
      </c>
      <c r="I9" s="185" t="s">
        <v>120</v>
      </c>
      <c r="J9" s="15" t="s">
        <v>120</v>
      </c>
      <c r="K9" s="15" t="s">
        <v>120</v>
      </c>
      <c r="L9" s="15" t="s">
        <v>120</v>
      </c>
      <c r="M9" s="15" t="s">
        <v>120</v>
      </c>
      <c r="N9" s="15" t="s">
        <v>120</v>
      </c>
      <c r="O9" s="15" t="s">
        <v>120</v>
      </c>
      <c r="P9" s="15" t="s">
        <v>120</v>
      </c>
      <c r="Q9" s="15" t="s">
        <v>120</v>
      </c>
      <c r="R9" s="15" t="s">
        <v>120</v>
      </c>
      <c r="S9" s="185" t="s">
        <v>120</v>
      </c>
    </row>
    <row r="10" spans="2:19" s="6" customFormat="1" ht="21" customHeight="1">
      <c r="B10" s="25" t="s">
        <v>117</v>
      </c>
      <c r="C10" s="19"/>
      <c r="D10" s="15">
        <v>4220451</v>
      </c>
      <c r="E10" s="15">
        <v>4614176</v>
      </c>
      <c r="F10" s="185" t="s">
        <v>120</v>
      </c>
      <c r="G10" s="185" t="s">
        <v>120</v>
      </c>
      <c r="H10" s="185" t="s">
        <v>120</v>
      </c>
      <c r="I10" s="185" t="s">
        <v>120</v>
      </c>
      <c r="J10" s="185" t="s">
        <v>120</v>
      </c>
      <c r="K10" s="185" t="s">
        <v>120</v>
      </c>
      <c r="L10" s="185" t="s">
        <v>120</v>
      </c>
      <c r="M10" s="185" t="s">
        <v>120</v>
      </c>
      <c r="N10" s="185" t="s">
        <v>120</v>
      </c>
      <c r="O10" s="185" t="s">
        <v>120</v>
      </c>
      <c r="P10" s="185" t="s">
        <v>120</v>
      </c>
      <c r="Q10" s="185" t="s">
        <v>120</v>
      </c>
      <c r="R10" s="185" t="s">
        <v>120</v>
      </c>
      <c r="S10" s="185" t="s">
        <v>120</v>
      </c>
    </row>
    <row r="11" spans="1:19" s="6" customFormat="1" ht="21" customHeight="1">
      <c r="A11" s="10"/>
      <c r="B11" s="10"/>
      <c r="C11" s="19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1" customHeight="1">
      <c r="A12" s="356" t="s">
        <v>204</v>
      </c>
      <c r="B12" s="356"/>
      <c r="C12" s="27" t="s">
        <v>205</v>
      </c>
      <c r="D12" s="28">
        <v>257307</v>
      </c>
      <c r="E12" s="28">
        <v>253457</v>
      </c>
      <c r="F12" s="270">
        <v>212801</v>
      </c>
      <c r="G12" s="185">
        <v>16205</v>
      </c>
      <c r="H12" s="185">
        <v>16757</v>
      </c>
      <c r="I12" s="185">
        <v>17928</v>
      </c>
      <c r="J12" s="185">
        <v>18553</v>
      </c>
      <c r="K12" s="185">
        <v>18203</v>
      </c>
      <c r="L12" s="185">
        <v>19992</v>
      </c>
      <c r="M12" s="185">
        <v>18273</v>
      </c>
      <c r="N12" s="185">
        <v>16862</v>
      </c>
      <c r="O12" s="185">
        <v>18013</v>
      </c>
      <c r="P12" s="185">
        <v>17667</v>
      </c>
      <c r="Q12" s="185">
        <v>17306</v>
      </c>
      <c r="R12" s="185">
        <v>17042</v>
      </c>
      <c r="S12" s="185">
        <v>17733</v>
      </c>
    </row>
    <row r="13" spans="1:19" ht="21" customHeight="1">
      <c r="A13" s="30"/>
      <c r="B13" s="30"/>
      <c r="C13" s="31"/>
      <c r="D13" s="32"/>
      <c r="E13" s="32"/>
      <c r="F13" s="32"/>
      <c r="G13" s="89"/>
      <c r="H13" s="89"/>
      <c r="I13" s="185"/>
      <c r="J13" s="89"/>
      <c r="K13" s="185"/>
      <c r="L13" s="89"/>
      <c r="M13" s="89"/>
      <c r="N13" s="89"/>
      <c r="O13" s="89"/>
      <c r="P13" s="89"/>
      <c r="Q13" s="89"/>
      <c r="R13" s="89"/>
      <c r="S13" s="89"/>
    </row>
    <row r="14" spans="1:19" s="35" customFormat="1" ht="21" customHeight="1">
      <c r="A14" s="361" t="s">
        <v>128</v>
      </c>
      <c r="B14" s="361"/>
      <c r="C14" s="33" t="s">
        <v>206</v>
      </c>
      <c r="D14" s="34">
        <v>197474</v>
      </c>
      <c r="E14" s="34">
        <v>206652</v>
      </c>
      <c r="F14" s="271" t="s">
        <v>120</v>
      </c>
      <c r="G14" s="276" t="s">
        <v>120</v>
      </c>
      <c r="H14" s="276" t="s">
        <v>120</v>
      </c>
      <c r="I14" s="276" t="s">
        <v>120</v>
      </c>
      <c r="J14" s="276" t="s">
        <v>120</v>
      </c>
      <c r="K14" s="276" t="s">
        <v>120</v>
      </c>
      <c r="L14" s="276" t="s">
        <v>120</v>
      </c>
      <c r="M14" s="276" t="s">
        <v>120</v>
      </c>
      <c r="N14" s="276" t="s">
        <v>120</v>
      </c>
      <c r="O14" s="276" t="s">
        <v>120</v>
      </c>
      <c r="P14" s="276" t="s">
        <v>120</v>
      </c>
      <c r="Q14" s="276" t="s">
        <v>120</v>
      </c>
      <c r="R14" s="276" t="s">
        <v>120</v>
      </c>
      <c r="S14" s="276" t="s">
        <v>120</v>
      </c>
    </row>
    <row r="15" spans="1:19" s="35" customFormat="1" ht="21" customHeight="1">
      <c r="A15" s="36"/>
      <c r="B15" s="36"/>
      <c r="C15" s="33"/>
      <c r="D15" s="37"/>
      <c r="E15" s="37"/>
      <c r="F15" s="37"/>
      <c r="G15" s="91"/>
      <c r="H15" s="91"/>
      <c r="I15" s="91"/>
      <c r="J15" s="185"/>
      <c r="K15" s="91"/>
      <c r="L15" s="91"/>
      <c r="M15" s="91"/>
      <c r="N15" s="91"/>
      <c r="O15" s="91"/>
      <c r="P15" s="91"/>
      <c r="Q15" s="91"/>
      <c r="R15" s="91"/>
      <c r="S15" s="91"/>
    </row>
    <row r="16" spans="1:19" s="35" customFormat="1" ht="21" customHeight="1">
      <c r="A16" s="362" t="s">
        <v>330</v>
      </c>
      <c r="B16" s="363"/>
      <c r="C16" s="33" t="s">
        <v>207</v>
      </c>
      <c r="D16" s="34">
        <v>760876</v>
      </c>
      <c r="E16" s="34">
        <v>724054</v>
      </c>
      <c r="F16" s="270">
        <v>891751</v>
      </c>
      <c r="G16" s="276">
        <v>39898</v>
      </c>
      <c r="H16" s="276">
        <v>50797</v>
      </c>
      <c r="I16" s="276">
        <v>73192</v>
      </c>
      <c r="J16" s="276">
        <v>78206</v>
      </c>
      <c r="K16" s="276">
        <v>80727</v>
      </c>
      <c r="L16" s="276">
        <v>79077</v>
      </c>
      <c r="M16" s="276">
        <v>81581</v>
      </c>
      <c r="N16" s="276">
        <v>81469</v>
      </c>
      <c r="O16" s="276">
        <v>78665</v>
      </c>
      <c r="P16" s="276">
        <v>80027</v>
      </c>
      <c r="Q16" s="276">
        <v>85302</v>
      </c>
      <c r="R16" s="276">
        <v>82810</v>
      </c>
      <c r="S16" s="276">
        <v>74313</v>
      </c>
    </row>
    <row r="17" spans="1:19" s="35" customFormat="1" ht="21" customHeight="1">
      <c r="A17" s="36"/>
      <c r="B17" s="36"/>
      <c r="C17" s="33"/>
      <c r="D17" s="37"/>
      <c r="E17" s="37"/>
      <c r="F17" s="37"/>
      <c r="G17" s="91"/>
      <c r="H17" s="91"/>
      <c r="I17" s="91"/>
      <c r="J17" s="185"/>
      <c r="K17" s="91"/>
      <c r="L17" s="185"/>
      <c r="M17" s="91"/>
      <c r="N17" s="91"/>
      <c r="O17" s="91"/>
      <c r="P17" s="91"/>
      <c r="Q17" s="91"/>
      <c r="R17" s="91"/>
      <c r="S17" s="91"/>
    </row>
    <row r="18" spans="1:19" s="35" customFormat="1" ht="21" customHeight="1">
      <c r="A18" s="363" t="s">
        <v>14</v>
      </c>
      <c r="B18" s="363"/>
      <c r="C18" s="33" t="s">
        <v>207</v>
      </c>
      <c r="D18" s="34">
        <v>90658</v>
      </c>
      <c r="E18" s="34">
        <v>80078</v>
      </c>
      <c r="F18" s="271" t="s">
        <v>120</v>
      </c>
      <c r="G18" s="276" t="s">
        <v>120</v>
      </c>
      <c r="H18" s="276" t="s">
        <v>120</v>
      </c>
      <c r="I18" s="276" t="s">
        <v>120</v>
      </c>
      <c r="J18" s="276" t="s">
        <v>120</v>
      </c>
      <c r="K18" s="276" t="s">
        <v>120</v>
      </c>
      <c r="L18" s="276" t="s">
        <v>120</v>
      </c>
      <c r="M18" s="276" t="s">
        <v>120</v>
      </c>
      <c r="N18" s="276" t="s">
        <v>120</v>
      </c>
      <c r="O18" s="276" t="s">
        <v>120</v>
      </c>
      <c r="P18" s="276" t="s">
        <v>120</v>
      </c>
      <c r="Q18" s="276" t="s">
        <v>120</v>
      </c>
      <c r="R18" s="276" t="s">
        <v>120</v>
      </c>
      <c r="S18" s="276" t="s">
        <v>120</v>
      </c>
    </row>
    <row r="19" spans="1:19" s="35" customFormat="1" ht="21" customHeight="1">
      <c r="A19" s="36"/>
      <c r="B19" s="36"/>
      <c r="C19" s="33"/>
      <c r="D19" s="37"/>
      <c r="E19" s="37"/>
      <c r="F19" s="39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s="35" customFormat="1" ht="21" customHeight="1">
      <c r="A20" s="363" t="s">
        <v>15</v>
      </c>
      <c r="B20" s="363"/>
      <c r="C20" s="33" t="s">
        <v>207</v>
      </c>
      <c r="D20" s="34">
        <v>348186</v>
      </c>
      <c r="E20" s="34">
        <v>345305</v>
      </c>
      <c r="F20" s="271" t="s">
        <v>120</v>
      </c>
      <c r="G20" s="276" t="s">
        <v>120</v>
      </c>
      <c r="H20" s="276" t="s">
        <v>120</v>
      </c>
      <c r="I20" s="276" t="s">
        <v>120</v>
      </c>
      <c r="J20" s="276" t="s">
        <v>120</v>
      </c>
      <c r="K20" s="276" t="s">
        <v>120</v>
      </c>
      <c r="L20" s="276" t="s">
        <v>120</v>
      </c>
      <c r="M20" s="276" t="s">
        <v>120</v>
      </c>
      <c r="N20" s="276" t="s">
        <v>120</v>
      </c>
      <c r="O20" s="276" t="s">
        <v>120</v>
      </c>
      <c r="P20" s="276" t="s">
        <v>120</v>
      </c>
      <c r="Q20" s="276" t="s">
        <v>120</v>
      </c>
      <c r="R20" s="276" t="s">
        <v>120</v>
      </c>
      <c r="S20" s="276" t="s">
        <v>120</v>
      </c>
    </row>
    <row r="21" spans="1:19" s="35" customFormat="1" ht="21" customHeight="1">
      <c r="A21" s="36"/>
      <c r="B21" s="36"/>
      <c r="C21" s="33"/>
      <c r="D21" s="37"/>
      <c r="E21" s="37"/>
      <c r="F21" s="39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s="35" customFormat="1" ht="21" customHeight="1">
      <c r="A22" s="363" t="s">
        <v>118</v>
      </c>
      <c r="B22" s="363"/>
      <c r="C22" s="33" t="s">
        <v>119</v>
      </c>
      <c r="D22" s="34">
        <v>492194</v>
      </c>
      <c r="E22" s="34">
        <v>348568</v>
      </c>
      <c r="F22" s="271" t="s">
        <v>120</v>
      </c>
      <c r="G22" s="276" t="s">
        <v>120</v>
      </c>
      <c r="H22" s="276" t="s">
        <v>120</v>
      </c>
      <c r="I22" s="276" t="s">
        <v>120</v>
      </c>
      <c r="J22" s="276" t="s">
        <v>120</v>
      </c>
      <c r="K22" s="276" t="s">
        <v>120</v>
      </c>
      <c r="L22" s="276" t="s">
        <v>120</v>
      </c>
      <c r="M22" s="276" t="s">
        <v>120</v>
      </c>
      <c r="N22" s="276" t="s">
        <v>120</v>
      </c>
      <c r="O22" s="276" t="s">
        <v>120</v>
      </c>
      <c r="P22" s="276" t="s">
        <v>120</v>
      </c>
      <c r="Q22" s="276" t="s">
        <v>120</v>
      </c>
      <c r="R22" s="276" t="s">
        <v>120</v>
      </c>
      <c r="S22" s="276" t="s">
        <v>120</v>
      </c>
    </row>
    <row r="23" spans="2:19" s="35" customFormat="1" ht="21" customHeight="1">
      <c r="B23" s="38" t="s">
        <v>16</v>
      </c>
      <c r="C23" s="33"/>
      <c r="D23" s="39" t="s">
        <v>120</v>
      </c>
      <c r="E23" s="39" t="s">
        <v>120</v>
      </c>
      <c r="F23" s="39" t="s">
        <v>120</v>
      </c>
      <c r="G23" s="91" t="s">
        <v>120</v>
      </c>
      <c r="H23" s="91" t="s">
        <v>120</v>
      </c>
      <c r="I23" s="91" t="s">
        <v>120</v>
      </c>
      <c r="J23" s="91" t="s">
        <v>120</v>
      </c>
      <c r="K23" s="91" t="s">
        <v>120</v>
      </c>
      <c r="L23" s="91" t="s">
        <v>120</v>
      </c>
      <c r="M23" s="91" t="s">
        <v>120</v>
      </c>
      <c r="N23" s="91" t="s">
        <v>120</v>
      </c>
      <c r="O23" s="91" t="s">
        <v>120</v>
      </c>
      <c r="P23" s="91" t="s">
        <v>120</v>
      </c>
      <c r="Q23" s="91" t="s">
        <v>120</v>
      </c>
      <c r="R23" s="91" t="s">
        <v>120</v>
      </c>
      <c r="S23" s="91" t="s">
        <v>120</v>
      </c>
    </row>
    <row r="24" spans="2:19" s="35" customFormat="1" ht="21" customHeight="1">
      <c r="B24" s="38" t="s">
        <v>17</v>
      </c>
      <c r="C24" s="33"/>
      <c r="D24" s="39" t="s">
        <v>120</v>
      </c>
      <c r="E24" s="39" t="s">
        <v>120</v>
      </c>
      <c r="F24" s="39" t="s">
        <v>120</v>
      </c>
      <c r="G24" s="91" t="s">
        <v>120</v>
      </c>
      <c r="H24" s="91" t="s">
        <v>120</v>
      </c>
      <c r="I24" s="91" t="s">
        <v>120</v>
      </c>
      <c r="J24" s="91" t="s">
        <v>120</v>
      </c>
      <c r="K24" s="91" t="s">
        <v>120</v>
      </c>
      <c r="L24" s="91" t="s">
        <v>120</v>
      </c>
      <c r="M24" s="91" t="s">
        <v>120</v>
      </c>
      <c r="N24" s="91" t="s">
        <v>120</v>
      </c>
      <c r="O24" s="91" t="s">
        <v>120</v>
      </c>
      <c r="P24" s="91" t="s">
        <v>120</v>
      </c>
      <c r="Q24" s="91" t="s">
        <v>120</v>
      </c>
      <c r="R24" s="91" t="s">
        <v>120</v>
      </c>
      <c r="S24" s="91" t="s">
        <v>120</v>
      </c>
    </row>
    <row r="25" spans="1:19" s="35" customFormat="1" ht="21" customHeight="1">
      <c r="A25" s="36"/>
      <c r="B25" s="38"/>
      <c r="C25" s="33"/>
      <c r="D25" s="37"/>
      <c r="E25" s="37"/>
      <c r="F25" s="37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s="35" customFormat="1" ht="21" customHeight="1">
      <c r="A26" s="363" t="s">
        <v>18</v>
      </c>
      <c r="B26" s="363"/>
      <c r="C26" s="33" t="s">
        <v>207</v>
      </c>
      <c r="D26" s="34">
        <v>2753986</v>
      </c>
      <c r="E26" s="34">
        <v>2933419</v>
      </c>
      <c r="F26" s="270">
        <v>2913101</v>
      </c>
      <c r="G26" s="276">
        <v>236993</v>
      </c>
      <c r="H26" s="276">
        <v>241797</v>
      </c>
      <c r="I26" s="276">
        <v>270477</v>
      </c>
      <c r="J26" s="276">
        <v>241018</v>
      </c>
      <c r="K26" s="276">
        <v>230585</v>
      </c>
      <c r="L26" s="276">
        <v>237550</v>
      </c>
      <c r="M26" s="276">
        <v>227457</v>
      </c>
      <c r="N26" s="276">
        <v>239846</v>
      </c>
      <c r="O26" s="276">
        <v>262366</v>
      </c>
      <c r="P26" s="276">
        <v>252951</v>
      </c>
      <c r="Q26" s="276">
        <v>234532</v>
      </c>
      <c r="R26" s="276">
        <v>237529</v>
      </c>
      <c r="S26" s="276">
        <v>242758</v>
      </c>
    </row>
    <row r="27" spans="1:19" s="35" customFormat="1" ht="21" customHeight="1">
      <c r="A27" s="36"/>
      <c r="B27" s="36"/>
      <c r="C27" s="33"/>
      <c r="D27" s="37"/>
      <c r="E27" s="37"/>
      <c r="F27" s="37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s="35" customFormat="1" ht="21" customHeight="1">
      <c r="A28" s="363" t="s">
        <v>19</v>
      </c>
      <c r="B28" s="363"/>
      <c r="C28" s="33" t="s">
        <v>20</v>
      </c>
      <c r="D28" s="34">
        <v>923</v>
      </c>
      <c r="E28" s="34">
        <v>1528</v>
      </c>
      <c r="F28" s="271" t="s">
        <v>120</v>
      </c>
      <c r="G28" s="271" t="s">
        <v>120</v>
      </c>
      <c r="H28" s="271" t="s">
        <v>120</v>
      </c>
      <c r="I28" s="271" t="s">
        <v>120</v>
      </c>
      <c r="J28" s="271" t="s">
        <v>120</v>
      </c>
      <c r="K28" s="271" t="s">
        <v>120</v>
      </c>
      <c r="L28" s="271" t="s">
        <v>120</v>
      </c>
      <c r="M28" s="271" t="s">
        <v>120</v>
      </c>
      <c r="N28" s="271" t="s">
        <v>120</v>
      </c>
      <c r="O28" s="271" t="s">
        <v>120</v>
      </c>
      <c r="P28" s="271" t="s">
        <v>120</v>
      </c>
      <c r="Q28" s="271" t="s">
        <v>120</v>
      </c>
      <c r="R28" s="271" t="s">
        <v>120</v>
      </c>
      <c r="S28" s="271" t="s">
        <v>120</v>
      </c>
    </row>
    <row r="29" spans="2:19" s="35" customFormat="1" ht="21" customHeight="1">
      <c r="B29" s="38" t="s">
        <v>121</v>
      </c>
      <c r="C29" s="33"/>
      <c r="D29" s="34">
        <v>476</v>
      </c>
      <c r="E29" s="34">
        <v>1157</v>
      </c>
      <c r="F29" s="270">
        <v>2016</v>
      </c>
      <c r="G29" s="276">
        <v>112</v>
      </c>
      <c r="H29" s="276">
        <v>180</v>
      </c>
      <c r="I29" s="276">
        <v>263</v>
      </c>
      <c r="J29" s="276">
        <v>90</v>
      </c>
      <c r="K29" s="276">
        <v>173</v>
      </c>
      <c r="L29" s="276">
        <v>195</v>
      </c>
      <c r="M29" s="276">
        <v>129</v>
      </c>
      <c r="N29" s="276">
        <v>153</v>
      </c>
      <c r="O29" s="276">
        <v>222</v>
      </c>
      <c r="P29" s="276">
        <v>148</v>
      </c>
      <c r="Q29" s="276">
        <v>183</v>
      </c>
      <c r="R29" s="276">
        <v>168</v>
      </c>
      <c r="S29" s="276">
        <v>168</v>
      </c>
    </row>
    <row r="30" spans="2:19" s="35" customFormat="1" ht="21" customHeight="1">
      <c r="B30" s="38" t="s">
        <v>122</v>
      </c>
      <c r="C30" s="33"/>
      <c r="D30" s="34">
        <v>447</v>
      </c>
      <c r="E30" s="34">
        <v>371</v>
      </c>
      <c r="F30" s="271" t="s">
        <v>120</v>
      </c>
      <c r="G30" s="276" t="s">
        <v>120</v>
      </c>
      <c r="H30" s="276" t="s">
        <v>120</v>
      </c>
      <c r="I30" s="276" t="s">
        <v>120</v>
      </c>
      <c r="J30" s="276" t="s">
        <v>120</v>
      </c>
      <c r="K30" s="276" t="s">
        <v>120</v>
      </c>
      <c r="L30" s="276" t="s">
        <v>120</v>
      </c>
      <c r="M30" s="276" t="s">
        <v>120</v>
      </c>
      <c r="N30" s="276" t="s">
        <v>120</v>
      </c>
      <c r="O30" s="276" t="s">
        <v>120</v>
      </c>
      <c r="P30" s="276" t="s">
        <v>120</v>
      </c>
      <c r="Q30" s="276" t="s">
        <v>120</v>
      </c>
      <c r="R30" s="276" t="s">
        <v>120</v>
      </c>
      <c r="S30" s="276" t="s">
        <v>120</v>
      </c>
    </row>
    <row r="31" spans="1:19" s="35" customFormat="1" ht="21" customHeight="1">
      <c r="A31" s="36"/>
      <c r="B31" s="36"/>
      <c r="C31" s="33"/>
      <c r="D31" s="34"/>
      <c r="E31" s="34"/>
      <c r="F31" s="34"/>
      <c r="G31" s="276"/>
      <c r="H31" s="276"/>
      <c r="I31" s="276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s="35" customFormat="1" ht="21" customHeight="1">
      <c r="A32" s="363" t="s">
        <v>21</v>
      </c>
      <c r="B32" s="363"/>
      <c r="C32" s="33" t="s">
        <v>20</v>
      </c>
      <c r="D32" s="34">
        <v>4103</v>
      </c>
      <c r="E32" s="34">
        <v>10903</v>
      </c>
      <c r="F32" s="270">
        <v>13858</v>
      </c>
      <c r="G32" s="276">
        <v>1210</v>
      </c>
      <c r="H32" s="276">
        <v>1216</v>
      </c>
      <c r="I32" s="276">
        <v>1358</v>
      </c>
      <c r="J32" s="276">
        <v>1289</v>
      </c>
      <c r="K32" s="276">
        <v>1150</v>
      </c>
      <c r="L32" s="276">
        <v>1154</v>
      </c>
      <c r="M32" s="276">
        <v>1146</v>
      </c>
      <c r="N32" s="276">
        <v>1013</v>
      </c>
      <c r="O32" s="276">
        <v>1081</v>
      </c>
      <c r="P32" s="276">
        <v>1141</v>
      </c>
      <c r="Q32" s="276">
        <v>1106</v>
      </c>
      <c r="R32" s="276">
        <v>994</v>
      </c>
      <c r="S32" s="276">
        <v>1155</v>
      </c>
    </row>
    <row r="33" spans="2:19" s="35" customFormat="1" ht="21" customHeight="1">
      <c r="B33" s="38" t="s">
        <v>22</v>
      </c>
      <c r="C33" s="33"/>
      <c r="D33" s="34">
        <v>3002</v>
      </c>
      <c r="E33" s="34">
        <v>8144</v>
      </c>
      <c r="F33" s="270">
        <v>10289</v>
      </c>
      <c r="G33" s="276">
        <v>932</v>
      </c>
      <c r="H33" s="276">
        <v>928</v>
      </c>
      <c r="I33" s="276">
        <v>1018</v>
      </c>
      <c r="J33" s="276">
        <v>977</v>
      </c>
      <c r="K33" s="276">
        <v>846</v>
      </c>
      <c r="L33" s="276">
        <v>836</v>
      </c>
      <c r="M33" s="276">
        <v>821</v>
      </c>
      <c r="N33" s="276">
        <v>682</v>
      </c>
      <c r="O33" s="276">
        <v>770</v>
      </c>
      <c r="P33" s="276">
        <v>881</v>
      </c>
      <c r="Q33" s="276">
        <v>838</v>
      </c>
      <c r="R33" s="276">
        <v>760</v>
      </c>
      <c r="S33" s="276">
        <v>857</v>
      </c>
    </row>
    <row r="34" spans="1:19" ht="21" customHeight="1">
      <c r="A34" s="35"/>
      <c r="B34" s="40" t="s">
        <v>129</v>
      </c>
      <c r="C34" s="31"/>
      <c r="D34" s="28">
        <v>1101</v>
      </c>
      <c r="E34" s="28">
        <v>2759</v>
      </c>
      <c r="F34" s="270">
        <v>3569</v>
      </c>
      <c r="G34" s="276">
        <v>278</v>
      </c>
      <c r="H34" s="276">
        <v>288</v>
      </c>
      <c r="I34" s="276">
        <v>340</v>
      </c>
      <c r="J34" s="276">
        <v>312</v>
      </c>
      <c r="K34" s="276">
        <v>304</v>
      </c>
      <c r="L34" s="276">
        <v>318</v>
      </c>
      <c r="M34" s="276">
        <v>325</v>
      </c>
      <c r="N34" s="276">
        <v>331</v>
      </c>
      <c r="O34" s="276">
        <v>311</v>
      </c>
      <c r="P34" s="276">
        <v>260</v>
      </c>
      <c r="Q34" s="276">
        <v>268</v>
      </c>
      <c r="R34" s="276">
        <v>234</v>
      </c>
      <c r="S34" s="276">
        <v>297</v>
      </c>
    </row>
    <row r="35" spans="1:19" ht="21" customHeight="1">
      <c r="A35" s="30"/>
      <c r="B35" s="30"/>
      <c r="C35" s="31"/>
      <c r="D35" s="28"/>
      <c r="E35" s="28"/>
      <c r="F35" s="28"/>
      <c r="G35" s="276"/>
      <c r="H35" s="276"/>
      <c r="I35" s="92"/>
      <c r="J35" s="92"/>
      <c r="K35" s="276"/>
      <c r="L35" s="92"/>
      <c r="M35" s="92"/>
      <c r="N35" s="92"/>
      <c r="O35" s="92"/>
      <c r="P35" s="92"/>
      <c r="Q35" s="92"/>
      <c r="R35" s="92"/>
      <c r="S35" s="92"/>
    </row>
    <row r="36" spans="1:19" ht="21" customHeight="1">
      <c r="A36" s="365" t="s">
        <v>23</v>
      </c>
      <c r="B36" s="365"/>
      <c r="C36" s="31" t="s">
        <v>24</v>
      </c>
      <c r="D36" s="28">
        <v>12489706</v>
      </c>
      <c r="E36" s="28">
        <v>15220359</v>
      </c>
      <c r="F36" s="270">
        <v>16491025</v>
      </c>
      <c r="G36" s="276">
        <v>1315533</v>
      </c>
      <c r="H36" s="276">
        <v>1312530</v>
      </c>
      <c r="I36" s="276">
        <v>2027361</v>
      </c>
      <c r="J36" s="276">
        <v>1457256</v>
      </c>
      <c r="K36" s="276">
        <v>1208871</v>
      </c>
      <c r="L36" s="276">
        <v>1352586</v>
      </c>
      <c r="M36" s="276">
        <v>1278760</v>
      </c>
      <c r="N36" s="276">
        <v>1309878</v>
      </c>
      <c r="O36" s="276">
        <v>1274525</v>
      </c>
      <c r="P36" s="276">
        <v>1255852</v>
      </c>
      <c r="Q36" s="276">
        <v>1370603</v>
      </c>
      <c r="R36" s="276">
        <v>1327270</v>
      </c>
      <c r="S36" s="276">
        <v>1374252</v>
      </c>
    </row>
    <row r="37" spans="1:19" ht="21" customHeight="1">
      <c r="A37" s="30"/>
      <c r="B37" s="30"/>
      <c r="C37" s="31"/>
      <c r="D37" s="28"/>
      <c r="E37" s="28"/>
      <c r="F37" s="28"/>
      <c r="G37" s="92"/>
      <c r="H37" s="276"/>
      <c r="I37" s="92"/>
      <c r="J37" s="92"/>
      <c r="K37" s="92"/>
      <c r="L37" s="92"/>
      <c r="M37" s="92"/>
      <c r="N37" s="92"/>
      <c r="O37" s="92"/>
      <c r="P37" s="92"/>
      <c r="Q37" s="276"/>
      <c r="R37" s="276"/>
      <c r="S37" s="276"/>
    </row>
    <row r="38" spans="1:19" ht="21" customHeight="1">
      <c r="A38" s="365" t="s">
        <v>25</v>
      </c>
      <c r="B38" s="365"/>
      <c r="C38" s="31" t="s">
        <v>26</v>
      </c>
      <c r="D38" s="28">
        <v>21112</v>
      </c>
      <c r="E38" s="270" t="s">
        <v>227</v>
      </c>
      <c r="F38" s="270">
        <v>37553</v>
      </c>
      <c r="G38" s="276">
        <v>2874</v>
      </c>
      <c r="H38" s="276">
        <v>3181</v>
      </c>
      <c r="I38" s="276">
        <v>3378</v>
      </c>
      <c r="J38" s="276">
        <v>3267</v>
      </c>
      <c r="K38" s="276">
        <v>2904</v>
      </c>
      <c r="L38" s="276">
        <v>3185</v>
      </c>
      <c r="M38" s="276">
        <v>2970</v>
      </c>
      <c r="N38" s="276">
        <v>2969</v>
      </c>
      <c r="O38" s="276">
        <v>3174</v>
      </c>
      <c r="P38" s="276">
        <v>3354</v>
      </c>
      <c r="Q38" s="276">
        <v>3193</v>
      </c>
      <c r="R38" s="276">
        <v>3104</v>
      </c>
      <c r="S38" s="276">
        <v>3129</v>
      </c>
    </row>
    <row r="39" spans="1:19" ht="21" customHeight="1">
      <c r="A39" s="30"/>
      <c r="B39" s="30"/>
      <c r="C39" s="31"/>
      <c r="D39" s="32"/>
      <c r="E39" s="32"/>
      <c r="F39" s="32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1:19" ht="21" customHeight="1">
      <c r="A40" s="366" t="s">
        <v>123</v>
      </c>
      <c r="B40" s="367"/>
      <c r="C40" s="31" t="s">
        <v>26</v>
      </c>
      <c r="D40" s="271" t="s">
        <v>229</v>
      </c>
      <c r="E40" s="271" t="s">
        <v>228</v>
      </c>
      <c r="F40" s="270">
        <v>22689</v>
      </c>
      <c r="G40" s="276">
        <v>1806</v>
      </c>
      <c r="H40" s="276">
        <v>1886</v>
      </c>
      <c r="I40" s="276">
        <v>2243</v>
      </c>
      <c r="J40" s="276">
        <v>2103</v>
      </c>
      <c r="K40" s="276">
        <v>1928</v>
      </c>
      <c r="L40" s="276">
        <v>2166</v>
      </c>
      <c r="M40" s="276">
        <v>1873</v>
      </c>
      <c r="N40" s="276">
        <v>1608</v>
      </c>
      <c r="O40" s="276">
        <v>1732</v>
      </c>
      <c r="P40" s="276">
        <v>1762</v>
      </c>
      <c r="Q40" s="276">
        <v>1755</v>
      </c>
      <c r="R40" s="276">
        <v>1827</v>
      </c>
      <c r="S40" s="276">
        <v>1891</v>
      </c>
    </row>
    <row r="41" spans="1:19" ht="21" customHeight="1">
      <c r="A41" s="30"/>
      <c r="B41" s="30"/>
      <c r="C41" s="31"/>
      <c r="D41" s="32"/>
      <c r="E41" s="32"/>
      <c r="F41" s="32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1:19" ht="21" customHeight="1">
      <c r="A42" s="364" t="s">
        <v>124</v>
      </c>
      <c r="B42" s="364"/>
      <c r="C42" s="41" t="s">
        <v>26</v>
      </c>
      <c r="D42" s="28">
        <v>70262</v>
      </c>
      <c r="E42" s="42">
        <v>43537</v>
      </c>
      <c r="F42" s="275">
        <v>44889</v>
      </c>
      <c r="G42" s="277">
        <v>3693</v>
      </c>
      <c r="H42" s="277">
        <v>4111</v>
      </c>
      <c r="I42" s="277">
        <v>3869</v>
      </c>
      <c r="J42" s="277">
        <v>3977</v>
      </c>
      <c r="K42" s="277">
        <v>3456</v>
      </c>
      <c r="L42" s="277">
        <v>3940</v>
      </c>
      <c r="M42" s="277">
        <v>3441</v>
      </c>
      <c r="N42" s="277">
        <v>3369</v>
      </c>
      <c r="O42" s="277">
        <v>3433</v>
      </c>
      <c r="P42" s="277">
        <v>3672</v>
      </c>
      <c r="Q42" s="277">
        <v>4030</v>
      </c>
      <c r="R42" s="277">
        <v>3898</v>
      </c>
      <c r="S42" s="278">
        <v>3741</v>
      </c>
    </row>
    <row r="43" spans="1:19" ht="15" customHeight="1">
      <c r="A43" s="30" t="s">
        <v>95</v>
      </c>
      <c r="B43" s="30"/>
      <c r="C43" s="30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5" spans="4:19" ht="21" customHeight="1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4:19" ht="21" customHeight="1">
      <c r="D46" s="45"/>
      <c r="E46" s="46"/>
      <c r="F46" s="4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</row>
    <row r="47" spans="4:19" ht="21" customHeight="1">
      <c r="D47" s="45"/>
      <c r="E47" s="46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</row>
    <row r="48" spans="4:19" ht="21" customHeight="1">
      <c r="D48" s="45"/>
      <c r="E48" s="46"/>
      <c r="F48" s="46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</row>
  </sheetData>
  <sheetProtection/>
  <mergeCells count="33"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  <mergeCell ref="A42:B42"/>
    <mergeCell ref="A26:B26"/>
    <mergeCell ref="A28:B28"/>
    <mergeCell ref="A32:B32"/>
    <mergeCell ref="A36:B36"/>
    <mergeCell ref="A38:B38"/>
    <mergeCell ref="A40:B40"/>
    <mergeCell ref="A14:B14"/>
    <mergeCell ref="A16:B16"/>
    <mergeCell ref="F5:F7"/>
    <mergeCell ref="Q6:Q7"/>
    <mergeCell ref="P6:P7"/>
    <mergeCell ref="O6:O7"/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5" zoomScaleNormal="75" zoomScalePageLayoutView="0" workbookViewId="0" topLeftCell="A36">
      <selection activeCell="F62" sqref="F62"/>
    </sheetView>
  </sheetViews>
  <sheetFormatPr defaultColWidth="10.69921875" defaultRowHeight="15"/>
  <cols>
    <col min="1" max="1" width="22.69921875" style="106" customWidth="1"/>
    <col min="2" max="3" width="11.69921875" style="106" customWidth="1"/>
    <col min="4" max="4" width="10.69921875" style="106" customWidth="1"/>
    <col min="5" max="5" width="10.69921875" style="109" customWidth="1"/>
    <col min="6" max="7" width="11.69921875" style="106" customWidth="1"/>
    <col min="8" max="8" width="10.69921875" style="106" customWidth="1"/>
    <col min="9" max="9" width="10.69921875" style="109" customWidth="1"/>
    <col min="10" max="10" width="15.5" style="106" customWidth="1"/>
    <col min="11" max="11" width="14.19921875" style="106" customWidth="1"/>
    <col min="12" max="12" width="10.69921875" style="106" customWidth="1"/>
    <col min="13" max="13" width="11.5" style="109" customWidth="1"/>
    <col min="14" max="14" width="14.69921875" style="106" customWidth="1"/>
    <col min="15" max="15" width="14.5" style="106" customWidth="1"/>
    <col min="16" max="16" width="10.69921875" style="106" customWidth="1"/>
    <col min="17" max="17" width="10.69921875" style="109" customWidth="1"/>
    <col min="18" max="19" width="14.69921875" style="106" customWidth="1"/>
    <col min="20" max="20" width="10.69921875" style="106" customWidth="1"/>
    <col min="21" max="21" width="10.69921875" style="109" customWidth="1"/>
    <col min="22" max="22" width="20.5" style="105" customWidth="1"/>
    <col min="23" max="16384" width="10.69921875" style="106" customWidth="1"/>
  </cols>
  <sheetData>
    <row r="1" spans="1:22" s="101" customFormat="1" ht="19.5" customHeight="1">
      <c r="A1" s="1" t="s">
        <v>279</v>
      </c>
      <c r="E1" s="102"/>
      <c r="I1" s="102"/>
      <c r="M1" s="102"/>
      <c r="Q1" s="102"/>
      <c r="U1" s="103" t="s">
        <v>161</v>
      </c>
      <c r="V1" s="104"/>
    </row>
    <row r="2" spans="1:21" ht="19.5" customHeight="1">
      <c r="A2" s="368" t="s">
        <v>162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ht="19.5" customHeight="1">
      <c r="A3" s="377" t="s">
        <v>163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</row>
    <row r="4" spans="1:21" ht="18" customHeight="1" thickBot="1">
      <c r="A4" s="108"/>
      <c r="U4" s="110" t="s">
        <v>69</v>
      </c>
    </row>
    <row r="5" spans="1:21" ht="21.75" customHeight="1">
      <c r="A5" s="370" t="s">
        <v>164</v>
      </c>
      <c r="B5" s="375" t="s">
        <v>70</v>
      </c>
      <c r="C5" s="373"/>
      <c r="D5" s="373"/>
      <c r="E5" s="374"/>
      <c r="F5" s="375" t="s">
        <v>71</v>
      </c>
      <c r="G5" s="373"/>
      <c r="H5" s="373"/>
      <c r="I5" s="374"/>
      <c r="J5" s="375" t="s">
        <v>72</v>
      </c>
      <c r="K5" s="373"/>
      <c r="L5" s="373"/>
      <c r="M5" s="374"/>
      <c r="N5" s="375" t="s">
        <v>165</v>
      </c>
      <c r="O5" s="373"/>
      <c r="P5" s="373"/>
      <c r="Q5" s="374"/>
      <c r="R5" s="375" t="s">
        <v>73</v>
      </c>
      <c r="S5" s="376"/>
      <c r="T5" s="376"/>
      <c r="U5" s="376"/>
    </row>
    <row r="6" spans="1:21" ht="21.75" customHeight="1">
      <c r="A6" s="371"/>
      <c r="B6" s="111" t="s">
        <v>74</v>
      </c>
      <c r="C6" s="112" t="s">
        <v>58</v>
      </c>
      <c r="D6" s="113" t="s">
        <v>75</v>
      </c>
      <c r="E6" s="114" t="s">
        <v>76</v>
      </c>
      <c r="F6" s="111" t="s">
        <v>74</v>
      </c>
      <c r="G6" s="112" t="s">
        <v>58</v>
      </c>
      <c r="H6" s="113" t="s">
        <v>75</v>
      </c>
      <c r="I6" s="114" t="s">
        <v>76</v>
      </c>
      <c r="J6" s="111" t="s">
        <v>74</v>
      </c>
      <c r="K6" s="112" t="s">
        <v>58</v>
      </c>
      <c r="L6" s="113" t="s">
        <v>75</v>
      </c>
      <c r="M6" s="114" t="s">
        <v>76</v>
      </c>
      <c r="N6" s="111" t="s">
        <v>74</v>
      </c>
      <c r="O6" s="112" t="s">
        <v>58</v>
      </c>
      <c r="P6" s="113" t="s">
        <v>75</v>
      </c>
      <c r="Q6" s="114" t="s">
        <v>76</v>
      </c>
      <c r="R6" s="111" t="s">
        <v>74</v>
      </c>
      <c r="S6" s="112" t="s">
        <v>58</v>
      </c>
      <c r="T6" s="113" t="s">
        <v>75</v>
      </c>
      <c r="U6" s="115" t="s">
        <v>76</v>
      </c>
    </row>
    <row r="7" spans="1:21" ht="21.75" customHeight="1">
      <c r="A7" s="116"/>
      <c r="B7" s="117"/>
      <c r="C7" s="118"/>
      <c r="D7" s="119"/>
      <c r="E7" s="120"/>
      <c r="F7" s="119"/>
      <c r="G7" s="119"/>
      <c r="H7" s="119"/>
      <c r="I7" s="120"/>
      <c r="J7" s="119"/>
      <c r="K7" s="119"/>
      <c r="L7" s="119"/>
      <c r="M7" s="120"/>
      <c r="N7" s="119"/>
      <c r="O7" s="119"/>
      <c r="P7" s="119"/>
      <c r="Q7" s="120"/>
      <c r="R7" s="119"/>
      <c r="S7" s="119"/>
      <c r="T7" s="119"/>
      <c r="U7" s="120"/>
    </row>
    <row r="8" spans="1:22" s="127" customFormat="1" ht="21.75" customHeight="1">
      <c r="A8" s="121" t="s">
        <v>166</v>
      </c>
      <c r="B8" s="122">
        <v>3324</v>
      </c>
      <c r="C8" s="123">
        <f>SUM(C10:C33)</f>
        <v>3190</v>
      </c>
      <c r="D8" s="124">
        <v>100</v>
      </c>
      <c r="E8" s="125">
        <f>(C8-B8)/B8*100</f>
        <v>-4.031287605294826</v>
      </c>
      <c r="F8" s="280">
        <v>94812</v>
      </c>
      <c r="G8" s="123">
        <f>SUM(G10:G33)</f>
        <v>93901</v>
      </c>
      <c r="H8" s="124">
        <v>100</v>
      </c>
      <c r="I8" s="125">
        <f>(G8-F8)/F8*100</f>
        <v>-0.9608488376998693</v>
      </c>
      <c r="J8" s="123">
        <v>204914046</v>
      </c>
      <c r="K8" s="123">
        <v>237422104</v>
      </c>
      <c r="L8" s="124">
        <v>100</v>
      </c>
      <c r="M8" s="125">
        <f>(K8-J8)/J8*100</f>
        <v>15.864240951057107</v>
      </c>
      <c r="N8" s="123">
        <v>197838986</v>
      </c>
      <c r="O8" s="123">
        <v>233839308</v>
      </c>
      <c r="P8" s="124">
        <v>100</v>
      </c>
      <c r="Q8" s="125">
        <f>(O8-N8)/N8*100</f>
        <v>18.19677846508979</v>
      </c>
      <c r="R8" s="123">
        <v>69277838</v>
      </c>
      <c r="S8" s="123">
        <v>78400414</v>
      </c>
      <c r="T8" s="124">
        <v>100</v>
      </c>
      <c r="U8" s="125">
        <f>(S8-R8)/R8*100</f>
        <v>13.168101464136337</v>
      </c>
      <c r="V8" s="126"/>
    </row>
    <row r="9" spans="1:22" s="127" customFormat="1" ht="21.75" customHeight="1">
      <c r="A9" s="121"/>
      <c r="B9" s="122"/>
      <c r="C9" s="123"/>
      <c r="D9" s="124"/>
      <c r="E9" s="125"/>
      <c r="F9" s="280"/>
      <c r="G9" s="123"/>
      <c r="H9" s="124"/>
      <c r="I9" s="128"/>
      <c r="J9" s="123"/>
      <c r="K9" s="123"/>
      <c r="L9" s="124"/>
      <c r="M9" s="125"/>
      <c r="N9" s="123"/>
      <c r="O9" s="123"/>
      <c r="P9" s="124"/>
      <c r="Q9" s="125"/>
      <c r="R9" s="123"/>
      <c r="S9" s="123"/>
      <c r="T9" s="124"/>
      <c r="U9" s="125"/>
      <c r="V9" s="126"/>
    </row>
    <row r="10" spans="1:21" ht="21.75" customHeight="1">
      <c r="A10" s="129" t="s">
        <v>77</v>
      </c>
      <c r="B10" s="117">
        <v>457</v>
      </c>
      <c r="C10" s="118">
        <v>445</v>
      </c>
      <c r="D10" s="130">
        <f>C10/$C$8*100</f>
        <v>13.94984326018809</v>
      </c>
      <c r="E10" s="128">
        <f>(C10-B10)/B10*100</f>
        <v>-2.62582056892779</v>
      </c>
      <c r="F10" s="118">
        <v>11330</v>
      </c>
      <c r="G10" s="118">
        <v>11137</v>
      </c>
      <c r="H10" s="130">
        <f>G10/$G$8*100</f>
        <v>11.860363574402829</v>
      </c>
      <c r="I10" s="128">
        <f aca="true" t="shared" si="0" ref="I10:I33">(G10-F10)/F10*100</f>
        <v>-1.703442188879082</v>
      </c>
      <c r="J10" s="118">
        <v>14093877</v>
      </c>
      <c r="K10" s="118">
        <v>13403837</v>
      </c>
      <c r="L10" s="130">
        <f>K10/$K$8*100</f>
        <v>5.6455724948002315</v>
      </c>
      <c r="M10" s="128">
        <f aca="true" t="shared" si="1" ref="M10:M33">(K10-J10)/J10*100</f>
        <v>-4.896026834915617</v>
      </c>
      <c r="N10" s="118">
        <v>13826020</v>
      </c>
      <c r="O10" s="118">
        <v>13128968</v>
      </c>
      <c r="P10" s="130">
        <f>O10/$O$8*100</f>
        <v>5.614525681028786</v>
      </c>
      <c r="Q10" s="128">
        <f aca="true" t="shared" si="2" ref="Q10:Q33">(O10-N10)/N10*100</f>
        <v>-5.04159548445612</v>
      </c>
      <c r="R10" s="118">
        <v>5858002</v>
      </c>
      <c r="S10" s="118">
        <v>5509333</v>
      </c>
      <c r="T10" s="130">
        <f>S10/$S$8*100</f>
        <v>7.027173351406027</v>
      </c>
      <c r="U10" s="128">
        <f aca="true" t="shared" si="3" ref="U10:U33">(S10-R10)/R10*100</f>
        <v>-5.952012307267904</v>
      </c>
    </row>
    <row r="11" spans="1:21" ht="21.75" customHeight="1">
      <c r="A11" s="129" t="s">
        <v>78</v>
      </c>
      <c r="B11" s="117">
        <v>38</v>
      </c>
      <c r="C11" s="118">
        <v>39</v>
      </c>
      <c r="D11" s="130">
        <f aca="true" t="shared" si="4" ref="D11:D33">C11/$C$8*100</f>
        <v>1.2225705329153604</v>
      </c>
      <c r="E11" s="128">
        <f aca="true" t="shared" si="5" ref="E11:E33">(C11-B11)/B11*100</f>
        <v>2.631578947368421</v>
      </c>
      <c r="F11" s="118">
        <v>700</v>
      </c>
      <c r="G11" s="118">
        <v>542</v>
      </c>
      <c r="H11" s="130">
        <f aca="true" t="shared" si="6" ref="H11:H33">G11/$G$8*100</f>
        <v>0.5772036506533477</v>
      </c>
      <c r="I11" s="128">
        <f t="shared" si="0"/>
        <v>-22.57142857142857</v>
      </c>
      <c r="J11" s="118">
        <v>3336285</v>
      </c>
      <c r="K11" s="118">
        <v>1012828</v>
      </c>
      <c r="L11" s="130">
        <f aca="true" t="shared" si="7" ref="L11:L33">K11/$K$8*100</f>
        <v>0.4265938103218898</v>
      </c>
      <c r="M11" s="128">
        <f t="shared" si="1"/>
        <v>-69.64204197183395</v>
      </c>
      <c r="N11" s="118">
        <v>3251576</v>
      </c>
      <c r="O11" s="118">
        <v>903391</v>
      </c>
      <c r="P11" s="130">
        <f aca="true" t="shared" si="8" ref="P11:P33">O11/$O$8*100</f>
        <v>0.386329829542602</v>
      </c>
      <c r="Q11" s="128">
        <f t="shared" si="2"/>
        <v>-72.21682654811083</v>
      </c>
      <c r="R11" s="118">
        <v>1138582</v>
      </c>
      <c r="S11" s="118">
        <v>521063</v>
      </c>
      <c r="T11" s="130">
        <f aca="true" t="shared" si="9" ref="T11:T33">S11/$S$8*100</f>
        <v>0.6646176638812137</v>
      </c>
      <c r="U11" s="128">
        <f t="shared" si="3"/>
        <v>-54.23579505033453</v>
      </c>
    </row>
    <row r="12" spans="1:21" ht="21.75" customHeight="1">
      <c r="A12" s="129" t="s">
        <v>36</v>
      </c>
      <c r="B12" s="117">
        <v>635</v>
      </c>
      <c r="C12" s="118">
        <v>587</v>
      </c>
      <c r="D12" s="130">
        <f t="shared" si="4"/>
        <v>18.401253918495296</v>
      </c>
      <c r="E12" s="128">
        <f t="shared" si="5"/>
        <v>-7.559055118110236</v>
      </c>
      <c r="F12" s="118">
        <v>11240</v>
      </c>
      <c r="G12" s="118">
        <v>10906</v>
      </c>
      <c r="H12" s="130">
        <f t="shared" si="6"/>
        <v>11.614359804474926</v>
      </c>
      <c r="I12" s="128">
        <f t="shared" si="0"/>
        <v>-2.9715302491103204</v>
      </c>
      <c r="J12" s="118">
        <v>16805102</v>
      </c>
      <c r="K12" s="118">
        <v>18063287</v>
      </c>
      <c r="L12" s="130">
        <f t="shared" si="7"/>
        <v>7.60808985165088</v>
      </c>
      <c r="M12" s="128">
        <f t="shared" si="1"/>
        <v>7.486922721444951</v>
      </c>
      <c r="N12" s="118">
        <v>16271149</v>
      </c>
      <c r="O12" s="118">
        <v>17580026</v>
      </c>
      <c r="P12" s="130">
        <f t="shared" si="8"/>
        <v>7.517994365600843</v>
      </c>
      <c r="Q12" s="128">
        <f t="shared" si="2"/>
        <v>8.044158405776997</v>
      </c>
      <c r="R12" s="118">
        <v>6989643</v>
      </c>
      <c r="S12" s="118">
        <v>7181905</v>
      </c>
      <c r="T12" s="130">
        <f t="shared" si="9"/>
        <v>9.160544738960178</v>
      </c>
      <c r="U12" s="128">
        <f t="shared" si="3"/>
        <v>2.7506698124639555</v>
      </c>
    </row>
    <row r="13" spans="1:21" ht="21.75" customHeight="1">
      <c r="A13" s="129" t="s">
        <v>79</v>
      </c>
      <c r="B13" s="117">
        <v>83</v>
      </c>
      <c r="C13" s="118">
        <v>83</v>
      </c>
      <c r="D13" s="130">
        <f t="shared" si="4"/>
        <v>2.6018808777429467</v>
      </c>
      <c r="E13" s="128">
        <f t="shared" si="5"/>
        <v>0</v>
      </c>
      <c r="F13" s="118">
        <v>1012</v>
      </c>
      <c r="G13" s="118">
        <v>997</v>
      </c>
      <c r="H13" s="130">
        <f t="shared" si="6"/>
        <v>1.0617565308143684</v>
      </c>
      <c r="I13" s="128">
        <f t="shared" si="0"/>
        <v>-1.4822134387351777</v>
      </c>
      <c r="J13" s="118">
        <v>1768401</v>
      </c>
      <c r="K13" s="118">
        <v>1881144</v>
      </c>
      <c r="L13" s="130">
        <f t="shared" si="7"/>
        <v>0.7923204993583917</v>
      </c>
      <c r="M13" s="128">
        <f t="shared" si="1"/>
        <v>6.375420507000391</v>
      </c>
      <c r="N13" s="118">
        <v>1626422</v>
      </c>
      <c r="O13" s="118">
        <v>1656717</v>
      </c>
      <c r="P13" s="130">
        <f t="shared" si="8"/>
        <v>0.7084852474845675</v>
      </c>
      <c r="Q13" s="128">
        <f t="shared" si="2"/>
        <v>1.8626777060320139</v>
      </c>
      <c r="R13" s="118">
        <v>660754</v>
      </c>
      <c r="S13" s="118">
        <v>741168</v>
      </c>
      <c r="T13" s="130">
        <f t="shared" si="9"/>
        <v>0.9453623548467486</v>
      </c>
      <c r="U13" s="128">
        <f t="shared" si="3"/>
        <v>12.170036049725011</v>
      </c>
    </row>
    <row r="14" spans="1:21" ht="21.75" customHeight="1">
      <c r="A14" s="129" t="s">
        <v>80</v>
      </c>
      <c r="B14" s="117">
        <v>95</v>
      </c>
      <c r="C14" s="118">
        <v>89</v>
      </c>
      <c r="D14" s="130">
        <f t="shared" si="4"/>
        <v>2.7899686520376177</v>
      </c>
      <c r="E14" s="128">
        <f t="shared" si="5"/>
        <v>-6.315789473684211</v>
      </c>
      <c r="F14" s="118">
        <v>2279</v>
      </c>
      <c r="G14" s="118">
        <v>2417</v>
      </c>
      <c r="H14" s="130">
        <f t="shared" si="6"/>
        <v>2.5739874974707404</v>
      </c>
      <c r="I14" s="128">
        <f t="shared" si="0"/>
        <v>6.0552874067573494</v>
      </c>
      <c r="J14" s="118">
        <v>4681750</v>
      </c>
      <c r="K14" s="118">
        <v>6178806</v>
      </c>
      <c r="L14" s="130">
        <f t="shared" si="7"/>
        <v>2.602456088081841</v>
      </c>
      <c r="M14" s="128">
        <f t="shared" si="1"/>
        <v>31.976419074064182</v>
      </c>
      <c r="N14" s="118">
        <v>4486904</v>
      </c>
      <c r="O14" s="118">
        <v>6135831</v>
      </c>
      <c r="P14" s="130">
        <f t="shared" si="8"/>
        <v>2.623951914876519</v>
      </c>
      <c r="Q14" s="128">
        <f t="shared" si="2"/>
        <v>36.74977222601598</v>
      </c>
      <c r="R14" s="118">
        <v>1895382</v>
      </c>
      <c r="S14" s="118">
        <v>3626253</v>
      </c>
      <c r="T14" s="130">
        <f t="shared" si="9"/>
        <v>4.625298279674901</v>
      </c>
      <c r="U14" s="128">
        <f t="shared" si="3"/>
        <v>91.32043039345103</v>
      </c>
    </row>
    <row r="15" spans="1:21" ht="21.75" customHeight="1">
      <c r="A15" s="129" t="s">
        <v>81</v>
      </c>
      <c r="B15" s="117">
        <v>77</v>
      </c>
      <c r="C15" s="118">
        <v>77</v>
      </c>
      <c r="D15" s="130">
        <f t="shared" si="4"/>
        <v>2.413793103448276</v>
      </c>
      <c r="E15" s="128">
        <f t="shared" si="5"/>
        <v>0</v>
      </c>
      <c r="F15" s="118">
        <v>1278</v>
      </c>
      <c r="G15" s="118">
        <v>1242</v>
      </c>
      <c r="H15" s="130">
        <f t="shared" si="6"/>
        <v>1.3226696201318409</v>
      </c>
      <c r="I15" s="128">
        <f t="shared" si="0"/>
        <v>-2.8169014084507045</v>
      </c>
      <c r="J15" s="118">
        <v>2275210</v>
      </c>
      <c r="K15" s="118">
        <v>2350233</v>
      </c>
      <c r="L15" s="130">
        <f t="shared" si="7"/>
        <v>0.9898964588402435</v>
      </c>
      <c r="M15" s="128">
        <f t="shared" si="1"/>
        <v>3.297409909414955</v>
      </c>
      <c r="N15" s="118">
        <v>2225379</v>
      </c>
      <c r="O15" s="118">
        <v>2271669</v>
      </c>
      <c r="P15" s="130">
        <f t="shared" si="8"/>
        <v>0.971465840978284</v>
      </c>
      <c r="Q15" s="128">
        <f t="shared" si="2"/>
        <v>2.0800951208760394</v>
      </c>
      <c r="R15" s="118">
        <v>907022</v>
      </c>
      <c r="S15" s="118">
        <v>963188</v>
      </c>
      <c r="T15" s="130">
        <f t="shared" si="9"/>
        <v>1.2285496349547338</v>
      </c>
      <c r="U15" s="128">
        <f t="shared" si="3"/>
        <v>6.192352555946823</v>
      </c>
    </row>
    <row r="16" spans="1:21" ht="21.75" customHeight="1">
      <c r="A16" s="129" t="s">
        <v>82</v>
      </c>
      <c r="B16" s="117">
        <v>164</v>
      </c>
      <c r="C16" s="118">
        <v>153</v>
      </c>
      <c r="D16" s="130">
        <f t="shared" si="4"/>
        <v>4.7962382445141065</v>
      </c>
      <c r="E16" s="128">
        <f t="shared" si="5"/>
        <v>-6.707317073170732</v>
      </c>
      <c r="F16" s="118">
        <v>4033</v>
      </c>
      <c r="G16" s="118">
        <v>3816</v>
      </c>
      <c r="H16" s="130">
        <f t="shared" si="6"/>
        <v>4.063854485042758</v>
      </c>
      <c r="I16" s="128">
        <f t="shared" si="0"/>
        <v>-5.380609967765931</v>
      </c>
      <c r="J16" s="118">
        <v>7321962</v>
      </c>
      <c r="K16" s="118">
        <v>7065689</v>
      </c>
      <c r="L16" s="130">
        <f t="shared" si="7"/>
        <v>2.976003026238871</v>
      </c>
      <c r="M16" s="128">
        <f t="shared" si="1"/>
        <v>-3.500059137154768</v>
      </c>
      <c r="N16" s="118">
        <v>7011292</v>
      </c>
      <c r="O16" s="118">
        <v>6743665</v>
      </c>
      <c r="P16" s="130">
        <f t="shared" si="8"/>
        <v>2.883888537679046</v>
      </c>
      <c r="Q16" s="128">
        <f t="shared" si="2"/>
        <v>-3.817085353170286</v>
      </c>
      <c r="R16" s="118">
        <v>3412693</v>
      </c>
      <c r="S16" s="118">
        <v>3126916</v>
      </c>
      <c r="T16" s="130">
        <f t="shared" si="9"/>
        <v>3.9883922041534117</v>
      </c>
      <c r="U16" s="128">
        <f t="shared" si="3"/>
        <v>-8.373943979139055</v>
      </c>
    </row>
    <row r="17" spans="1:22" ht="21.75" customHeight="1">
      <c r="A17" s="129" t="s">
        <v>35</v>
      </c>
      <c r="B17" s="117">
        <v>27</v>
      </c>
      <c r="C17" s="118">
        <v>27</v>
      </c>
      <c r="D17" s="130">
        <f t="shared" si="4"/>
        <v>0.8463949843260188</v>
      </c>
      <c r="E17" s="128">
        <f t="shared" si="5"/>
        <v>0</v>
      </c>
      <c r="F17" s="118">
        <v>1529</v>
      </c>
      <c r="G17" s="118">
        <v>1540</v>
      </c>
      <c r="H17" s="130">
        <f t="shared" si="6"/>
        <v>1.6400251328526854</v>
      </c>
      <c r="I17" s="128">
        <f t="shared" si="0"/>
        <v>0.7194244604316548</v>
      </c>
      <c r="J17" s="118">
        <v>9857416</v>
      </c>
      <c r="K17" s="118">
        <v>10405891</v>
      </c>
      <c r="L17" s="130">
        <f t="shared" si="7"/>
        <v>4.382865295473921</v>
      </c>
      <c r="M17" s="128">
        <f t="shared" si="1"/>
        <v>5.564084948834461</v>
      </c>
      <c r="N17" s="118">
        <v>9563008</v>
      </c>
      <c r="O17" s="118">
        <v>10328743</v>
      </c>
      <c r="P17" s="130">
        <f t="shared" si="8"/>
        <v>4.417025986067321</v>
      </c>
      <c r="Q17" s="128">
        <f t="shared" si="2"/>
        <v>8.00726089531662</v>
      </c>
      <c r="R17" s="118">
        <v>4931017</v>
      </c>
      <c r="S17" s="118">
        <v>5615489</v>
      </c>
      <c r="T17" s="130">
        <f t="shared" si="9"/>
        <v>7.162575697623229</v>
      </c>
      <c r="U17" s="128">
        <f t="shared" si="3"/>
        <v>13.880949913577664</v>
      </c>
      <c r="V17" s="106"/>
    </row>
    <row r="18" spans="1:22" ht="21.75" customHeight="1">
      <c r="A18" s="129" t="s">
        <v>83</v>
      </c>
      <c r="B18" s="117">
        <v>8</v>
      </c>
      <c r="C18" s="118">
        <v>8</v>
      </c>
      <c r="D18" s="130">
        <f t="shared" si="4"/>
        <v>0.25078369905956116</v>
      </c>
      <c r="E18" s="128">
        <f t="shared" si="5"/>
        <v>0</v>
      </c>
      <c r="F18" s="118">
        <v>85</v>
      </c>
      <c r="G18" s="118">
        <v>87</v>
      </c>
      <c r="H18" s="130">
        <f t="shared" si="6"/>
        <v>0.09265077049232703</v>
      </c>
      <c r="I18" s="128">
        <f t="shared" si="0"/>
        <v>2.3529411764705883</v>
      </c>
      <c r="J18" s="131" t="s">
        <v>120</v>
      </c>
      <c r="K18" s="131" t="s">
        <v>120</v>
      </c>
      <c r="L18" s="131" t="s">
        <v>120</v>
      </c>
      <c r="M18" s="131" t="s">
        <v>120</v>
      </c>
      <c r="N18" s="131" t="s">
        <v>120</v>
      </c>
      <c r="O18" s="131" t="s">
        <v>120</v>
      </c>
      <c r="P18" s="131" t="s">
        <v>120</v>
      </c>
      <c r="Q18" s="131" t="s">
        <v>120</v>
      </c>
      <c r="R18" s="131" t="s">
        <v>120</v>
      </c>
      <c r="S18" s="131" t="s">
        <v>120</v>
      </c>
      <c r="T18" s="131" t="s">
        <v>120</v>
      </c>
      <c r="U18" s="131" t="s">
        <v>120</v>
      </c>
      <c r="V18" s="106"/>
    </row>
    <row r="19" spans="1:22" ht="21.75" customHeight="1">
      <c r="A19" s="129" t="s">
        <v>123</v>
      </c>
      <c r="B19" s="117">
        <v>120</v>
      </c>
      <c r="C19" s="118">
        <v>120</v>
      </c>
      <c r="D19" s="130">
        <f t="shared" si="4"/>
        <v>3.761755485893417</v>
      </c>
      <c r="E19" s="128">
        <f t="shared" si="5"/>
        <v>0</v>
      </c>
      <c r="F19" s="119">
        <v>3286</v>
      </c>
      <c r="G19" s="118">
        <v>3285</v>
      </c>
      <c r="H19" s="130">
        <f t="shared" si="6"/>
        <v>3.498365299624072</v>
      </c>
      <c r="I19" s="128">
        <f t="shared" si="0"/>
        <v>-0.030432136335970784</v>
      </c>
      <c r="J19" s="119">
        <v>6182178</v>
      </c>
      <c r="K19" s="131">
        <v>6169246</v>
      </c>
      <c r="L19" s="130">
        <f t="shared" si="7"/>
        <v>2.5984295042722727</v>
      </c>
      <c r="M19" s="128">
        <f t="shared" si="1"/>
        <v>-0.2091819420275508</v>
      </c>
      <c r="N19" s="119">
        <v>5807836</v>
      </c>
      <c r="O19" s="131">
        <v>5802961</v>
      </c>
      <c r="P19" s="130">
        <f t="shared" si="8"/>
        <v>2.4816020238992498</v>
      </c>
      <c r="Q19" s="128">
        <f t="shared" si="2"/>
        <v>-0.08393832057241285</v>
      </c>
      <c r="R19" s="119">
        <v>2319734</v>
      </c>
      <c r="S19" s="131">
        <v>2362670</v>
      </c>
      <c r="T19" s="130">
        <f t="shared" si="9"/>
        <v>3.013593780257334</v>
      </c>
      <c r="U19" s="128">
        <f t="shared" si="3"/>
        <v>1.8509018706455136</v>
      </c>
      <c r="V19" s="106"/>
    </row>
    <row r="20" spans="1:22" ht="21.75" customHeight="1">
      <c r="A20" s="129" t="s">
        <v>84</v>
      </c>
      <c r="B20" s="117">
        <v>13</v>
      </c>
      <c r="C20" s="118">
        <v>14</v>
      </c>
      <c r="D20" s="130">
        <f t="shared" si="4"/>
        <v>0.438871473354232</v>
      </c>
      <c r="E20" s="128">
        <f t="shared" si="5"/>
        <v>7.6923076923076925</v>
      </c>
      <c r="F20" s="118">
        <v>224</v>
      </c>
      <c r="G20" s="118">
        <v>247</v>
      </c>
      <c r="H20" s="130">
        <f t="shared" si="6"/>
        <v>0.2630429920874112</v>
      </c>
      <c r="I20" s="128">
        <f t="shared" si="0"/>
        <v>10.267857142857142</v>
      </c>
      <c r="J20" s="118">
        <v>290587</v>
      </c>
      <c r="K20" s="118">
        <v>303664</v>
      </c>
      <c r="L20" s="130">
        <f t="shared" si="7"/>
        <v>0.127900475517646</v>
      </c>
      <c r="M20" s="128">
        <f t="shared" si="1"/>
        <v>4.500201316645273</v>
      </c>
      <c r="N20" s="118">
        <v>289131</v>
      </c>
      <c r="O20" s="118">
        <v>301974</v>
      </c>
      <c r="P20" s="130">
        <f t="shared" si="8"/>
        <v>0.12913739891840598</v>
      </c>
      <c r="Q20" s="128">
        <f t="shared" si="2"/>
        <v>4.4419311661496</v>
      </c>
      <c r="R20" s="118">
        <v>104140</v>
      </c>
      <c r="S20" s="118">
        <v>108714</v>
      </c>
      <c r="T20" s="130">
        <f t="shared" si="9"/>
        <v>0.13866508408998962</v>
      </c>
      <c r="U20" s="128">
        <f t="shared" si="3"/>
        <v>4.392164394084886</v>
      </c>
      <c r="V20" s="106"/>
    </row>
    <row r="21" spans="1:22" ht="21.75" customHeight="1">
      <c r="A21" s="129" t="s">
        <v>85</v>
      </c>
      <c r="B21" s="117">
        <v>2</v>
      </c>
      <c r="C21" s="118">
        <v>2</v>
      </c>
      <c r="D21" s="130">
        <f t="shared" si="4"/>
        <v>0.06269592476489029</v>
      </c>
      <c r="E21" s="128">
        <f t="shared" si="5"/>
        <v>0</v>
      </c>
      <c r="F21" s="118">
        <v>30</v>
      </c>
      <c r="G21" s="118">
        <v>33</v>
      </c>
      <c r="H21" s="130">
        <f t="shared" si="6"/>
        <v>0.03514339570398611</v>
      </c>
      <c r="I21" s="128">
        <f t="shared" si="0"/>
        <v>10</v>
      </c>
      <c r="J21" s="131" t="s">
        <v>120</v>
      </c>
      <c r="K21" s="131" t="s">
        <v>120</v>
      </c>
      <c r="L21" s="131" t="s">
        <v>120</v>
      </c>
      <c r="M21" s="131" t="s">
        <v>120</v>
      </c>
      <c r="N21" s="131" t="s">
        <v>120</v>
      </c>
      <c r="O21" s="131" t="s">
        <v>120</v>
      </c>
      <c r="P21" s="131" t="s">
        <v>120</v>
      </c>
      <c r="Q21" s="131" t="s">
        <v>120</v>
      </c>
      <c r="R21" s="131" t="s">
        <v>120</v>
      </c>
      <c r="S21" s="131" t="s">
        <v>120</v>
      </c>
      <c r="T21" s="131" t="s">
        <v>120</v>
      </c>
      <c r="U21" s="131" t="s">
        <v>120</v>
      </c>
      <c r="V21" s="106"/>
    </row>
    <row r="22" spans="1:22" ht="21.75" customHeight="1">
      <c r="A22" s="129" t="s">
        <v>86</v>
      </c>
      <c r="B22" s="117">
        <v>206</v>
      </c>
      <c r="C22" s="118">
        <v>197</v>
      </c>
      <c r="D22" s="130">
        <f t="shared" si="4"/>
        <v>6.175548589341693</v>
      </c>
      <c r="E22" s="128">
        <f t="shared" si="5"/>
        <v>-4.368932038834951</v>
      </c>
      <c r="F22" s="119">
        <v>3176</v>
      </c>
      <c r="G22" s="118">
        <v>3064</v>
      </c>
      <c r="H22" s="130">
        <f t="shared" si="6"/>
        <v>3.2630110435458626</v>
      </c>
      <c r="I22" s="128">
        <f t="shared" si="0"/>
        <v>-3.5264483627204033</v>
      </c>
      <c r="J22" s="119">
        <v>4947855</v>
      </c>
      <c r="K22" s="131">
        <v>5127690</v>
      </c>
      <c r="L22" s="130">
        <f t="shared" si="7"/>
        <v>2.159735725364476</v>
      </c>
      <c r="M22" s="128">
        <f t="shared" si="1"/>
        <v>3.6346052986597224</v>
      </c>
      <c r="N22" s="119">
        <v>4621362</v>
      </c>
      <c r="O22" s="131">
        <v>4918572</v>
      </c>
      <c r="P22" s="130">
        <f t="shared" si="8"/>
        <v>2.1033982875111827</v>
      </c>
      <c r="Q22" s="128">
        <f t="shared" si="2"/>
        <v>6.431220925779025</v>
      </c>
      <c r="R22" s="119">
        <v>2450087</v>
      </c>
      <c r="S22" s="131">
        <v>2714519</v>
      </c>
      <c r="T22" s="130">
        <f t="shared" si="9"/>
        <v>3.4623784001956928</v>
      </c>
      <c r="U22" s="128">
        <f t="shared" si="3"/>
        <v>10.792759604046713</v>
      </c>
      <c r="V22" s="106"/>
    </row>
    <row r="23" spans="1:22" ht="21.75" customHeight="1">
      <c r="A23" s="129" t="s">
        <v>87</v>
      </c>
      <c r="B23" s="117">
        <v>59</v>
      </c>
      <c r="C23" s="118">
        <v>57</v>
      </c>
      <c r="D23" s="130">
        <f t="shared" si="4"/>
        <v>1.7868338557993733</v>
      </c>
      <c r="E23" s="128">
        <f t="shared" si="5"/>
        <v>-3.389830508474576</v>
      </c>
      <c r="F23" s="118">
        <v>1237</v>
      </c>
      <c r="G23" s="118">
        <v>1339</v>
      </c>
      <c r="H23" s="130">
        <f t="shared" si="6"/>
        <v>1.4259699044738607</v>
      </c>
      <c r="I23" s="128">
        <f t="shared" si="0"/>
        <v>8.24575586095392</v>
      </c>
      <c r="J23" s="118">
        <v>2533141</v>
      </c>
      <c r="K23" s="118">
        <v>3724108</v>
      </c>
      <c r="L23" s="130">
        <f t="shared" si="7"/>
        <v>1.5685599349250143</v>
      </c>
      <c r="M23" s="128">
        <f t="shared" si="1"/>
        <v>47.01542472369284</v>
      </c>
      <c r="N23" s="118">
        <v>2597915</v>
      </c>
      <c r="O23" s="118">
        <v>3417710</v>
      </c>
      <c r="P23" s="130">
        <f t="shared" si="8"/>
        <v>1.4615635109559937</v>
      </c>
      <c r="Q23" s="128">
        <f t="shared" si="2"/>
        <v>31.55588231331664</v>
      </c>
      <c r="R23" s="118">
        <v>866340</v>
      </c>
      <c r="S23" s="118">
        <v>1274643</v>
      </c>
      <c r="T23" s="130">
        <f t="shared" si="9"/>
        <v>1.6258115677807519</v>
      </c>
      <c r="U23" s="128">
        <f t="shared" si="3"/>
        <v>47.12964886765011</v>
      </c>
      <c r="V23" s="106"/>
    </row>
    <row r="24" spans="1:22" ht="21.75" customHeight="1">
      <c r="A24" s="129" t="s">
        <v>88</v>
      </c>
      <c r="B24" s="117">
        <v>23</v>
      </c>
      <c r="C24" s="118">
        <v>25</v>
      </c>
      <c r="D24" s="130">
        <f t="shared" si="4"/>
        <v>0.7836990595611284</v>
      </c>
      <c r="E24" s="128">
        <f t="shared" si="5"/>
        <v>8.695652173913043</v>
      </c>
      <c r="F24" s="118">
        <v>944</v>
      </c>
      <c r="G24" s="118">
        <v>1040</v>
      </c>
      <c r="H24" s="130">
        <f t="shared" si="6"/>
        <v>1.1075494403680473</v>
      </c>
      <c r="I24" s="128">
        <f t="shared" si="0"/>
        <v>10.16949152542373</v>
      </c>
      <c r="J24" s="118">
        <v>3819505</v>
      </c>
      <c r="K24" s="118">
        <v>4118616</v>
      </c>
      <c r="L24" s="130">
        <f t="shared" si="7"/>
        <v>1.734723065212159</v>
      </c>
      <c r="M24" s="128">
        <f t="shared" si="1"/>
        <v>7.831145658927008</v>
      </c>
      <c r="N24" s="118">
        <v>3781856</v>
      </c>
      <c r="O24" s="118">
        <v>4098581</v>
      </c>
      <c r="P24" s="130">
        <f t="shared" si="8"/>
        <v>1.7527339757608247</v>
      </c>
      <c r="Q24" s="128">
        <f t="shared" si="2"/>
        <v>8.3748561552846</v>
      </c>
      <c r="R24" s="118">
        <v>1607369</v>
      </c>
      <c r="S24" s="118">
        <v>1514655</v>
      </c>
      <c r="T24" s="130">
        <f t="shared" si="9"/>
        <v>1.9319477062965509</v>
      </c>
      <c r="U24" s="128">
        <f t="shared" si="3"/>
        <v>-5.768059481052577</v>
      </c>
      <c r="V24" s="106"/>
    </row>
    <row r="25" spans="1:22" ht="21.75" customHeight="1">
      <c r="A25" s="129" t="s">
        <v>89</v>
      </c>
      <c r="B25" s="117">
        <v>329</v>
      </c>
      <c r="C25" s="118">
        <v>305</v>
      </c>
      <c r="D25" s="130">
        <f t="shared" si="4"/>
        <v>9.561128526645767</v>
      </c>
      <c r="E25" s="128">
        <f t="shared" si="5"/>
        <v>-7.29483282674772</v>
      </c>
      <c r="F25" s="118">
        <v>6563</v>
      </c>
      <c r="G25" s="118">
        <v>6440</v>
      </c>
      <c r="H25" s="130">
        <f t="shared" si="6"/>
        <v>6.858286919202139</v>
      </c>
      <c r="I25" s="128">
        <f t="shared" si="0"/>
        <v>-1.8741429224440043</v>
      </c>
      <c r="J25" s="118">
        <v>11804880</v>
      </c>
      <c r="K25" s="118">
        <v>11544127</v>
      </c>
      <c r="L25" s="130">
        <f t="shared" si="7"/>
        <v>4.8622797985144635</v>
      </c>
      <c r="M25" s="128">
        <f t="shared" si="1"/>
        <v>-2.2088576927507946</v>
      </c>
      <c r="N25" s="118">
        <v>11776490</v>
      </c>
      <c r="O25" s="118">
        <v>11174203</v>
      </c>
      <c r="P25" s="130">
        <f t="shared" si="8"/>
        <v>4.778581965355457</v>
      </c>
      <c r="Q25" s="128">
        <f t="shared" si="2"/>
        <v>-5.114316744632739</v>
      </c>
      <c r="R25" s="118">
        <v>4996720</v>
      </c>
      <c r="S25" s="118">
        <v>4541900</v>
      </c>
      <c r="T25" s="130">
        <f t="shared" si="9"/>
        <v>5.793209204226906</v>
      </c>
      <c r="U25" s="128">
        <f t="shared" si="3"/>
        <v>-9.102371155477993</v>
      </c>
      <c r="V25" s="106"/>
    </row>
    <row r="26" spans="1:22" ht="21.75" customHeight="1">
      <c r="A26" s="129" t="s">
        <v>90</v>
      </c>
      <c r="B26" s="117">
        <v>113</v>
      </c>
      <c r="C26" s="118">
        <v>107</v>
      </c>
      <c r="D26" s="130">
        <f t="shared" si="4"/>
        <v>3.35423197492163</v>
      </c>
      <c r="E26" s="128">
        <f t="shared" si="5"/>
        <v>-5.3097345132743365</v>
      </c>
      <c r="F26" s="118">
        <v>3917</v>
      </c>
      <c r="G26" s="118">
        <v>3883</v>
      </c>
      <c r="H26" s="130">
        <f t="shared" si="6"/>
        <v>4.135206227835699</v>
      </c>
      <c r="I26" s="128">
        <f t="shared" si="0"/>
        <v>-0.8680112330865458</v>
      </c>
      <c r="J26" s="118">
        <v>9568872</v>
      </c>
      <c r="K26" s="118">
        <v>8120753</v>
      </c>
      <c r="L26" s="130">
        <f t="shared" si="7"/>
        <v>3.420386250136171</v>
      </c>
      <c r="M26" s="128">
        <f t="shared" si="1"/>
        <v>-15.133643756547272</v>
      </c>
      <c r="N26" s="118">
        <v>9091848</v>
      </c>
      <c r="O26" s="118">
        <v>7595489</v>
      </c>
      <c r="P26" s="130">
        <f t="shared" si="8"/>
        <v>3.248166044008307</v>
      </c>
      <c r="Q26" s="128">
        <f t="shared" si="2"/>
        <v>-16.458249192023448</v>
      </c>
      <c r="R26" s="118">
        <v>3336457</v>
      </c>
      <c r="S26" s="118">
        <v>3184419</v>
      </c>
      <c r="T26" s="130">
        <f t="shared" si="9"/>
        <v>4.0617374801107555</v>
      </c>
      <c r="U26" s="128">
        <f t="shared" si="3"/>
        <v>-4.556869757350387</v>
      </c>
      <c r="V26" s="106"/>
    </row>
    <row r="27" spans="1:22" ht="21.75" customHeight="1">
      <c r="A27" s="129" t="s">
        <v>91</v>
      </c>
      <c r="B27" s="117">
        <v>426</v>
      </c>
      <c r="C27" s="118">
        <v>430</v>
      </c>
      <c r="D27" s="130">
        <f t="shared" si="4"/>
        <v>13.479623824451412</v>
      </c>
      <c r="E27" s="128">
        <f t="shared" si="5"/>
        <v>0.9389671361502347</v>
      </c>
      <c r="F27" s="118">
        <v>15776</v>
      </c>
      <c r="G27" s="118">
        <v>16240</v>
      </c>
      <c r="H27" s="130">
        <f t="shared" si="6"/>
        <v>17.294810491901043</v>
      </c>
      <c r="I27" s="128">
        <f t="shared" si="0"/>
        <v>2.941176470588235</v>
      </c>
      <c r="J27" s="118">
        <v>34181081</v>
      </c>
      <c r="K27" s="118">
        <v>44893519</v>
      </c>
      <c r="L27" s="130">
        <f t="shared" si="7"/>
        <v>18.908736062755136</v>
      </c>
      <c r="M27" s="128">
        <f t="shared" si="1"/>
        <v>31.340255154598534</v>
      </c>
      <c r="N27" s="118">
        <v>32060814</v>
      </c>
      <c r="O27" s="118">
        <v>45177058</v>
      </c>
      <c r="P27" s="130">
        <f t="shared" si="8"/>
        <v>19.319702229019597</v>
      </c>
      <c r="Q27" s="128">
        <f t="shared" si="2"/>
        <v>40.91051462386451</v>
      </c>
      <c r="R27" s="118">
        <v>7948835</v>
      </c>
      <c r="S27" s="118">
        <v>10595185</v>
      </c>
      <c r="T27" s="130">
        <f t="shared" si="9"/>
        <v>13.514195218407904</v>
      </c>
      <c r="U27" s="128">
        <f t="shared" si="3"/>
        <v>33.292300066613535</v>
      </c>
      <c r="V27" s="106"/>
    </row>
    <row r="28" spans="1:22" ht="21.75" customHeight="1">
      <c r="A28" s="129" t="s">
        <v>92</v>
      </c>
      <c r="B28" s="117">
        <v>24</v>
      </c>
      <c r="C28" s="118">
        <v>21</v>
      </c>
      <c r="D28" s="130">
        <f t="shared" si="4"/>
        <v>0.658307210031348</v>
      </c>
      <c r="E28" s="128">
        <f t="shared" si="5"/>
        <v>-12.5</v>
      </c>
      <c r="F28" s="118">
        <v>1042</v>
      </c>
      <c r="G28" s="118">
        <v>1160</v>
      </c>
      <c r="H28" s="130">
        <f t="shared" si="6"/>
        <v>1.2353436065643604</v>
      </c>
      <c r="I28" s="128">
        <f t="shared" si="0"/>
        <v>11.324376199616124</v>
      </c>
      <c r="J28" s="118">
        <v>1974940</v>
      </c>
      <c r="K28" s="118">
        <v>2724966</v>
      </c>
      <c r="L28" s="130">
        <f t="shared" si="7"/>
        <v>1.1477305415505878</v>
      </c>
      <c r="M28" s="128">
        <f t="shared" si="1"/>
        <v>37.97715373631604</v>
      </c>
      <c r="N28" s="118">
        <v>1903775</v>
      </c>
      <c r="O28" s="118">
        <v>2672736</v>
      </c>
      <c r="P28" s="130">
        <f t="shared" si="8"/>
        <v>1.1429797765224312</v>
      </c>
      <c r="Q28" s="128">
        <f t="shared" si="2"/>
        <v>40.3913802839096</v>
      </c>
      <c r="R28" s="118">
        <v>879406</v>
      </c>
      <c r="S28" s="118">
        <v>1075703</v>
      </c>
      <c r="T28" s="130">
        <f t="shared" si="9"/>
        <v>1.3720629077290332</v>
      </c>
      <c r="U28" s="128">
        <f t="shared" si="3"/>
        <v>22.32154431513999</v>
      </c>
      <c r="V28" s="106"/>
    </row>
    <row r="29" spans="1:22" ht="21.75" customHeight="1">
      <c r="A29" s="129" t="s">
        <v>93</v>
      </c>
      <c r="B29" s="117">
        <v>47</v>
      </c>
      <c r="C29" s="118">
        <v>46</v>
      </c>
      <c r="D29" s="130">
        <f t="shared" si="4"/>
        <v>1.4420062695924765</v>
      </c>
      <c r="E29" s="128">
        <f t="shared" si="5"/>
        <v>-2.127659574468085</v>
      </c>
      <c r="F29" s="118">
        <v>11916</v>
      </c>
      <c r="G29" s="118">
        <v>11134</v>
      </c>
      <c r="H29" s="130">
        <f t="shared" si="6"/>
        <v>11.857168720247921</v>
      </c>
      <c r="I29" s="128">
        <f t="shared" si="0"/>
        <v>-6.562604900973482</v>
      </c>
      <c r="J29" s="118">
        <v>32889659</v>
      </c>
      <c r="K29" s="118">
        <v>51121462</v>
      </c>
      <c r="L29" s="130">
        <f t="shared" si="7"/>
        <v>21.531888201951073</v>
      </c>
      <c r="M29" s="128">
        <f t="shared" si="1"/>
        <v>55.43323814941347</v>
      </c>
      <c r="N29" s="118">
        <v>32321653</v>
      </c>
      <c r="O29" s="118">
        <v>51145341</v>
      </c>
      <c r="P29" s="130">
        <f t="shared" si="8"/>
        <v>21.87200323052615</v>
      </c>
      <c r="Q29" s="128">
        <f t="shared" si="2"/>
        <v>58.23863030767641</v>
      </c>
      <c r="R29" s="118">
        <v>7993912</v>
      </c>
      <c r="S29" s="118">
        <v>11881069</v>
      </c>
      <c r="T29" s="130">
        <f t="shared" si="9"/>
        <v>15.154344720679664</v>
      </c>
      <c r="U29" s="128">
        <f t="shared" si="3"/>
        <v>48.626467241570836</v>
      </c>
      <c r="V29" s="106"/>
    </row>
    <row r="30" spans="1:22" ht="21.75" customHeight="1">
      <c r="A30" s="129" t="s">
        <v>266</v>
      </c>
      <c r="B30" s="117">
        <v>101</v>
      </c>
      <c r="C30" s="118">
        <v>100</v>
      </c>
      <c r="D30" s="130">
        <f t="shared" si="4"/>
        <v>3.1347962382445136</v>
      </c>
      <c r="E30" s="128">
        <f t="shared" si="5"/>
        <v>-0.9900990099009901</v>
      </c>
      <c r="F30" s="118">
        <v>3972</v>
      </c>
      <c r="G30" s="118">
        <v>4268</v>
      </c>
      <c r="H30" s="130">
        <f t="shared" si="6"/>
        <v>4.54521251104887</v>
      </c>
      <c r="I30" s="128">
        <f t="shared" si="0"/>
        <v>7.452165156092648</v>
      </c>
      <c r="J30" s="118">
        <v>6243651</v>
      </c>
      <c r="K30" s="118">
        <v>7909263</v>
      </c>
      <c r="L30" s="130">
        <f t="shared" si="7"/>
        <v>3.3313086131188525</v>
      </c>
      <c r="M30" s="128">
        <f t="shared" si="1"/>
        <v>26.676891453414036</v>
      </c>
      <c r="N30" s="118">
        <v>5813850</v>
      </c>
      <c r="O30" s="118">
        <v>7797010</v>
      </c>
      <c r="P30" s="130">
        <f t="shared" si="8"/>
        <v>3.334345310327381</v>
      </c>
      <c r="Q30" s="128">
        <f t="shared" si="2"/>
        <v>34.11095917507332</v>
      </c>
      <c r="R30" s="118">
        <v>2326121</v>
      </c>
      <c r="S30" s="118">
        <v>2951757</v>
      </c>
      <c r="T30" s="130">
        <f t="shared" si="9"/>
        <v>3.764976292089478</v>
      </c>
      <c r="U30" s="128">
        <f t="shared" si="3"/>
        <v>26.89610729622406</v>
      </c>
      <c r="V30" s="106"/>
    </row>
    <row r="31" spans="1:22" ht="21.75" customHeight="1">
      <c r="A31" s="129" t="s">
        <v>267</v>
      </c>
      <c r="B31" s="117">
        <v>22</v>
      </c>
      <c r="C31" s="118">
        <v>18</v>
      </c>
      <c r="D31" s="130">
        <f t="shared" si="4"/>
        <v>0.5642633228840125</v>
      </c>
      <c r="E31" s="128">
        <f t="shared" si="5"/>
        <v>-18.181818181818183</v>
      </c>
      <c r="F31" s="118">
        <v>3297</v>
      </c>
      <c r="G31" s="118">
        <v>3199</v>
      </c>
      <c r="H31" s="130">
        <f t="shared" si="6"/>
        <v>3.4067794805167146</v>
      </c>
      <c r="I31" s="128">
        <f t="shared" si="0"/>
        <v>-2.9723991507431</v>
      </c>
      <c r="J31" s="118">
        <v>17738192</v>
      </c>
      <c r="K31" s="118">
        <v>19311961</v>
      </c>
      <c r="L31" s="130">
        <f t="shared" si="7"/>
        <v>8.134019821507437</v>
      </c>
      <c r="M31" s="128">
        <f t="shared" si="1"/>
        <v>8.872206366917215</v>
      </c>
      <c r="N31" s="118">
        <v>17182113</v>
      </c>
      <c r="O31" s="118">
        <v>19425882</v>
      </c>
      <c r="P31" s="130">
        <f t="shared" si="8"/>
        <v>8.30736379018022</v>
      </c>
      <c r="Q31" s="128">
        <f t="shared" si="2"/>
        <v>13.05874894432367</v>
      </c>
      <c r="R31" s="118">
        <v>4283621</v>
      </c>
      <c r="S31" s="118">
        <v>4927575</v>
      </c>
      <c r="T31" s="130">
        <f t="shared" si="9"/>
        <v>6.285139004495563</v>
      </c>
      <c r="U31" s="128">
        <f t="shared" si="3"/>
        <v>15.032935920334689</v>
      </c>
      <c r="V31" s="106"/>
    </row>
    <row r="32" spans="1:22" ht="21.75" customHeight="1">
      <c r="A32" s="129" t="s">
        <v>33</v>
      </c>
      <c r="B32" s="132">
        <v>90</v>
      </c>
      <c r="C32" s="118">
        <v>81</v>
      </c>
      <c r="D32" s="130">
        <f t="shared" si="4"/>
        <v>2.5391849529780566</v>
      </c>
      <c r="E32" s="128">
        <f t="shared" si="5"/>
        <v>-10</v>
      </c>
      <c r="F32" s="118">
        <v>3532</v>
      </c>
      <c r="G32" s="118">
        <v>3538</v>
      </c>
      <c r="H32" s="130">
        <f t="shared" si="6"/>
        <v>3.767798000021299</v>
      </c>
      <c r="I32" s="128">
        <f t="shared" si="0"/>
        <v>0.16987542468856173</v>
      </c>
      <c r="J32" s="118">
        <v>8373962</v>
      </c>
      <c r="K32" s="118">
        <v>8501476</v>
      </c>
      <c r="L32" s="130">
        <f t="shared" si="7"/>
        <v>3.580743265589122</v>
      </c>
      <c r="M32" s="128">
        <f t="shared" si="1"/>
        <v>1.5227439532207097</v>
      </c>
      <c r="N32" s="118">
        <v>8183455</v>
      </c>
      <c r="O32" s="118">
        <v>8176559</v>
      </c>
      <c r="P32" s="130">
        <f t="shared" si="8"/>
        <v>3.496657200165851</v>
      </c>
      <c r="Q32" s="128">
        <f t="shared" si="2"/>
        <v>-0.08426758624566275</v>
      </c>
      <c r="R32" s="118">
        <v>2381854</v>
      </c>
      <c r="S32" s="118">
        <v>2353125</v>
      </c>
      <c r="T32" s="130">
        <f t="shared" si="9"/>
        <v>3.001419099649142</v>
      </c>
      <c r="U32" s="128">
        <f t="shared" si="3"/>
        <v>-1.2061612508575252</v>
      </c>
      <c r="V32" s="106"/>
    </row>
    <row r="33" spans="1:21" ht="21.75" customHeight="1">
      <c r="A33" s="129" t="s">
        <v>268</v>
      </c>
      <c r="B33" s="133">
        <v>165</v>
      </c>
      <c r="C33" s="134">
        <v>159</v>
      </c>
      <c r="D33" s="135">
        <f t="shared" si="4"/>
        <v>4.984326018808778</v>
      </c>
      <c r="E33" s="136">
        <f t="shared" si="5"/>
        <v>-3.6363636363636362</v>
      </c>
      <c r="F33" s="134">
        <v>2414</v>
      </c>
      <c r="G33" s="134">
        <v>2347</v>
      </c>
      <c r="H33" s="135">
        <f t="shared" si="6"/>
        <v>2.499440900522891</v>
      </c>
      <c r="I33" s="136">
        <f t="shared" si="0"/>
        <v>-2.775476387738194</v>
      </c>
      <c r="J33" s="134">
        <v>3681041</v>
      </c>
      <c r="K33" s="134">
        <v>3023465</v>
      </c>
      <c r="L33" s="135">
        <f t="shared" si="7"/>
        <v>1.2734555667150518</v>
      </c>
      <c r="M33" s="136">
        <f t="shared" si="1"/>
        <v>-17.863859707077427</v>
      </c>
      <c r="N33" s="134">
        <v>3604690</v>
      </c>
      <c r="O33" s="134">
        <v>2925589</v>
      </c>
      <c r="P33" s="135">
        <f t="shared" si="8"/>
        <v>1.2511108696917628</v>
      </c>
      <c r="Q33" s="136">
        <f t="shared" si="2"/>
        <v>-18.83937314997961</v>
      </c>
      <c r="R33" s="134">
        <v>1782991</v>
      </c>
      <c r="S33" s="134">
        <v>1441929</v>
      </c>
      <c r="T33" s="135">
        <f t="shared" si="9"/>
        <v>1.839185441036064</v>
      </c>
      <c r="U33" s="136">
        <f t="shared" si="3"/>
        <v>-19.128643947165187</v>
      </c>
    </row>
    <row r="34" spans="1:21" ht="21.75" customHeight="1">
      <c r="A34" s="137" t="s">
        <v>269</v>
      </c>
      <c r="B34" s="138"/>
      <c r="C34" s="108"/>
      <c r="D34" s="108"/>
      <c r="E34" s="120"/>
      <c r="F34" s="107"/>
      <c r="G34" s="107"/>
      <c r="H34" s="107"/>
      <c r="I34" s="139"/>
      <c r="J34" s="107"/>
      <c r="K34" s="108"/>
      <c r="L34" s="108"/>
      <c r="M34" s="140"/>
      <c r="N34" s="108"/>
      <c r="O34" s="108"/>
      <c r="P34" s="108"/>
      <c r="Q34" s="140"/>
      <c r="R34" s="108"/>
      <c r="S34" s="108"/>
      <c r="T34" s="108"/>
      <c r="U34" s="140"/>
    </row>
    <row r="35" spans="1:8" s="143" customFormat="1" ht="21.75" customHeight="1">
      <c r="A35" s="141" t="s">
        <v>167</v>
      </c>
      <c r="B35" s="141"/>
      <c r="C35" s="142"/>
      <c r="D35" s="142"/>
      <c r="E35" s="142"/>
      <c r="F35" s="142"/>
      <c r="G35" s="142"/>
      <c r="H35" s="142"/>
    </row>
    <row r="36" spans="1:21" ht="21.75" customHeight="1">
      <c r="A36" s="108" t="s">
        <v>270</v>
      </c>
      <c r="B36" s="118"/>
      <c r="C36" s="108"/>
      <c r="D36" s="108"/>
      <c r="E36" s="140"/>
      <c r="F36" s="108"/>
      <c r="G36" s="108"/>
      <c r="H36" s="108"/>
      <c r="I36" s="140"/>
      <c r="J36" s="108"/>
      <c r="K36" s="108"/>
      <c r="L36" s="108"/>
      <c r="M36" s="140"/>
      <c r="N36" s="108"/>
      <c r="O36" s="108"/>
      <c r="P36" s="108"/>
      <c r="Q36" s="140"/>
      <c r="R36" s="108"/>
      <c r="S36" s="108"/>
      <c r="T36" s="108"/>
      <c r="U36" s="140"/>
    </row>
    <row r="37" spans="1:21" ht="19.5" customHeight="1">
      <c r="A37" s="144"/>
      <c r="B37" s="144"/>
      <c r="C37" s="144"/>
      <c r="D37" s="144"/>
      <c r="E37" s="145"/>
      <c r="F37" s="144"/>
      <c r="G37" s="144"/>
      <c r="H37" s="144"/>
      <c r="I37" s="145"/>
      <c r="J37" s="144"/>
      <c r="K37" s="144"/>
      <c r="L37" s="144"/>
      <c r="M37" s="145"/>
      <c r="N37" s="144"/>
      <c r="O37" s="144"/>
      <c r="P37" s="144"/>
      <c r="Q37" s="145"/>
      <c r="R37" s="144"/>
      <c r="S37" s="144"/>
      <c r="T37" s="144"/>
      <c r="U37" s="145"/>
    </row>
    <row r="38" spans="1:21" ht="19.5" customHeight="1">
      <c r="A38" s="144"/>
      <c r="B38" s="144"/>
      <c r="C38" s="144"/>
      <c r="D38" s="144"/>
      <c r="E38" s="145"/>
      <c r="F38" s="144"/>
      <c r="G38" s="144"/>
      <c r="H38" s="144"/>
      <c r="I38" s="145"/>
      <c r="J38" s="144"/>
      <c r="K38" s="144"/>
      <c r="L38" s="144"/>
      <c r="M38" s="145"/>
      <c r="N38" s="144"/>
      <c r="O38" s="144"/>
      <c r="P38" s="144"/>
      <c r="Q38" s="145"/>
      <c r="R38" s="144"/>
      <c r="S38" s="144"/>
      <c r="T38" s="144"/>
      <c r="U38" s="145"/>
    </row>
    <row r="39" spans="1:21" ht="19.5" customHeight="1">
      <c r="A39" s="144"/>
      <c r="B39" s="144"/>
      <c r="C39" s="144"/>
      <c r="D39" s="144"/>
      <c r="E39" s="145"/>
      <c r="F39" s="144"/>
      <c r="G39" s="144"/>
      <c r="H39" s="144"/>
      <c r="I39" s="145"/>
      <c r="J39" s="144"/>
      <c r="K39" s="144"/>
      <c r="L39" s="144"/>
      <c r="M39" s="145"/>
      <c r="N39" s="144"/>
      <c r="O39" s="144"/>
      <c r="P39" s="144"/>
      <c r="Q39" s="145"/>
      <c r="R39" s="144"/>
      <c r="S39" s="144"/>
      <c r="T39" s="144"/>
      <c r="U39" s="145"/>
    </row>
    <row r="40" spans="1:21" ht="19.5" customHeight="1">
      <c r="A40" s="144"/>
      <c r="B40" s="144"/>
      <c r="C40" s="144"/>
      <c r="D40" s="144"/>
      <c r="E40" s="145"/>
      <c r="F40" s="144"/>
      <c r="G40" s="144"/>
      <c r="H40" s="144"/>
      <c r="I40" s="145"/>
      <c r="J40" s="144"/>
      <c r="K40" s="144"/>
      <c r="L40" s="144"/>
      <c r="M40" s="145"/>
      <c r="N40" s="144"/>
      <c r="O40" s="144"/>
      <c r="P40" s="144"/>
      <c r="Q40" s="145"/>
      <c r="R40" s="144"/>
      <c r="S40" s="144"/>
      <c r="T40" s="144"/>
      <c r="U40" s="145"/>
    </row>
    <row r="41" spans="1:21" ht="19.5" customHeight="1">
      <c r="A41" s="368" t="s">
        <v>168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</row>
    <row r="42" spans="1:21" ht="19.5" customHeight="1">
      <c r="A42" s="369" t="s">
        <v>169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</row>
    <row r="43" spans="1:21" ht="18" customHeight="1" thickBot="1">
      <c r="A43" s="108"/>
      <c r="B43" s="144"/>
      <c r="C43" s="144"/>
      <c r="D43" s="144"/>
      <c r="E43" s="145"/>
      <c r="F43" s="144"/>
      <c r="G43" s="144"/>
      <c r="H43" s="144"/>
      <c r="I43" s="145"/>
      <c r="J43" s="144"/>
      <c r="K43" s="144"/>
      <c r="L43" s="144"/>
      <c r="M43" s="145"/>
      <c r="N43" s="144"/>
      <c r="O43" s="144"/>
      <c r="P43" s="144"/>
      <c r="Q43" s="145"/>
      <c r="R43" s="144"/>
      <c r="S43" s="144"/>
      <c r="T43" s="144"/>
      <c r="U43" s="110" t="s">
        <v>69</v>
      </c>
    </row>
    <row r="44" spans="1:21" ht="21.75" customHeight="1">
      <c r="A44" s="370" t="s">
        <v>170</v>
      </c>
      <c r="B44" s="372" t="s">
        <v>70</v>
      </c>
      <c r="C44" s="373"/>
      <c r="D44" s="373"/>
      <c r="E44" s="374"/>
      <c r="F44" s="375" t="s">
        <v>71</v>
      </c>
      <c r="G44" s="373"/>
      <c r="H44" s="373"/>
      <c r="I44" s="374"/>
      <c r="J44" s="375" t="s">
        <v>72</v>
      </c>
      <c r="K44" s="373"/>
      <c r="L44" s="373"/>
      <c r="M44" s="374"/>
      <c r="N44" s="375" t="s">
        <v>165</v>
      </c>
      <c r="O44" s="373"/>
      <c r="P44" s="373"/>
      <c r="Q44" s="374"/>
      <c r="R44" s="375" t="s">
        <v>73</v>
      </c>
      <c r="S44" s="376"/>
      <c r="T44" s="376"/>
      <c r="U44" s="376"/>
    </row>
    <row r="45" spans="1:21" ht="21.75" customHeight="1">
      <c r="A45" s="371"/>
      <c r="B45" s="111" t="s">
        <v>74</v>
      </c>
      <c r="C45" s="112" t="s">
        <v>58</v>
      </c>
      <c r="D45" s="146" t="s">
        <v>75</v>
      </c>
      <c r="E45" s="147" t="s">
        <v>76</v>
      </c>
      <c r="F45" s="111" t="s">
        <v>74</v>
      </c>
      <c r="G45" s="112" t="s">
        <v>58</v>
      </c>
      <c r="H45" s="146" t="s">
        <v>75</v>
      </c>
      <c r="I45" s="147" t="s">
        <v>76</v>
      </c>
      <c r="J45" s="111" t="s">
        <v>74</v>
      </c>
      <c r="K45" s="112" t="s">
        <v>58</v>
      </c>
      <c r="L45" s="146" t="s">
        <v>75</v>
      </c>
      <c r="M45" s="147" t="s">
        <v>76</v>
      </c>
      <c r="N45" s="111" t="s">
        <v>74</v>
      </c>
      <c r="O45" s="112" t="s">
        <v>58</v>
      </c>
      <c r="P45" s="146" t="s">
        <v>75</v>
      </c>
      <c r="Q45" s="147" t="s">
        <v>76</v>
      </c>
      <c r="R45" s="111" t="s">
        <v>74</v>
      </c>
      <c r="S45" s="112" t="s">
        <v>58</v>
      </c>
      <c r="T45" s="146" t="s">
        <v>75</v>
      </c>
      <c r="U45" s="148" t="s">
        <v>76</v>
      </c>
    </row>
    <row r="46" spans="1:21" ht="21.75" customHeight="1">
      <c r="A46" s="149"/>
      <c r="B46" s="150"/>
      <c r="C46" s="108"/>
      <c r="D46" s="119"/>
      <c r="E46" s="120"/>
      <c r="F46" s="119"/>
      <c r="G46" s="119"/>
      <c r="H46" s="119"/>
      <c r="I46" s="120"/>
      <c r="J46" s="119"/>
      <c r="K46" s="119"/>
      <c r="L46" s="119"/>
      <c r="M46" s="120"/>
      <c r="N46" s="119"/>
      <c r="O46" s="119"/>
      <c r="P46" s="119"/>
      <c r="Q46" s="120"/>
      <c r="R46" s="119"/>
      <c r="S46" s="119"/>
      <c r="T46" s="119"/>
      <c r="U46" s="120"/>
    </row>
    <row r="47" spans="1:22" ht="21.75" customHeight="1">
      <c r="A47" s="151" t="s">
        <v>171</v>
      </c>
      <c r="B47" s="152">
        <v>3324</v>
      </c>
      <c r="C47" s="123">
        <f>SUM(C49:C52)</f>
        <v>3190</v>
      </c>
      <c r="D47" s="153">
        <v>100</v>
      </c>
      <c r="E47" s="154">
        <f aca="true" t="shared" si="10" ref="E47:E57">(C47-B47)/B47*100</f>
        <v>-4.031287605294826</v>
      </c>
      <c r="F47" s="123">
        <v>94812</v>
      </c>
      <c r="G47" s="123">
        <f>SUM(G49:G52)</f>
        <v>93901</v>
      </c>
      <c r="H47" s="153">
        <v>100</v>
      </c>
      <c r="I47" s="154">
        <f aca="true" t="shared" si="11" ref="I47:I57">(G47-F47)/F47*100</f>
        <v>-0.9608488376998693</v>
      </c>
      <c r="J47" s="123">
        <v>204914046</v>
      </c>
      <c r="K47" s="123">
        <f>SUM(K49:K52)</f>
        <v>237422104</v>
      </c>
      <c r="L47" s="153">
        <v>100</v>
      </c>
      <c r="M47" s="154">
        <f aca="true" t="shared" si="12" ref="M47:M57">(K47-J47)/J47*100</f>
        <v>15.864240951057107</v>
      </c>
      <c r="N47" s="123">
        <v>197838986</v>
      </c>
      <c r="O47" s="123">
        <f>SUM(O49:O52)</f>
        <v>233839308</v>
      </c>
      <c r="P47" s="153">
        <v>100</v>
      </c>
      <c r="Q47" s="154">
        <f aca="true" t="shared" si="13" ref="Q47:Q57">(O47-N47)/N47*100</f>
        <v>18.19677846508979</v>
      </c>
      <c r="R47" s="123">
        <v>69277838</v>
      </c>
      <c r="S47" s="123">
        <f>SUM(S49:S52)</f>
        <v>78400414</v>
      </c>
      <c r="T47" s="153">
        <v>100</v>
      </c>
      <c r="U47" s="154">
        <f aca="true" t="shared" si="14" ref="U47:U57">(S47-R47)/R47*100</f>
        <v>13.168101464136337</v>
      </c>
      <c r="V47" s="106"/>
    </row>
    <row r="48" spans="1:22" ht="21.75" customHeight="1">
      <c r="A48" s="108"/>
      <c r="B48" s="155"/>
      <c r="C48" s="118"/>
      <c r="D48" s="156"/>
      <c r="E48" s="154"/>
      <c r="F48" s="118"/>
      <c r="G48" s="118"/>
      <c r="H48" s="156"/>
      <c r="I48" s="140"/>
      <c r="J48" s="118"/>
      <c r="K48" s="118"/>
      <c r="L48" s="156"/>
      <c r="M48" s="140"/>
      <c r="N48" s="118"/>
      <c r="O48" s="118"/>
      <c r="P48" s="156"/>
      <c r="Q48" s="140"/>
      <c r="R48" s="118"/>
      <c r="S48" s="118"/>
      <c r="T48" s="156"/>
      <c r="U48" s="140"/>
      <c r="V48" s="106"/>
    </row>
    <row r="49" spans="1:22" ht="21.75" customHeight="1">
      <c r="A49" s="118" t="s">
        <v>172</v>
      </c>
      <c r="B49" s="155">
        <v>1659</v>
      </c>
      <c r="C49" s="118">
        <v>1550</v>
      </c>
      <c r="D49" s="157">
        <f>C49/$C$47*100</f>
        <v>48.589341692789965</v>
      </c>
      <c r="E49" s="158">
        <f t="shared" si="10"/>
        <v>-6.570223025919228</v>
      </c>
      <c r="F49" s="118">
        <v>9762</v>
      </c>
      <c r="G49" s="118">
        <v>9227</v>
      </c>
      <c r="H49" s="157">
        <f>G49/$G$47*100</f>
        <v>9.826306429111511</v>
      </c>
      <c r="I49" s="159">
        <f t="shared" si="11"/>
        <v>-5.4804343372259785</v>
      </c>
      <c r="J49" s="118">
        <v>8850052</v>
      </c>
      <c r="K49" s="118">
        <v>8911661</v>
      </c>
      <c r="L49" s="157">
        <f>K49/$K$47*100</f>
        <v>3.7535094036568726</v>
      </c>
      <c r="M49" s="159">
        <f t="shared" si="12"/>
        <v>0.6961428023247773</v>
      </c>
      <c r="N49" s="118">
        <v>8560519</v>
      </c>
      <c r="O49" s="118">
        <v>8514159</v>
      </c>
      <c r="P49" s="157">
        <f>O49/$O$47*100</f>
        <v>3.64102984772774</v>
      </c>
      <c r="Q49" s="159">
        <f t="shared" si="13"/>
        <v>-0.5415559500539628</v>
      </c>
      <c r="R49" s="118">
        <v>4461549</v>
      </c>
      <c r="S49" s="118">
        <v>4606124</v>
      </c>
      <c r="T49" s="157">
        <f>S49/$S$47*100</f>
        <v>5.875127138996995</v>
      </c>
      <c r="U49" s="159">
        <f t="shared" si="14"/>
        <v>3.2404664837257195</v>
      </c>
      <c r="V49" s="106"/>
    </row>
    <row r="50" spans="1:22" ht="21.75" customHeight="1">
      <c r="A50" s="118" t="s">
        <v>271</v>
      </c>
      <c r="B50" s="155">
        <v>762</v>
      </c>
      <c r="C50" s="118">
        <v>737</v>
      </c>
      <c r="D50" s="157">
        <f aca="true" t="shared" si="15" ref="D50:D57">C50/$C$47*100</f>
        <v>23.103448275862068</v>
      </c>
      <c r="E50" s="158">
        <f t="shared" si="10"/>
        <v>-3.2808398950131235</v>
      </c>
      <c r="F50" s="118">
        <v>10371</v>
      </c>
      <c r="G50" s="118">
        <v>10091</v>
      </c>
      <c r="H50" s="157">
        <f aca="true" t="shared" si="16" ref="H50:H57">G50/$G$47*100</f>
        <v>10.746424425724966</v>
      </c>
      <c r="I50" s="159">
        <f t="shared" si="11"/>
        <v>-2.699836081380773</v>
      </c>
      <c r="J50" s="118">
        <v>13533618</v>
      </c>
      <c r="K50" s="118">
        <v>13477386</v>
      </c>
      <c r="L50" s="157">
        <f aca="true" t="shared" si="17" ref="L50:L57">K50/$K$47*100</f>
        <v>5.6765506551150775</v>
      </c>
      <c r="M50" s="159">
        <f t="shared" si="12"/>
        <v>-0.41549864936338526</v>
      </c>
      <c r="N50" s="118">
        <v>13264477</v>
      </c>
      <c r="O50" s="118">
        <v>13071768</v>
      </c>
      <c r="P50" s="157">
        <f aca="true" t="shared" si="18" ref="P50:P57">O50/$O$47*100</f>
        <v>5.590064438610125</v>
      </c>
      <c r="Q50" s="159">
        <f t="shared" si="13"/>
        <v>-1.4528201903474973</v>
      </c>
      <c r="R50" s="118">
        <v>6383471</v>
      </c>
      <c r="S50" s="118">
        <v>6379559</v>
      </c>
      <c r="T50" s="157">
        <f aca="true" t="shared" si="19" ref="T50:T57">S50/$S$47*100</f>
        <v>8.137149632908827</v>
      </c>
      <c r="U50" s="159">
        <f t="shared" si="14"/>
        <v>-0.06128327362966011</v>
      </c>
      <c r="V50" s="106"/>
    </row>
    <row r="51" spans="1:22" ht="21.75" customHeight="1">
      <c r="A51" s="118" t="s">
        <v>272</v>
      </c>
      <c r="B51" s="155">
        <v>363</v>
      </c>
      <c r="C51" s="118">
        <v>356</v>
      </c>
      <c r="D51" s="157">
        <f t="shared" si="15"/>
        <v>11.15987460815047</v>
      </c>
      <c r="E51" s="158">
        <f t="shared" si="10"/>
        <v>-1.9283746556473829</v>
      </c>
      <c r="F51" s="118">
        <v>8840</v>
      </c>
      <c r="G51" s="118">
        <v>8650</v>
      </c>
      <c r="H51" s="157">
        <f t="shared" si="16"/>
        <v>9.211829479984239</v>
      </c>
      <c r="I51" s="159">
        <f t="shared" si="11"/>
        <v>-2.1493212669683257</v>
      </c>
      <c r="J51" s="118">
        <v>13124305</v>
      </c>
      <c r="K51" s="118">
        <v>12778554</v>
      </c>
      <c r="L51" s="157">
        <f t="shared" si="17"/>
        <v>5.382209063398748</v>
      </c>
      <c r="M51" s="159">
        <f t="shared" si="12"/>
        <v>-2.6344328328242907</v>
      </c>
      <c r="N51" s="118">
        <v>12620337</v>
      </c>
      <c r="O51" s="118">
        <v>12113100</v>
      </c>
      <c r="P51" s="157">
        <f t="shared" si="18"/>
        <v>5.180095726249754</v>
      </c>
      <c r="Q51" s="159">
        <f t="shared" si="13"/>
        <v>-4.019203290688672</v>
      </c>
      <c r="R51" s="118">
        <v>5905179</v>
      </c>
      <c r="S51" s="118">
        <v>5669438</v>
      </c>
      <c r="T51" s="157">
        <f t="shared" si="19"/>
        <v>7.2313878342530185</v>
      </c>
      <c r="U51" s="159">
        <f t="shared" si="14"/>
        <v>-3.992105912454136</v>
      </c>
      <c r="V51" s="106"/>
    </row>
    <row r="52" spans="1:22" ht="21.75" customHeight="1">
      <c r="A52" s="118" t="s">
        <v>273</v>
      </c>
      <c r="B52" s="155">
        <v>540</v>
      </c>
      <c r="C52" s="118">
        <v>547</v>
      </c>
      <c r="D52" s="157">
        <f t="shared" si="15"/>
        <v>17.147335423197493</v>
      </c>
      <c r="E52" s="158">
        <f t="shared" si="10"/>
        <v>1.2962962962962963</v>
      </c>
      <c r="F52" s="118">
        <v>65839</v>
      </c>
      <c r="G52" s="118">
        <v>65933</v>
      </c>
      <c r="H52" s="157">
        <f t="shared" si="16"/>
        <v>70.21543966517928</v>
      </c>
      <c r="I52" s="159">
        <f t="shared" si="11"/>
        <v>0.1427725208463069</v>
      </c>
      <c r="J52" s="118">
        <v>169406071</v>
      </c>
      <c r="K52" s="118">
        <v>202254503</v>
      </c>
      <c r="L52" s="157">
        <f t="shared" si="17"/>
        <v>85.18773087782931</v>
      </c>
      <c r="M52" s="159">
        <f t="shared" si="12"/>
        <v>19.390351128561385</v>
      </c>
      <c r="N52" s="118">
        <v>163393653</v>
      </c>
      <c r="O52" s="118">
        <v>200140281</v>
      </c>
      <c r="P52" s="157">
        <f t="shared" si="18"/>
        <v>85.58880998741239</v>
      </c>
      <c r="Q52" s="159">
        <f t="shared" si="13"/>
        <v>22.489629998051395</v>
      </c>
      <c r="R52" s="118">
        <v>52527639</v>
      </c>
      <c r="S52" s="118">
        <v>61745293</v>
      </c>
      <c r="T52" s="157">
        <f t="shared" si="19"/>
        <v>78.75633539384116</v>
      </c>
      <c r="U52" s="159">
        <f t="shared" si="14"/>
        <v>17.548197816391482</v>
      </c>
      <c r="V52" s="106"/>
    </row>
    <row r="53" spans="1:22" ht="21.75" customHeight="1">
      <c r="A53" s="118" t="s">
        <v>173</v>
      </c>
      <c r="B53" s="155">
        <v>196</v>
      </c>
      <c r="C53" s="118">
        <v>197</v>
      </c>
      <c r="D53" s="157">
        <f t="shared" si="15"/>
        <v>6.175548589341693</v>
      </c>
      <c r="E53" s="158">
        <f t="shared" si="10"/>
        <v>0.5102040816326531</v>
      </c>
      <c r="F53" s="118">
        <v>7685</v>
      </c>
      <c r="G53" s="118">
        <v>7662</v>
      </c>
      <c r="H53" s="157">
        <f t="shared" si="16"/>
        <v>8.159657511634594</v>
      </c>
      <c r="I53" s="159">
        <f t="shared" si="11"/>
        <v>-0.2992843201040989</v>
      </c>
      <c r="J53" s="118">
        <v>13325775</v>
      </c>
      <c r="K53" s="118">
        <v>13559889</v>
      </c>
      <c r="L53" s="157">
        <f t="shared" si="17"/>
        <v>5.711300157629806</v>
      </c>
      <c r="M53" s="159">
        <f t="shared" si="12"/>
        <v>1.7568509148623628</v>
      </c>
      <c r="N53" s="118">
        <v>12696881</v>
      </c>
      <c r="O53" s="118">
        <v>13010219</v>
      </c>
      <c r="P53" s="157">
        <f t="shared" si="18"/>
        <v>5.563743372008268</v>
      </c>
      <c r="Q53" s="159">
        <f t="shared" si="13"/>
        <v>2.467834423272928</v>
      </c>
      <c r="R53" s="118">
        <v>5097027</v>
      </c>
      <c r="S53" s="118">
        <v>5033853</v>
      </c>
      <c r="T53" s="157">
        <f t="shared" si="19"/>
        <v>6.420696962135939</v>
      </c>
      <c r="U53" s="159">
        <f t="shared" si="14"/>
        <v>-1.2394283962003732</v>
      </c>
      <c r="V53" s="106"/>
    </row>
    <row r="54" spans="1:22" ht="21.75" customHeight="1">
      <c r="A54" s="118" t="s">
        <v>274</v>
      </c>
      <c r="B54" s="155">
        <v>188</v>
      </c>
      <c r="C54" s="118">
        <v>194</v>
      </c>
      <c r="D54" s="157">
        <f t="shared" si="15"/>
        <v>6.081504702194358</v>
      </c>
      <c r="E54" s="158">
        <f t="shared" si="10"/>
        <v>3.1914893617021276</v>
      </c>
      <c r="F54" s="118">
        <v>12910</v>
      </c>
      <c r="G54" s="118">
        <v>13298</v>
      </c>
      <c r="H54" s="157">
        <f t="shared" si="16"/>
        <v>14.161723517321434</v>
      </c>
      <c r="I54" s="159">
        <f t="shared" si="11"/>
        <v>3.005422153369481</v>
      </c>
      <c r="J54" s="118">
        <v>23710470</v>
      </c>
      <c r="K54" s="118">
        <v>25950177</v>
      </c>
      <c r="L54" s="157">
        <f t="shared" si="17"/>
        <v>10.929975163559329</v>
      </c>
      <c r="M54" s="159">
        <f t="shared" si="12"/>
        <v>9.446067496764087</v>
      </c>
      <c r="N54" s="118">
        <v>22964601</v>
      </c>
      <c r="O54" s="118">
        <v>25103290</v>
      </c>
      <c r="P54" s="157">
        <f t="shared" si="18"/>
        <v>10.735273814614606</v>
      </c>
      <c r="Q54" s="159">
        <f t="shared" si="13"/>
        <v>9.312981314153902</v>
      </c>
      <c r="R54" s="118">
        <v>8872256</v>
      </c>
      <c r="S54" s="118">
        <v>9858710</v>
      </c>
      <c r="T54" s="157">
        <f t="shared" si="19"/>
        <v>12.574818801339493</v>
      </c>
      <c r="U54" s="159">
        <f t="shared" si="14"/>
        <v>11.118412273045323</v>
      </c>
      <c r="V54" s="106"/>
    </row>
    <row r="55" spans="1:22" ht="21.75" customHeight="1">
      <c r="A55" s="118" t="s">
        <v>275</v>
      </c>
      <c r="B55" s="155">
        <v>93</v>
      </c>
      <c r="C55" s="118">
        <v>92</v>
      </c>
      <c r="D55" s="157">
        <f t="shared" si="15"/>
        <v>2.884012539184953</v>
      </c>
      <c r="E55" s="158">
        <f t="shared" si="10"/>
        <v>-1.0752688172043012</v>
      </c>
      <c r="F55" s="118">
        <v>12843</v>
      </c>
      <c r="G55" s="118">
        <v>12863</v>
      </c>
      <c r="H55" s="157">
        <f t="shared" si="16"/>
        <v>13.6984696648598</v>
      </c>
      <c r="I55" s="159">
        <f t="shared" si="11"/>
        <v>0.15572685509616133</v>
      </c>
      <c r="J55" s="118">
        <v>27995089</v>
      </c>
      <c r="K55" s="118">
        <v>28788278</v>
      </c>
      <c r="L55" s="157">
        <f t="shared" si="17"/>
        <v>12.125357123446264</v>
      </c>
      <c r="M55" s="159">
        <f t="shared" si="12"/>
        <v>2.8333148003208706</v>
      </c>
      <c r="N55" s="118">
        <v>27277589</v>
      </c>
      <c r="O55" s="118">
        <v>28470319</v>
      </c>
      <c r="P55" s="157">
        <f t="shared" si="18"/>
        <v>12.175163895028291</v>
      </c>
      <c r="Q55" s="159">
        <f t="shared" si="13"/>
        <v>4.372563865523452</v>
      </c>
      <c r="R55" s="118">
        <v>9896872</v>
      </c>
      <c r="S55" s="118">
        <v>10900642</v>
      </c>
      <c r="T55" s="157">
        <f t="shared" si="19"/>
        <v>13.903806681429003</v>
      </c>
      <c r="U55" s="159">
        <f t="shared" si="14"/>
        <v>10.14229546466803</v>
      </c>
      <c r="V55" s="106"/>
    </row>
    <row r="56" spans="1:21" ht="21.75" customHeight="1">
      <c r="A56" s="118" t="s">
        <v>276</v>
      </c>
      <c r="B56" s="155">
        <v>24</v>
      </c>
      <c r="C56" s="118">
        <v>26</v>
      </c>
      <c r="D56" s="157">
        <f t="shared" si="15"/>
        <v>0.8150470219435737</v>
      </c>
      <c r="E56" s="158">
        <f t="shared" si="10"/>
        <v>8.333333333333332</v>
      </c>
      <c r="F56" s="118">
        <v>5937</v>
      </c>
      <c r="G56" s="118">
        <v>6384</v>
      </c>
      <c r="H56" s="157">
        <f t="shared" si="16"/>
        <v>6.798649641643858</v>
      </c>
      <c r="I56" s="159">
        <f t="shared" si="11"/>
        <v>7.529055078322385</v>
      </c>
      <c r="J56" s="118">
        <v>16717200</v>
      </c>
      <c r="K56" s="118">
        <v>19607463</v>
      </c>
      <c r="L56" s="157">
        <f t="shared" si="17"/>
        <v>8.258482537919047</v>
      </c>
      <c r="M56" s="159">
        <f t="shared" si="12"/>
        <v>17.28915727514177</v>
      </c>
      <c r="N56" s="118">
        <v>16371185</v>
      </c>
      <c r="O56" s="118">
        <v>20179970</v>
      </c>
      <c r="P56" s="157">
        <f t="shared" si="18"/>
        <v>8.629845072925036</v>
      </c>
      <c r="Q56" s="159">
        <f t="shared" si="13"/>
        <v>23.26517597840352</v>
      </c>
      <c r="R56" s="118">
        <v>5333714</v>
      </c>
      <c r="S56" s="118">
        <v>5170444</v>
      </c>
      <c r="T56" s="157">
        <f t="shared" si="19"/>
        <v>6.5949192564212735</v>
      </c>
      <c r="U56" s="159">
        <f t="shared" si="14"/>
        <v>-3.061094014414721</v>
      </c>
    </row>
    <row r="57" spans="1:21" ht="21.75" customHeight="1">
      <c r="A57" s="134" t="s">
        <v>277</v>
      </c>
      <c r="B57" s="160">
        <v>39</v>
      </c>
      <c r="C57" s="134">
        <v>38</v>
      </c>
      <c r="D57" s="161">
        <f t="shared" si="15"/>
        <v>1.1912225705329154</v>
      </c>
      <c r="E57" s="162">
        <f t="shared" si="10"/>
        <v>-2.564102564102564</v>
      </c>
      <c r="F57" s="134">
        <v>26464</v>
      </c>
      <c r="G57" s="134">
        <v>25726</v>
      </c>
      <c r="H57" s="161">
        <f t="shared" si="16"/>
        <v>27.3969393297196</v>
      </c>
      <c r="I57" s="163">
        <f t="shared" si="11"/>
        <v>-2.7886940749697704</v>
      </c>
      <c r="J57" s="134">
        <v>87657537</v>
      </c>
      <c r="K57" s="134">
        <v>114348696</v>
      </c>
      <c r="L57" s="161">
        <f t="shared" si="17"/>
        <v>48.162615895274854</v>
      </c>
      <c r="M57" s="163">
        <f t="shared" si="12"/>
        <v>30.449359990573317</v>
      </c>
      <c r="N57" s="134">
        <v>84083397</v>
      </c>
      <c r="O57" s="134">
        <v>113376483</v>
      </c>
      <c r="P57" s="161">
        <f t="shared" si="18"/>
        <v>48.48478383283618</v>
      </c>
      <c r="Q57" s="163">
        <f t="shared" si="13"/>
        <v>34.83813338321714</v>
      </c>
      <c r="R57" s="134">
        <v>23327770</v>
      </c>
      <c r="S57" s="134">
        <v>30781644</v>
      </c>
      <c r="T57" s="161">
        <f t="shared" si="19"/>
        <v>39.26209369251545</v>
      </c>
      <c r="U57" s="163">
        <f t="shared" si="14"/>
        <v>31.952792744441496</v>
      </c>
    </row>
    <row r="58" spans="1:21" ht="15" customHeight="1">
      <c r="A58" s="137" t="s">
        <v>278</v>
      </c>
      <c r="B58" s="107"/>
      <c r="C58" s="164"/>
      <c r="D58" s="108"/>
      <c r="E58" s="120"/>
      <c r="F58" s="107"/>
      <c r="G58" s="107"/>
      <c r="H58" s="107"/>
      <c r="I58" s="139"/>
      <c r="J58" s="107"/>
      <c r="K58" s="107"/>
      <c r="L58" s="107"/>
      <c r="M58" s="139"/>
      <c r="N58" s="107"/>
      <c r="O58" s="107"/>
      <c r="P58" s="107"/>
      <c r="Q58" s="139"/>
      <c r="R58" s="107"/>
      <c r="S58" s="107"/>
      <c r="T58" s="107"/>
      <c r="U58" s="139"/>
    </row>
    <row r="59" spans="1:21" ht="15" customHeight="1">
      <c r="A59" s="108" t="s">
        <v>270</v>
      </c>
      <c r="B59" s="118"/>
      <c r="C59" s="108"/>
      <c r="D59" s="108"/>
      <c r="E59" s="120"/>
      <c r="F59" s="118"/>
      <c r="G59" s="118"/>
      <c r="H59" s="118"/>
      <c r="I59" s="165"/>
      <c r="J59" s="118"/>
      <c r="K59" s="118"/>
      <c r="L59" s="118"/>
      <c r="M59" s="165"/>
      <c r="N59" s="118"/>
      <c r="O59" s="118"/>
      <c r="P59" s="118"/>
      <c r="Q59" s="165"/>
      <c r="R59" s="118"/>
      <c r="S59" s="118"/>
      <c r="T59" s="118"/>
      <c r="U59" s="165"/>
    </row>
    <row r="60" spans="3:5" ht="15">
      <c r="C60" s="108"/>
      <c r="D60" s="144"/>
      <c r="E60" s="166"/>
    </row>
    <row r="61" spans="3:5" ht="15">
      <c r="C61" s="144"/>
      <c r="D61" s="144"/>
      <c r="E61" s="166"/>
    </row>
    <row r="62" spans="3:5" ht="15">
      <c r="C62" s="144"/>
      <c r="D62" s="144"/>
      <c r="E62" s="166"/>
    </row>
    <row r="63" spans="3:5" ht="15">
      <c r="C63" s="144"/>
      <c r="D63" s="144"/>
      <c r="E63" s="166"/>
    </row>
    <row r="64" spans="3:5" ht="15">
      <c r="C64" s="144"/>
      <c r="D64" s="144"/>
      <c r="E64" s="166"/>
    </row>
    <row r="65" spans="3:22" ht="12.75">
      <c r="C65" s="144"/>
      <c r="D65" s="144"/>
      <c r="E65" s="166"/>
      <c r="I65" s="106"/>
      <c r="M65" s="106"/>
      <c r="Q65" s="106"/>
      <c r="U65" s="106"/>
      <c r="V65" s="106"/>
    </row>
    <row r="66" spans="3:22" ht="12.75">
      <c r="C66" s="144"/>
      <c r="D66" s="144"/>
      <c r="E66" s="166"/>
      <c r="I66" s="106"/>
      <c r="M66" s="106"/>
      <c r="Q66" s="106"/>
      <c r="U66" s="106"/>
      <c r="V66" s="106"/>
    </row>
    <row r="67" spans="3:22" ht="12.75">
      <c r="C67" s="144"/>
      <c r="D67" s="144"/>
      <c r="E67" s="166"/>
      <c r="I67" s="106"/>
      <c r="M67" s="106"/>
      <c r="Q67" s="106"/>
      <c r="U67" s="106"/>
      <c r="V67" s="106"/>
    </row>
    <row r="68" spans="3:22" ht="12.75">
      <c r="C68" s="144"/>
      <c r="D68" s="144"/>
      <c r="E68" s="166"/>
      <c r="I68" s="106"/>
      <c r="M68" s="106"/>
      <c r="Q68" s="106"/>
      <c r="U68" s="106"/>
      <c r="V68" s="106"/>
    </row>
    <row r="69" spans="3:22" ht="12.75">
      <c r="C69" s="144"/>
      <c r="D69" s="144"/>
      <c r="E69" s="166"/>
      <c r="I69" s="106"/>
      <c r="M69" s="106"/>
      <c r="Q69" s="106"/>
      <c r="U69" s="106"/>
      <c r="V69" s="106"/>
    </row>
    <row r="70" spans="3:22" ht="12.75">
      <c r="C70" s="144"/>
      <c r="I70" s="106"/>
      <c r="M70" s="106"/>
      <c r="Q70" s="106"/>
      <c r="U70" s="106"/>
      <c r="V70" s="106"/>
    </row>
  </sheetData>
  <sheetProtection/>
  <mergeCells count="16">
    <mergeCell ref="A2:U2"/>
    <mergeCell ref="A3:U3"/>
    <mergeCell ref="A5:A6"/>
    <mergeCell ref="B5:E5"/>
    <mergeCell ref="F5:I5"/>
    <mergeCell ref="J5:M5"/>
    <mergeCell ref="N5:Q5"/>
    <mergeCell ref="R5:U5"/>
    <mergeCell ref="A41:U41"/>
    <mergeCell ref="A42:U42"/>
    <mergeCell ref="A44:A45"/>
    <mergeCell ref="B44:E44"/>
    <mergeCell ref="F44:I44"/>
    <mergeCell ref="J44:M44"/>
    <mergeCell ref="N44:Q44"/>
    <mergeCell ref="R44:U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E20">
      <selection activeCell="O43" sqref="O43"/>
    </sheetView>
  </sheetViews>
  <sheetFormatPr defaultColWidth="10.69921875" defaultRowHeight="15"/>
  <cols>
    <col min="1" max="1" width="23.69921875" style="170" customWidth="1"/>
    <col min="2" max="2" width="15.19921875" style="170" customWidth="1"/>
    <col min="3" max="10" width="11.69921875" style="170" customWidth="1"/>
    <col min="11" max="11" width="14.19921875" style="170" customWidth="1"/>
    <col min="12" max="12" width="15.69921875" style="170" customWidth="1"/>
    <col min="13" max="16" width="15.69921875" style="174" customWidth="1"/>
    <col min="17" max="17" width="14.5" style="174" bestFit="1" customWidth="1"/>
    <col min="18" max="16384" width="10.69921875" style="170" customWidth="1"/>
  </cols>
  <sheetData>
    <row r="1" spans="1:17" s="167" customFormat="1" ht="19.5" customHeight="1">
      <c r="A1" s="1" t="s">
        <v>55</v>
      </c>
      <c r="M1" s="168"/>
      <c r="N1" s="168"/>
      <c r="O1" s="168"/>
      <c r="P1" s="168"/>
      <c r="Q1" s="169" t="s">
        <v>231</v>
      </c>
    </row>
    <row r="2" spans="1:17" ht="19.5" customHeight="1">
      <c r="A2" s="391" t="s">
        <v>232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2:17" ht="19.5" customHeight="1">
      <c r="B3" s="171"/>
      <c r="C3" s="171"/>
      <c r="D3" s="172" t="s">
        <v>331</v>
      </c>
      <c r="E3" s="171"/>
      <c r="F3" s="171"/>
      <c r="G3" s="171"/>
      <c r="H3" s="171"/>
      <c r="I3" s="171"/>
      <c r="J3" s="171"/>
      <c r="K3" s="171"/>
      <c r="L3" s="171"/>
      <c r="M3" s="173"/>
      <c r="N3" s="173"/>
      <c r="O3" s="173"/>
      <c r="P3" s="173"/>
      <c r="Q3" s="173"/>
    </row>
    <row r="4" spans="1:17" ht="18" customHeight="1" thickBot="1">
      <c r="A4" s="108"/>
      <c r="Q4" s="175" t="s">
        <v>174</v>
      </c>
    </row>
    <row r="5" spans="1:17" ht="15" customHeight="1">
      <c r="A5" s="392" t="s">
        <v>175</v>
      </c>
      <c r="B5" s="394" t="s">
        <v>233</v>
      </c>
      <c r="C5" s="397" t="s">
        <v>176</v>
      </c>
      <c r="D5" s="399" t="s">
        <v>234</v>
      </c>
      <c r="E5" s="400"/>
      <c r="F5" s="400"/>
      <c r="G5" s="400"/>
      <c r="H5" s="400"/>
      <c r="I5" s="400"/>
      <c r="J5" s="401"/>
      <c r="K5" s="394" t="s">
        <v>235</v>
      </c>
      <c r="L5" s="394" t="s">
        <v>236</v>
      </c>
      <c r="M5" s="402" t="s">
        <v>237</v>
      </c>
      <c r="N5" s="403"/>
      <c r="O5" s="403"/>
      <c r="P5" s="403"/>
      <c r="Q5" s="403"/>
    </row>
    <row r="6" spans="1:17" ht="15" customHeight="1">
      <c r="A6" s="393"/>
      <c r="B6" s="395"/>
      <c r="C6" s="398"/>
      <c r="D6" s="404" t="s">
        <v>45</v>
      </c>
      <c r="E6" s="384" t="s">
        <v>46</v>
      </c>
      <c r="F6" s="385"/>
      <c r="G6" s="386"/>
      <c r="H6" s="384" t="s">
        <v>47</v>
      </c>
      <c r="I6" s="385"/>
      <c r="J6" s="386"/>
      <c r="K6" s="395"/>
      <c r="L6" s="395"/>
      <c r="M6" s="387" t="s">
        <v>48</v>
      </c>
      <c r="N6" s="389" t="s">
        <v>238</v>
      </c>
      <c r="O6" s="389" t="s">
        <v>239</v>
      </c>
      <c r="P6" s="378" t="s">
        <v>240</v>
      </c>
      <c r="Q6" s="380" t="s">
        <v>241</v>
      </c>
    </row>
    <row r="7" spans="1:17" ht="15" customHeight="1">
      <c r="A7" s="371"/>
      <c r="B7" s="396"/>
      <c r="C7" s="398"/>
      <c r="D7" s="405"/>
      <c r="E7" s="176" t="s">
        <v>48</v>
      </c>
      <c r="F7" s="176" t="s">
        <v>49</v>
      </c>
      <c r="G7" s="176" t="s">
        <v>50</v>
      </c>
      <c r="H7" s="176" t="s">
        <v>48</v>
      </c>
      <c r="I7" s="176" t="s">
        <v>49</v>
      </c>
      <c r="J7" s="176" t="s">
        <v>50</v>
      </c>
      <c r="K7" s="395"/>
      <c r="L7" s="395"/>
      <c r="M7" s="388"/>
      <c r="N7" s="390"/>
      <c r="O7" s="390"/>
      <c r="P7" s="379"/>
      <c r="Q7" s="381"/>
    </row>
    <row r="8" spans="1:17" ht="15" customHeight="1">
      <c r="A8" s="177"/>
      <c r="B8" s="178" t="s">
        <v>242</v>
      </c>
      <c r="C8" s="179">
        <f>SUM(C10:C13)</f>
        <v>3190</v>
      </c>
      <c r="D8" s="180">
        <f>SUM(D10:D13)</f>
        <v>93901</v>
      </c>
      <c r="E8" s="180">
        <f>SUM(E10:E13)</f>
        <v>93151</v>
      </c>
      <c r="F8" s="180">
        <f>SUM(F10:F13)</f>
        <v>60600</v>
      </c>
      <c r="G8" s="180">
        <f aca="true" t="shared" si="0" ref="G8:Q8">SUM(G10:G13)</f>
        <v>32551</v>
      </c>
      <c r="H8" s="180">
        <f t="shared" si="0"/>
        <v>750</v>
      </c>
      <c r="I8" s="180">
        <f t="shared" si="0"/>
        <v>503</v>
      </c>
      <c r="J8" s="180">
        <f t="shared" si="0"/>
        <v>247</v>
      </c>
      <c r="K8" s="180">
        <f t="shared" si="0"/>
        <v>35747599</v>
      </c>
      <c r="L8" s="180">
        <f t="shared" si="0"/>
        <v>147946255</v>
      </c>
      <c r="M8" s="180">
        <f t="shared" si="0"/>
        <v>237422104</v>
      </c>
      <c r="N8" s="180">
        <f t="shared" si="0"/>
        <v>218146146</v>
      </c>
      <c r="O8" s="180">
        <f t="shared" si="0"/>
        <v>14665592</v>
      </c>
      <c r="P8" s="180">
        <f t="shared" si="0"/>
        <v>4586006</v>
      </c>
      <c r="Q8" s="180">
        <f t="shared" si="0"/>
        <v>24360</v>
      </c>
    </row>
    <row r="9" spans="1:17" ht="15" customHeight="1">
      <c r="A9" s="177"/>
      <c r="B9" s="178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5" customHeight="1">
      <c r="A10" s="382" t="s">
        <v>243</v>
      </c>
      <c r="B10" s="183" t="s">
        <v>244</v>
      </c>
      <c r="C10" s="184">
        <v>1550</v>
      </c>
      <c r="D10" s="97">
        <f>E10+H10</f>
        <v>9227</v>
      </c>
      <c r="E10" s="97">
        <f>F10+G10</f>
        <v>8533</v>
      </c>
      <c r="F10" s="97">
        <v>4731</v>
      </c>
      <c r="G10" s="97">
        <v>3802</v>
      </c>
      <c r="H10" s="97">
        <f>I10+J10</f>
        <v>694</v>
      </c>
      <c r="I10" s="97">
        <v>462</v>
      </c>
      <c r="J10" s="97">
        <v>232</v>
      </c>
      <c r="K10" s="97">
        <v>2337289</v>
      </c>
      <c r="L10" s="97">
        <v>4065269</v>
      </c>
      <c r="M10" s="97">
        <f>SUM(N10:Q10)</f>
        <v>8911661</v>
      </c>
      <c r="N10" s="97">
        <v>6644594</v>
      </c>
      <c r="O10" s="97">
        <v>1869565</v>
      </c>
      <c r="P10" s="97">
        <v>396336</v>
      </c>
      <c r="Q10" s="97">
        <v>1166</v>
      </c>
    </row>
    <row r="11" spans="1:17" ht="15" customHeight="1">
      <c r="A11" s="383"/>
      <c r="B11" s="183" t="s">
        <v>51</v>
      </c>
      <c r="C11" s="184">
        <v>737</v>
      </c>
      <c r="D11" s="97">
        <f>E11+H11</f>
        <v>10091</v>
      </c>
      <c r="E11" s="97">
        <f>F11+G11</f>
        <v>10039</v>
      </c>
      <c r="F11" s="97">
        <v>5922</v>
      </c>
      <c r="G11" s="97">
        <v>4117</v>
      </c>
      <c r="H11" s="97">
        <f>I11+J11</f>
        <v>52</v>
      </c>
      <c r="I11" s="97">
        <v>38</v>
      </c>
      <c r="J11" s="97">
        <v>14</v>
      </c>
      <c r="K11" s="97">
        <v>3018935</v>
      </c>
      <c r="L11" s="97">
        <v>6767213</v>
      </c>
      <c r="M11" s="97">
        <f>SUM(N11:Q11)</f>
        <v>13477386</v>
      </c>
      <c r="N11" s="97">
        <v>10675126</v>
      </c>
      <c r="O11" s="97">
        <v>2396642</v>
      </c>
      <c r="P11" s="97">
        <v>405309</v>
      </c>
      <c r="Q11" s="97">
        <v>309</v>
      </c>
    </row>
    <row r="12" spans="1:17" ht="15" customHeight="1">
      <c r="A12" s="177"/>
      <c r="B12" s="183" t="s">
        <v>52</v>
      </c>
      <c r="C12" s="184">
        <v>356</v>
      </c>
      <c r="D12" s="97">
        <f>E12+H12</f>
        <v>8650</v>
      </c>
      <c r="E12" s="97">
        <f>F12+G12</f>
        <v>8647</v>
      </c>
      <c r="F12" s="97">
        <v>5105</v>
      </c>
      <c r="G12" s="97">
        <v>3542</v>
      </c>
      <c r="H12" s="97">
        <f>I12+J12</f>
        <v>3</v>
      </c>
      <c r="I12" s="97">
        <v>2</v>
      </c>
      <c r="J12" s="97">
        <v>1</v>
      </c>
      <c r="K12" s="97">
        <v>2743507</v>
      </c>
      <c r="L12" s="97">
        <v>6806781</v>
      </c>
      <c r="M12" s="97">
        <f>SUM(N12:Q12)</f>
        <v>12778554</v>
      </c>
      <c r="N12" s="97">
        <v>10728087</v>
      </c>
      <c r="O12" s="97">
        <v>1385013</v>
      </c>
      <c r="P12" s="97">
        <v>654500</v>
      </c>
      <c r="Q12" s="97">
        <v>10954</v>
      </c>
    </row>
    <row r="13" spans="1:17" ht="15" customHeight="1">
      <c r="A13" s="177"/>
      <c r="B13" s="183" t="s">
        <v>245</v>
      </c>
      <c r="C13" s="184">
        <v>547</v>
      </c>
      <c r="D13" s="97">
        <f>E13+H13</f>
        <v>65933</v>
      </c>
      <c r="E13" s="97">
        <f>F13+G13</f>
        <v>65932</v>
      </c>
      <c r="F13" s="97">
        <v>44842</v>
      </c>
      <c r="G13" s="97">
        <v>21090</v>
      </c>
      <c r="H13" s="97">
        <f>I13</f>
        <v>1</v>
      </c>
      <c r="I13" s="97">
        <v>1</v>
      </c>
      <c r="J13" s="185" t="s">
        <v>53</v>
      </c>
      <c r="K13" s="97">
        <v>27647868</v>
      </c>
      <c r="L13" s="97">
        <v>130306992</v>
      </c>
      <c r="M13" s="97">
        <f>SUM(N13:Q13)</f>
        <v>202254503</v>
      </c>
      <c r="N13" s="97">
        <v>190098339</v>
      </c>
      <c r="O13" s="97">
        <v>9014372</v>
      </c>
      <c r="P13" s="97">
        <v>3129861</v>
      </c>
      <c r="Q13" s="97">
        <v>11931</v>
      </c>
    </row>
    <row r="14" spans="1:17" ht="15" customHeight="1">
      <c r="A14" s="177"/>
      <c r="B14" s="183"/>
      <c r="C14" s="184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187" customFormat="1" ht="15" customHeight="1">
      <c r="A15" s="186"/>
      <c r="B15" s="178" t="s">
        <v>246</v>
      </c>
      <c r="C15" s="181">
        <f>SUM(C17:C20)</f>
        <v>445</v>
      </c>
      <c r="D15" s="182">
        <f>SUM(D17:D20)</f>
        <v>11137</v>
      </c>
      <c r="E15" s="182">
        <f>SUM(E17:E20)</f>
        <v>10980</v>
      </c>
      <c r="F15" s="182">
        <f>SUM(F17:F20)</f>
        <v>3910</v>
      </c>
      <c r="G15" s="182">
        <f aca="true" t="shared" si="1" ref="G15:Q15">SUM(G17:G20)</f>
        <v>7070</v>
      </c>
      <c r="H15" s="182">
        <f t="shared" si="1"/>
        <v>157</v>
      </c>
      <c r="I15" s="182">
        <f t="shared" si="1"/>
        <v>99</v>
      </c>
      <c r="J15" s="182">
        <f t="shared" si="1"/>
        <v>58</v>
      </c>
      <c r="K15" s="182">
        <f t="shared" si="1"/>
        <v>2565635</v>
      </c>
      <c r="L15" s="182">
        <f t="shared" si="1"/>
        <v>7401802</v>
      </c>
      <c r="M15" s="182">
        <f t="shared" si="1"/>
        <v>13403837</v>
      </c>
      <c r="N15" s="182">
        <f t="shared" si="1"/>
        <v>13017252</v>
      </c>
      <c r="O15" s="182">
        <f t="shared" si="1"/>
        <v>114913</v>
      </c>
      <c r="P15" s="182">
        <f t="shared" si="1"/>
        <v>271648</v>
      </c>
      <c r="Q15" s="182">
        <f t="shared" si="1"/>
        <v>24</v>
      </c>
    </row>
    <row r="16" spans="1:17" s="187" customFormat="1" ht="15" customHeight="1">
      <c r="A16" s="186"/>
      <c r="B16" s="178"/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ht="15" customHeight="1">
      <c r="A17" s="329" t="s">
        <v>247</v>
      </c>
      <c r="B17" s="183" t="s">
        <v>244</v>
      </c>
      <c r="C17" s="184">
        <v>194</v>
      </c>
      <c r="D17" s="97">
        <f>E17+H17</f>
        <v>1177</v>
      </c>
      <c r="E17" s="97">
        <f>F17+G17</f>
        <v>1037</v>
      </c>
      <c r="F17" s="97">
        <v>367</v>
      </c>
      <c r="G17" s="97">
        <v>670</v>
      </c>
      <c r="H17" s="97">
        <f>I17+J17</f>
        <v>140</v>
      </c>
      <c r="I17" s="97">
        <v>88</v>
      </c>
      <c r="J17" s="97">
        <v>52</v>
      </c>
      <c r="K17" s="97">
        <v>207916</v>
      </c>
      <c r="L17" s="97">
        <v>325573</v>
      </c>
      <c r="M17" s="97">
        <f>SUM(N17:Q17)</f>
        <v>761971</v>
      </c>
      <c r="N17" s="97">
        <v>706666</v>
      </c>
      <c r="O17" s="97">
        <v>12723</v>
      </c>
      <c r="P17" s="97">
        <v>42582</v>
      </c>
      <c r="Q17" s="185" t="s">
        <v>53</v>
      </c>
    </row>
    <row r="18" spans="1:17" ht="15" customHeight="1">
      <c r="A18" s="329"/>
      <c r="B18" s="183" t="s">
        <v>51</v>
      </c>
      <c r="C18" s="184">
        <v>113</v>
      </c>
      <c r="D18" s="97">
        <f>E18+H18</f>
        <v>1511</v>
      </c>
      <c r="E18" s="97">
        <f>F18+G18</f>
        <v>1494</v>
      </c>
      <c r="F18" s="97">
        <v>558</v>
      </c>
      <c r="G18" s="97">
        <v>936</v>
      </c>
      <c r="H18" s="97">
        <f>I18+J18</f>
        <v>17</v>
      </c>
      <c r="I18" s="97">
        <v>11</v>
      </c>
      <c r="J18" s="97">
        <v>6</v>
      </c>
      <c r="K18" s="97">
        <v>337613</v>
      </c>
      <c r="L18" s="97">
        <v>769868</v>
      </c>
      <c r="M18" s="97">
        <f>SUM(N18:Q18)</f>
        <v>1484495</v>
      </c>
      <c r="N18" s="97">
        <v>1404472</v>
      </c>
      <c r="O18" s="97">
        <v>67057</v>
      </c>
      <c r="P18" s="97">
        <v>12966</v>
      </c>
      <c r="Q18" s="185" t="s">
        <v>53</v>
      </c>
    </row>
    <row r="19" spans="1:17" ht="15" customHeight="1">
      <c r="A19" s="129"/>
      <c r="B19" s="183" t="s">
        <v>52</v>
      </c>
      <c r="C19" s="184">
        <v>58</v>
      </c>
      <c r="D19" s="97">
        <f>E19</f>
        <v>1377</v>
      </c>
      <c r="E19" s="97">
        <f>F19+G19</f>
        <v>1377</v>
      </c>
      <c r="F19" s="97">
        <v>522</v>
      </c>
      <c r="G19" s="97">
        <v>855</v>
      </c>
      <c r="H19" s="185" t="s">
        <v>53</v>
      </c>
      <c r="I19" s="185" t="s">
        <v>53</v>
      </c>
      <c r="J19" s="185" t="s">
        <v>53</v>
      </c>
      <c r="K19" s="97">
        <v>346389</v>
      </c>
      <c r="L19" s="97">
        <v>879261</v>
      </c>
      <c r="M19" s="97">
        <f>SUM(N19:Q19)</f>
        <v>1592941</v>
      </c>
      <c r="N19" s="97">
        <v>1544563</v>
      </c>
      <c r="O19" s="97">
        <v>20173</v>
      </c>
      <c r="P19" s="97">
        <v>28181</v>
      </c>
      <c r="Q19" s="97">
        <v>24</v>
      </c>
    </row>
    <row r="20" spans="1:17" ht="15" customHeight="1">
      <c r="A20" s="129"/>
      <c r="B20" s="183" t="s">
        <v>245</v>
      </c>
      <c r="C20" s="184">
        <v>80</v>
      </c>
      <c r="D20" s="97">
        <f>E20</f>
        <v>7072</v>
      </c>
      <c r="E20" s="97">
        <f>F20+G20</f>
        <v>7072</v>
      </c>
      <c r="F20" s="97">
        <v>2463</v>
      </c>
      <c r="G20" s="97">
        <v>4609</v>
      </c>
      <c r="H20" s="185" t="s">
        <v>53</v>
      </c>
      <c r="I20" s="185" t="s">
        <v>53</v>
      </c>
      <c r="J20" s="185" t="s">
        <v>53</v>
      </c>
      <c r="K20" s="97">
        <v>1673717</v>
      </c>
      <c r="L20" s="97">
        <v>5427100</v>
      </c>
      <c r="M20" s="97">
        <f>SUM(N20:Q20)</f>
        <v>9564430</v>
      </c>
      <c r="N20" s="97">
        <v>9361551</v>
      </c>
      <c r="O20" s="97">
        <v>14960</v>
      </c>
      <c r="P20" s="97">
        <v>187919</v>
      </c>
      <c r="Q20" s="185" t="s">
        <v>53</v>
      </c>
    </row>
    <row r="21" spans="1:17" ht="15" customHeight="1">
      <c r="A21" s="129"/>
      <c r="B21" s="183"/>
      <c r="C21" s="184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s="187" customFormat="1" ht="15" customHeight="1">
      <c r="A22" s="188"/>
      <c r="B22" s="178" t="s">
        <v>246</v>
      </c>
      <c r="C22" s="181">
        <f>SUM(C24:C27)</f>
        <v>39</v>
      </c>
      <c r="D22" s="182">
        <f>SUM(D24:D27)</f>
        <v>542</v>
      </c>
      <c r="E22" s="182">
        <f>SUM(E24:E27)</f>
        <v>539</v>
      </c>
      <c r="F22" s="182">
        <f>SUM(F24:F27)</f>
        <v>296</v>
      </c>
      <c r="G22" s="182">
        <f aca="true" t="shared" si="2" ref="G22:P22">SUM(G24:G27)</f>
        <v>243</v>
      </c>
      <c r="H22" s="182">
        <f t="shared" si="2"/>
        <v>3</v>
      </c>
      <c r="I22" s="182">
        <f t="shared" si="2"/>
        <v>2</v>
      </c>
      <c r="J22" s="182">
        <f t="shared" si="2"/>
        <v>1</v>
      </c>
      <c r="K22" s="182">
        <f t="shared" si="2"/>
        <v>206740</v>
      </c>
      <c r="L22" s="182">
        <f t="shared" si="2"/>
        <v>311238</v>
      </c>
      <c r="M22" s="182">
        <f t="shared" si="2"/>
        <v>1012828</v>
      </c>
      <c r="N22" s="182">
        <f t="shared" si="2"/>
        <v>926448</v>
      </c>
      <c r="O22" s="182">
        <f t="shared" si="2"/>
        <v>5000</v>
      </c>
      <c r="P22" s="182">
        <f t="shared" si="2"/>
        <v>81380</v>
      </c>
      <c r="Q22" s="182" t="s">
        <v>53</v>
      </c>
    </row>
    <row r="23" spans="1:17" s="187" customFormat="1" ht="15" customHeight="1">
      <c r="A23" s="188"/>
      <c r="B23" s="178"/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5" customHeight="1">
      <c r="A24" s="329" t="s">
        <v>54</v>
      </c>
      <c r="B24" s="183" t="s">
        <v>244</v>
      </c>
      <c r="C24" s="184">
        <v>26</v>
      </c>
      <c r="D24" s="97">
        <f>E24+H24</f>
        <v>147</v>
      </c>
      <c r="E24" s="97">
        <f>F24+G24</f>
        <v>145</v>
      </c>
      <c r="F24" s="97">
        <v>84</v>
      </c>
      <c r="G24" s="97">
        <v>61</v>
      </c>
      <c r="H24" s="97">
        <f>I24+J24</f>
        <v>2</v>
      </c>
      <c r="I24" s="97">
        <v>1</v>
      </c>
      <c r="J24" s="97">
        <v>1</v>
      </c>
      <c r="K24" s="97">
        <v>43636</v>
      </c>
      <c r="L24" s="97">
        <v>70662</v>
      </c>
      <c r="M24" s="97">
        <f>SUM(N24:Q24)</f>
        <v>192388</v>
      </c>
      <c r="N24" s="97">
        <v>180042</v>
      </c>
      <c r="O24" s="97">
        <v>5000</v>
      </c>
      <c r="P24" s="97">
        <v>7346</v>
      </c>
      <c r="Q24" s="185" t="s">
        <v>53</v>
      </c>
    </row>
    <row r="25" spans="1:17" ht="15" customHeight="1">
      <c r="A25" s="329"/>
      <c r="B25" s="183" t="s">
        <v>51</v>
      </c>
      <c r="C25" s="184">
        <v>5</v>
      </c>
      <c r="D25" s="97">
        <f>E25+H25</f>
        <v>66</v>
      </c>
      <c r="E25" s="97">
        <f>F25+G25</f>
        <v>65</v>
      </c>
      <c r="F25" s="97">
        <v>35</v>
      </c>
      <c r="G25" s="97">
        <v>30</v>
      </c>
      <c r="H25" s="97">
        <f>I25</f>
        <v>1</v>
      </c>
      <c r="I25" s="97">
        <v>1</v>
      </c>
      <c r="J25" s="185" t="s">
        <v>53</v>
      </c>
      <c r="K25" s="97">
        <v>19518</v>
      </c>
      <c r="L25" s="97">
        <v>31961</v>
      </c>
      <c r="M25" s="97">
        <f>SUM(N25:Q25)</f>
        <v>98124</v>
      </c>
      <c r="N25" s="97">
        <v>82681</v>
      </c>
      <c r="O25" s="185" t="s">
        <v>53</v>
      </c>
      <c r="P25" s="97">
        <v>15443</v>
      </c>
      <c r="Q25" s="185" t="s">
        <v>53</v>
      </c>
    </row>
    <row r="26" spans="1:17" ht="15" customHeight="1">
      <c r="A26" s="129"/>
      <c r="B26" s="183" t="s">
        <v>52</v>
      </c>
      <c r="C26" s="184">
        <v>4</v>
      </c>
      <c r="D26" s="97">
        <f>E26</f>
        <v>107</v>
      </c>
      <c r="E26" s="97">
        <f>F26+G26</f>
        <v>107</v>
      </c>
      <c r="F26" s="97">
        <v>51</v>
      </c>
      <c r="G26" s="97">
        <v>56</v>
      </c>
      <c r="H26" s="185" t="s">
        <v>53</v>
      </c>
      <c r="I26" s="185" t="s">
        <v>53</v>
      </c>
      <c r="J26" s="185" t="s">
        <v>53</v>
      </c>
      <c r="K26" s="97">
        <v>47121</v>
      </c>
      <c r="L26" s="97">
        <v>74206</v>
      </c>
      <c r="M26" s="97">
        <f>SUM(N26:Q26)</f>
        <v>309703</v>
      </c>
      <c r="N26" s="97">
        <v>251112</v>
      </c>
      <c r="O26" s="185" t="s">
        <v>53</v>
      </c>
      <c r="P26" s="97">
        <v>58591</v>
      </c>
      <c r="Q26" s="185" t="s">
        <v>53</v>
      </c>
    </row>
    <row r="27" spans="1:17" ht="15" customHeight="1">
      <c r="A27" s="129"/>
      <c r="B27" s="183" t="s">
        <v>245</v>
      </c>
      <c r="C27" s="184">
        <v>4</v>
      </c>
      <c r="D27" s="97">
        <f>E27</f>
        <v>222</v>
      </c>
      <c r="E27" s="97">
        <f>F27+G27</f>
        <v>222</v>
      </c>
      <c r="F27" s="97">
        <v>126</v>
      </c>
      <c r="G27" s="97">
        <v>96</v>
      </c>
      <c r="H27" s="185" t="s">
        <v>53</v>
      </c>
      <c r="I27" s="185" t="s">
        <v>53</v>
      </c>
      <c r="J27" s="185" t="s">
        <v>53</v>
      </c>
      <c r="K27" s="97">
        <v>96465</v>
      </c>
      <c r="L27" s="97">
        <v>134409</v>
      </c>
      <c r="M27" s="97">
        <f>SUM(N27:Q27)</f>
        <v>412613</v>
      </c>
      <c r="N27" s="97">
        <v>412613</v>
      </c>
      <c r="O27" s="185" t="s">
        <v>53</v>
      </c>
      <c r="P27" s="185" t="s">
        <v>53</v>
      </c>
      <c r="Q27" s="185" t="s">
        <v>53</v>
      </c>
    </row>
    <row r="28" spans="1:17" ht="15" customHeight="1">
      <c r="A28" s="129"/>
      <c r="B28" s="183"/>
      <c r="C28" s="184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s="187" customFormat="1" ht="15" customHeight="1">
      <c r="A29" s="188"/>
      <c r="B29" s="178" t="s">
        <v>246</v>
      </c>
      <c r="C29" s="181">
        <f>SUM(C31:C34)</f>
        <v>587</v>
      </c>
      <c r="D29" s="182">
        <f>SUM(D31:D34)</f>
        <v>10906</v>
      </c>
      <c r="E29" s="182">
        <f>SUM(E31:E34)</f>
        <v>10740</v>
      </c>
      <c r="F29" s="182">
        <f>SUM(F31:F34)</f>
        <v>4854</v>
      </c>
      <c r="G29" s="182">
        <f aca="true" t="shared" si="3" ref="G29:Q29">SUM(G31:G34)</f>
        <v>5886</v>
      </c>
      <c r="H29" s="182">
        <f t="shared" si="3"/>
        <v>166</v>
      </c>
      <c r="I29" s="182">
        <f t="shared" si="3"/>
        <v>112</v>
      </c>
      <c r="J29" s="182">
        <f t="shared" si="3"/>
        <v>54</v>
      </c>
      <c r="K29" s="182">
        <f t="shared" si="3"/>
        <v>3361670</v>
      </c>
      <c r="L29" s="182">
        <f t="shared" si="3"/>
        <v>9809134</v>
      </c>
      <c r="M29" s="182">
        <f t="shared" si="3"/>
        <v>18063287</v>
      </c>
      <c r="N29" s="182">
        <f t="shared" si="3"/>
        <v>10681516</v>
      </c>
      <c r="O29" s="182">
        <f t="shared" si="3"/>
        <v>6937719</v>
      </c>
      <c r="P29" s="182">
        <f t="shared" si="3"/>
        <v>443549</v>
      </c>
      <c r="Q29" s="182">
        <f t="shared" si="3"/>
        <v>503</v>
      </c>
    </row>
    <row r="30" spans="1:17" s="187" customFormat="1" ht="15" customHeight="1">
      <c r="A30" s="188"/>
      <c r="B30" s="178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1:17" ht="15" customHeight="1">
      <c r="A31" s="329" t="s">
        <v>248</v>
      </c>
      <c r="B31" s="183" t="s">
        <v>244</v>
      </c>
      <c r="C31" s="184">
        <v>329</v>
      </c>
      <c r="D31" s="97">
        <f>E31+H31</f>
        <v>1966</v>
      </c>
      <c r="E31" s="97">
        <f>F31+G31</f>
        <v>1813</v>
      </c>
      <c r="F31" s="97">
        <v>665</v>
      </c>
      <c r="G31" s="97">
        <v>1148</v>
      </c>
      <c r="H31" s="97">
        <f>I31+J31</f>
        <v>153</v>
      </c>
      <c r="I31" s="97">
        <v>102</v>
      </c>
      <c r="J31" s="97">
        <v>51</v>
      </c>
      <c r="K31" s="97">
        <v>398813</v>
      </c>
      <c r="L31" s="97">
        <v>900988</v>
      </c>
      <c r="M31" s="97">
        <f>SUM(N31:Q31)</f>
        <v>1707534</v>
      </c>
      <c r="N31" s="97">
        <v>977309</v>
      </c>
      <c r="O31" s="97">
        <v>657415</v>
      </c>
      <c r="P31" s="97">
        <v>72676</v>
      </c>
      <c r="Q31" s="97">
        <v>134</v>
      </c>
    </row>
    <row r="32" spans="1:17" ht="15" customHeight="1">
      <c r="A32" s="329"/>
      <c r="B32" s="183" t="s">
        <v>51</v>
      </c>
      <c r="C32" s="184">
        <v>126</v>
      </c>
      <c r="D32" s="97">
        <f>E32+H32</f>
        <v>1746</v>
      </c>
      <c r="E32" s="97">
        <f>F32+G32</f>
        <v>1735</v>
      </c>
      <c r="F32" s="97">
        <v>618</v>
      </c>
      <c r="G32" s="97">
        <v>1117</v>
      </c>
      <c r="H32" s="97">
        <f>I32+J32</f>
        <v>11</v>
      </c>
      <c r="I32" s="97">
        <v>8</v>
      </c>
      <c r="J32" s="97">
        <v>3</v>
      </c>
      <c r="K32" s="97">
        <v>434725</v>
      </c>
      <c r="L32" s="97">
        <v>1184942</v>
      </c>
      <c r="M32" s="97">
        <f>SUM(N32:Q32)</f>
        <v>2263376</v>
      </c>
      <c r="N32" s="97">
        <v>1347328</v>
      </c>
      <c r="O32" s="97">
        <v>864864</v>
      </c>
      <c r="P32" s="97">
        <v>51184</v>
      </c>
      <c r="Q32" s="185" t="s">
        <v>53</v>
      </c>
    </row>
    <row r="33" spans="1:17" ht="15" customHeight="1">
      <c r="A33" s="129"/>
      <c r="B33" s="183" t="s">
        <v>52</v>
      </c>
      <c r="C33" s="184">
        <v>57</v>
      </c>
      <c r="D33" s="97">
        <f>E33+H33</f>
        <v>1398</v>
      </c>
      <c r="E33" s="97">
        <f>F33+G33</f>
        <v>1397</v>
      </c>
      <c r="F33" s="97">
        <v>483</v>
      </c>
      <c r="G33" s="97">
        <v>914</v>
      </c>
      <c r="H33" s="97">
        <v>1</v>
      </c>
      <c r="I33" s="97">
        <v>1</v>
      </c>
      <c r="J33" s="185" t="s">
        <v>53</v>
      </c>
      <c r="K33" s="97">
        <v>332645</v>
      </c>
      <c r="L33" s="97">
        <v>633724</v>
      </c>
      <c r="M33" s="97">
        <f>SUM(N33:Q33)</f>
        <v>1303435</v>
      </c>
      <c r="N33" s="97">
        <v>897515</v>
      </c>
      <c r="O33" s="97">
        <v>399271</v>
      </c>
      <c r="P33" s="97">
        <v>6400</v>
      </c>
      <c r="Q33" s="97">
        <v>249</v>
      </c>
    </row>
    <row r="34" spans="1:17" ht="15" customHeight="1">
      <c r="A34" s="129"/>
      <c r="B34" s="183" t="s">
        <v>245</v>
      </c>
      <c r="C34" s="184">
        <v>75</v>
      </c>
      <c r="D34" s="97">
        <f>E34+H34</f>
        <v>5796</v>
      </c>
      <c r="E34" s="97">
        <f>F34+G34</f>
        <v>5795</v>
      </c>
      <c r="F34" s="97">
        <v>3088</v>
      </c>
      <c r="G34" s="97">
        <v>2707</v>
      </c>
      <c r="H34" s="97">
        <v>1</v>
      </c>
      <c r="I34" s="97">
        <v>1</v>
      </c>
      <c r="J34" s="185" t="s">
        <v>53</v>
      </c>
      <c r="K34" s="97">
        <v>2195487</v>
      </c>
      <c r="L34" s="97">
        <v>7089480</v>
      </c>
      <c r="M34" s="97">
        <f>SUM(N34:Q34)</f>
        <v>12788942</v>
      </c>
      <c r="N34" s="97">
        <v>7459364</v>
      </c>
      <c r="O34" s="97">
        <v>5016169</v>
      </c>
      <c r="P34" s="97">
        <v>313289</v>
      </c>
      <c r="Q34" s="97">
        <v>120</v>
      </c>
    </row>
    <row r="35" spans="1:17" ht="15" customHeight="1">
      <c r="A35" s="129"/>
      <c r="B35" s="183"/>
      <c r="C35" s="184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s="187" customFormat="1" ht="15" customHeight="1">
      <c r="A36" s="188"/>
      <c r="B36" s="178" t="s">
        <v>246</v>
      </c>
      <c r="C36" s="181">
        <f>SUM(C38:C41)</f>
        <v>83</v>
      </c>
      <c r="D36" s="182">
        <f>SUM(D38:D41)</f>
        <v>997</v>
      </c>
      <c r="E36" s="182">
        <f>SUM(E38:E41)</f>
        <v>970</v>
      </c>
      <c r="F36" s="182">
        <f>SUM(F38:F41)</f>
        <v>713</v>
      </c>
      <c r="G36" s="182">
        <f aca="true" t="shared" si="4" ref="G36:Q36">SUM(G38:G41)</f>
        <v>257</v>
      </c>
      <c r="H36" s="182">
        <f t="shared" si="4"/>
        <v>27</v>
      </c>
      <c r="I36" s="182">
        <f t="shared" si="4"/>
        <v>20</v>
      </c>
      <c r="J36" s="182">
        <f t="shared" si="4"/>
        <v>7</v>
      </c>
      <c r="K36" s="182">
        <f t="shared" si="4"/>
        <v>321475</v>
      </c>
      <c r="L36" s="182">
        <f t="shared" si="4"/>
        <v>1036691</v>
      </c>
      <c r="M36" s="182">
        <f t="shared" si="4"/>
        <v>1881144</v>
      </c>
      <c r="N36" s="182">
        <f t="shared" si="4"/>
        <v>1620437</v>
      </c>
      <c r="O36" s="182">
        <f t="shared" si="4"/>
        <v>60807</v>
      </c>
      <c r="P36" s="182">
        <f t="shared" si="4"/>
        <v>199421</v>
      </c>
      <c r="Q36" s="182">
        <f t="shared" si="4"/>
        <v>479</v>
      </c>
    </row>
    <row r="37" spans="1:17" s="187" customFormat="1" ht="15" customHeight="1">
      <c r="A37" s="188"/>
      <c r="B37" s="178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7" ht="15" customHeight="1">
      <c r="A38" s="329" t="s">
        <v>249</v>
      </c>
      <c r="B38" s="183" t="s">
        <v>244</v>
      </c>
      <c r="C38" s="184">
        <v>54</v>
      </c>
      <c r="D38" s="97">
        <f>E38+H38</f>
        <v>316</v>
      </c>
      <c r="E38" s="97">
        <f>F38+G38</f>
        <v>290</v>
      </c>
      <c r="F38" s="97">
        <v>189</v>
      </c>
      <c r="G38" s="97">
        <v>101</v>
      </c>
      <c r="H38" s="97">
        <f>I38+J38</f>
        <v>26</v>
      </c>
      <c r="I38" s="97">
        <v>19</v>
      </c>
      <c r="J38" s="97">
        <v>7</v>
      </c>
      <c r="K38" s="97">
        <v>85828</v>
      </c>
      <c r="L38" s="97">
        <v>152229</v>
      </c>
      <c r="M38" s="97">
        <f>SUM(N38:Q38)</f>
        <v>298970</v>
      </c>
      <c r="N38" s="97">
        <v>253646</v>
      </c>
      <c r="O38" s="97">
        <v>27849</v>
      </c>
      <c r="P38" s="97">
        <v>17475</v>
      </c>
      <c r="Q38" s="185" t="s">
        <v>53</v>
      </c>
    </row>
    <row r="39" spans="1:17" ht="15" customHeight="1">
      <c r="A39" s="329"/>
      <c r="B39" s="183" t="s">
        <v>51</v>
      </c>
      <c r="C39" s="184">
        <v>17</v>
      </c>
      <c r="D39" s="97">
        <f>E39+H39</f>
        <v>215</v>
      </c>
      <c r="E39" s="97">
        <f>F39+G39</f>
        <v>214</v>
      </c>
      <c r="F39" s="97">
        <v>144</v>
      </c>
      <c r="G39" s="97">
        <v>70</v>
      </c>
      <c r="H39" s="97">
        <f>I39</f>
        <v>1</v>
      </c>
      <c r="I39" s="97">
        <v>1</v>
      </c>
      <c r="J39" s="185" t="s">
        <v>53</v>
      </c>
      <c r="K39" s="97">
        <v>66858</v>
      </c>
      <c r="L39" s="97">
        <v>161884</v>
      </c>
      <c r="M39" s="97">
        <f>SUM(N39:Q39)</f>
        <v>268023</v>
      </c>
      <c r="N39" s="97">
        <v>252637</v>
      </c>
      <c r="O39" s="97">
        <v>891</v>
      </c>
      <c r="P39" s="97">
        <v>14495</v>
      </c>
      <c r="Q39" s="185" t="s">
        <v>53</v>
      </c>
    </row>
    <row r="40" spans="1:17" ht="15" customHeight="1">
      <c r="A40" s="129"/>
      <c r="B40" s="183" t="s">
        <v>52</v>
      </c>
      <c r="C40" s="184">
        <v>7</v>
      </c>
      <c r="D40" s="97">
        <f>E40</f>
        <v>157</v>
      </c>
      <c r="E40" s="97">
        <f>F40+G40</f>
        <v>157</v>
      </c>
      <c r="F40" s="97">
        <v>113</v>
      </c>
      <c r="G40" s="97">
        <v>44</v>
      </c>
      <c r="H40" s="185" t="s">
        <v>53</v>
      </c>
      <c r="I40" s="185" t="s">
        <v>53</v>
      </c>
      <c r="J40" s="185" t="s">
        <v>53</v>
      </c>
      <c r="K40" s="97">
        <v>54357</v>
      </c>
      <c r="L40" s="97">
        <v>101489</v>
      </c>
      <c r="M40" s="97">
        <f>SUM(N40:Q40)</f>
        <v>243822</v>
      </c>
      <c r="N40" s="97">
        <v>181568</v>
      </c>
      <c r="O40" s="97">
        <v>2361</v>
      </c>
      <c r="P40" s="97">
        <v>59893</v>
      </c>
      <c r="Q40" s="185" t="s">
        <v>53</v>
      </c>
    </row>
    <row r="41" spans="1:17" ht="15.75" customHeight="1">
      <c r="A41" s="129"/>
      <c r="B41" s="183" t="s">
        <v>245</v>
      </c>
      <c r="C41" s="184">
        <v>5</v>
      </c>
      <c r="D41" s="97">
        <f>E41</f>
        <v>309</v>
      </c>
      <c r="E41" s="97">
        <f>F41+G41</f>
        <v>309</v>
      </c>
      <c r="F41" s="97">
        <v>267</v>
      </c>
      <c r="G41" s="97">
        <v>42</v>
      </c>
      <c r="H41" s="185" t="s">
        <v>53</v>
      </c>
      <c r="I41" s="185" t="s">
        <v>53</v>
      </c>
      <c r="J41" s="185" t="s">
        <v>53</v>
      </c>
      <c r="K41" s="97">
        <v>114432</v>
      </c>
      <c r="L41" s="97">
        <v>621089</v>
      </c>
      <c r="M41" s="97">
        <f>SUM(N41:Q41)</f>
        <v>1070329</v>
      </c>
      <c r="N41" s="97">
        <v>932586</v>
      </c>
      <c r="O41" s="97">
        <v>29706</v>
      </c>
      <c r="P41" s="97">
        <v>107558</v>
      </c>
      <c r="Q41" s="97">
        <v>479</v>
      </c>
    </row>
    <row r="42" spans="1:17" ht="15.75" customHeight="1">
      <c r="A42" s="129"/>
      <c r="B42" s="183"/>
      <c r="C42" s="184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187" customFormat="1" ht="15" customHeight="1">
      <c r="A43" s="188"/>
      <c r="B43" s="178" t="s">
        <v>246</v>
      </c>
      <c r="C43" s="181">
        <f>SUM(C45:C48)</f>
        <v>89</v>
      </c>
      <c r="D43" s="182">
        <f>SUM(D45:D48)</f>
        <v>2417</v>
      </c>
      <c r="E43" s="182">
        <f>SUM(E45:E48)</f>
        <v>2379</v>
      </c>
      <c r="F43" s="182">
        <f>SUM(F45:F48)</f>
        <v>1867</v>
      </c>
      <c r="G43" s="182">
        <f>SUM(G45:G48)</f>
        <v>512</v>
      </c>
      <c r="H43" s="182">
        <f>SUM(H45:H48)</f>
        <v>38</v>
      </c>
      <c r="I43" s="182">
        <f>SUM(I45:I48)</f>
        <v>28</v>
      </c>
      <c r="J43" s="182">
        <f>SUM(J45:J48)</f>
        <v>10</v>
      </c>
      <c r="K43" s="182">
        <v>943674</v>
      </c>
      <c r="L43" s="182">
        <v>2232110</v>
      </c>
      <c r="M43" s="182">
        <v>6178806</v>
      </c>
      <c r="N43" s="182">
        <v>6120601</v>
      </c>
      <c r="O43" s="182">
        <v>31501</v>
      </c>
      <c r="P43" s="182">
        <v>26704</v>
      </c>
      <c r="Q43" s="182" t="s">
        <v>53</v>
      </c>
    </row>
    <row r="44" spans="1:17" s="187" customFormat="1" ht="15" customHeight="1">
      <c r="A44" s="188"/>
      <c r="B44" s="178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ht="15" customHeight="1">
      <c r="A45" s="329" t="s">
        <v>250</v>
      </c>
      <c r="B45" s="183" t="s">
        <v>244</v>
      </c>
      <c r="C45" s="184">
        <v>68</v>
      </c>
      <c r="D45" s="97">
        <f>E45+H45</f>
        <v>383</v>
      </c>
      <c r="E45" s="97">
        <f>F45+G45</f>
        <v>350</v>
      </c>
      <c r="F45" s="97">
        <v>261</v>
      </c>
      <c r="G45" s="97">
        <v>89</v>
      </c>
      <c r="H45" s="97">
        <f>I45+J45</f>
        <v>33</v>
      </c>
      <c r="I45" s="97">
        <v>25</v>
      </c>
      <c r="J45" s="97">
        <v>8</v>
      </c>
      <c r="K45" s="97">
        <v>108356</v>
      </c>
      <c r="L45" s="97">
        <v>123503</v>
      </c>
      <c r="M45" s="97">
        <f>SUM(N45:Q45)</f>
        <v>354324</v>
      </c>
      <c r="N45" s="97">
        <v>324348</v>
      </c>
      <c r="O45" s="97">
        <v>23049</v>
      </c>
      <c r="P45" s="97">
        <v>6927</v>
      </c>
      <c r="Q45" s="185" t="s">
        <v>53</v>
      </c>
    </row>
    <row r="46" spans="1:17" ht="15" customHeight="1">
      <c r="A46" s="329"/>
      <c r="B46" s="183" t="s">
        <v>51</v>
      </c>
      <c r="C46" s="184">
        <v>10</v>
      </c>
      <c r="D46" s="97">
        <f>E46+H46</f>
        <v>125</v>
      </c>
      <c r="E46" s="97">
        <f>F46+G46</f>
        <v>120</v>
      </c>
      <c r="F46" s="97">
        <v>83</v>
      </c>
      <c r="G46" s="97">
        <v>37</v>
      </c>
      <c r="H46" s="97">
        <f>I46+J46</f>
        <v>5</v>
      </c>
      <c r="I46" s="97">
        <v>3</v>
      </c>
      <c r="J46" s="97">
        <v>2</v>
      </c>
      <c r="K46" s="189" t="s">
        <v>120</v>
      </c>
      <c r="L46" s="189" t="s">
        <v>120</v>
      </c>
      <c r="M46" s="189" t="s">
        <v>120</v>
      </c>
      <c r="N46" s="189" t="s">
        <v>120</v>
      </c>
      <c r="O46" s="189" t="s">
        <v>120</v>
      </c>
      <c r="P46" s="189" t="s">
        <v>181</v>
      </c>
      <c r="Q46" s="189" t="s">
        <v>181</v>
      </c>
    </row>
    <row r="47" spans="1:17" ht="15" customHeight="1">
      <c r="A47" s="129"/>
      <c r="B47" s="183" t="s">
        <v>52</v>
      </c>
      <c r="C47" s="184">
        <v>2</v>
      </c>
      <c r="D47" s="97">
        <f>E47</f>
        <v>43</v>
      </c>
      <c r="E47" s="97">
        <f>F47+G47</f>
        <v>43</v>
      </c>
      <c r="F47" s="97">
        <v>30</v>
      </c>
      <c r="G47" s="97">
        <v>13</v>
      </c>
      <c r="H47" s="185" t="s">
        <v>53</v>
      </c>
      <c r="I47" s="185" t="s">
        <v>53</v>
      </c>
      <c r="J47" s="185" t="s">
        <v>53</v>
      </c>
      <c r="K47" s="185" t="s">
        <v>251</v>
      </c>
      <c r="L47" s="185" t="s">
        <v>251</v>
      </c>
      <c r="M47" s="185" t="s">
        <v>251</v>
      </c>
      <c r="N47" s="185" t="s">
        <v>251</v>
      </c>
      <c r="O47" s="185" t="s">
        <v>251</v>
      </c>
      <c r="P47" s="189" t="s">
        <v>181</v>
      </c>
      <c r="Q47" s="189" t="s">
        <v>181</v>
      </c>
    </row>
    <row r="48" spans="1:17" ht="15" customHeight="1">
      <c r="A48" s="129"/>
      <c r="B48" s="183" t="s">
        <v>245</v>
      </c>
      <c r="C48" s="184">
        <v>9</v>
      </c>
      <c r="D48" s="97">
        <f>E48</f>
        <v>1866</v>
      </c>
      <c r="E48" s="97">
        <f>F48+G48</f>
        <v>1866</v>
      </c>
      <c r="F48" s="97">
        <v>1493</v>
      </c>
      <c r="G48" s="97">
        <v>373</v>
      </c>
      <c r="H48" s="185" t="s">
        <v>53</v>
      </c>
      <c r="I48" s="185" t="s">
        <v>53</v>
      </c>
      <c r="J48" s="185" t="s">
        <v>53</v>
      </c>
      <c r="K48" s="185">
        <v>784555</v>
      </c>
      <c r="L48" s="185">
        <v>2019080</v>
      </c>
      <c r="M48" s="97">
        <f>SUM(N48:Q48)</f>
        <v>5638745</v>
      </c>
      <c r="N48" s="185">
        <v>5618968</v>
      </c>
      <c r="O48" s="185" t="s">
        <v>252</v>
      </c>
      <c r="P48" s="185">
        <v>19777</v>
      </c>
      <c r="Q48" s="185" t="s">
        <v>252</v>
      </c>
    </row>
    <row r="49" spans="1:17" ht="15" customHeight="1">
      <c r="A49" s="129"/>
      <c r="B49" s="183"/>
      <c r="C49" s="184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s="187" customFormat="1" ht="15" customHeight="1">
      <c r="A50" s="188"/>
      <c r="B50" s="178" t="s">
        <v>246</v>
      </c>
      <c r="C50" s="181">
        <f>SUM(C52:C55)</f>
        <v>77</v>
      </c>
      <c r="D50" s="182">
        <f>SUM(D52:D55)</f>
        <v>1242</v>
      </c>
      <c r="E50" s="182">
        <f>SUM(E52:E55)</f>
        <v>1209</v>
      </c>
      <c r="F50" s="182">
        <f>SUM(F52:F55)</f>
        <v>777</v>
      </c>
      <c r="G50" s="182">
        <f aca="true" t="shared" si="5" ref="G50:Q50">SUM(G52:G55)</f>
        <v>432</v>
      </c>
      <c r="H50" s="182">
        <f t="shared" si="5"/>
        <v>33</v>
      </c>
      <c r="I50" s="182">
        <f t="shared" si="5"/>
        <v>18</v>
      </c>
      <c r="J50" s="182">
        <f t="shared" si="5"/>
        <v>15</v>
      </c>
      <c r="K50" s="182">
        <f t="shared" si="5"/>
        <v>395246</v>
      </c>
      <c r="L50" s="182">
        <f t="shared" si="5"/>
        <v>1294593</v>
      </c>
      <c r="M50" s="182">
        <f t="shared" si="5"/>
        <v>2350233</v>
      </c>
      <c r="N50" s="182">
        <f t="shared" si="5"/>
        <v>2152004</v>
      </c>
      <c r="O50" s="182">
        <f t="shared" si="5"/>
        <v>121194</v>
      </c>
      <c r="P50" s="182">
        <f t="shared" si="5"/>
        <v>77016</v>
      </c>
      <c r="Q50" s="182">
        <f t="shared" si="5"/>
        <v>19</v>
      </c>
    </row>
    <row r="51" spans="1:17" s="187" customFormat="1" ht="15" customHeight="1">
      <c r="A51" s="188"/>
      <c r="B51" s="178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ht="15" customHeight="1">
      <c r="A52" s="329" t="s">
        <v>253</v>
      </c>
      <c r="B52" s="183" t="s">
        <v>244</v>
      </c>
      <c r="C52" s="184">
        <v>41</v>
      </c>
      <c r="D52" s="97">
        <f>E52+H52</f>
        <v>246</v>
      </c>
      <c r="E52" s="97">
        <f>F52+G52</f>
        <v>213</v>
      </c>
      <c r="F52" s="97">
        <v>97</v>
      </c>
      <c r="G52" s="97">
        <v>116</v>
      </c>
      <c r="H52" s="97">
        <f>I52+J52</f>
        <v>33</v>
      </c>
      <c r="I52" s="97">
        <v>18</v>
      </c>
      <c r="J52" s="97">
        <v>15</v>
      </c>
      <c r="K52" s="97">
        <v>52885</v>
      </c>
      <c r="L52" s="97">
        <v>141065</v>
      </c>
      <c r="M52" s="97">
        <f>SUM(N52:Q52)</f>
        <v>274110</v>
      </c>
      <c r="N52" s="97">
        <v>203281</v>
      </c>
      <c r="O52" s="97">
        <v>49240</v>
      </c>
      <c r="P52" s="97">
        <v>21570</v>
      </c>
      <c r="Q52" s="97">
        <v>19</v>
      </c>
    </row>
    <row r="53" spans="1:17" ht="15" customHeight="1">
      <c r="A53" s="329"/>
      <c r="B53" s="183" t="s">
        <v>51</v>
      </c>
      <c r="C53" s="184">
        <v>16</v>
      </c>
      <c r="D53" s="97">
        <f>E53</f>
        <v>219</v>
      </c>
      <c r="E53" s="97">
        <f>F53+G53</f>
        <v>219</v>
      </c>
      <c r="F53" s="97">
        <v>115</v>
      </c>
      <c r="G53" s="97">
        <v>104</v>
      </c>
      <c r="H53" s="185" t="s">
        <v>53</v>
      </c>
      <c r="I53" s="185" t="s">
        <v>53</v>
      </c>
      <c r="J53" s="185" t="s">
        <v>53</v>
      </c>
      <c r="K53" s="97">
        <v>57356</v>
      </c>
      <c r="L53" s="97">
        <v>167200</v>
      </c>
      <c r="M53" s="97">
        <f>SUM(N53:Q53)</f>
        <v>310532</v>
      </c>
      <c r="N53" s="97">
        <v>268037</v>
      </c>
      <c r="O53" s="97">
        <v>9683</v>
      </c>
      <c r="P53" s="97">
        <v>32812</v>
      </c>
      <c r="Q53" s="185" t="s">
        <v>53</v>
      </c>
    </row>
    <row r="54" spans="1:17" ht="15" customHeight="1">
      <c r="A54" s="129"/>
      <c r="B54" s="183" t="s">
        <v>52</v>
      </c>
      <c r="C54" s="184">
        <v>12</v>
      </c>
      <c r="D54" s="97">
        <f>E54</f>
        <v>294</v>
      </c>
      <c r="E54" s="97">
        <f>F54+G54</f>
        <v>294</v>
      </c>
      <c r="F54" s="97">
        <v>176</v>
      </c>
      <c r="G54" s="97">
        <v>118</v>
      </c>
      <c r="H54" s="185" t="s">
        <v>53</v>
      </c>
      <c r="I54" s="185" t="s">
        <v>53</v>
      </c>
      <c r="J54" s="185" t="s">
        <v>53</v>
      </c>
      <c r="K54" s="97">
        <v>93842</v>
      </c>
      <c r="L54" s="97">
        <v>269973</v>
      </c>
      <c r="M54" s="97">
        <f>SUM(N54:Q54)</f>
        <v>512371</v>
      </c>
      <c r="N54" s="97">
        <v>468042</v>
      </c>
      <c r="O54" s="97">
        <v>44329</v>
      </c>
      <c r="P54" s="185" t="s">
        <v>53</v>
      </c>
      <c r="Q54" s="185" t="s">
        <v>53</v>
      </c>
    </row>
    <row r="55" spans="1:17" ht="15" customHeight="1">
      <c r="A55" s="129"/>
      <c r="B55" s="183" t="s">
        <v>245</v>
      </c>
      <c r="C55" s="184">
        <v>8</v>
      </c>
      <c r="D55" s="97">
        <f>E55</f>
        <v>483</v>
      </c>
      <c r="E55" s="97">
        <f>F55+G55</f>
        <v>483</v>
      </c>
      <c r="F55" s="97">
        <v>389</v>
      </c>
      <c r="G55" s="97">
        <v>94</v>
      </c>
      <c r="H55" s="185" t="s">
        <v>53</v>
      </c>
      <c r="I55" s="185" t="s">
        <v>53</v>
      </c>
      <c r="J55" s="185" t="s">
        <v>53</v>
      </c>
      <c r="K55" s="97">
        <v>191163</v>
      </c>
      <c r="L55" s="97">
        <v>716355</v>
      </c>
      <c r="M55" s="97">
        <f>SUM(N55:Q55)</f>
        <v>1253220</v>
      </c>
      <c r="N55" s="97">
        <v>1212644</v>
      </c>
      <c r="O55" s="97">
        <v>17942</v>
      </c>
      <c r="P55" s="97">
        <v>22634</v>
      </c>
      <c r="Q55" s="185" t="s">
        <v>53</v>
      </c>
    </row>
    <row r="56" spans="1:17" ht="15" customHeight="1">
      <c r="A56" s="129"/>
      <c r="B56" s="183"/>
      <c r="C56" s="184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s="187" customFormat="1" ht="15" customHeight="1">
      <c r="A57" s="188"/>
      <c r="B57" s="178" t="s">
        <v>246</v>
      </c>
      <c r="C57" s="181">
        <f>SUM(C59:C62)</f>
        <v>153</v>
      </c>
      <c r="D57" s="182">
        <f>SUM(D59:D62)</f>
        <v>3816</v>
      </c>
      <c r="E57" s="182">
        <f>SUM(E59:E62)</f>
        <v>3788</v>
      </c>
      <c r="F57" s="182">
        <f>SUM(F59:F62)</f>
        <v>2454</v>
      </c>
      <c r="G57" s="182">
        <f aca="true" t="shared" si="6" ref="G57:Q57">SUM(G59:G62)</f>
        <v>1334</v>
      </c>
      <c r="H57" s="182">
        <f t="shared" si="6"/>
        <v>28</v>
      </c>
      <c r="I57" s="182">
        <f t="shared" si="6"/>
        <v>20</v>
      </c>
      <c r="J57" s="182">
        <f t="shared" si="6"/>
        <v>8</v>
      </c>
      <c r="K57" s="182">
        <f t="shared" si="6"/>
        <v>1389997</v>
      </c>
      <c r="L57" s="182">
        <f t="shared" si="6"/>
        <v>3478596</v>
      </c>
      <c r="M57" s="182">
        <f t="shared" si="6"/>
        <v>7065689</v>
      </c>
      <c r="N57" s="182">
        <f t="shared" si="6"/>
        <v>6381486</v>
      </c>
      <c r="O57" s="182">
        <f t="shared" si="6"/>
        <v>371598</v>
      </c>
      <c r="P57" s="182">
        <f t="shared" si="6"/>
        <v>312430</v>
      </c>
      <c r="Q57" s="182">
        <f t="shared" si="6"/>
        <v>175</v>
      </c>
    </row>
    <row r="58" spans="1:17" s="187" customFormat="1" ht="15" customHeight="1">
      <c r="A58" s="188"/>
      <c r="B58" s="178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ht="15" customHeight="1">
      <c r="A59" s="329" t="s">
        <v>82</v>
      </c>
      <c r="B59" s="183" t="s">
        <v>244</v>
      </c>
      <c r="C59" s="184">
        <v>74</v>
      </c>
      <c r="D59" s="97">
        <f>E59+H59</f>
        <v>416</v>
      </c>
      <c r="E59" s="97">
        <f>F59+G59</f>
        <v>388</v>
      </c>
      <c r="F59" s="97">
        <v>221</v>
      </c>
      <c r="G59" s="97">
        <v>167</v>
      </c>
      <c r="H59" s="97">
        <f>I59+J59</f>
        <v>28</v>
      </c>
      <c r="I59" s="97">
        <v>20</v>
      </c>
      <c r="J59" s="97">
        <v>8</v>
      </c>
      <c r="K59" s="97">
        <v>104902</v>
      </c>
      <c r="L59" s="97">
        <v>157216</v>
      </c>
      <c r="M59" s="97">
        <f>SUM(N59:Q59)</f>
        <v>355769</v>
      </c>
      <c r="N59" s="97">
        <v>273896</v>
      </c>
      <c r="O59" s="97">
        <v>79684</v>
      </c>
      <c r="P59" s="97">
        <v>2125</v>
      </c>
      <c r="Q59" s="97">
        <v>64</v>
      </c>
    </row>
    <row r="60" spans="1:17" ht="15" customHeight="1">
      <c r="A60" s="329"/>
      <c r="B60" s="183" t="s">
        <v>51</v>
      </c>
      <c r="C60" s="184">
        <v>36</v>
      </c>
      <c r="D60" s="97">
        <f>E60</f>
        <v>496</v>
      </c>
      <c r="E60" s="97">
        <f>F60+G60</f>
        <v>496</v>
      </c>
      <c r="F60" s="97">
        <v>294</v>
      </c>
      <c r="G60" s="97">
        <v>202</v>
      </c>
      <c r="H60" s="185" t="s">
        <v>53</v>
      </c>
      <c r="I60" s="185" t="s">
        <v>53</v>
      </c>
      <c r="J60" s="185" t="s">
        <v>53</v>
      </c>
      <c r="K60" s="97">
        <v>169289</v>
      </c>
      <c r="L60" s="97">
        <v>338853</v>
      </c>
      <c r="M60" s="97">
        <f>SUM(N60:Q60)</f>
        <v>657169</v>
      </c>
      <c r="N60" s="97">
        <v>563937</v>
      </c>
      <c r="O60" s="97">
        <v>84764</v>
      </c>
      <c r="P60" s="97">
        <v>8468</v>
      </c>
      <c r="Q60" s="185" t="s">
        <v>53</v>
      </c>
    </row>
    <row r="61" spans="1:17" ht="15" customHeight="1">
      <c r="A61" s="177"/>
      <c r="B61" s="183" t="s">
        <v>52</v>
      </c>
      <c r="C61" s="184">
        <v>16</v>
      </c>
      <c r="D61" s="97">
        <f>E61</f>
        <v>391</v>
      </c>
      <c r="E61" s="97">
        <f>F61+G61</f>
        <v>391</v>
      </c>
      <c r="F61" s="97">
        <v>266</v>
      </c>
      <c r="G61" s="97">
        <v>125</v>
      </c>
      <c r="H61" s="185" t="s">
        <v>53</v>
      </c>
      <c r="I61" s="185" t="s">
        <v>53</v>
      </c>
      <c r="J61" s="185" t="s">
        <v>53</v>
      </c>
      <c r="K61" s="97">
        <v>132299</v>
      </c>
      <c r="L61" s="97">
        <v>250966</v>
      </c>
      <c r="M61" s="97">
        <f>SUM(N61:Q61)</f>
        <v>521312</v>
      </c>
      <c r="N61" s="97">
        <v>451548</v>
      </c>
      <c r="O61" s="97">
        <v>33397</v>
      </c>
      <c r="P61" s="97">
        <v>36367</v>
      </c>
      <c r="Q61" s="185" t="s">
        <v>53</v>
      </c>
    </row>
    <row r="62" spans="1:17" ht="15" customHeight="1">
      <c r="A62" s="190"/>
      <c r="B62" s="191" t="s">
        <v>245</v>
      </c>
      <c r="C62" s="281">
        <v>27</v>
      </c>
      <c r="D62" s="192">
        <f>E62</f>
        <v>2513</v>
      </c>
      <c r="E62" s="192">
        <f>F62+G62</f>
        <v>2513</v>
      </c>
      <c r="F62" s="192">
        <v>1673</v>
      </c>
      <c r="G62" s="192">
        <v>840</v>
      </c>
      <c r="H62" s="193" t="s">
        <v>53</v>
      </c>
      <c r="I62" s="193" t="s">
        <v>53</v>
      </c>
      <c r="J62" s="193" t="s">
        <v>53</v>
      </c>
      <c r="K62" s="192">
        <v>983507</v>
      </c>
      <c r="L62" s="192">
        <v>2731561</v>
      </c>
      <c r="M62" s="192">
        <f>SUM(N62:Q62)</f>
        <v>5531439</v>
      </c>
      <c r="N62" s="192">
        <v>5092105</v>
      </c>
      <c r="O62" s="192">
        <v>173753</v>
      </c>
      <c r="P62" s="192">
        <v>265470</v>
      </c>
      <c r="Q62" s="192">
        <v>111</v>
      </c>
    </row>
    <row r="63" spans="1:17" ht="15" customHeight="1">
      <c r="A63" s="194" t="s">
        <v>270</v>
      </c>
      <c r="B63" s="194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6"/>
      <c r="N63" s="196"/>
      <c r="O63" s="196"/>
      <c r="P63" s="196"/>
      <c r="Q63" s="196"/>
    </row>
    <row r="64" spans="5:8" ht="12.75">
      <c r="E64" s="197"/>
      <c r="F64" s="197"/>
      <c r="G64" s="197"/>
      <c r="H64" s="197"/>
    </row>
    <row r="65" spans="5:8" ht="12.75">
      <c r="E65" s="197"/>
      <c r="F65" s="197"/>
      <c r="G65" s="197"/>
      <c r="H65" s="197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P6:P7"/>
    <mergeCell ref="Q6:Q7"/>
    <mergeCell ref="A10:A11"/>
    <mergeCell ref="A17:A18"/>
    <mergeCell ref="H6:J6"/>
    <mergeCell ref="M6:M7"/>
    <mergeCell ref="N6:N7"/>
    <mergeCell ref="O6:O7"/>
    <mergeCell ref="A52:A53"/>
    <mergeCell ref="A59:A60"/>
    <mergeCell ref="A24:A25"/>
    <mergeCell ref="A31:A32"/>
    <mergeCell ref="A38:A39"/>
    <mergeCell ref="A45:A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PageLayoutView="0" workbookViewId="0" topLeftCell="G34">
      <selection activeCell="Q58" sqref="Q58"/>
    </sheetView>
  </sheetViews>
  <sheetFormatPr defaultColWidth="10.69921875" defaultRowHeight="15"/>
  <cols>
    <col min="1" max="1" width="23.69921875" style="170" customWidth="1"/>
    <col min="2" max="2" width="15.19921875" style="170" customWidth="1"/>
    <col min="3" max="10" width="11.69921875" style="170" customWidth="1"/>
    <col min="11" max="11" width="12.69921875" style="170" customWidth="1"/>
    <col min="12" max="12" width="13.69921875" style="170" customWidth="1"/>
    <col min="13" max="14" width="13.69921875" style="174" customWidth="1"/>
    <col min="15" max="15" width="12.69921875" style="174" customWidth="1"/>
    <col min="16" max="16" width="15.69921875" style="174" customWidth="1"/>
    <col min="17" max="17" width="14.5" style="174" bestFit="1" customWidth="1"/>
    <col min="18" max="16384" width="10.69921875" style="170" customWidth="1"/>
  </cols>
  <sheetData>
    <row r="1" spans="1:17" s="167" customFormat="1" ht="19.5" customHeight="1">
      <c r="A1" s="1" t="s">
        <v>255</v>
      </c>
      <c r="M1" s="168"/>
      <c r="N1" s="168"/>
      <c r="O1" s="168"/>
      <c r="P1" s="168"/>
      <c r="Q1" s="169" t="s">
        <v>256</v>
      </c>
    </row>
    <row r="2" spans="1:17" ht="19.5" customHeight="1">
      <c r="A2" s="391" t="s">
        <v>232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2:17" ht="19.5" customHeight="1">
      <c r="B3" s="171"/>
      <c r="C3" s="172" t="s">
        <v>332</v>
      </c>
      <c r="D3" s="171"/>
      <c r="E3" s="171"/>
      <c r="F3" s="171"/>
      <c r="G3" s="171"/>
      <c r="H3" s="171"/>
      <c r="I3" s="171"/>
      <c r="J3" s="171"/>
      <c r="K3" s="171"/>
      <c r="L3" s="173"/>
      <c r="M3" s="173"/>
      <c r="N3" s="173"/>
      <c r="O3" s="173"/>
      <c r="P3" s="173"/>
      <c r="Q3" s="170"/>
    </row>
    <row r="4" spans="1:17" ht="18" customHeight="1" thickBot="1">
      <c r="A4" s="108"/>
      <c r="Q4" s="175" t="s">
        <v>254</v>
      </c>
    </row>
    <row r="5" spans="1:17" ht="15" customHeight="1">
      <c r="A5" s="392" t="s">
        <v>175</v>
      </c>
      <c r="B5" s="394" t="s">
        <v>233</v>
      </c>
      <c r="C5" s="397" t="s">
        <v>176</v>
      </c>
      <c r="D5" s="399" t="s">
        <v>234</v>
      </c>
      <c r="E5" s="400"/>
      <c r="F5" s="400"/>
      <c r="G5" s="400"/>
      <c r="H5" s="400"/>
      <c r="I5" s="400"/>
      <c r="J5" s="401"/>
      <c r="K5" s="394" t="s">
        <v>257</v>
      </c>
      <c r="L5" s="394" t="s">
        <v>258</v>
      </c>
      <c r="M5" s="402" t="s">
        <v>237</v>
      </c>
      <c r="N5" s="403"/>
      <c r="O5" s="403"/>
      <c r="P5" s="403"/>
      <c r="Q5" s="403"/>
    </row>
    <row r="6" spans="1:17" ht="15" customHeight="1">
      <c r="A6" s="393"/>
      <c r="B6" s="395"/>
      <c r="C6" s="405"/>
      <c r="D6" s="404" t="s">
        <v>45</v>
      </c>
      <c r="E6" s="384" t="s">
        <v>46</v>
      </c>
      <c r="F6" s="385"/>
      <c r="G6" s="386"/>
      <c r="H6" s="384" t="s">
        <v>47</v>
      </c>
      <c r="I6" s="385"/>
      <c r="J6" s="386"/>
      <c r="K6" s="395"/>
      <c r="L6" s="395"/>
      <c r="M6" s="387" t="s">
        <v>48</v>
      </c>
      <c r="N6" s="389" t="s">
        <v>238</v>
      </c>
      <c r="O6" s="389" t="s">
        <v>239</v>
      </c>
      <c r="P6" s="380" t="s">
        <v>240</v>
      </c>
      <c r="Q6" s="380" t="s">
        <v>241</v>
      </c>
    </row>
    <row r="7" spans="1:17" ht="15" customHeight="1">
      <c r="A7" s="371"/>
      <c r="B7" s="396"/>
      <c r="C7" s="405"/>
      <c r="D7" s="405"/>
      <c r="E7" s="176" t="s">
        <v>48</v>
      </c>
      <c r="F7" s="176" t="s">
        <v>49</v>
      </c>
      <c r="G7" s="176" t="s">
        <v>50</v>
      </c>
      <c r="H7" s="176" t="s">
        <v>48</v>
      </c>
      <c r="I7" s="176" t="s">
        <v>49</v>
      </c>
      <c r="J7" s="176" t="s">
        <v>50</v>
      </c>
      <c r="K7" s="395"/>
      <c r="L7" s="395"/>
      <c r="M7" s="409"/>
      <c r="N7" s="410"/>
      <c r="O7" s="410"/>
      <c r="P7" s="407"/>
      <c r="Q7" s="407"/>
    </row>
    <row r="8" spans="1:17" s="187" customFormat="1" ht="15" customHeight="1">
      <c r="A8" s="186"/>
      <c r="B8" s="198" t="s">
        <v>48</v>
      </c>
      <c r="C8" s="179">
        <f>SUM(C10:C13)</f>
        <v>27</v>
      </c>
      <c r="D8" s="180">
        <f>SUM(D10:D13)</f>
        <v>1540</v>
      </c>
      <c r="E8" s="180">
        <f aca="true" t="shared" si="0" ref="E8:P8">SUM(E10:E13)</f>
        <v>1538</v>
      </c>
      <c r="F8" s="180">
        <f t="shared" si="0"/>
        <v>1022</v>
      </c>
      <c r="G8" s="180">
        <f t="shared" si="0"/>
        <v>516</v>
      </c>
      <c r="H8" s="180">
        <f t="shared" si="0"/>
        <v>2</v>
      </c>
      <c r="I8" s="180">
        <f t="shared" si="0"/>
        <v>1</v>
      </c>
      <c r="J8" s="180">
        <f t="shared" si="0"/>
        <v>1</v>
      </c>
      <c r="K8" s="180">
        <f t="shared" si="0"/>
        <v>765797</v>
      </c>
      <c r="L8" s="180">
        <f t="shared" si="0"/>
        <v>4123635</v>
      </c>
      <c r="M8" s="180">
        <f t="shared" si="0"/>
        <v>10405891</v>
      </c>
      <c r="N8" s="180">
        <f t="shared" si="0"/>
        <v>10134474</v>
      </c>
      <c r="O8" s="180">
        <f t="shared" si="0"/>
        <v>164920</v>
      </c>
      <c r="P8" s="180">
        <f t="shared" si="0"/>
        <v>106497</v>
      </c>
      <c r="Q8" s="180" t="s">
        <v>53</v>
      </c>
    </row>
    <row r="9" spans="1:17" s="187" customFormat="1" ht="15" customHeight="1">
      <c r="A9" s="186"/>
      <c r="B9" s="198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5" customHeight="1">
      <c r="A10" s="329" t="s">
        <v>35</v>
      </c>
      <c r="B10" s="183" t="s">
        <v>244</v>
      </c>
      <c r="C10" s="184">
        <v>7</v>
      </c>
      <c r="D10" s="97">
        <f>E10+H10</f>
        <v>46</v>
      </c>
      <c r="E10" s="97">
        <f>F10+G10</f>
        <v>44</v>
      </c>
      <c r="F10" s="97">
        <v>21</v>
      </c>
      <c r="G10" s="97">
        <v>23</v>
      </c>
      <c r="H10" s="97">
        <v>2</v>
      </c>
      <c r="I10" s="97">
        <v>1</v>
      </c>
      <c r="J10" s="97">
        <v>1</v>
      </c>
      <c r="K10" s="97">
        <v>8957</v>
      </c>
      <c r="L10" s="97">
        <v>23814</v>
      </c>
      <c r="M10" s="97">
        <f>SUM(N10:Q10)</f>
        <v>48206</v>
      </c>
      <c r="N10" s="97">
        <v>39918</v>
      </c>
      <c r="O10" s="97">
        <v>2809</v>
      </c>
      <c r="P10" s="97">
        <v>5479</v>
      </c>
      <c r="Q10" s="185" t="s">
        <v>53</v>
      </c>
    </row>
    <row r="11" spans="1:17" ht="15" customHeight="1">
      <c r="A11" s="408"/>
      <c r="B11" s="183" t="s">
        <v>51</v>
      </c>
      <c r="C11" s="184">
        <v>7</v>
      </c>
      <c r="D11" s="97">
        <f>E11</f>
        <v>90</v>
      </c>
      <c r="E11" s="97">
        <f>F11+G11</f>
        <v>90</v>
      </c>
      <c r="F11" s="97">
        <v>41</v>
      </c>
      <c r="G11" s="97">
        <v>49</v>
      </c>
      <c r="H11" s="185" t="s">
        <v>53</v>
      </c>
      <c r="I11" s="185" t="s">
        <v>53</v>
      </c>
      <c r="J11" s="185" t="s">
        <v>53</v>
      </c>
      <c r="K11" s="97">
        <v>24206</v>
      </c>
      <c r="L11" s="97">
        <v>33535</v>
      </c>
      <c r="M11" s="97">
        <f>SUM(N11:Q11)</f>
        <v>82701</v>
      </c>
      <c r="N11" s="97">
        <v>65227</v>
      </c>
      <c r="O11" s="97">
        <v>11031</v>
      </c>
      <c r="P11" s="97">
        <v>6443</v>
      </c>
      <c r="Q11" s="185" t="s">
        <v>53</v>
      </c>
    </row>
    <row r="12" spans="1:17" ht="15" customHeight="1">
      <c r="A12" s="177"/>
      <c r="B12" s="183" t="s">
        <v>52</v>
      </c>
      <c r="C12" s="184">
        <v>3</v>
      </c>
      <c r="D12" s="97">
        <f>E12</f>
        <v>69</v>
      </c>
      <c r="E12" s="97">
        <f>F12+G12</f>
        <v>69</v>
      </c>
      <c r="F12" s="97">
        <v>38</v>
      </c>
      <c r="G12" s="97">
        <v>31</v>
      </c>
      <c r="H12" s="185" t="s">
        <v>53</v>
      </c>
      <c r="I12" s="185" t="s">
        <v>53</v>
      </c>
      <c r="J12" s="185" t="s">
        <v>53</v>
      </c>
      <c r="K12" s="97">
        <v>25530</v>
      </c>
      <c r="L12" s="97">
        <v>109740</v>
      </c>
      <c r="M12" s="97">
        <f>SUM(N12:Q12)</f>
        <v>287367</v>
      </c>
      <c r="N12" s="97">
        <v>247996</v>
      </c>
      <c r="O12" s="185" t="s">
        <v>53</v>
      </c>
      <c r="P12" s="97">
        <v>39371</v>
      </c>
      <c r="Q12" s="185" t="s">
        <v>53</v>
      </c>
    </row>
    <row r="13" spans="1:17" ht="15" customHeight="1">
      <c r="A13" s="177"/>
      <c r="B13" s="183" t="s">
        <v>245</v>
      </c>
      <c r="C13" s="184">
        <v>10</v>
      </c>
      <c r="D13" s="97">
        <f>E13</f>
        <v>1335</v>
      </c>
      <c r="E13" s="97">
        <f>F13+G13</f>
        <v>1335</v>
      </c>
      <c r="F13" s="97">
        <v>922</v>
      </c>
      <c r="G13" s="97">
        <v>413</v>
      </c>
      <c r="H13" s="185" t="s">
        <v>53</v>
      </c>
      <c r="I13" s="185" t="s">
        <v>53</v>
      </c>
      <c r="J13" s="185" t="s">
        <v>53</v>
      </c>
      <c r="K13" s="97">
        <v>707104</v>
      </c>
      <c r="L13" s="97">
        <v>3956546</v>
      </c>
      <c r="M13" s="97">
        <f>SUM(N13:Q13)</f>
        <v>9987617</v>
      </c>
      <c r="N13" s="97">
        <v>9781333</v>
      </c>
      <c r="O13" s="97">
        <v>151080</v>
      </c>
      <c r="P13" s="97">
        <v>55204</v>
      </c>
      <c r="Q13" s="185" t="s">
        <v>53</v>
      </c>
    </row>
    <row r="14" spans="1:17" ht="15" customHeight="1">
      <c r="A14" s="177"/>
      <c r="B14" s="183"/>
      <c r="C14" s="184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187" customFormat="1" ht="15" customHeight="1">
      <c r="A15" s="186"/>
      <c r="B15" s="198" t="s">
        <v>48</v>
      </c>
      <c r="C15" s="181">
        <f>SUM(C17:C20)</f>
        <v>8</v>
      </c>
      <c r="D15" s="182">
        <f>SUM(D17:D20)</f>
        <v>87</v>
      </c>
      <c r="E15" s="182">
        <f>SUM(E17:E20)</f>
        <v>87</v>
      </c>
      <c r="F15" s="182">
        <f>SUM(F17:F20)</f>
        <v>69</v>
      </c>
      <c r="G15" s="182">
        <f>SUM(G17:G20)</f>
        <v>18</v>
      </c>
      <c r="H15" s="182" t="s">
        <v>53</v>
      </c>
      <c r="I15" s="182" t="s">
        <v>53</v>
      </c>
      <c r="J15" s="182" t="s">
        <v>53</v>
      </c>
      <c r="K15" s="182" t="s">
        <v>251</v>
      </c>
      <c r="L15" s="182" t="s">
        <v>251</v>
      </c>
      <c r="M15" s="182" t="s">
        <v>251</v>
      </c>
      <c r="N15" s="182" t="s">
        <v>251</v>
      </c>
      <c r="O15" s="182" t="s">
        <v>251</v>
      </c>
      <c r="P15" s="182" t="s">
        <v>251</v>
      </c>
      <c r="Q15" s="199" t="s">
        <v>181</v>
      </c>
    </row>
    <row r="16" spans="1:17" s="187" customFormat="1" ht="15" customHeight="1">
      <c r="A16" s="186"/>
      <c r="B16" s="198"/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ht="15" customHeight="1">
      <c r="A17" s="329" t="s">
        <v>83</v>
      </c>
      <c r="B17" s="183" t="s">
        <v>244</v>
      </c>
      <c r="C17" s="184">
        <v>5</v>
      </c>
      <c r="D17" s="97">
        <f>E17</f>
        <v>38</v>
      </c>
      <c r="E17" s="97">
        <f>F17+G17</f>
        <v>38</v>
      </c>
      <c r="F17" s="97">
        <v>29</v>
      </c>
      <c r="G17" s="97">
        <v>9</v>
      </c>
      <c r="H17" s="185" t="s">
        <v>53</v>
      </c>
      <c r="I17" s="185" t="s">
        <v>53</v>
      </c>
      <c r="J17" s="185" t="s">
        <v>53</v>
      </c>
      <c r="K17" s="189" t="s">
        <v>120</v>
      </c>
      <c r="L17" s="189" t="s">
        <v>120</v>
      </c>
      <c r="M17" s="189" t="s">
        <v>120</v>
      </c>
      <c r="N17" s="189" t="s">
        <v>120</v>
      </c>
      <c r="O17" s="189" t="s">
        <v>120</v>
      </c>
      <c r="P17" s="189" t="s">
        <v>120</v>
      </c>
      <c r="Q17" s="189" t="s">
        <v>181</v>
      </c>
    </row>
    <row r="18" spans="1:17" ht="15" customHeight="1">
      <c r="A18" s="406"/>
      <c r="B18" s="183" t="s">
        <v>51</v>
      </c>
      <c r="C18" s="184">
        <v>3</v>
      </c>
      <c r="D18" s="97">
        <f>E18</f>
        <v>49</v>
      </c>
      <c r="E18" s="97">
        <f>F18+G18</f>
        <v>49</v>
      </c>
      <c r="F18" s="97">
        <v>40</v>
      </c>
      <c r="G18" s="97">
        <v>9</v>
      </c>
      <c r="H18" s="185" t="s">
        <v>53</v>
      </c>
      <c r="I18" s="185" t="s">
        <v>53</v>
      </c>
      <c r="J18" s="185" t="s">
        <v>53</v>
      </c>
      <c r="K18" s="185">
        <v>22465</v>
      </c>
      <c r="L18" s="185">
        <v>155122</v>
      </c>
      <c r="M18" s="97">
        <f>SUM(N18:Q18)</f>
        <v>240295</v>
      </c>
      <c r="N18" s="185">
        <v>240295</v>
      </c>
      <c r="O18" s="189" t="s">
        <v>181</v>
      </c>
      <c r="P18" s="189" t="s">
        <v>181</v>
      </c>
      <c r="Q18" s="189" t="s">
        <v>181</v>
      </c>
    </row>
    <row r="19" spans="1:17" ht="15" customHeight="1">
      <c r="A19" s="177"/>
      <c r="B19" s="201" t="s">
        <v>52</v>
      </c>
      <c r="C19" s="185" t="s">
        <v>53</v>
      </c>
      <c r="D19" s="185" t="s">
        <v>53</v>
      </c>
      <c r="E19" s="185" t="s">
        <v>53</v>
      </c>
      <c r="F19" s="185" t="s">
        <v>53</v>
      </c>
      <c r="G19" s="185" t="s">
        <v>53</v>
      </c>
      <c r="H19" s="185" t="s">
        <v>53</v>
      </c>
      <c r="I19" s="185" t="s">
        <v>53</v>
      </c>
      <c r="J19" s="185" t="s">
        <v>53</v>
      </c>
      <c r="K19" s="185" t="s">
        <v>53</v>
      </c>
      <c r="L19" s="185" t="s">
        <v>53</v>
      </c>
      <c r="M19" s="185" t="s">
        <v>53</v>
      </c>
      <c r="N19" s="185" t="s">
        <v>53</v>
      </c>
      <c r="O19" s="185" t="s">
        <v>53</v>
      </c>
      <c r="P19" s="185" t="s">
        <v>53</v>
      </c>
      <c r="Q19" s="185" t="s">
        <v>53</v>
      </c>
    </row>
    <row r="20" spans="1:17" ht="15" customHeight="1">
      <c r="A20" s="177"/>
      <c r="B20" s="201" t="s">
        <v>245</v>
      </c>
      <c r="C20" s="185" t="s">
        <v>53</v>
      </c>
      <c r="D20" s="185" t="s">
        <v>53</v>
      </c>
      <c r="E20" s="185" t="s">
        <v>53</v>
      </c>
      <c r="F20" s="185" t="s">
        <v>53</v>
      </c>
      <c r="G20" s="185" t="s">
        <v>53</v>
      </c>
      <c r="H20" s="185" t="s">
        <v>53</v>
      </c>
      <c r="I20" s="185" t="s">
        <v>53</v>
      </c>
      <c r="J20" s="185" t="s">
        <v>53</v>
      </c>
      <c r="K20" s="185" t="s">
        <v>53</v>
      </c>
      <c r="L20" s="185" t="s">
        <v>53</v>
      </c>
      <c r="M20" s="185" t="s">
        <v>53</v>
      </c>
      <c r="N20" s="185" t="s">
        <v>53</v>
      </c>
      <c r="O20" s="185" t="s">
        <v>53</v>
      </c>
      <c r="P20" s="185" t="s">
        <v>53</v>
      </c>
      <c r="Q20" s="185" t="s">
        <v>53</v>
      </c>
    </row>
    <row r="21" spans="1:17" ht="15" customHeight="1">
      <c r="A21" s="177"/>
      <c r="B21" s="183"/>
      <c r="C21" s="184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s="187" customFormat="1" ht="15" customHeight="1">
      <c r="A22" s="186"/>
      <c r="B22" s="198" t="s">
        <v>48</v>
      </c>
      <c r="C22" s="181">
        <f>SUM(C24:C27)</f>
        <v>120</v>
      </c>
      <c r="D22" s="182">
        <f>SUM(D24:D27)</f>
        <v>3285</v>
      </c>
      <c r="E22" s="182">
        <f aca="true" t="shared" si="1" ref="E22:Q22">SUM(E24:E27)</f>
        <v>3267</v>
      </c>
      <c r="F22" s="182">
        <f t="shared" si="1"/>
        <v>1893</v>
      </c>
      <c r="G22" s="182">
        <f t="shared" si="1"/>
        <v>1374</v>
      </c>
      <c r="H22" s="182">
        <f t="shared" si="1"/>
        <v>18</v>
      </c>
      <c r="I22" s="182">
        <f t="shared" si="1"/>
        <v>11</v>
      </c>
      <c r="J22" s="182">
        <f t="shared" si="1"/>
        <v>7</v>
      </c>
      <c r="K22" s="182">
        <f t="shared" si="1"/>
        <v>1119586</v>
      </c>
      <c r="L22" s="182">
        <f t="shared" si="1"/>
        <v>3480099</v>
      </c>
      <c r="M22" s="182">
        <f t="shared" si="1"/>
        <v>6169246</v>
      </c>
      <c r="N22" s="182">
        <f t="shared" si="1"/>
        <v>5627843</v>
      </c>
      <c r="O22" s="182">
        <f t="shared" si="1"/>
        <v>191243</v>
      </c>
      <c r="P22" s="182">
        <f t="shared" si="1"/>
        <v>350057</v>
      </c>
      <c r="Q22" s="182">
        <f t="shared" si="1"/>
        <v>103</v>
      </c>
    </row>
    <row r="23" spans="1:17" s="187" customFormat="1" ht="15" customHeight="1">
      <c r="A23" s="186"/>
      <c r="B23" s="198"/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5" customHeight="1">
      <c r="A24" s="329" t="s">
        <v>123</v>
      </c>
      <c r="B24" s="183" t="s">
        <v>244</v>
      </c>
      <c r="C24" s="184">
        <v>48</v>
      </c>
      <c r="D24" s="97">
        <f>E24+H24</f>
        <v>266</v>
      </c>
      <c r="E24" s="97">
        <f>F24+G24</f>
        <v>248</v>
      </c>
      <c r="F24" s="97">
        <v>123</v>
      </c>
      <c r="G24" s="97">
        <v>125</v>
      </c>
      <c r="H24" s="97">
        <v>18</v>
      </c>
      <c r="I24" s="97">
        <v>11</v>
      </c>
      <c r="J24" s="97">
        <v>7</v>
      </c>
      <c r="K24" s="97">
        <v>68510</v>
      </c>
      <c r="L24" s="97">
        <v>116405</v>
      </c>
      <c r="M24" s="97">
        <f>SUM(N24:Q24)</f>
        <v>250700</v>
      </c>
      <c r="N24" s="97">
        <v>190603</v>
      </c>
      <c r="O24" s="97">
        <v>54777</v>
      </c>
      <c r="P24" s="97">
        <v>5287</v>
      </c>
      <c r="Q24" s="97">
        <v>33</v>
      </c>
    </row>
    <row r="25" spans="1:17" ht="15" customHeight="1">
      <c r="A25" s="329"/>
      <c r="B25" s="183" t="s">
        <v>51</v>
      </c>
      <c r="C25" s="184">
        <v>30</v>
      </c>
      <c r="D25" s="97">
        <f>E25</f>
        <v>410</v>
      </c>
      <c r="E25" s="97">
        <f>F25+G25</f>
        <v>410</v>
      </c>
      <c r="F25" s="97">
        <v>218</v>
      </c>
      <c r="G25" s="97">
        <v>192</v>
      </c>
      <c r="H25" s="185" t="s">
        <v>53</v>
      </c>
      <c r="I25" s="185" t="s">
        <v>53</v>
      </c>
      <c r="J25" s="185" t="s">
        <v>53</v>
      </c>
      <c r="K25" s="97">
        <v>117824</v>
      </c>
      <c r="L25" s="97">
        <v>366573</v>
      </c>
      <c r="M25" s="97">
        <f>SUM(N25:Q25)</f>
        <v>632957</v>
      </c>
      <c r="N25" s="97">
        <v>578996</v>
      </c>
      <c r="O25" s="97">
        <v>46463</v>
      </c>
      <c r="P25" s="97">
        <v>7498</v>
      </c>
      <c r="Q25" s="185" t="s">
        <v>53</v>
      </c>
    </row>
    <row r="26" spans="1:17" ht="15" customHeight="1">
      <c r="A26" s="177"/>
      <c r="B26" s="183" t="s">
        <v>52</v>
      </c>
      <c r="C26" s="184">
        <v>18</v>
      </c>
      <c r="D26" s="97">
        <f>E26</f>
        <v>436</v>
      </c>
      <c r="E26" s="97">
        <f>F26+G26</f>
        <v>436</v>
      </c>
      <c r="F26" s="97">
        <v>240</v>
      </c>
      <c r="G26" s="97">
        <v>196</v>
      </c>
      <c r="H26" s="185" t="s">
        <v>53</v>
      </c>
      <c r="I26" s="185" t="s">
        <v>53</v>
      </c>
      <c r="J26" s="185" t="s">
        <v>53</v>
      </c>
      <c r="K26" s="97">
        <v>131815</v>
      </c>
      <c r="L26" s="97">
        <v>426528</v>
      </c>
      <c r="M26" s="97">
        <f>SUM(N26:Q26)</f>
        <v>731450</v>
      </c>
      <c r="N26" s="97">
        <v>588957</v>
      </c>
      <c r="O26" s="97">
        <v>25600</v>
      </c>
      <c r="P26" s="97">
        <v>116823</v>
      </c>
      <c r="Q26" s="97">
        <v>70</v>
      </c>
    </row>
    <row r="27" spans="1:17" ht="15" customHeight="1">
      <c r="A27" s="177"/>
      <c r="B27" s="183" t="s">
        <v>245</v>
      </c>
      <c r="C27" s="184">
        <v>24</v>
      </c>
      <c r="D27" s="97">
        <f>E27</f>
        <v>2173</v>
      </c>
      <c r="E27" s="97">
        <f>F27+G27</f>
        <v>2173</v>
      </c>
      <c r="F27" s="97">
        <v>1312</v>
      </c>
      <c r="G27" s="97">
        <v>861</v>
      </c>
      <c r="H27" s="185" t="s">
        <v>53</v>
      </c>
      <c r="I27" s="185" t="s">
        <v>53</v>
      </c>
      <c r="J27" s="185" t="s">
        <v>53</v>
      </c>
      <c r="K27" s="97">
        <v>801437</v>
      </c>
      <c r="L27" s="97">
        <v>2570593</v>
      </c>
      <c r="M27" s="97">
        <f>SUM(N27:Q27)</f>
        <v>4554139</v>
      </c>
      <c r="N27" s="97">
        <v>4269287</v>
      </c>
      <c r="O27" s="97">
        <v>64403</v>
      </c>
      <c r="P27" s="97">
        <v>220449</v>
      </c>
      <c r="Q27" s="185" t="s">
        <v>53</v>
      </c>
    </row>
    <row r="28" spans="1:17" ht="15" customHeight="1">
      <c r="A28" s="177"/>
      <c r="B28" s="183"/>
      <c r="C28" s="184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s="187" customFormat="1" ht="15" customHeight="1">
      <c r="A29" s="186"/>
      <c r="B29" s="198" t="s">
        <v>48</v>
      </c>
      <c r="C29" s="181">
        <f>SUM(C31:C34)</f>
        <v>14</v>
      </c>
      <c r="D29" s="182">
        <f>SUM(D31:D34)</f>
        <v>247</v>
      </c>
      <c r="E29" s="182">
        <f>SUM(E31:E34)</f>
        <v>247</v>
      </c>
      <c r="F29" s="182">
        <f>SUM(F31:F34)</f>
        <v>111</v>
      </c>
      <c r="G29" s="182">
        <f>SUM(G31:G34)</f>
        <v>136</v>
      </c>
      <c r="H29" s="182" t="s">
        <v>53</v>
      </c>
      <c r="I29" s="182" t="s">
        <v>53</v>
      </c>
      <c r="J29" s="182" t="s">
        <v>53</v>
      </c>
      <c r="K29" s="182">
        <v>75625</v>
      </c>
      <c r="L29" s="182">
        <v>186791</v>
      </c>
      <c r="M29" s="182">
        <f>SUM(N29:Q29)</f>
        <v>303664</v>
      </c>
      <c r="N29" s="182">
        <v>294808</v>
      </c>
      <c r="O29" s="182">
        <f>SUM(O31:O34)</f>
        <v>7010</v>
      </c>
      <c r="P29" s="182">
        <f>SUM(P31:P34)</f>
        <v>1846</v>
      </c>
      <c r="Q29" s="182" t="s">
        <v>53</v>
      </c>
    </row>
    <row r="30" spans="1:17" s="187" customFormat="1" ht="15" customHeight="1">
      <c r="A30" s="186"/>
      <c r="B30" s="198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1:17" ht="15" customHeight="1">
      <c r="A31" s="329" t="s">
        <v>84</v>
      </c>
      <c r="B31" s="183" t="s">
        <v>244</v>
      </c>
      <c r="C31" s="184">
        <v>7</v>
      </c>
      <c r="D31" s="97">
        <f>E31</f>
        <v>47</v>
      </c>
      <c r="E31" s="97">
        <f>F31+G31</f>
        <v>47</v>
      </c>
      <c r="F31" s="97">
        <v>20</v>
      </c>
      <c r="G31" s="97">
        <v>27</v>
      </c>
      <c r="H31" s="185" t="s">
        <v>53</v>
      </c>
      <c r="I31" s="185" t="s">
        <v>53</v>
      </c>
      <c r="J31" s="185" t="s">
        <v>53</v>
      </c>
      <c r="K31" s="97">
        <v>10762</v>
      </c>
      <c r="L31" s="97">
        <v>15431</v>
      </c>
      <c r="M31" s="97">
        <f>SUM(N31:Q31)</f>
        <v>41242</v>
      </c>
      <c r="N31" s="97">
        <v>32386</v>
      </c>
      <c r="O31" s="97">
        <v>7010</v>
      </c>
      <c r="P31" s="97">
        <v>1846</v>
      </c>
      <c r="Q31" s="185" t="s">
        <v>53</v>
      </c>
    </row>
    <row r="32" spans="1:17" ht="15" customHeight="1">
      <c r="A32" s="406"/>
      <c r="B32" s="183" t="s">
        <v>51</v>
      </c>
      <c r="C32" s="184">
        <v>3</v>
      </c>
      <c r="D32" s="97">
        <f>E32</f>
        <v>50</v>
      </c>
      <c r="E32" s="97">
        <f>F32+G32</f>
        <v>50</v>
      </c>
      <c r="F32" s="97">
        <v>32</v>
      </c>
      <c r="G32" s="97">
        <v>18</v>
      </c>
      <c r="H32" s="185" t="s">
        <v>53</v>
      </c>
      <c r="I32" s="185" t="s">
        <v>53</v>
      </c>
      <c r="J32" s="185" t="s">
        <v>53</v>
      </c>
      <c r="K32" s="185" t="s">
        <v>251</v>
      </c>
      <c r="L32" s="185" t="s">
        <v>251</v>
      </c>
      <c r="M32" s="185" t="s">
        <v>251</v>
      </c>
      <c r="N32" s="185" t="s">
        <v>251</v>
      </c>
      <c r="O32" s="189" t="s">
        <v>181</v>
      </c>
      <c r="P32" s="189" t="s">
        <v>181</v>
      </c>
      <c r="Q32" s="189" t="s">
        <v>181</v>
      </c>
    </row>
    <row r="33" spans="1:17" ht="15" customHeight="1">
      <c r="A33" s="177"/>
      <c r="B33" s="183" t="s">
        <v>52</v>
      </c>
      <c r="C33" s="184">
        <v>1</v>
      </c>
      <c r="D33" s="97">
        <f>E33</f>
        <v>23</v>
      </c>
      <c r="E33" s="97">
        <f>F33+G33</f>
        <v>23</v>
      </c>
      <c r="F33" s="97">
        <v>10</v>
      </c>
      <c r="G33" s="97">
        <v>13</v>
      </c>
      <c r="H33" s="185" t="s">
        <v>53</v>
      </c>
      <c r="I33" s="185" t="s">
        <v>53</v>
      </c>
      <c r="J33" s="185" t="s">
        <v>53</v>
      </c>
      <c r="K33" s="185" t="s">
        <v>251</v>
      </c>
      <c r="L33" s="185" t="s">
        <v>251</v>
      </c>
      <c r="M33" s="185" t="s">
        <v>251</v>
      </c>
      <c r="N33" s="185" t="s">
        <v>251</v>
      </c>
      <c r="O33" s="189" t="s">
        <v>181</v>
      </c>
      <c r="P33" s="189" t="s">
        <v>181</v>
      </c>
      <c r="Q33" s="189" t="s">
        <v>181</v>
      </c>
    </row>
    <row r="34" spans="1:17" ht="15" customHeight="1">
      <c r="A34" s="177"/>
      <c r="B34" s="183" t="s">
        <v>245</v>
      </c>
      <c r="C34" s="184">
        <v>3</v>
      </c>
      <c r="D34" s="97">
        <f>E34</f>
        <v>127</v>
      </c>
      <c r="E34" s="97">
        <f>F34+G34</f>
        <v>127</v>
      </c>
      <c r="F34" s="97">
        <v>49</v>
      </c>
      <c r="G34" s="97">
        <v>78</v>
      </c>
      <c r="H34" s="185" t="s">
        <v>53</v>
      </c>
      <c r="I34" s="185" t="s">
        <v>53</v>
      </c>
      <c r="J34" s="185" t="s">
        <v>53</v>
      </c>
      <c r="K34" s="97">
        <v>39585</v>
      </c>
      <c r="L34" s="97">
        <v>99749</v>
      </c>
      <c r="M34" s="97">
        <f>SUM(N34:Q34)</f>
        <v>142775</v>
      </c>
      <c r="N34" s="97">
        <v>142775</v>
      </c>
      <c r="O34" s="185" t="s">
        <v>53</v>
      </c>
      <c r="P34" s="185" t="s">
        <v>53</v>
      </c>
      <c r="Q34" s="185" t="s">
        <v>53</v>
      </c>
    </row>
    <row r="35" spans="1:17" ht="15" customHeight="1">
      <c r="A35" s="177"/>
      <c r="B35" s="183"/>
      <c r="C35" s="184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s="187" customFormat="1" ht="15" customHeight="1">
      <c r="A36" s="186"/>
      <c r="B36" s="198" t="s">
        <v>48</v>
      </c>
      <c r="C36" s="181">
        <f>SUM(C38:C41)</f>
        <v>2</v>
      </c>
      <c r="D36" s="182">
        <f>SUM(D38:D41)</f>
        <v>33</v>
      </c>
      <c r="E36" s="182">
        <f>SUM(E38:E41)</f>
        <v>33</v>
      </c>
      <c r="F36" s="182">
        <f>SUM(F38:F41)</f>
        <v>17</v>
      </c>
      <c r="G36" s="182">
        <f>SUM(G38:G41)</f>
        <v>16</v>
      </c>
      <c r="H36" s="182" t="s">
        <v>53</v>
      </c>
      <c r="I36" s="182" t="s">
        <v>53</v>
      </c>
      <c r="J36" s="182" t="s">
        <v>53</v>
      </c>
      <c r="K36" s="182" t="s">
        <v>251</v>
      </c>
      <c r="L36" s="182" t="s">
        <v>251</v>
      </c>
      <c r="M36" s="182" t="s">
        <v>251</v>
      </c>
      <c r="N36" s="182" t="s">
        <v>251</v>
      </c>
      <c r="O36" s="182" t="s">
        <v>251</v>
      </c>
      <c r="P36" s="182" t="s">
        <v>251</v>
      </c>
      <c r="Q36" s="182" t="s">
        <v>251</v>
      </c>
    </row>
    <row r="37" spans="1:17" s="187" customFormat="1" ht="15" customHeight="1">
      <c r="A37" s="186"/>
      <c r="B37" s="198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7" ht="15" customHeight="1">
      <c r="A38" s="329" t="s">
        <v>85</v>
      </c>
      <c r="B38" s="183" t="s">
        <v>244</v>
      </c>
      <c r="C38" s="184">
        <v>1</v>
      </c>
      <c r="D38" s="97">
        <v>6</v>
      </c>
      <c r="E38" s="97">
        <f>F38+G38</f>
        <v>6</v>
      </c>
      <c r="F38" s="97">
        <v>2</v>
      </c>
      <c r="G38" s="97">
        <v>4</v>
      </c>
      <c r="H38" s="185" t="s">
        <v>53</v>
      </c>
      <c r="I38" s="185" t="s">
        <v>53</v>
      </c>
      <c r="J38" s="185" t="s">
        <v>53</v>
      </c>
      <c r="K38" s="185" t="s">
        <v>251</v>
      </c>
      <c r="L38" s="185" t="s">
        <v>251</v>
      </c>
      <c r="M38" s="185" t="s">
        <v>251</v>
      </c>
      <c r="N38" s="185" t="s">
        <v>251</v>
      </c>
      <c r="O38" s="185" t="s">
        <v>251</v>
      </c>
      <c r="P38" s="185" t="s">
        <v>251</v>
      </c>
      <c r="Q38" s="185" t="s">
        <v>251</v>
      </c>
    </row>
    <row r="39" spans="1:17" ht="15" customHeight="1">
      <c r="A39" s="406"/>
      <c r="B39" s="201" t="s">
        <v>51</v>
      </c>
      <c r="C39" s="185" t="s">
        <v>53</v>
      </c>
      <c r="D39" s="185" t="s">
        <v>181</v>
      </c>
      <c r="E39" s="185" t="s">
        <v>53</v>
      </c>
      <c r="F39" s="185" t="s">
        <v>53</v>
      </c>
      <c r="G39" s="185" t="s">
        <v>53</v>
      </c>
      <c r="H39" s="185" t="s">
        <v>53</v>
      </c>
      <c r="I39" s="185" t="s">
        <v>53</v>
      </c>
      <c r="J39" s="185" t="s">
        <v>53</v>
      </c>
      <c r="K39" s="185" t="s">
        <v>53</v>
      </c>
      <c r="L39" s="185" t="s">
        <v>53</v>
      </c>
      <c r="M39" s="185" t="s">
        <v>53</v>
      </c>
      <c r="N39" s="185" t="s">
        <v>53</v>
      </c>
      <c r="O39" s="185" t="s">
        <v>53</v>
      </c>
      <c r="P39" s="185" t="s">
        <v>53</v>
      </c>
      <c r="Q39" s="185" t="s">
        <v>53</v>
      </c>
    </row>
    <row r="40" spans="1:17" ht="15" customHeight="1">
      <c r="A40" s="177"/>
      <c r="B40" s="183" t="s">
        <v>52</v>
      </c>
      <c r="C40" s="184">
        <v>1</v>
      </c>
      <c r="D40" s="97">
        <v>27</v>
      </c>
      <c r="E40" s="97">
        <f>F40+G40</f>
        <v>27</v>
      </c>
      <c r="F40" s="97">
        <v>15</v>
      </c>
      <c r="G40" s="97">
        <v>12</v>
      </c>
      <c r="H40" s="185" t="s">
        <v>53</v>
      </c>
      <c r="I40" s="185" t="s">
        <v>53</v>
      </c>
      <c r="J40" s="185" t="s">
        <v>53</v>
      </c>
      <c r="K40" s="185" t="s">
        <v>251</v>
      </c>
      <c r="L40" s="185" t="s">
        <v>251</v>
      </c>
      <c r="M40" s="185" t="s">
        <v>251</v>
      </c>
      <c r="N40" s="185" t="s">
        <v>251</v>
      </c>
      <c r="O40" s="185" t="s">
        <v>251</v>
      </c>
      <c r="P40" s="185" t="s">
        <v>251</v>
      </c>
      <c r="Q40" s="185" t="s">
        <v>251</v>
      </c>
    </row>
    <row r="41" spans="1:17" ht="15" customHeight="1">
      <c r="A41" s="177"/>
      <c r="B41" s="201" t="s">
        <v>245</v>
      </c>
      <c r="C41" s="185" t="s">
        <v>53</v>
      </c>
      <c r="D41" s="185" t="s">
        <v>181</v>
      </c>
      <c r="E41" s="185" t="s">
        <v>53</v>
      </c>
      <c r="F41" s="185" t="s">
        <v>53</v>
      </c>
      <c r="G41" s="185" t="s">
        <v>53</v>
      </c>
      <c r="H41" s="185" t="s">
        <v>53</v>
      </c>
      <c r="I41" s="185" t="s">
        <v>53</v>
      </c>
      <c r="J41" s="185" t="s">
        <v>53</v>
      </c>
      <c r="K41" s="185" t="s">
        <v>53</v>
      </c>
      <c r="L41" s="185" t="s">
        <v>53</v>
      </c>
      <c r="M41" s="185" t="s">
        <v>53</v>
      </c>
      <c r="N41" s="185" t="s">
        <v>53</v>
      </c>
      <c r="O41" s="185" t="s">
        <v>53</v>
      </c>
      <c r="P41" s="185" t="s">
        <v>53</v>
      </c>
      <c r="Q41" s="185" t="s">
        <v>53</v>
      </c>
    </row>
    <row r="42" spans="1:17" ht="15" customHeight="1">
      <c r="A42" s="177"/>
      <c r="B42" s="183"/>
      <c r="C42" s="184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187" customFormat="1" ht="15" customHeight="1">
      <c r="A43" s="186"/>
      <c r="B43" s="198" t="s">
        <v>48</v>
      </c>
      <c r="C43" s="181">
        <f>SUM(C45:C48)</f>
        <v>197</v>
      </c>
      <c r="D43" s="182">
        <f>SUM(D45:D48)</f>
        <v>3064</v>
      </c>
      <c r="E43" s="182">
        <f aca="true" t="shared" si="2" ref="E43:Q43">SUM(E45:E48)</f>
        <v>3013</v>
      </c>
      <c r="F43" s="182">
        <f t="shared" si="2"/>
        <v>2047</v>
      </c>
      <c r="G43" s="182">
        <f t="shared" si="2"/>
        <v>966</v>
      </c>
      <c r="H43" s="182">
        <f t="shared" si="2"/>
        <v>51</v>
      </c>
      <c r="I43" s="182">
        <f t="shared" si="2"/>
        <v>38</v>
      </c>
      <c r="J43" s="182">
        <f t="shared" si="2"/>
        <v>13</v>
      </c>
      <c r="K43" s="182">
        <f t="shared" si="2"/>
        <v>1121606</v>
      </c>
      <c r="L43" s="182">
        <f t="shared" si="2"/>
        <v>2233636</v>
      </c>
      <c r="M43" s="182">
        <f t="shared" si="2"/>
        <v>5127690</v>
      </c>
      <c r="N43" s="182">
        <f t="shared" si="2"/>
        <v>4709277</v>
      </c>
      <c r="O43" s="182">
        <f t="shared" si="2"/>
        <v>180091</v>
      </c>
      <c r="P43" s="182">
        <f t="shared" si="2"/>
        <v>236523</v>
      </c>
      <c r="Q43" s="182">
        <f t="shared" si="2"/>
        <v>1799</v>
      </c>
    </row>
    <row r="44" spans="1:17" s="187" customFormat="1" ht="15" customHeight="1">
      <c r="A44" s="186"/>
      <c r="B44" s="198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ht="15" customHeight="1">
      <c r="A45" s="329" t="s">
        <v>86</v>
      </c>
      <c r="B45" s="183" t="s">
        <v>244</v>
      </c>
      <c r="C45" s="184">
        <v>101</v>
      </c>
      <c r="D45" s="97">
        <f>E45+H45</f>
        <v>613</v>
      </c>
      <c r="E45" s="97">
        <f>F45+G45</f>
        <v>568</v>
      </c>
      <c r="F45" s="97">
        <v>387</v>
      </c>
      <c r="G45" s="97">
        <v>181</v>
      </c>
      <c r="H45" s="97">
        <v>45</v>
      </c>
      <c r="I45" s="97">
        <v>34</v>
      </c>
      <c r="J45" s="97">
        <v>11</v>
      </c>
      <c r="K45" s="97">
        <v>191193</v>
      </c>
      <c r="L45" s="97">
        <v>363466</v>
      </c>
      <c r="M45" s="97">
        <f>SUM(N45:Q45)</f>
        <v>863462</v>
      </c>
      <c r="N45" s="97">
        <v>788442</v>
      </c>
      <c r="O45" s="97">
        <v>50242</v>
      </c>
      <c r="P45" s="97">
        <v>24778</v>
      </c>
      <c r="Q45" s="185" t="s">
        <v>53</v>
      </c>
    </row>
    <row r="46" spans="1:17" ht="15" customHeight="1">
      <c r="A46" s="329"/>
      <c r="B46" s="183" t="s">
        <v>51</v>
      </c>
      <c r="C46" s="184">
        <v>73</v>
      </c>
      <c r="D46" s="97">
        <f>E46+H46</f>
        <v>998</v>
      </c>
      <c r="E46" s="97">
        <f>F46+G46</f>
        <v>993</v>
      </c>
      <c r="F46" s="97">
        <v>745</v>
      </c>
      <c r="G46" s="97">
        <v>248</v>
      </c>
      <c r="H46" s="97">
        <v>5</v>
      </c>
      <c r="I46" s="97">
        <v>4</v>
      </c>
      <c r="J46" s="97">
        <v>1</v>
      </c>
      <c r="K46" s="97">
        <v>338348</v>
      </c>
      <c r="L46" s="97">
        <v>761331</v>
      </c>
      <c r="M46" s="97">
        <f>SUM(N46:Q46)</f>
        <v>1585364</v>
      </c>
      <c r="N46" s="97">
        <v>1479166</v>
      </c>
      <c r="O46" s="97">
        <v>72588</v>
      </c>
      <c r="P46" s="97">
        <v>33610</v>
      </c>
      <c r="Q46" s="185" t="s">
        <v>53</v>
      </c>
    </row>
    <row r="47" spans="1:17" ht="15" customHeight="1">
      <c r="A47" s="129"/>
      <c r="B47" s="183" t="s">
        <v>52</v>
      </c>
      <c r="C47" s="184">
        <v>15</v>
      </c>
      <c r="D47" s="97">
        <f>E47+H47</f>
        <v>369</v>
      </c>
      <c r="E47" s="97">
        <f>F47+G47</f>
        <v>368</v>
      </c>
      <c r="F47" s="97">
        <v>263</v>
      </c>
      <c r="G47" s="97">
        <v>105</v>
      </c>
      <c r="H47" s="185">
        <v>1</v>
      </c>
      <c r="I47" s="185" t="s">
        <v>53</v>
      </c>
      <c r="J47" s="97">
        <v>1</v>
      </c>
      <c r="K47" s="97">
        <v>135908</v>
      </c>
      <c r="L47" s="97">
        <v>353846</v>
      </c>
      <c r="M47" s="97">
        <f>SUM(N47:Q47)</f>
        <v>785088</v>
      </c>
      <c r="N47" s="97">
        <v>673204</v>
      </c>
      <c r="O47" s="97">
        <v>57261</v>
      </c>
      <c r="P47" s="97">
        <v>54584</v>
      </c>
      <c r="Q47" s="97">
        <v>39</v>
      </c>
    </row>
    <row r="48" spans="1:17" ht="15" customHeight="1">
      <c r="A48" s="129"/>
      <c r="B48" s="183" t="s">
        <v>245</v>
      </c>
      <c r="C48" s="184">
        <v>8</v>
      </c>
      <c r="D48" s="97">
        <f>E48</f>
        <v>1084</v>
      </c>
      <c r="E48" s="97">
        <f>F48+G48</f>
        <v>1084</v>
      </c>
      <c r="F48" s="97">
        <v>652</v>
      </c>
      <c r="G48" s="97">
        <v>432</v>
      </c>
      <c r="H48" s="185" t="s">
        <v>53</v>
      </c>
      <c r="I48" s="185" t="s">
        <v>53</v>
      </c>
      <c r="J48" s="185" t="s">
        <v>53</v>
      </c>
      <c r="K48" s="97">
        <v>456157</v>
      </c>
      <c r="L48" s="97">
        <v>754993</v>
      </c>
      <c r="M48" s="97">
        <f>SUM(N48:Q48)</f>
        <v>1893776</v>
      </c>
      <c r="N48" s="97">
        <v>1768465</v>
      </c>
      <c r="O48" s="185" t="s">
        <v>53</v>
      </c>
      <c r="P48" s="97">
        <v>123551</v>
      </c>
      <c r="Q48" s="97">
        <v>1760</v>
      </c>
    </row>
    <row r="49" spans="1:17" ht="15" customHeight="1">
      <c r="A49" s="129"/>
      <c r="B49" s="183"/>
      <c r="C49" s="184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s="187" customFormat="1" ht="15" customHeight="1">
      <c r="A50" s="188"/>
      <c r="B50" s="198" t="s">
        <v>48</v>
      </c>
      <c r="C50" s="181">
        <f>SUM(C52:C55)</f>
        <v>57</v>
      </c>
      <c r="D50" s="182">
        <f>SUM(D52:D55)</f>
        <v>1339</v>
      </c>
      <c r="E50" s="182">
        <f aca="true" t="shared" si="3" ref="E50:Q50">SUM(E52:E55)</f>
        <v>1332</v>
      </c>
      <c r="F50" s="182">
        <f t="shared" si="3"/>
        <v>1123</v>
      </c>
      <c r="G50" s="182">
        <f t="shared" si="3"/>
        <v>209</v>
      </c>
      <c r="H50" s="182">
        <f t="shared" si="3"/>
        <v>7</v>
      </c>
      <c r="I50" s="182">
        <f t="shared" si="3"/>
        <v>2</v>
      </c>
      <c r="J50" s="182">
        <f t="shared" si="3"/>
        <v>5</v>
      </c>
      <c r="K50" s="182">
        <f t="shared" si="3"/>
        <v>505942</v>
      </c>
      <c r="L50" s="182">
        <f t="shared" si="3"/>
        <v>2306606</v>
      </c>
      <c r="M50" s="182">
        <f t="shared" si="3"/>
        <v>3724108</v>
      </c>
      <c r="N50" s="182">
        <f t="shared" si="3"/>
        <v>3210867</v>
      </c>
      <c r="O50" s="182">
        <f t="shared" si="3"/>
        <v>201343</v>
      </c>
      <c r="P50" s="182">
        <f t="shared" si="3"/>
        <v>311111</v>
      </c>
      <c r="Q50" s="182">
        <f t="shared" si="3"/>
        <v>787</v>
      </c>
    </row>
    <row r="51" spans="1:17" s="187" customFormat="1" ht="15" customHeight="1">
      <c r="A51" s="188"/>
      <c r="B51" s="198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ht="15" customHeight="1">
      <c r="A52" s="329" t="s">
        <v>87</v>
      </c>
      <c r="B52" s="183" t="s">
        <v>244</v>
      </c>
      <c r="C52" s="184">
        <v>21</v>
      </c>
      <c r="D52" s="97">
        <f>E52+H52</f>
        <v>136</v>
      </c>
      <c r="E52" s="97">
        <f>F52+G52</f>
        <v>129</v>
      </c>
      <c r="F52" s="97">
        <v>107</v>
      </c>
      <c r="G52" s="97">
        <v>22</v>
      </c>
      <c r="H52" s="97">
        <v>7</v>
      </c>
      <c r="I52" s="97">
        <v>2</v>
      </c>
      <c r="J52" s="97">
        <v>5</v>
      </c>
      <c r="K52" s="97">
        <v>44623</v>
      </c>
      <c r="L52" s="97">
        <v>166038</v>
      </c>
      <c r="M52" s="97">
        <f>SUM(N52:Q52)</f>
        <v>255430</v>
      </c>
      <c r="N52" s="97">
        <v>224928</v>
      </c>
      <c r="O52" s="97">
        <v>27261</v>
      </c>
      <c r="P52" s="97">
        <v>2991</v>
      </c>
      <c r="Q52" s="97">
        <v>250</v>
      </c>
    </row>
    <row r="53" spans="1:17" ht="15" customHeight="1">
      <c r="A53" s="329"/>
      <c r="B53" s="183" t="s">
        <v>51</v>
      </c>
      <c r="C53" s="184">
        <v>12</v>
      </c>
      <c r="D53" s="97">
        <f>E53</f>
        <v>167</v>
      </c>
      <c r="E53" s="97">
        <f>F53+G53</f>
        <v>167</v>
      </c>
      <c r="F53" s="97">
        <v>141</v>
      </c>
      <c r="G53" s="97">
        <v>26</v>
      </c>
      <c r="H53" s="185" t="s">
        <v>53</v>
      </c>
      <c r="I53" s="185" t="s">
        <v>53</v>
      </c>
      <c r="J53" s="185" t="s">
        <v>53</v>
      </c>
      <c r="K53" s="97">
        <v>61687</v>
      </c>
      <c r="L53" s="97">
        <v>319067</v>
      </c>
      <c r="M53" s="97">
        <f>SUM(N53:Q53)</f>
        <v>572551</v>
      </c>
      <c r="N53" s="97">
        <v>389934</v>
      </c>
      <c r="O53" s="97">
        <v>66204</v>
      </c>
      <c r="P53" s="97">
        <v>116413</v>
      </c>
      <c r="Q53" s="185" t="s">
        <v>53</v>
      </c>
    </row>
    <row r="54" spans="1:17" ht="15" customHeight="1">
      <c r="A54" s="129"/>
      <c r="B54" s="183" t="s">
        <v>52</v>
      </c>
      <c r="C54" s="184">
        <v>11</v>
      </c>
      <c r="D54" s="97">
        <f>E54</f>
        <v>271</v>
      </c>
      <c r="E54" s="97">
        <f>F54+G54</f>
        <v>271</v>
      </c>
      <c r="F54" s="97">
        <v>217</v>
      </c>
      <c r="G54" s="97">
        <v>54</v>
      </c>
      <c r="H54" s="185" t="s">
        <v>53</v>
      </c>
      <c r="I54" s="185" t="s">
        <v>53</v>
      </c>
      <c r="J54" s="185" t="s">
        <v>53</v>
      </c>
      <c r="K54" s="97">
        <v>107363</v>
      </c>
      <c r="L54" s="97">
        <v>568600</v>
      </c>
      <c r="M54" s="97">
        <f>SUM(N54:Q54)</f>
        <v>887997</v>
      </c>
      <c r="N54" s="97">
        <v>731073</v>
      </c>
      <c r="O54" s="97">
        <v>35763</v>
      </c>
      <c r="P54" s="97">
        <v>120624</v>
      </c>
      <c r="Q54" s="97">
        <v>537</v>
      </c>
    </row>
    <row r="55" spans="1:17" ht="15" customHeight="1">
      <c r="A55" s="129"/>
      <c r="B55" s="183" t="s">
        <v>245</v>
      </c>
      <c r="C55" s="184">
        <v>13</v>
      </c>
      <c r="D55" s="97">
        <f>E55</f>
        <v>765</v>
      </c>
      <c r="E55" s="97">
        <f>F55+G55</f>
        <v>765</v>
      </c>
      <c r="F55" s="97">
        <v>658</v>
      </c>
      <c r="G55" s="97">
        <v>107</v>
      </c>
      <c r="H55" s="185" t="s">
        <v>53</v>
      </c>
      <c r="I55" s="185" t="s">
        <v>53</v>
      </c>
      <c r="J55" s="185" t="s">
        <v>53</v>
      </c>
      <c r="K55" s="97">
        <v>292269</v>
      </c>
      <c r="L55" s="97">
        <v>1252901</v>
      </c>
      <c r="M55" s="97">
        <f>SUM(N55:Q55)</f>
        <v>2008130</v>
      </c>
      <c r="N55" s="97">
        <v>1864932</v>
      </c>
      <c r="O55" s="97">
        <v>72115</v>
      </c>
      <c r="P55" s="97">
        <v>71083</v>
      </c>
      <c r="Q55" s="185" t="s">
        <v>53</v>
      </c>
    </row>
    <row r="56" spans="1:17" ht="15" customHeight="1">
      <c r="A56" s="129"/>
      <c r="B56" s="183"/>
      <c r="C56" s="184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s="187" customFormat="1" ht="15" customHeight="1">
      <c r="A57" s="188"/>
      <c r="B57" s="198" t="s">
        <v>48</v>
      </c>
      <c r="C57" s="181">
        <f>SUM(C59:C62)</f>
        <v>25</v>
      </c>
      <c r="D57" s="182">
        <f>SUM(D59:D62)</f>
        <v>1040</v>
      </c>
      <c r="E57" s="182">
        <f aca="true" t="shared" si="4" ref="E57:Q57">SUM(E59:E62)</f>
        <v>1039</v>
      </c>
      <c r="F57" s="182">
        <f t="shared" si="4"/>
        <v>852</v>
      </c>
      <c r="G57" s="182">
        <f t="shared" si="4"/>
        <v>187</v>
      </c>
      <c r="H57" s="182">
        <f t="shared" si="4"/>
        <v>1</v>
      </c>
      <c r="I57" s="182">
        <f t="shared" si="4"/>
        <v>1</v>
      </c>
      <c r="J57" s="182" t="s">
        <v>53</v>
      </c>
      <c r="K57" s="182">
        <v>423537</v>
      </c>
      <c r="L57" s="182">
        <v>2401758</v>
      </c>
      <c r="M57" s="182">
        <v>4118616</v>
      </c>
      <c r="N57" s="182">
        <v>4093854</v>
      </c>
      <c r="O57" s="182">
        <v>21249</v>
      </c>
      <c r="P57" s="182">
        <f t="shared" si="4"/>
        <v>3489</v>
      </c>
      <c r="Q57" s="182">
        <v>24</v>
      </c>
    </row>
    <row r="58" spans="1:17" s="187" customFormat="1" ht="15" customHeight="1">
      <c r="A58" s="188"/>
      <c r="B58" s="198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ht="15" customHeight="1">
      <c r="A59" s="329" t="s">
        <v>88</v>
      </c>
      <c r="B59" s="183" t="s">
        <v>244</v>
      </c>
      <c r="C59" s="184">
        <v>12</v>
      </c>
      <c r="D59" s="97">
        <f>E59+H59</f>
        <v>73</v>
      </c>
      <c r="E59" s="97">
        <f>F59+G59</f>
        <v>72</v>
      </c>
      <c r="F59" s="97">
        <v>54</v>
      </c>
      <c r="G59" s="97">
        <v>18</v>
      </c>
      <c r="H59" s="97">
        <v>1</v>
      </c>
      <c r="I59" s="97">
        <v>1</v>
      </c>
      <c r="J59" s="185" t="s">
        <v>53</v>
      </c>
      <c r="K59" s="97">
        <v>21862</v>
      </c>
      <c r="L59" s="97">
        <v>19138</v>
      </c>
      <c r="M59" s="97">
        <f>SUM(N59:Q59)</f>
        <v>61857</v>
      </c>
      <c r="N59" s="97">
        <v>43728</v>
      </c>
      <c r="O59" s="97">
        <v>14640</v>
      </c>
      <c r="P59" s="97">
        <v>3489</v>
      </c>
      <c r="Q59" s="185" t="s">
        <v>53</v>
      </c>
    </row>
    <row r="60" spans="1:17" ht="15" customHeight="1">
      <c r="A60" s="406"/>
      <c r="B60" s="183" t="s">
        <v>51</v>
      </c>
      <c r="C60" s="184">
        <v>6</v>
      </c>
      <c r="D60" s="97">
        <f>E60</f>
        <v>71</v>
      </c>
      <c r="E60" s="97">
        <f>F60+G60</f>
        <v>71</v>
      </c>
      <c r="F60" s="97">
        <v>55</v>
      </c>
      <c r="G60" s="97">
        <v>16</v>
      </c>
      <c r="H60" s="97" t="s">
        <v>181</v>
      </c>
      <c r="I60" s="97" t="s">
        <v>181</v>
      </c>
      <c r="J60" s="97" t="s">
        <v>181</v>
      </c>
      <c r="K60" s="189" t="s">
        <v>120</v>
      </c>
      <c r="L60" s="189" t="s">
        <v>120</v>
      </c>
      <c r="M60" s="189" t="s">
        <v>120</v>
      </c>
      <c r="N60" s="189" t="s">
        <v>120</v>
      </c>
      <c r="O60" s="189" t="s">
        <v>120</v>
      </c>
      <c r="P60" s="189" t="s">
        <v>181</v>
      </c>
      <c r="Q60" s="189" t="s">
        <v>120</v>
      </c>
    </row>
    <row r="61" spans="1:17" ht="15" customHeight="1">
      <c r="A61" s="177"/>
      <c r="B61" s="183" t="s">
        <v>52</v>
      </c>
      <c r="C61" s="184">
        <v>2</v>
      </c>
      <c r="D61" s="97">
        <f>E61</f>
        <v>50</v>
      </c>
      <c r="E61" s="97">
        <f>F61+G61</f>
        <v>50</v>
      </c>
      <c r="F61" s="97">
        <v>46</v>
      </c>
      <c r="G61" s="97">
        <v>4</v>
      </c>
      <c r="H61" s="97" t="s">
        <v>181</v>
      </c>
      <c r="I61" s="97" t="s">
        <v>181</v>
      </c>
      <c r="J61" s="97" t="s">
        <v>181</v>
      </c>
      <c r="K61" s="185" t="s">
        <v>251</v>
      </c>
      <c r="L61" s="185" t="s">
        <v>251</v>
      </c>
      <c r="M61" s="185" t="s">
        <v>251</v>
      </c>
      <c r="N61" s="185" t="s">
        <v>251</v>
      </c>
      <c r="O61" s="185" t="s">
        <v>251</v>
      </c>
      <c r="P61" s="189" t="s">
        <v>181</v>
      </c>
      <c r="Q61" s="185" t="s">
        <v>251</v>
      </c>
    </row>
    <row r="62" spans="1:17" ht="15" customHeight="1">
      <c r="A62" s="190"/>
      <c r="B62" s="202" t="s">
        <v>245</v>
      </c>
      <c r="C62" s="281">
        <v>5</v>
      </c>
      <c r="D62" s="192">
        <f>E62</f>
        <v>846</v>
      </c>
      <c r="E62" s="192">
        <f>F62+G62</f>
        <v>846</v>
      </c>
      <c r="F62" s="192">
        <v>697</v>
      </c>
      <c r="G62" s="192">
        <v>149</v>
      </c>
      <c r="H62" s="192" t="s">
        <v>181</v>
      </c>
      <c r="I62" s="192" t="s">
        <v>181</v>
      </c>
      <c r="J62" s="192" t="s">
        <v>181</v>
      </c>
      <c r="K62" s="193">
        <v>360515</v>
      </c>
      <c r="L62" s="193">
        <v>1832991</v>
      </c>
      <c r="M62" s="192">
        <f>SUM(N62:Q62)</f>
        <v>3358918</v>
      </c>
      <c r="N62" s="193">
        <v>3358918</v>
      </c>
      <c r="O62" s="203" t="s">
        <v>181</v>
      </c>
      <c r="P62" s="203" t="s">
        <v>181</v>
      </c>
      <c r="Q62" s="203" t="s">
        <v>181</v>
      </c>
    </row>
    <row r="63" spans="1:17" ht="15" customHeight="1">
      <c r="A63" s="194" t="s">
        <v>270</v>
      </c>
      <c r="B63" s="194"/>
      <c r="C63" s="195"/>
      <c r="D63" s="195"/>
      <c r="E63" s="195"/>
      <c r="F63" s="196"/>
      <c r="G63" s="195"/>
      <c r="H63" s="195"/>
      <c r="I63" s="195"/>
      <c r="J63" s="195"/>
      <c r="K63" s="195"/>
      <c r="L63" s="195"/>
      <c r="M63" s="196"/>
      <c r="N63" s="196"/>
      <c r="O63" s="196"/>
      <c r="P63" s="196"/>
      <c r="Q63" s="196"/>
    </row>
    <row r="64" spans="2:15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204"/>
      <c r="N64" s="204"/>
      <c r="O64" s="204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204"/>
      <c r="N65" s="204"/>
      <c r="O65" s="204"/>
      <c r="P65" s="170"/>
      <c r="Q65" s="170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P6:P7"/>
    <mergeCell ref="Q6:Q7"/>
    <mergeCell ref="A10:A11"/>
    <mergeCell ref="A17:A18"/>
    <mergeCell ref="H6:J6"/>
    <mergeCell ref="M6:M7"/>
    <mergeCell ref="N6:N7"/>
    <mergeCell ref="O6:O7"/>
    <mergeCell ref="A52:A53"/>
    <mergeCell ref="A59:A60"/>
    <mergeCell ref="A24:A25"/>
    <mergeCell ref="A31:A32"/>
    <mergeCell ref="A38:A39"/>
    <mergeCell ref="A45:A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23.69921875" style="170" customWidth="1"/>
    <col min="2" max="2" width="15.19921875" style="170" customWidth="1"/>
    <col min="3" max="10" width="11.69921875" style="170" customWidth="1"/>
    <col min="11" max="11" width="12.69921875" style="170" customWidth="1"/>
    <col min="12" max="12" width="13.69921875" style="170" customWidth="1"/>
    <col min="13" max="14" width="13.69921875" style="174" customWidth="1"/>
    <col min="15" max="15" width="12.69921875" style="174" customWidth="1"/>
    <col min="16" max="16" width="15.69921875" style="174" customWidth="1"/>
    <col min="17" max="17" width="14.5" style="174" bestFit="1" customWidth="1"/>
    <col min="18" max="16384" width="10.69921875" style="170" customWidth="1"/>
  </cols>
  <sheetData>
    <row r="1" spans="1:17" s="167" customFormat="1" ht="19.5" customHeight="1">
      <c r="A1" s="1" t="s">
        <v>262</v>
      </c>
      <c r="M1" s="168"/>
      <c r="N1" s="168"/>
      <c r="O1" s="168"/>
      <c r="P1" s="168"/>
      <c r="Q1" s="169" t="s">
        <v>263</v>
      </c>
    </row>
    <row r="2" spans="1:16" ht="19.5" customHeight="1">
      <c r="A2" s="391" t="s">
        <v>232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2:17" ht="19.5" customHeight="1">
      <c r="B3" s="171"/>
      <c r="C3" s="172" t="s">
        <v>332</v>
      </c>
      <c r="D3" s="171"/>
      <c r="E3" s="171"/>
      <c r="F3" s="171"/>
      <c r="G3" s="171"/>
      <c r="H3" s="171"/>
      <c r="I3" s="171"/>
      <c r="J3" s="171"/>
      <c r="K3" s="171"/>
      <c r="L3" s="173"/>
      <c r="M3" s="173"/>
      <c r="N3" s="173"/>
      <c r="O3" s="173"/>
      <c r="P3" s="173"/>
      <c r="Q3" s="170"/>
    </row>
    <row r="4" spans="1:17" ht="18" customHeight="1" thickBot="1">
      <c r="A4" s="108"/>
      <c r="Q4" s="175" t="s">
        <v>254</v>
      </c>
    </row>
    <row r="5" spans="1:17" ht="15" customHeight="1">
      <c r="A5" s="392" t="s">
        <v>259</v>
      </c>
      <c r="B5" s="394" t="s">
        <v>233</v>
      </c>
      <c r="C5" s="397" t="s">
        <v>176</v>
      </c>
      <c r="D5" s="399" t="s">
        <v>234</v>
      </c>
      <c r="E5" s="400"/>
      <c r="F5" s="400"/>
      <c r="G5" s="400"/>
      <c r="H5" s="400"/>
      <c r="I5" s="400"/>
      <c r="J5" s="401"/>
      <c r="K5" s="394" t="s">
        <v>264</v>
      </c>
      <c r="L5" s="394" t="s">
        <v>236</v>
      </c>
      <c r="M5" s="402" t="s">
        <v>237</v>
      </c>
      <c r="N5" s="403"/>
      <c r="O5" s="403"/>
      <c r="P5" s="403"/>
      <c r="Q5" s="403"/>
    </row>
    <row r="6" spans="1:17" ht="15" customHeight="1">
      <c r="A6" s="406"/>
      <c r="B6" s="395"/>
      <c r="C6" s="398"/>
      <c r="D6" s="404" t="s">
        <v>45</v>
      </c>
      <c r="E6" s="384" t="s">
        <v>46</v>
      </c>
      <c r="F6" s="385"/>
      <c r="G6" s="386"/>
      <c r="H6" s="384" t="s">
        <v>47</v>
      </c>
      <c r="I6" s="385"/>
      <c r="J6" s="386"/>
      <c r="K6" s="395"/>
      <c r="L6" s="395"/>
      <c r="M6" s="387" t="s">
        <v>48</v>
      </c>
      <c r="N6" s="389" t="s">
        <v>238</v>
      </c>
      <c r="O6" s="389" t="s">
        <v>239</v>
      </c>
      <c r="P6" s="378" t="s">
        <v>265</v>
      </c>
      <c r="Q6" s="380" t="s">
        <v>241</v>
      </c>
    </row>
    <row r="7" spans="1:17" ht="15" customHeight="1">
      <c r="A7" s="412"/>
      <c r="B7" s="396"/>
      <c r="C7" s="398"/>
      <c r="D7" s="405"/>
      <c r="E7" s="176" t="s">
        <v>48</v>
      </c>
      <c r="F7" s="176" t="s">
        <v>49</v>
      </c>
      <c r="G7" s="176" t="s">
        <v>50</v>
      </c>
      <c r="H7" s="176" t="s">
        <v>48</v>
      </c>
      <c r="I7" s="176" t="s">
        <v>49</v>
      </c>
      <c r="J7" s="176" t="s">
        <v>50</v>
      </c>
      <c r="K7" s="395"/>
      <c r="L7" s="395"/>
      <c r="M7" s="409"/>
      <c r="N7" s="410"/>
      <c r="O7" s="410"/>
      <c r="P7" s="411"/>
      <c r="Q7" s="407"/>
    </row>
    <row r="8" spans="1:17" s="187" customFormat="1" ht="15" customHeight="1">
      <c r="A8" s="186"/>
      <c r="B8" s="198" t="s">
        <v>48</v>
      </c>
      <c r="C8" s="179">
        <f>SUM(C10:C13)</f>
        <v>305</v>
      </c>
      <c r="D8" s="180">
        <f>SUM(D10:D13)</f>
        <v>6440</v>
      </c>
      <c r="E8" s="180">
        <f aca="true" t="shared" si="0" ref="E8:Q8">SUM(E10:E13)</f>
        <v>6393</v>
      </c>
      <c r="F8" s="180">
        <f t="shared" si="0"/>
        <v>4824</v>
      </c>
      <c r="G8" s="180">
        <f t="shared" si="0"/>
        <v>1569</v>
      </c>
      <c r="H8" s="180">
        <f t="shared" si="0"/>
        <v>47</v>
      </c>
      <c r="I8" s="180">
        <f t="shared" si="0"/>
        <v>34</v>
      </c>
      <c r="J8" s="180">
        <f t="shared" si="0"/>
        <v>13</v>
      </c>
      <c r="K8" s="180">
        <f t="shared" si="0"/>
        <v>2506817</v>
      </c>
      <c r="L8" s="180">
        <f t="shared" si="0"/>
        <v>6209324</v>
      </c>
      <c r="M8" s="180">
        <f t="shared" si="0"/>
        <v>11544127</v>
      </c>
      <c r="N8" s="180">
        <f t="shared" si="0"/>
        <v>9729980</v>
      </c>
      <c r="O8" s="180">
        <f t="shared" si="0"/>
        <v>1647477</v>
      </c>
      <c r="P8" s="180">
        <f t="shared" si="0"/>
        <v>165235</v>
      </c>
      <c r="Q8" s="180">
        <f t="shared" si="0"/>
        <v>1435</v>
      </c>
    </row>
    <row r="9" spans="1:17" s="187" customFormat="1" ht="15" customHeight="1">
      <c r="A9" s="186"/>
      <c r="B9" s="198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5" customHeight="1">
      <c r="A10" s="329" t="s">
        <v>89</v>
      </c>
      <c r="B10" s="183" t="s">
        <v>244</v>
      </c>
      <c r="C10" s="282">
        <v>154</v>
      </c>
      <c r="D10" s="205">
        <f>E10+H10</f>
        <v>907</v>
      </c>
      <c r="E10" s="205">
        <f>F10+G10</f>
        <v>865</v>
      </c>
      <c r="F10" s="205">
        <v>582</v>
      </c>
      <c r="G10" s="205">
        <v>283</v>
      </c>
      <c r="H10" s="205">
        <f>I10+J10</f>
        <v>42</v>
      </c>
      <c r="I10" s="205">
        <v>31</v>
      </c>
      <c r="J10" s="205">
        <v>11</v>
      </c>
      <c r="K10" s="205">
        <v>265702</v>
      </c>
      <c r="L10" s="205">
        <v>441059</v>
      </c>
      <c r="M10" s="205">
        <f>SUM(N10:Q10)</f>
        <v>918080</v>
      </c>
      <c r="N10" s="205">
        <v>603444</v>
      </c>
      <c r="O10" s="205">
        <v>226979</v>
      </c>
      <c r="P10" s="205">
        <v>87531</v>
      </c>
      <c r="Q10" s="205">
        <v>126</v>
      </c>
    </row>
    <row r="11" spans="1:17" ht="15" customHeight="1">
      <c r="A11" s="329"/>
      <c r="B11" s="183" t="s">
        <v>51</v>
      </c>
      <c r="C11" s="282">
        <v>68</v>
      </c>
      <c r="D11" s="205">
        <f>E11+H11</f>
        <v>942</v>
      </c>
      <c r="E11" s="205">
        <f>F11+G11</f>
        <v>937</v>
      </c>
      <c r="F11" s="205">
        <v>724</v>
      </c>
      <c r="G11" s="205">
        <v>213</v>
      </c>
      <c r="H11" s="205">
        <f>I11+J11</f>
        <v>5</v>
      </c>
      <c r="I11" s="205">
        <v>3</v>
      </c>
      <c r="J11" s="205">
        <v>2</v>
      </c>
      <c r="K11" s="205">
        <v>329632</v>
      </c>
      <c r="L11" s="205">
        <v>766121</v>
      </c>
      <c r="M11" s="205">
        <f>SUM(N11:Q11)</f>
        <v>1394057</v>
      </c>
      <c r="N11" s="205">
        <v>1020781</v>
      </c>
      <c r="O11" s="205">
        <v>337366</v>
      </c>
      <c r="P11" s="205">
        <v>35860</v>
      </c>
      <c r="Q11" s="205">
        <v>50</v>
      </c>
    </row>
    <row r="12" spans="1:17" ht="15" customHeight="1">
      <c r="A12" s="129"/>
      <c r="B12" s="183" t="s">
        <v>52</v>
      </c>
      <c r="C12" s="282">
        <v>35</v>
      </c>
      <c r="D12" s="205">
        <f>E12</f>
        <v>858</v>
      </c>
      <c r="E12" s="205">
        <f>F12+G12</f>
        <v>858</v>
      </c>
      <c r="F12" s="205">
        <v>673</v>
      </c>
      <c r="G12" s="205">
        <v>185</v>
      </c>
      <c r="H12" s="206" t="s">
        <v>53</v>
      </c>
      <c r="I12" s="206" t="s">
        <v>53</v>
      </c>
      <c r="J12" s="206" t="s">
        <v>53</v>
      </c>
      <c r="K12" s="205">
        <v>314389</v>
      </c>
      <c r="L12" s="205">
        <v>595401</v>
      </c>
      <c r="M12" s="205">
        <f>SUM(N12:Q12)</f>
        <v>1128477</v>
      </c>
      <c r="N12" s="205">
        <v>815878</v>
      </c>
      <c r="O12" s="205">
        <v>311351</v>
      </c>
      <c r="P12" s="205">
        <v>561</v>
      </c>
      <c r="Q12" s="205">
        <v>687</v>
      </c>
    </row>
    <row r="13" spans="1:17" ht="15" customHeight="1">
      <c r="A13" s="129"/>
      <c r="B13" s="183" t="s">
        <v>245</v>
      </c>
      <c r="C13" s="282">
        <v>48</v>
      </c>
      <c r="D13" s="205">
        <f>E13</f>
        <v>3733</v>
      </c>
      <c r="E13" s="205">
        <f>F13+G13</f>
        <v>3733</v>
      </c>
      <c r="F13" s="205">
        <v>2845</v>
      </c>
      <c r="G13" s="205">
        <v>888</v>
      </c>
      <c r="H13" s="206" t="s">
        <v>53</v>
      </c>
      <c r="I13" s="206" t="s">
        <v>53</v>
      </c>
      <c r="J13" s="206" t="s">
        <v>53</v>
      </c>
      <c r="K13" s="205">
        <v>1597094</v>
      </c>
      <c r="L13" s="205">
        <v>4406743</v>
      </c>
      <c r="M13" s="205">
        <f>SUM(N13:Q13)</f>
        <v>8103513</v>
      </c>
      <c r="N13" s="205">
        <v>7289877</v>
      </c>
      <c r="O13" s="205">
        <v>771781</v>
      </c>
      <c r="P13" s="205">
        <v>41283</v>
      </c>
      <c r="Q13" s="205">
        <v>572</v>
      </c>
    </row>
    <row r="14" spans="1:17" ht="15" customHeight="1">
      <c r="A14" s="129"/>
      <c r="B14" s="183"/>
      <c r="C14" s="184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17" s="187" customFormat="1" ht="15" customHeight="1">
      <c r="A15" s="188"/>
      <c r="B15" s="198" t="s">
        <v>48</v>
      </c>
      <c r="C15" s="181">
        <f>SUM(C17:C20)</f>
        <v>107</v>
      </c>
      <c r="D15" s="182">
        <f>SUM(D17:D20)</f>
        <v>3883</v>
      </c>
      <c r="E15" s="182">
        <f aca="true" t="shared" si="1" ref="E15:P15">SUM(E17:E20)</f>
        <v>3870</v>
      </c>
      <c r="F15" s="182">
        <f t="shared" si="1"/>
        <v>3188</v>
      </c>
      <c r="G15" s="182">
        <f t="shared" si="1"/>
        <v>682</v>
      </c>
      <c r="H15" s="182">
        <f t="shared" si="1"/>
        <v>13</v>
      </c>
      <c r="I15" s="182">
        <f t="shared" si="1"/>
        <v>9</v>
      </c>
      <c r="J15" s="182">
        <f t="shared" si="1"/>
        <v>4</v>
      </c>
      <c r="K15" s="182">
        <f t="shared" si="1"/>
        <v>1642920</v>
      </c>
      <c r="L15" s="182">
        <f t="shared" si="1"/>
        <v>4665271</v>
      </c>
      <c r="M15" s="182">
        <f t="shared" si="1"/>
        <v>8120753</v>
      </c>
      <c r="N15" s="182">
        <f t="shared" si="1"/>
        <v>6864916</v>
      </c>
      <c r="O15" s="182">
        <f t="shared" si="1"/>
        <v>531154</v>
      </c>
      <c r="P15" s="182">
        <f t="shared" si="1"/>
        <v>724683</v>
      </c>
      <c r="Q15" s="182" t="s">
        <v>53</v>
      </c>
    </row>
    <row r="16" spans="1:17" s="187" customFormat="1" ht="15" customHeight="1">
      <c r="A16" s="188"/>
      <c r="B16" s="198"/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ht="15" customHeight="1">
      <c r="A17" s="329" t="s">
        <v>90</v>
      </c>
      <c r="B17" s="183" t="s">
        <v>244</v>
      </c>
      <c r="C17" s="283">
        <v>43</v>
      </c>
      <c r="D17" s="207">
        <f>E17+H17</f>
        <v>266</v>
      </c>
      <c r="E17" s="207">
        <f>F17+G17</f>
        <v>253</v>
      </c>
      <c r="F17" s="207">
        <v>175</v>
      </c>
      <c r="G17" s="207">
        <v>78</v>
      </c>
      <c r="H17" s="207">
        <v>13</v>
      </c>
      <c r="I17" s="207">
        <v>9</v>
      </c>
      <c r="J17" s="207">
        <v>4</v>
      </c>
      <c r="K17" s="207">
        <v>86415</v>
      </c>
      <c r="L17" s="207">
        <v>135110</v>
      </c>
      <c r="M17" s="207">
        <f>SUM(N17:Q17)</f>
        <v>313901</v>
      </c>
      <c r="N17" s="207">
        <v>196431</v>
      </c>
      <c r="O17" s="207">
        <v>80956</v>
      </c>
      <c r="P17" s="207">
        <v>36514</v>
      </c>
      <c r="Q17" s="208" t="s">
        <v>53</v>
      </c>
    </row>
    <row r="18" spans="1:17" ht="15" customHeight="1">
      <c r="A18" s="329"/>
      <c r="B18" s="183" t="s">
        <v>51</v>
      </c>
      <c r="C18" s="283">
        <v>30</v>
      </c>
      <c r="D18" s="207">
        <f>E18</f>
        <v>414</v>
      </c>
      <c r="E18" s="207">
        <f>F18+G18</f>
        <v>414</v>
      </c>
      <c r="F18" s="207">
        <v>318</v>
      </c>
      <c r="G18" s="207">
        <v>96</v>
      </c>
      <c r="H18" s="208" t="s">
        <v>53</v>
      </c>
      <c r="I18" s="208" t="s">
        <v>53</v>
      </c>
      <c r="J18" s="208" t="s">
        <v>53</v>
      </c>
      <c r="K18" s="207">
        <v>154027</v>
      </c>
      <c r="L18" s="207">
        <v>252024</v>
      </c>
      <c r="M18" s="207">
        <f>SUM(N18:Q18)</f>
        <v>607626</v>
      </c>
      <c r="N18" s="207">
        <v>469808</v>
      </c>
      <c r="O18" s="207">
        <v>121167</v>
      </c>
      <c r="P18" s="207">
        <v>16651</v>
      </c>
      <c r="Q18" s="208" t="s">
        <v>53</v>
      </c>
    </row>
    <row r="19" spans="1:17" ht="15" customHeight="1">
      <c r="A19" s="129"/>
      <c r="B19" s="183" t="s">
        <v>52</v>
      </c>
      <c r="C19" s="283">
        <v>8</v>
      </c>
      <c r="D19" s="207">
        <f>E19</f>
        <v>206</v>
      </c>
      <c r="E19" s="207">
        <f>F19+G19</f>
        <v>206</v>
      </c>
      <c r="F19" s="207">
        <v>159</v>
      </c>
      <c r="G19" s="207">
        <v>47</v>
      </c>
      <c r="H19" s="208" t="s">
        <v>53</v>
      </c>
      <c r="I19" s="208" t="s">
        <v>53</v>
      </c>
      <c r="J19" s="208" t="s">
        <v>53</v>
      </c>
      <c r="K19" s="207">
        <v>71336</v>
      </c>
      <c r="L19" s="207">
        <v>89339</v>
      </c>
      <c r="M19" s="207">
        <f>SUM(N19:Q19)</f>
        <v>221478</v>
      </c>
      <c r="N19" s="207">
        <v>132962</v>
      </c>
      <c r="O19" s="207">
        <v>88516</v>
      </c>
      <c r="P19" s="208" t="s">
        <v>53</v>
      </c>
      <c r="Q19" s="208" t="s">
        <v>53</v>
      </c>
    </row>
    <row r="20" spans="1:17" ht="15" customHeight="1">
      <c r="A20" s="129"/>
      <c r="B20" s="183" t="s">
        <v>245</v>
      </c>
      <c r="C20" s="283">
        <v>26</v>
      </c>
      <c r="D20" s="207">
        <f>E20</f>
        <v>2997</v>
      </c>
      <c r="E20" s="207">
        <f>F20+G20</f>
        <v>2997</v>
      </c>
      <c r="F20" s="207">
        <v>2536</v>
      </c>
      <c r="G20" s="207">
        <v>461</v>
      </c>
      <c r="H20" s="208" t="s">
        <v>53</v>
      </c>
      <c r="I20" s="208" t="s">
        <v>53</v>
      </c>
      <c r="J20" s="208" t="s">
        <v>53</v>
      </c>
      <c r="K20" s="207">
        <v>1331142</v>
      </c>
      <c r="L20" s="207">
        <v>4188798</v>
      </c>
      <c r="M20" s="207">
        <f>SUM(N20:Q20)</f>
        <v>6977748</v>
      </c>
      <c r="N20" s="207">
        <v>6065715</v>
      </c>
      <c r="O20" s="207">
        <v>240515</v>
      </c>
      <c r="P20" s="207">
        <v>671518</v>
      </c>
      <c r="Q20" s="208" t="s">
        <v>53</v>
      </c>
    </row>
    <row r="21" spans="1:17" ht="15" customHeight="1">
      <c r="A21" s="129"/>
      <c r="B21" s="183"/>
      <c r="C21" s="184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s="187" customFormat="1" ht="15" customHeight="1">
      <c r="A22" s="188"/>
      <c r="B22" s="198" t="s">
        <v>48</v>
      </c>
      <c r="C22" s="181">
        <f>SUM(C24:C27)</f>
        <v>430</v>
      </c>
      <c r="D22" s="182">
        <f>SUM(D24:D27)</f>
        <v>16240</v>
      </c>
      <c r="E22" s="182">
        <f aca="true" t="shared" si="2" ref="E22:Q22">SUM(E24:E27)</f>
        <v>16199</v>
      </c>
      <c r="F22" s="182">
        <f t="shared" si="2"/>
        <v>13551</v>
      </c>
      <c r="G22" s="182">
        <f t="shared" si="2"/>
        <v>2648</v>
      </c>
      <c r="H22" s="182">
        <f t="shared" si="2"/>
        <v>41</v>
      </c>
      <c r="I22" s="182">
        <f t="shared" si="2"/>
        <v>28</v>
      </c>
      <c r="J22" s="182">
        <f t="shared" si="2"/>
        <v>13</v>
      </c>
      <c r="K22" s="182">
        <f t="shared" si="2"/>
        <v>7248743</v>
      </c>
      <c r="L22" s="182">
        <f t="shared" si="2"/>
        <v>32892517</v>
      </c>
      <c r="M22" s="182">
        <f t="shared" si="2"/>
        <v>44893519</v>
      </c>
      <c r="N22" s="182">
        <f t="shared" si="2"/>
        <v>42719844</v>
      </c>
      <c r="O22" s="182">
        <f t="shared" si="2"/>
        <v>1872107</v>
      </c>
      <c r="P22" s="182">
        <f t="shared" si="2"/>
        <v>287298</v>
      </c>
      <c r="Q22" s="182">
        <f t="shared" si="2"/>
        <v>14270</v>
      </c>
    </row>
    <row r="23" spans="1:17" s="187" customFormat="1" ht="15" customHeight="1">
      <c r="A23" s="188"/>
      <c r="B23" s="198"/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5" customHeight="1">
      <c r="A24" s="329" t="s">
        <v>91</v>
      </c>
      <c r="B24" s="183" t="s">
        <v>244</v>
      </c>
      <c r="C24" s="283">
        <v>186</v>
      </c>
      <c r="D24" s="207">
        <f>E24+H24</f>
        <v>1110</v>
      </c>
      <c r="E24" s="207">
        <f>F24+G24</f>
        <v>1070</v>
      </c>
      <c r="F24" s="207">
        <v>790</v>
      </c>
      <c r="G24" s="207">
        <v>280</v>
      </c>
      <c r="H24" s="207">
        <v>40</v>
      </c>
      <c r="I24" s="207">
        <v>27</v>
      </c>
      <c r="J24" s="207">
        <v>13</v>
      </c>
      <c r="K24" s="207">
        <v>347369</v>
      </c>
      <c r="L24" s="207">
        <v>391342</v>
      </c>
      <c r="M24" s="207">
        <f>SUM(N24:Q24)</f>
        <v>1035611</v>
      </c>
      <c r="N24" s="207">
        <v>667820</v>
      </c>
      <c r="O24" s="207">
        <v>339018</v>
      </c>
      <c r="P24" s="207">
        <v>28243</v>
      </c>
      <c r="Q24" s="207">
        <v>530</v>
      </c>
    </row>
    <row r="25" spans="1:17" ht="15" customHeight="1">
      <c r="A25" s="329"/>
      <c r="B25" s="183" t="s">
        <v>51</v>
      </c>
      <c r="C25" s="283">
        <v>101</v>
      </c>
      <c r="D25" s="207">
        <f>E25</f>
        <v>1415</v>
      </c>
      <c r="E25" s="207">
        <f>F25+G25</f>
        <v>1415</v>
      </c>
      <c r="F25" s="207">
        <v>1155</v>
      </c>
      <c r="G25" s="207">
        <v>260</v>
      </c>
      <c r="H25" s="208" t="s">
        <v>53</v>
      </c>
      <c r="I25" s="208" t="s">
        <v>53</v>
      </c>
      <c r="J25" s="208" t="s">
        <v>53</v>
      </c>
      <c r="K25" s="207">
        <v>489726</v>
      </c>
      <c r="L25" s="207">
        <v>833402</v>
      </c>
      <c r="M25" s="207">
        <f>SUM(N25:Q25)</f>
        <v>1904377</v>
      </c>
      <c r="N25" s="207">
        <v>1315352</v>
      </c>
      <c r="O25" s="207">
        <v>567157</v>
      </c>
      <c r="P25" s="207">
        <v>21633</v>
      </c>
      <c r="Q25" s="207">
        <v>235</v>
      </c>
    </row>
    <row r="26" spans="1:17" ht="15" customHeight="1">
      <c r="A26" s="129"/>
      <c r="B26" s="183" t="s">
        <v>52</v>
      </c>
      <c r="C26" s="283">
        <v>52</v>
      </c>
      <c r="D26" s="207">
        <f>E26+H26</f>
        <v>1248</v>
      </c>
      <c r="E26" s="207">
        <f>F26+G26</f>
        <v>1247</v>
      </c>
      <c r="F26" s="207">
        <v>1017</v>
      </c>
      <c r="G26" s="207">
        <v>230</v>
      </c>
      <c r="H26" s="209">
        <v>1</v>
      </c>
      <c r="I26" s="209">
        <v>1</v>
      </c>
      <c r="J26" s="208" t="s">
        <v>53</v>
      </c>
      <c r="K26" s="207">
        <v>441791</v>
      </c>
      <c r="L26" s="207">
        <v>791979</v>
      </c>
      <c r="M26" s="207">
        <f>SUM(N26:Q26)</f>
        <v>1610477</v>
      </c>
      <c r="N26" s="207">
        <v>1393698</v>
      </c>
      <c r="O26" s="207">
        <v>169877</v>
      </c>
      <c r="P26" s="207">
        <v>37554</v>
      </c>
      <c r="Q26" s="207">
        <v>9348</v>
      </c>
    </row>
    <row r="27" spans="1:17" ht="15" customHeight="1">
      <c r="A27" s="129"/>
      <c r="B27" s="183" t="s">
        <v>245</v>
      </c>
      <c r="C27" s="283">
        <v>91</v>
      </c>
      <c r="D27" s="207">
        <f>E27</f>
        <v>12467</v>
      </c>
      <c r="E27" s="207">
        <f>F27+G27</f>
        <v>12467</v>
      </c>
      <c r="F27" s="207">
        <v>10589</v>
      </c>
      <c r="G27" s="207">
        <v>1878</v>
      </c>
      <c r="H27" s="208" t="s">
        <v>53</v>
      </c>
      <c r="I27" s="208" t="s">
        <v>53</v>
      </c>
      <c r="J27" s="208" t="s">
        <v>53</v>
      </c>
      <c r="K27" s="207">
        <v>5969857</v>
      </c>
      <c r="L27" s="207">
        <v>30875794</v>
      </c>
      <c r="M27" s="207">
        <f>SUM(N27:Q27)</f>
        <v>40343054</v>
      </c>
      <c r="N27" s="207">
        <v>39342974</v>
      </c>
      <c r="O27" s="207">
        <v>796055</v>
      </c>
      <c r="P27" s="207">
        <v>199868</v>
      </c>
      <c r="Q27" s="207">
        <v>4157</v>
      </c>
    </row>
    <row r="28" spans="1:17" ht="15" customHeight="1">
      <c r="A28" s="129"/>
      <c r="B28" s="183"/>
      <c r="C28" s="184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s="187" customFormat="1" ht="15" customHeight="1">
      <c r="A29" s="188"/>
      <c r="B29" s="198" t="s">
        <v>48</v>
      </c>
      <c r="C29" s="181">
        <f>SUM(C31:C34)</f>
        <v>21</v>
      </c>
      <c r="D29" s="182">
        <f>SUM(D31:D34)</f>
        <v>1160</v>
      </c>
      <c r="E29" s="182">
        <f aca="true" t="shared" si="3" ref="E29:J29">SUM(E31:E34)</f>
        <v>1155</v>
      </c>
      <c r="F29" s="182">
        <f t="shared" si="3"/>
        <v>839</v>
      </c>
      <c r="G29" s="182">
        <f t="shared" si="3"/>
        <v>316</v>
      </c>
      <c r="H29" s="182">
        <f t="shared" si="3"/>
        <v>5</v>
      </c>
      <c r="I29" s="182">
        <f t="shared" si="3"/>
        <v>3</v>
      </c>
      <c r="J29" s="182">
        <f t="shared" si="3"/>
        <v>2</v>
      </c>
      <c r="K29" s="182">
        <v>527881</v>
      </c>
      <c r="L29" s="182">
        <v>1463721</v>
      </c>
      <c r="M29" s="182">
        <f>SUM(N29:Q29)</f>
        <v>2724966</v>
      </c>
      <c r="N29" s="182">
        <v>2693536</v>
      </c>
      <c r="O29" s="182">
        <v>5225</v>
      </c>
      <c r="P29" s="182">
        <v>26205</v>
      </c>
      <c r="Q29" s="182" t="s">
        <v>53</v>
      </c>
    </row>
    <row r="30" spans="1:17" s="187" customFormat="1" ht="15" customHeight="1">
      <c r="A30" s="188"/>
      <c r="B30" s="198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1:17" ht="15" customHeight="1">
      <c r="A31" s="329" t="s">
        <v>92</v>
      </c>
      <c r="B31" s="183" t="s">
        <v>244</v>
      </c>
      <c r="C31" s="282">
        <v>8</v>
      </c>
      <c r="D31" s="205">
        <f>E31+H31</f>
        <v>41</v>
      </c>
      <c r="E31" s="205">
        <f>F31+G31</f>
        <v>36</v>
      </c>
      <c r="F31" s="205">
        <v>21</v>
      </c>
      <c r="G31" s="205">
        <v>15</v>
      </c>
      <c r="H31" s="205">
        <v>5</v>
      </c>
      <c r="I31" s="205">
        <v>3</v>
      </c>
      <c r="J31" s="205">
        <v>2</v>
      </c>
      <c r="K31" s="205">
        <v>15019</v>
      </c>
      <c r="L31" s="205">
        <v>21742</v>
      </c>
      <c r="M31" s="205">
        <f>SUM(N31:Q31)</f>
        <v>53004</v>
      </c>
      <c r="N31" s="205">
        <v>52083</v>
      </c>
      <c r="O31" s="205">
        <v>921</v>
      </c>
      <c r="P31" s="206" t="s">
        <v>53</v>
      </c>
      <c r="Q31" s="206" t="s">
        <v>53</v>
      </c>
    </row>
    <row r="32" spans="1:17" ht="15" customHeight="1">
      <c r="A32" s="406"/>
      <c r="B32" s="183" t="s">
        <v>51</v>
      </c>
      <c r="C32" s="282">
        <v>3</v>
      </c>
      <c r="D32" s="205">
        <f>E32</f>
        <v>36</v>
      </c>
      <c r="E32" s="205">
        <f>F32+G32</f>
        <v>36</v>
      </c>
      <c r="F32" s="205">
        <v>24</v>
      </c>
      <c r="G32" s="205">
        <v>12</v>
      </c>
      <c r="H32" s="208" t="s">
        <v>53</v>
      </c>
      <c r="I32" s="208" t="s">
        <v>53</v>
      </c>
      <c r="J32" s="208" t="s">
        <v>53</v>
      </c>
      <c r="K32" s="206" t="s">
        <v>251</v>
      </c>
      <c r="L32" s="206" t="s">
        <v>251</v>
      </c>
      <c r="M32" s="206" t="s">
        <v>251</v>
      </c>
      <c r="N32" s="206" t="s">
        <v>251</v>
      </c>
      <c r="O32" s="206" t="s">
        <v>251</v>
      </c>
      <c r="P32" s="206" t="s">
        <v>251</v>
      </c>
      <c r="Q32" s="206" t="s">
        <v>53</v>
      </c>
    </row>
    <row r="33" spans="1:17" ht="15" customHeight="1">
      <c r="A33" s="177"/>
      <c r="B33" s="183" t="s">
        <v>52</v>
      </c>
      <c r="C33" s="282">
        <v>1</v>
      </c>
      <c r="D33" s="205">
        <f>E33</f>
        <v>22</v>
      </c>
      <c r="E33" s="205">
        <f>F33+G33</f>
        <v>22</v>
      </c>
      <c r="F33" s="205">
        <v>10</v>
      </c>
      <c r="G33" s="205">
        <v>12</v>
      </c>
      <c r="H33" s="208" t="s">
        <v>53</v>
      </c>
      <c r="I33" s="208" t="s">
        <v>53</v>
      </c>
      <c r="J33" s="208" t="s">
        <v>53</v>
      </c>
      <c r="K33" s="206" t="s">
        <v>251</v>
      </c>
      <c r="L33" s="206" t="s">
        <v>251</v>
      </c>
      <c r="M33" s="206" t="s">
        <v>251</v>
      </c>
      <c r="N33" s="206" t="s">
        <v>251</v>
      </c>
      <c r="O33" s="206" t="s">
        <v>251</v>
      </c>
      <c r="P33" s="206" t="s">
        <v>251</v>
      </c>
      <c r="Q33" s="206" t="s">
        <v>53</v>
      </c>
    </row>
    <row r="34" spans="1:17" ht="15" customHeight="1">
      <c r="A34" s="177"/>
      <c r="B34" s="183" t="s">
        <v>245</v>
      </c>
      <c r="C34" s="283">
        <v>9</v>
      </c>
      <c r="D34" s="205">
        <f>E34</f>
        <v>1061</v>
      </c>
      <c r="E34" s="207">
        <f>F34+G34</f>
        <v>1061</v>
      </c>
      <c r="F34" s="207">
        <v>784</v>
      </c>
      <c r="G34" s="207">
        <v>277</v>
      </c>
      <c r="H34" s="208" t="s">
        <v>53</v>
      </c>
      <c r="I34" s="208" t="s">
        <v>53</v>
      </c>
      <c r="J34" s="208" t="s">
        <v>53</v>
      </c>
      <c r="K34" s="207">
        <v>490806</v>
      </c>
      <c r="L34" s="207">
        <v>1425466</v>
      </c>
      <c r="M34" s="207">
        <f>SUM(N34:Q34)</f>
        <v>2610429</v>
      </c>
      <c r="N34" s="207">
        <v>2581315</v>
      </c>
      <c r="O34" s="207">
        <v>4253</v>
      </c>
      <c r="P34" s="207">
        <v>24861</v>
      </c>
      <c r="Q34" s="208" t="s">
        <v>53</v>
      </c>
    </row>
    <row r="35" spans="1:17" ht="15" customHeight="1">
      <c r="A35" s="177"/>
      <c r="B35" s="183"/>
      <c r="C35" s="184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 s="187" customFormat="1" ht="15" customHeight="1">
      <c r="A36" s="186"/>
      <c r="B36" s="198" t="s">
        <v>48</v>
      </c>
      <c r="C36" s="181">
        <f>SUM(C38:C41)</f>
        <v>46</v>
      </c>
      <c r="D36" s="182">
        <f>SUM(D38:D41)</f>
        <v>11134</v>
      </c>
      <c r="E36" s="182">
        <f aca="true" t="shared" si="4" ref="E36:Q36">SUM(E38:E41)</f>
        <v>11132</v>
      </c>
      <c r="F36" s="182">
        <f t="shared" si="4"/>
        <v>7797</v>
      </c>
      <c r="G36" s="182">
        <f t="shared" si="4"/>
        <v>3335</v>
      </c>
      <c r="H36" s="182">
        <f t="shared" si="4"/>
        <v>2</v>
      </c>
      <c r="I36" s="182">
        <f t="shared" si="4"/>
        <v>2</v>
      </c>
      <c r="J36" s="182" t="s">
        <v>252</v>
      </c>
      <c r="K36" s="182">
        <f t="shared" si="4"/>
        <v>5337135</v>
      </c>
      <c r="L36" s="182">
        <f t="shared" si="4"/>
        <v>36040731</v>
      </c>
      <c r="M36" s="182">
        <f t="shared" si="4"/>
        <v>51121462</v>
      </c>
      <c r="N36" s="182">
        <f t="shared" si="4"/>
        <v>50110135</v>
      </c>
      <c r="O36" s="182">
        <f t="shared" si="4"/>
        <v>647199</v>
      </c>
      <c r="P36" s="182">
        <f t="shared" si="4"/>
        <v>359396</v>
      </c>
      <c r="Q36" s="182">
        <f t="shared" si="4"/>
        <v>4732</v>
      </c>
    </row>
    <row r="37" spans="1:17" s="187" customFormat="1" ht="15" customHeight="1">
      <c r="A37" s="186"/>
      <c r="B37" s="198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7" ht="15" customHeight="1">
      <c r="A38" s="129" t="s">
        <v>93</v>
      </c>
      <c r="B38" s="183" t="s">
        <v>244</v>
      </c>
      <c r="C38" s="282">
        <v>5</v>
      </c>
      <c r="D38" s="205">
        <f>E38+H38</f>
        <v>38</v>
      </c>
      <c r="E38" s="205">
        <f>F38+G38</f>
        <v>37</v>
      </c>
      <c r="F38" s="205">
        <v>16</v>
      </c>
      <c r="G38" s="205">
        <v>21</v>
      </c>
      <c r="H38" s="205">
        <v>1</v>
      </c>
      <c r="I38" s="205">
        <v>1</v>
      </c>
      <c r="J38" s="208" t="s">
        <v>53</v>
      </c>
      <c r="K38" s="205">
        <v>13630</v>
      </c>
      <c r="L38" s="205">
        <v>46363</v>
      </c>
      <c r="M38" s="205">
        <f>SUM(N38:Q38)</f>
        <v>101739</v>
      </c>
      <c r="N38" s="205">
        <v>61862</v>
      </c>
      <c r="O38" s="205">
        <v>39877</v>
      </c>
      <c r="P38" s="206" t="s">
        <v>53</v>
      </c>
      <c r="Q38" s="206" t="s">
        <v>53</v>
      </c>
    </row>
    <row r="39" spans="1:17" ht="15" customHeight="1">
      <c r="A39" s="129"/>
      <c r="B39" s="183" t="s">
        <v>51</v>
      </c>
      <c r="C39" s="282">
        <v>7</v>
      </c>
      <c r="D39" s="205">
        <f>E39+H39</f>
        <v>106</v>
      </c>
      <c r="E39" s="205">
        <f>F39+G39</f>
        <v>105</v>
      </c>
      <c r="F39" s="205">
        <v>38</v>
      </c>
      <c r="G39" s="205">
        <v>67</v>
      </c>
      <c r="H39" s="205">
        <v>1</v>
      </c>
      <c r="I39" s="205">
        <v>1</v>
      </c>
      <c r="J39" s="208" t="s">
        <v>53</v>
      </c>
      <c r="K39" s="205">
        <v>29126</v>
      </c>
      <c r="L39" s="205">
        <v>26626</v>
      </c>
      <c r="M39" s="205">
        <f>SUM(N39:Q39)</f>
        <v>66664</v>
      </c>
      <c r="N39" s="205">
        <v>45456</v>
      </c>
      <c r="O39" s="205">
        <v>20208</v>
      </c>
      <c r="P39" s="205">
        <v>1000</v>
      </c>
      <c r="Q39" s="206" t="s">
        <v>53</v>
      </c>
    </row>
    <row r="40" spans="1:17" ht="15" customHeight="1">
      <c r="A40" s="177"/>
      <c r="B40" s="183" t="s">
        <v>52</v>
      </c>
      <c r="C40" s="282">
        <v>5</v>
      </c>
      <c r="D40" s="205">
        <f>E40</f>
        <v>127</v>
      </c>
      <c r="E40" s="205">
        <f>F40+G40</f>
        <v>127</v>
      </c>
      <c r="F40" s="205">
        <v>47</v>
      </c>
      <c r="G40" s="205">
        <v>80</v>
      </c>
      <c r="H40" s="208" t="s">
        <v>53</v>
      </c>
      <c r="I40" s="208" t="s">
        <v>53</v>
      </c>
      <c r="J40" s="208" t="s">
        <v>53</v>
      </c>
      <c r="K40" s="205">
        <v>34138</v>
      </c>
      <c r="L40" s="205">
        <v>30890</v>
      </c>
      <c r="M40" s="205">
        <f>SUM(N40:Q40)</f>
        <v>94994</v>
      </c>
      <c r="N40" s="205">
        <v>74722</v>
      </c>
      <c r="O40" s="205">
        <v>20272</v>
      </c>
      <c r="P40" s="206" t="s">
        <v>53</v>
      </c>
      <c r="Q40" s="206" t="s">
        <v>53</v>
      </c>
    </row>
    <row r="41" spans="1:17" ht="15" customHeight="1">
      <c r="A41" s="177"/>
      <c r="B41" s="183" t="s">
        <v>245</v>
      </c>
      <c r="C41" s="283">
        <v>29</v>
      </c>
      <c r="D41" s="205">
        <f>E41</f>
        <v>10863</v>
      </c>
      <c r="E41" s="207">
        <f>F41+G41</f>
        <v>10863</v>
      </c>
      <c r="F41" s="207">
        <v>7696</v>
      </c>
      <c r="G41" s="207">
        <v>3167</v>
      </c>
      <c r="H41" s="208" t="s">
        <v>53</v>
      </c>
      <c r="I41" s="208" t="s">
        <v>53</v>
      </c>
      <c r="J41" s="208" t="s">
        <v>53</v>
      </c>
      <c r="K41" s="207">
        <v>5260241</v>
      </c>
      <c r="L41" s="207">
        <v>35936852</v>
      </c>
      <c r="M41" s="207">
        <f>SUM(N41:Q41)</f>
        <v>50858065</v>
      </c>
      <c r="N41" s="207">
        <v>49928095</v>
      </c>
      <c r="O41" s="207">
        <v>566842</v>
      </c>
      <c r="P41" s="207">
        <v>358396</v>
      </c>
      <c r="Q41" s="207">
        <v>4732</v>
      </c>
    </row>
    <row r="42" spans="1:17" ht="15" customHeight="1">
      <c r="A42" s="177"/>
      <c r="B42" s="183"/>
      <c r="C42" s="184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s="187" customFormat="1" ht="15" customHeight="1">
      <c r="A43" s="186"/>
      <c r="B43" s="198" t="s">
        <v>48</v>
      </c>
      <c r="C43" s="181">
        <f>SUM(C45:C48)</f>
        <v>100</v>
      </c>
      <c r="D43" s="182">
        <f>SUM(D45:D48)</f>
        <v>4268</v>
      </c>
      <c r="E43" s="182">
        <f aca="true" t="shared" si="5" ref="E43:P43">SUM(E45:E48)</f>
        <v>4250</v>
      </c>
      <c r="F43" s="182">
        <f t="shared" si="5"/>
        <v>2499</v>
      </c>
      <c r="G43" s="182">
        <f t="shared" si="5"/>
        <v>1751</v>
      </c>
      <c r="H43" s="182">
        <f t="shared" si="5"/>
        <v>18</v>
      </c>
      <c r="I43" s="182">
        <f t="shared" si="5"/>
        <v>13</v>
      </c>
      <c r="J43" s="182">
        <f t="shared" si="5"/>
        <v>5</v>
      </c>
      <c r="K43" s="182">
        <f t="shared" si="5"/>
        <v>1660614</v>
      </c>
      <c r="L43" s="182">
        <f t="shared" si="5"/>
        <v>4689080</v>
      </c>
      <c r="M43" s="182">
        <f t="shared" si="5"/>
        <v>7909263</v>
      </c>
      <c r="N43" s="182">
        <f t="shared" si="5"/>
        <v>7406870</v>
      </c>
      <c r="O43" s="182">
        <f t="shared" si="5"/>
        <v>327497</v>
      </c>
      <c r="P43" s="182">
        <f t="shared" si="5"/>
        <v>174896</v>
      </c>
      <c r="Q43" s="182" t="s">
        <v>53</v>
      </c>
    </row>
    <row r="44" spans="1:17" s="187" customFormat="1" ht="15" customHeight="1">
      <c r="A44" s="186"/>
      <c r="B44" s="198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ht="15" customHeight="1">
      <c r="A45" s="129" t="s">
        <v>266</v>
      </c>
      <c r="B45" s="183" t="s">
        <v>244</v>
      </c>
      <c r="C45" s="282">
        <v>32</v>
      </c>
      <c r="D45" s="205">
        <f>E45+H45</f>
        <v>201</v>
      </c>
      <c r="E45" s="205">
        <f>F45+G45</f>
        <v>186</v>
      </c>
      <c r="F45" s="205">
        <v>100</v>
      </c>
      <c r="G45" s="205">
        <v>86</v>
      </c>
      <c r="H45" s="205">
        <v>15</v>
      </c>
      <c r="I45" s="205">
        <v>10</v>
      </c>
      <c r="J45" s="205">
        <v>5</v>
      </c>
      <c r="K45" s="205">
        <v>52709</v>
      </c>
      <c r="L45" s="205">
        <v>81922</v>
      </c>
      <c r="M45" s="205">
        <f>SUM(N45:Q45)</f>
        <v>161418</v>
      </c>
      <c r="N45" s="205">
        <v>113037</v>
      </c>
      <c r="O45" s="205">
        <v>42843</v>
      </c>
      <c r="P45" s="205">
        <v>5538</v>
      </c>
      <c r="Q45" s="206" t="s">
        <v>53</v>
      </c>
    </row>
    <row r="46" spans="1:17" ht="15" customHeight="1">
      <c r="A46" s="129"/>
      <c r="B46" s="183" t="s">
        <v>51</v>
      </c>
      <c r="C46" s="282">
        <v>18</v>
      </c>
      <c r="D46" s="205">
        <f>E46+H46</f>
        <v>253</v>
      </c>
      <c r="E46" s="205">
        <f>F46+G46</f>
        <v>250</v>
      </c>
      <c r="F46" s="205">
        <v>107</v>
      </c>
      <c r="G46" s="205">
        <v>143</v>
      </c>
      <c r="H46" s="205">
        <v>3</v>
      </c>
      <c r="I46" s="205">
        <v>3</v>
      </c>
      <c r="J46" s="206" t="s">
        <v>53</v>
      </c>
      <c r="K46" s="205">
        <v>60308</v>
      </c>
      <c r="L46" s="205">
        <v>42097</v>
      </c>
      <c r="M46" s="205">
        <f>SUM(N46:Q46)</f>
        <v>150211</v>
      </c>
      <c r="N46" s="205">
        <v>82345</v>
      </c>
      <c r="O46" s="205">
        <v>66236</v>
      </c>
      <c r="P46" s="205">
        <v>1630</v>
      </c>
      <c r="Q46" s="206" t="s">
        <v>53</v>
      </c>
    </row>
    <row r="47" spans="1:17" ht="15" customHeight="1">
      <c r="A47" s="129"/>
      <c r="B47" s="183" t="s">
        <v>52</v>
      </c>
      <c r="C47" s="282">
        <v>16</v>
      </c>
      <c r="D47" s="205">
        <f>E47</f>
        <v>408</v>
      </c>
      <c r="E47" s="205">
        <f>F47+G47</f>
        <v>408</v>
      </c>
      <c r="F47" s="205">
        <v>228</v>
      </c>
      <c r="G47" s="205">
        <v>180</v>
      </c>
      <c r="H47" s="208" t="s">
        <v>53</v>
      </c>
      <c r="I47" s="208" t="s">
        <v>53</v>
      </c>
      <c r="J47" s="208" t="s">
        <v>53</v>
      </c>
      <c r="K47" s="205">
        <v>138054</v>
      </c>
      <c r="L47" s="205">
        <v>276478</v>
      </c>
      <c r="M47" s="205">
        <f>SUM(N47:Q47)</f>
        <v>457595</v>
      </c>
      <c r="N47" s="205">
        <v>353856</v>
      </c>
      <c r="O47" s="205">
        <v>68627</v>
      </c>
      <c r="P47" s="205">
        <v>35112</v>
      </c>
      <c r="Q47" s="206" t="s">
        <v>53</v>
      </c>
    </row>
    <row r="48" spans="1:17" ht="15" customHeight="1">
      <c r="A48" s="129"/>
      <c r="B48" s="183" t="s">
        <v>245</v>
      </c>
      <c r="C48" s="283">
        <v>34</v>
      </c>
      <c r="D48" s="205">
        <f>E48</f>
        <v>3406</v>
      </c>
      <c r="E48" s="207">
        <f>F48+G48</f>
        <v>3406</v>
      </c>
      <c r="F48" s="207">
        <v>2064</v>
      </c>
      <c r="G48" s="207">
        <v>1342</v>
      </c>
      <c r="H48" s="208" t="s">
        <v>53</v>
      </c>
      <c r="I48" s="208" t="s">
        <v>53</v>
      </c>
      <c r="J48" s="208" t="s">
        <v>53</v>
      </c>
      <c r="K48" s="207">
        <v>1409543</v>
      </c>
      <c r="L48" s="207">
        <v>4288583</v>
      </c>
      <c r="M48" s="207">
        <f>SUM(N48:Q48)</f>
        <v>7140039</v>
      </c>
      <c r="N48" s="207">
        <v>6857632</v>
      </c>
      <c r="O48" s="207">
        <v>149791</v>
      </c>
      <c r="P48" s="207">
        <v>132616</v>
      </c>
      <c r="Q48" s="206" t="s">
        <v>53</v>
      </c>
    </row>
    <row r="49" spans="1:17" ht="15" customHeight="1">
      <c r="A49" s="129"/>
      <c r="B49" s="183"/>
      <c r="C49" s="184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7" s="187" customFormat="1" ht="15" customHeight="1">
      <c r="A50" s="188"/>
      <c r="B50" s="198" t="s">
        <v>48</v>
      </c>
      <c r="C50" s="181">
        <f aca="true" t="shared" si="6" ref="C50:I50">SUM(C52:C55)</f>
        <v>18</v>
      </c>
      <c r="D50" s="182">
        <f t="shared" si="6"/>
        <v>3199</v>
      </c>
      <c r="E50" s="182">
        <f t="shared" si="6"/>
        <v>3198</v>
      </c>
      <c r="F50" s="182">
        <f t="shared" si="6"/>
        <v>1722</v>
      </c>
      <c r="G50" s="182">
        <f t="shared" si="6"/>
        <v>1476</v>
      </c>
      <c r="H50" s="182">
        <f t="shared" si="6"/>
        <v>1</v>
      </c>
      <c r="I50" s="182">
        <f t="shared" si="6"/>
        <v>1</v>
      </c>
      <c r="J50" s="182" t="s">
        <v>252</v>
      </c>
      <c r="K50" s="182">
        <v>1450851</v>
      </c>
      <c r="L50" s="182">
        <v>14261057</v>
      </c>
      <c r="M50" s="182">
        <f>SUM(N50:Q50)</f>
        <v>19311961</v>
      </c>
      <c r="N50" s="182">
        <v>18930438</v>
      </c>
      <c r="O50" s="182">
        <v>273274</v>
      </c>
      <c r="P50" s="182">
        <v>108249</v>
      </c>
      <c r="Q50" s="182" t="s">
        <v>53</v>
      </c>
    </row>
    <row r="51" spans="1:17" s="187" customFormat="1" ht="15" customHeight="1">
      <c r="A51" s="188"/>
      <c r="B51" s="198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ht="15" customHeight="1">
      <c r="A52" s="129" t="s">
        <v>267</v>
      </c>
      <c r="B52" s="183" t="s">
        <v>244</v>
      </c>
      <c r="C52" s="282">
        <v>1</v>
      </c>
      <c r="D52" s="205">
        <f>E52+H52</f>
        <v>9</v>
      </c>
      <c r="E52" s="205">
        <f>F52+G52</f>
        <v>8</v>
      </c>
      <c r="F52" s="205">
        <v>1</v>
      </c>
      <c r="G52" s="205">
        <v>7</v>
      </c>
      <c r="H52" s="205">
        <v>1</v>
      </c>
      <c r="I52" s="205">
        <v>1</v>
      </c>
      <c r="J52" s="206" t="s">
        <v>53</v>
      </c>
      <c r="K52" s="206" t="s">
        <v>251</v>
      </c>
      <c r="L52" s="206" t="s">
        <v>251</v>
      </c>
      <c r="M52" s="206" t="s">
        <v>251</v>
      </c>
      <c r="N52" s="206" t="s">
        <v>251</v>
      </c>
      <c r="O52" s="206" t="s">
        <v>251</v>
      </c>
      <c r="P52" s="206" t="s">
        <v>251</v>
      </c>
      <c r="Q52" s="189" t="s">
        <v>181</v>
      </c>
    </row>
    <row r="53" spans="1:17" ht="15" customHeight="1">
      <c r="A53" s="129"/>
      <c r="B53" s="183" t="s">
        <v>51</v>
      </c>
      <c r="C53" s="282">
        <v>2</v>
      </c>
      <c r="D53" s="205">
        <f>E53</f>
        <v>29</v>
      </c>
      <c r="E53" s="205">
        <f>F53+G53</f>
        <v>29</v>
      </c>
      <c r="F53" s="205">
        <v>18</v>
      </c>
      <c r="G53" s="205">
        <v>11</v>
      </c>
      <c r="H53" s="208" t="s">
        <v>53</v>
      </c>
      <c r="I53" s="208" t="s">
        <v>53</v>
      </c>
      <c r="J53" s="208" t="s">
        <v>53</v>
      </c>
      <c r="K53" s="206" t="s">
        <v>251</v>
      </c>
      <c r="L53" s="206" t="s">
        <v>251</v>
      </c>
      <c r="M53" s="206" t="s">
        <v>251</v>
      </c>
      <c r="N53" s="206" t="s">
        <v>251</v>
      </c>
      <c r="O53" s="206" t="s">
        <v>251</v>
      </c>
      <c r="P53" s="206" t="s">
        <v>251</v>
      </c>
      <c r="Q53" s="189" t="s">
        <v>181</v>
      </c>
    </row>
    <row r="54" spans="1:17" ht="15" customHeight="1">
      <c r="A54" s="129"/>
      <c r="B54" s="183" t="s">
        <v>52</v>
      </c>
      <c r="C54" s="282">
        <v>3</v>
      </c>
      <c r="D54" s="205">
        <f>E54</f>
        <v>69</v>
      </c>
      <c r="E54" s="205">
        <f>F54+G54</f>
        <v>69</v>
      </c>
      <c r="F54" s="205">
        <v>36</v>
      </c>
      <c r="G54" s="205">
        <v>33</v>
      </c>
      <c r="H54" s="208" t="s">
        <v>53</v>
      </c>
      <c r="I54" s="208" t="s">
        <v>53</v>
      </c>
      <c r="J54" s="208" t="s">
        <v>53</v>
      </c>
      <c r="K54" s="205">
        <v>24062</v>
      </c>
      <c r="L54" s="205">
        <v>54136</v>
      </c>
      <c r="M54" s="205">
        <f>SUM(N54:Q54)</f>
        <v>83665</v>
      </c>
      <c r="N54" s="205">
        <v>20587</v>
      </c>
      <c r="O54" s="205">
        <v>55949</v>
      </c>
      <c r="P54" s="205">
        <v>7129</v>
      </c>
      <c r="Q54" s="206" t="s">
        <v>53</v>
      </c>
    </row>
    <row r="55" spans="1:17" ht="15" customHeight="1">
      <c r="A55" s="129"/>
      <c r="B55" s="183" t="s">
        <v>245</v>
      </c>
      <c r="C55" s="283">
        <v>12</v>
      </c>
      <c r="D55" s="205">
        <f>E55</f>
        <v>3092</v>
      </c>
      <c r="E55" s="207">
        <f>F55+G55</f>
        <v>3092</v>
      </c>
      <c r="F55" s="207">
        <v>1667</v>
      </c>
      <c r="G55" s="207">
        <v>1425</v>
      </c>
      <c r="H55" s="208" t="s">
        <v>53</v>
      </c>
      <c r="I55" s="208" t="s">
        <v>53</v>
      </c>
      <c r="J55" s="208" t="s">
        <v>53</v>
      </c>
      <c r="K55" s="207">
        <v>1414226</v>
      </c>
      <c r="L55" s="207">
        <v>14170250</v>
      </c>
      <c r="M55" s="207">
        <f>SUM(N55:Q55)</f>
        <v>19167253</v>
      </c>
      <c r="N55" s="207">
        <v>18858758</v>
      </c>
      <c r="O55" s="207">
        <v>214575</v>
      </c>
      <c r="P55" s="207">
        <v>93920</v>
      </c>
      <c r="Q55" s="206" t="s">
        <v>53</v>
      </c>
    </row>
    <row r="56" spans="1:17" ht="15" customHeight="1">
      <c r="A56" s="129"/>
      <c r="B56" s="183"/>
      <c r="C56" s="184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s="187" customFormat="1" ht="15" customHeight="1">
      <c r="A57" s="188"/>
      <c r="B57" s="198" t="s">
        <v>48</v>
      </c>
      <c r="C57" s="181">
        <f>SUM(C59:C62)</f>
        <v>81</v>
      </c>
      <c r="D57" s="182">
        <f>SUM(D59:D62)</f>
        <v>3538</v>
      </c>
      <c r="E57" s="182">
        <f aca="true" t="shared" si="7" ref="E57:P57">SUM(E59:E62)</f>
        <v>3528</v>
      </c>
      <c r="F57" s="182">
        <f t="shared" si="7"/>
        <v>3060</v>
      </c>
      <c r="G57" s="182">
        <f t="shared" si="7"/>
        <v>468</v>
      </c>
      <c r="H57" s="182">
        <f t="shared" si="7"/>
        <v>10</v>
      </c>
      <c r="I57" s="182">
        <f t="shared" si="7"/>
        <v>8</v>
      </c>
      <c r="J57" s="182">
        <f t="shared" si="7"/>
        <v>2</v>
      </c>
      <c r="K57" s="182">
        <f t="shared" si="7"/>
        <v>1459512</v>
      </c>
      <c r="L57" s="182">
        <f t="shared" si="7"/>
        <v>5751005</v>
      </c>
      <c r="M57" s="182">
        <f t="shared" si="7"/>
        <v>8501476</v>
      </c>
      <c r="N57" s="182">
        <f t="shared" si="7"/>
        <v>7975418</v>
      </c>
      <c r="O57" s="182">
        <f t="shared" si="7"/>
        <v>297777</v>
      </c>
      <c r="P57" s="182">
        <f t="shared" si="7"/>
        <v>228281</v>
      </c>
      <c r="Q57" s="182" t="s">
        <v>53</v>
      </c>
    </row>
    <row r="58" spans="1:17" s="187" customFormat="1" ht="15" customHeight="1">
      <c r="A58" s="188"/>
      <c r="B58" s="198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ht="15" customHeight="1">
      <c r="A59" s="129" t="s">
        <v>33</v>
      </c>
      <c r="B59" s="183" t="s">
        <v>244</v>
      </c>
      <c r="C59" s="282">
        <v>30</v>
      </c>
      <c r="D59" s="205">
        <f>E59+H59</f>
        <v>185</v>
      </c>
      <c r="E59" s="205">
        <f>F59+G59</f>
        <v>175</v>
      </c>
      <c r="F59" s="205">
        <v>126</v>
      </c>
      <c r="G59" s="205">
        <v>49</v>
      </c>
      <c r="H59" s="205">
        <v>10</v>
      </c>
      <c r="I59" s="205">
        <v>8</v>
      </c>
      <c r="J59" s="205">
        <v>2</v>
      </c>
      <c r="K59" s="205">
        <v>58165</v>
      </c>
      <c r="L59" s="205">
        <v>115548</v>
      </c>
      <c r="M59" s="205">
        <f>SUM(N59:Q59)</f>
        <v>265665</v>
      </c>
      <c r="N59" s="205">
        <v>202863</v>
      </c>
      <c r="O59" s="205">
        <v>55215</v>
      </c>
      <c r="P59" s="205">
        <v>7587</v>
      </c>
      <c r="Q59" s="206" t="s">
        <v>53</v>
      </c>
    </row>
    <row r="60" spans="1:17" ht="15" customHeight="1">
      <c r="A60" s="200"/>
      <c r="B60" s="183" t="s">
        <v>51</v>
      </c>
      <c r="C60" s="282">
        <v>16</v>
      </c>
      <c r="D60" s="205">
        <f>E60</f>
        <v>224</v>
      </c>
      <c r="E60" s="205">
        <f>F60+G60</f>
        <v>224</v>
      </c>
      <c r="F60" s="205">
        <v>174</v>
      </c>
      <c r="G60" s="205">
        <v>50</v>
      </c>
      <c r="H60" s="208" t="s">
        <v>53</v>
      </c>
      <c r="I60" s="208" t="s">
        <v>53</v>
      </c>
      <c r="J60" s="208" t="s">
        <v>53</v>
      </c>
      <c r="K60" s="205">
        <v>82988</v>
      </c>
      <c r="L60" s="205">
        <v>184387</v>
      </c>
      <c r="M60" s="205">
        <f>SUM(N60:Q60)</f>
        <v>346482</v>
      </c>
      <c r="N60" s="205">
        <v>322361</v>
      </c>
      <c r="O60" s="205">
        <v>23950</v>
      </c>
      <c r="P60" s="205">
        <v>171</v>
      </c>
      <c r="Q60" s="206" t="s">
        <v>53</v>
      </c>
    </row>
    <row r="61" spans="1:17" ht="15" customHeight="1">
      <c r="A61" s="177"/>
      <c r="B61" s="183" t="s">
        <v>52</v>
      </c>
      <c r="C61" s="282">
        <v>17</v>
      </c>
      <c r="D61" s="205">
        <f>E61</f>
        <v>410</v>
      </c>
      <c r="E61" s="205">
        <f>F61+G61</f>
        <v>410</v>
      </c>
      <c r="F61" s="205">
        <v>343</v>
      </c>
      <c r="G61" s="205">
        <v>67</v>
      </c>
      <c r="H61" s="208" t="s">
        <v>53</v>
      </c>
      <c r="I61" s="208" t="s">
        <v>53</v>
      </c>
      <c r="J61" s="208" t="s">
        <v>53</v>
      </c>
      <c r="K61" s="205">
        <v>161545</v>
      </c>
      <c r="L61" s="205">
        <v>502738</v>
      </c>
      <c r="M61" s="205">
        <f>SUM(N61:Q61)</f>
        <v>892619</v>
      </c>
      <c r="N61" s="205">
        <v>836202</v>
      </c>
      <c r="O61" s="205">
        <v>24165</v>
      </c>
      <c r="P61" s="205">
        <v>32252</v>
      </c>
      <c r="Q61" s="206" t="s">
        <v>53</v>
      </c>
    </row>
    <row r="62" spans="1:17" ht="15" customHeight="1">
      <c r="A62" s="129"/>
      <c r="B62" s="183" t="s">
        <v>245</v>
      </c>
      <c r="C62" s="283">
        <v>18</v>
      </c>
      <c r="D62" s="205">
        <f>E62</f>
        <v>2719</v>
      </c>
      <c r="E62" s="207">
        <f>F62+G62</f>
        <v>2719</v>
      </c>
      <c r="F62" s="207">
        <v>2417</v>
      </c>
      <c r="G62" s="207">
        <v>302</v>
      </c>
      <c r="H62" s="208" t="s">
        <v>53</v>
      </c>
      <c r="I62" s="208" t="s">
        <v>53</v>
      </c>
      <c r="J62" s="208" t="s">
        <v>53</v>
      </c>
      <c r="K62" s="207">
        <v>1156814</v>
      </c>
      <c r="L62" s="207">
        <v>4948332</v>
      </c>
      <c r="M62" s="207">
        <f>SUM(N62:Q62)</f>
        <v>6996710</v>
      </c>
      <c r="N62" s="207">
        <v>6613992</v>
      </c>
      <c r="O62" s="207">
        <v>194447</v>
      </c>
      <c r="P62" s="207">
        <v>188271</v>
      </c>
      <c r="Q62" s="206" t="s">
        <v>53</v>
      </c>
    </row>
    <row r="63" spans="1:17" ht="15" customHeight="1">
      <c r="A63" s="129"/>
      <c r="B63" s="183"/>
      <c r="C63" s="184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</row>
    <row r="64" spans="1:17" s="187" customFormat="1" ht="15" customHeight="1">
      <c r="A64" s="188"/>
      <c r="B64" s="198" t="s">
        <v>48</v>
      </c>
      <c r="C64" s="181">
        <f>SUM(C66:C69)</f>
        <v>159</v>
      </c>
      <c r="D64" s="182">
        <f>SUM(D66:D69)</f>
        <v>2347</v>
      </c>
      <c r="E64" s="182">
        <f aca="true" t="shared" si="8" ref="E64:Q64">SUM(E66:E69)</f>
        <v>2265</v>
      </c>
      <c r="F64" s="182">
        <f t="shared" si="8"/>
        <v>1115</v>
      </c>
      <c r="G64" s="182">
        <f t="shared" si="8"/>
        <v>1150</v>
      </c>
      <c r="H64" s="182">
        <f t="shared" si="8"/>
        <v>82</v>
      </c>
      <c r="I64" s="182">
        <f t="shared" si="8"/>
        <v>53</v>
      </c>
      <c r="J64" s="182">
        <f t="shared" si="8"/>
        <v>29</v>
      </c>
      <c r="K64" s="182">
        <f t="shared" si="8"/>
        <v>667695</v>
      </c>
      <c r="L64" s="182">
        <f t="shared" si="8"/>
        <v>1407386</v>
      </c>
      <c r="M64" s="182">
        <f t="shared" si="8"/>
        <v>3023465</v>
      </c>
      <c r="N64" s="182">
        <f t="shared" si="8"/>
        <v>2294034</v>
      </c>
      <c r="O64" s="182">
        <f t="shared" si="8"/>
        <v>644769</v>
      </c>
      <c r="P64" s="182">
        <f t="shared" si="8"/>
        <v>84652</v>
      </c>
      <c r="Q64" s="182">
        <f t="shared" si="8"/>
        <v>10</v>
      </c>
    </row>
    <row r="65" spans="1:17" s="187" customFormat="1" ht="15" customHeight="1">
      <c r="A65" s="188"/>
      <c r="B65" s="198"/>
      <c r="C65" s="181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</row>
    <row r="66" spans="1:17" ht="15" customHeight="1">
      <c r="A66" s="129" t="s">
        <v>287</v>
      </c>
      <c r="B66" s="183" t="s">
        <v>260</v>
      </c>
      <c r="C66" s="282">
        <v>103</v>
      </c>
      <c r="D66" s="205">
        <f>E66+H66</f>
        <v>594</v>
      </c>
      <c r="E66" s="205">
        <f>F66+G66</f>
        <v>515</v>
      </c>
      <c r="F66" s="205">
        <v>293</v>
      </c>
      <c r="G66" s="205">
        <v>222</v>
      </c>
      <c r="H66" s="205">
        <v>79</v>
      </c>
      <c r="I66" s="205">
        <v>50</v>
      </c>
      <c r="J66" s="205">
        <v>29</v>
      </c>
      <c r="K66" s="205">
        <v>131061</v>
      </c>
      <c r="L66" s="205">
        <v>159831</v>
      </c>
      <c r="M66" s="205">
        <f>SUM(N66:Q66)</f>
        <v>398752</v>
      </c>
      <c r="N66" s="205">
        <v>324148</v>
      </c>
      <c r="O66" s="205">
        <v>63682</v>
      </c>
      <c r="P66" s="205">
        <v>10912</v>
      </c>
      <c r="Q66" s="205">
        <v>10</v>
      </c>
    </row>
    <row r="67" spans="1:17" ht="15" customHeight="1">
      <c r="A67" s="200"/>
      <c r="B67" s="183" t="s">
        <v>51</v>
      </c>
      <c r="C67" s="282">
        <v>35</v>
      </c>
      <c r="D67" s="205">
        <f>E67+H67</f>
        <v>459</v>
      </c>
      <c r="E67" s="205">
        <f>F67+G67</f>
        <v>456</v>
      </c>
      <c r="F67" s="205">
        <v>245</v>
      </c>
      <c r="G67" s="205">
        <v>211</v>
      </c>
      <c r="H67" s="210">
        <v>3</v>
      </c>
      <c r="I67" s="210">
        <v>3</v>
      </c>
      <c r="J67" s="210" t="s">
        <v>181</v>
      </c>
      <c r="K67" s="205">
        <v>121556</v>
      </c>
      <c r="L67" s="205">
        <v>165326</v>
      </c>
      <c r="M67" s="205">
        <f>SUM(N67:Q67)</f>
        <v>396636</v>
      </c>
      <c r="N67" s="205">
        <v>347638</v>
      </c>
      <c r="O67" s="205">
        <v>28510</v>
      </c>
      <c r="P67" s="205">
        <v>20488</v>
      </c>
      <c r="Q67" s="206" t="s">
        <v>53</v>
      </c>
    </row>
    <row r="68" spans="1:17" ht="15" customHeight="1">
      <c r="A68" s="177"/>
      <c r="B68" s="183" t="s">
        <v>52</v>
      </c>
      <c r="C68" s="282">
        <v>12</v>
      </c>
      <c r="D68" s="205">
        <f>E68</f>
        <v>290</v>
      </c>
      <c r="E68" s="205">
        <f>F68+G68</f>
        <v>290</v>
      </c>
      <c r="F68" s="205">
        <v>122</v>
      </c>
      <c r="G68" s="205">
        <v>168</v>
      </c>
      <c r="H68" s="210" t="s">
        <v>181</v>
      </c>
      <c r="I68" s="210" t="s">
        <v>181</v>
      </c>
      <c r="J68" s="210" t="s">
        <v>181</v>
      </c>
      <c r="K68" s="205">
        <v>93326</v>
      </c>
      <c r="L68" s="205">
        <v>222902</v>
      </c>
      <c r="M68" s="205">
        <f>SUM(N68:Q68)</f>
        <v>375458</v>
      </c>
      <c r="N68" s="205">
        <v>337808</v>
      </c>
      <c r="O68" s="205">
        <v>16592</v>
      </c>
      <c r="P68" s="205">
        <v>21058</v>
      </c>
      <c r="Q68" s="206" t="s">
        <v>53</v>
      </c>
    </row>
    <row r="69" spans="1:17" ht="15" customHeight="1">
      <c r="A69" s="190"/>
      <c r="B69" s="211" t="s">
        <v>261</v>
      </c>
      <c r="C69" s="284">
        <v>9</v>
      </c>
      <c r="D69" s="212">
        <f>E69</f>
        <v>1004</v>
      </c>
      <c r="E69" s="213">
        <f>F69+G69</f>
        <v>1004</v>
      </c>
      <c r="F69" s="213">
        <v>455</v>
      </c>
      <c r="G69" s="213">
        <v>549</v>
      </c>
      <c r="H69" s="214" t="s">
        <v>181</v>
      </c>
      <c r="I69" s="214" t="s">
        <v>181</v>
      </c>
      <c r="J69" s="214" t="s">
        <v>181</v>
      </c>
      <c r="K69" s="213">
        <v>321752</v>
      </c>
      <c r="L69" s="213">
        <v>859327</v>
      </c>
      <c r="M69" s="213">
        <f>SUM(N69:Q69)</f>
        <v>1852619</v>
      </c>
      <c r="N69" s="213">
        <v>1284440</v>
      </c>
      <c r="O69" s="213">
        <v>535985</v>
      </c>
      <c r="P69" s="213">
        <v>32194</v>
      </c>
      <c r="Q69" s="215" t="s">
        <v>53</v>
      </c>
    </row>
    <row r="70" spans="1:15" ht="15" customHeight="1">
      <c r="A70" s="194" t="s">
        <v>270</v>
      </c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6"/>
      <c r="N70" s="196"/>
      <c r="O70" s="196"/>
    </row>
    <row r="71" spans="4:12" ht="12.75">
      <c r="D71" s="197"/>
      <c r="E71" s="197"/>
      <c r="F71" s="197"/>
      <c r="G71" s="197"/>
      <c r="H71" s="197"/>
      <c r="I71" s="197"/>
      <c r="J71" s="197"/>
      <c r="K71" s="197"/>
      <c r="L71" s="197"/>
    </row>
    <row r="72" spans="5:12" ht="12.75">
      <c r="E72" s="197"/>
      <c r="F72" s="197"/>
      <c r="G72" s="197"/>
      <c r="H72" s="197"/>
      <c r="I72" s="197"/>
      <c r="J72" s="197"/>
      <c r="K72" s="197"/>
      <c r="L72" s="197"/>
    </row>
  </sheetData>
  <sheetProtection/>
  <mergeCells count="20"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A24:A25"/>
    <mergeCell ref="A31:A32"/>
    <mergeCell ref="P6:P7"/>
    <mergeCell ref="Q6:Q7"/>
    <mergeCell ref="A10:A11"/>
    <mergeCell ref="A17:A18"/>
    <mergeCell ref="H6:J6"/>
    <mergeCell ref="M6:M7"/>
    <mergeCell ref="N6:N7"/>
    <mergeCell ref="O6:O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2.69921875" style="170" customWidth="1"/>
    <col min="2" max="2" width="12.69921875" style="170" customWidth="1"/>
    <col min="3" max="16" width="15.19921875" style="170" customWidth="1"/>
    <col min="17" max="17" width="14.19921875" style="170" customWidth="1"/>
    <col min="18" max="18" width="13.19921875" style="170" bestFit="1" customWidth="1"/>
    <col min="19" max="16384" width="10.69921875" style="170" customWidth="1"/>
  </cols>
  <sheetData>
    <row r="1" spans="1:17" s="167" customFormat="1" ht="19.5" customHeight="1">
      <c r="A1" s="1" t="s">
        <v>314</v>
      </c>
      <c r="Q1" s="2" t="s">
        <v>315</v>
      </c>
    </row>
    <row r="2" spans="1:16" ht="30" customHeight="1">
      <c r="A2" s="391" t="s">
        <v>232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2:16" ht="19.5" customHeight="1">
      <c r="B3" s="171"/>
      <c r="C3" s="171"/>
      <c r="D3" s="171"/>
      <c r="E3" s="172" t="s">
        <v>333</v>
      </c>
      <c r="F3" s="171"/>
      <c r="G3" s="171"/>
      <c r="H3" s="171"/>
      <c r="I3" s="171"/>
      <c r="J3" s="171"/>
      <c r="K3" s="171"/>
      <c r="L3" s="171"/>
      <c r="M3" s="171"/>
      <c r="N3" s="216"/>
      <c r="O3" s="171"/>
      <c r="P3" s="171"/>
    </row>
    <row r="4" spans="1:17" ht="18" customHeight="1" thickBot="1">
      <c r="A4" s="108"/>
      <c r="Q4" s="217" t="s">
        <v>254</v>
      </c>
    </row>
    <row r="5" spans="1:17" ht="15" customHeight="1">
      <c r="A5" s="421" t="s">
        <v>316</v>
      </c>
      <c r="B5" s="414"/>
      <c r="C5" s="218"/>
      <c r="D5" s="399" t="s">
        <v>317</v>
      </c>
      <c r="E5" s="400"/>
      <c r="F5" s="400"/>
      <c r="G5" s="400"/>
      <c r="H5" s="400"/>
      <c r="I5" s="400"/>
      <c r="J5" s="401"/>
      <c r="K5" s="394" t="s">
        <v>235</v>
      </c>
      <c r="L5" s="394" t="s">
        <v>236</v>
      </c>
      <c r="M5" s="413" t="s">
        <v>318</v>
      </c>
      <c r="N5" s="414"/>
      <c r="O5" s="414"/>
      <c r="P5" s="414"/>
      <c r="Q5" s="414"/>
    </row>
    <row r="6" spans="1:17" ht="15" customHeight="1">
      <c r="A6" s="422"/>
      <c r="B6" s="423"/>
      <c r="C6" s="219" t="s">
        <v>319</v>
      </c>
      <c r="D6" s="404" t="s">
        <v>45</v>
      </c>
      <c r="E6" s="384" t="s">
        <v>288</v>
      </c>
      <c r="F6" s="385"/>
      <c r="G6" s="386"/>
      <c r="H6" s="384" t="s">
        <v>289</v>
      </c>
      <c r="I6" s="385"/>
      <c r="J6" s="386"/>
      <c r="K6" s="395"/>
      <c r="L6" s="395"/>
      <c r="M6" s="404" t="s">
        <v>48</v>
      </c>
      <c r="N6" s="425" t="s">
        <v>320</v>
      </c>
      <c r="O6" s="425" t="s">
        <v>321</v>
      </c>
      <c r="P6" s="415" t="s">
        <v>240</v>
      </c>
      <c r="Q6" s="418" t="s">
        <v>290</v>
      </c>
    </row>
    <row r="7" spans="1:17" ht="15" customHeight="1">
      <c r="A7" s="424"/>
      <c r="B7" s="424"/>
      <c r="C7" s="220"/>
      <c r="D7" s="405"/>
      <c r="E7" s="176" t="s">
        <v>48</v>
      </c>
      <c r="F7" s="176" t="s">
        <v>49</v>
      </c>
      <c r="G7" s="176" t="s">
        <v>50</v>
      </c>
      <c r="H7" s="176" t="s">
        <v>48</v>
      </c>
      <c r="I7" s="176" t="s">
        <v>49</v>
      </c>
      <c r="J7" s="176" t="s">
        <v>50</v>
      </c>
      <c r="K7" s="395"/>
      <c r="L7" s="395"/>
      <c r="M7" s="405"/>
      <c r="N7" s="395"/>
      <c r="O7" s="395"/>
      <c r="P7" s="416"/>
      <c r="Q7" s="419"/>
    </row>
    <row r="8" spans="1:18" s="187" customFormat="1" ht="15" customHeight="1">
      <c r="A8" s="420" t="s">
        <v>291</v>
      </c>
      <c r="B8" s="420"/>
      <c r="C8" s="221">
        <f>C10+C11+C12+C13+C14+C15+C16+C17+C18+C19+C21+C24+C27+C31+C35+C38</f>
        <v>3190</v>
      </c>
      <c r="D8" s="222">
        <f>D10+D11+D12+D13+D14+D15+D16+D17+D18+D19+D21+D24+D27+D31+D35+D38</f>
        <v>93901</v>
      </c>
      <c r="E8" s="222">
        <f aca="true" t="shared" si="0" ref="E8:P8">E10+E11+E12+E13+E14+E15+E16+E17+E18+E19+E21+E24+E27+E31+E35+E38</f>
        <v>93151</v>
      </c>
      <c r="F8" s="222">
        <f t="shared" si="0"/>
        <v>60600</v>
      </c>
      <c r="G8" s="222">
        <f t="shared" si="0"/>
        <v>32551</v>
      </c>
      <c r="H8" s="222">
        <f>H10+H11+H12+H13+H14+H15+H16+H17+H18+H19+H21+H24+H27+H31+H35+H38</f>
        <v>750</v>
      </c>
      <c r="I8" s="222">
        <f t="shared" si="0"/>
        <v>503</v>
      </c>
      <c r="J8" s="222">
        <f t="shared" si="0"/>
        <v>247</v>
      </c>
      <c r="K8" s="222">
        <f t="shared" si="0"/>
        <v>35747599</v>
      </c>
      <c r="L8" s="222">
        <f t="shared" si="0"/>
        <v>147946255</v>
      </c>
      <c r="M8" s="222">
        <f t="shared" si="0"/>
        <v>237422104</v>
      </c>
      <c r="N8" s="222">
        <f t="shared" si="0"/>
        <v>218146146</v>
      </c>
      <c r="O8" s="222">
        <f t="shared" si="0"/>
        <v>14665592</v>
      </c>
      <c r="P8" s="222">
        <f t="shared" si="0"/>
        <v>4586006</v>
      </c>
      <c r="Q8" s="222">
        <f>Q10+Q11+Q14+Q15+Q16+Q17+Q18+Q19+Q24+Q27+Q31</f>
        <v>24360</v>
      </c>
      <c r="R8" s="223"/>
    </row>
    <row r="9" spans="1:18" s="187" customFormat="1" ht="15" customHeight="1">
      <c r="A9" s="224"/>
      <c r="B9" s="224"/>
      <c r="C9" s="225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3"/>
    </row>
    <row r="10" spans="1:17" s="187" customFormat="1" ht="15" customHeight="1">
      <c r="A10" s="417" t="s">
        <v>292</v>
      </c>
      <c r="B10" s="417"/>
      <c r="C10" s="225">
        <v>850</v>
      </c>
      <c r="D10" s="226">
        <f>E10+H10</f>
        <v>19351</v>
      </c>
      <c r="E10" s="226">
        <f>F10+G10</f>
        <v>19187</v>
      </c>
      <c r="F10" s="226">
        <v>11934</v>
      </c>
      <c r="G10" s="226">
        <v>7253</v>
      </c>
      <c r="H10" s="226">
        <f>I10+J10</f>
        <v>164</v>
      </c>
      <c r="I10" s="226">
        <v>117</v>
      </c>
      <c r="J10" s="226">
        <v>47</v>
      </c>
      <c r="K10" s="226">
        <v>6939032</v>
      </c>
      <c r="L10" s="226">
        <v>22835956</v>
      </c>
      <c r="M10" s="226">
        <f>SUM(N10:Q10)</f>
        <v>37544759</v>
      </c>
      <c r="N10" s="226">
        <v>34297670</v>
      </c>
      <c r="O10" s="226">
        <v>2334787</v>
      </c>
      <c r="P10" s="226">
        <v>910712</v>
      </c>
      <c r="Q10" s="226">
        <v>1590</v>
      </c>
    </row>
    <row r="11" spans="1:17" s="187" customFormat="1" ht="15" customHeight="1">
      <c r="A11" s="417" t="s">
        <v>293</v>
      </c>
      <c r="B11" s="417"/>
      <c r="C11" s="225">
        <v>149</v>
      </c>
      <c r="D11" s="226">
        <f aca="true" t="shared" si="1" ref="D11:D19">E11+H11</f>
        <v>3733</v>
      </c>
      <c r="E11" s="226">
        <f aca="true" t="shared" si="2" ref="E11:E19">F11+G11</f>
        <v>3688</v>
      </c>
      <c r="F11" s="227">
        <v>1800</v>
      </c>
      <c r="G11" s="227">
        <v>1888</v>
      </c>
      <c r="H11" s="226">
        <f aca="true" t="shared" si="3" ref="H11:H19">I11+J11</f>
        <v>45</v>
      </c>
      <c r="I11" s="227">
        <v>27</v>
      </c>
      <c r="J11" s="227">
        <v>18</v>
      </c>
      <c r="K11" s="226">
        <v>1100762</v>
      </c>
      <c r="L11" s="227">
        <v>3049656</v>
      </c>
      <c r="M11" s="226">
        <f aca="true" t="shared" si="4" ref="M11:M19">SUM(N11:Q11)</f>
        <v>5547127</v>
      </c>
      <c r="N11" s="227">
        <v>4971496</v>
      </c>
      <c r="O11" s="227">
        <v>388323</v>
      </c>
      <c r="P11" s="227">
        <v>186829</v>
      </c>
      <c r="Q11" s="227">
        <v>479</v>
      </c>
    </row>
    <row r="12" spans="1:17" s="187" customFormat="1" ht="15" customHeight="1">
      <c r="A12" s="417" t="s">
        <v>294</v>
      </c>
      <c r="B12" s="417"/>
      <c r="C12" s="225">
        <v>395</v>
      </c>
      <c r="D12" s="226">
        <f t="shared" si="1"/>
        <v>14274</v>
      </c>
      <c r="E12" s="226">
        <f t="shared" si="2"/>
        <v>14169</v>
      </c>
      <c r="F12" s="227">
        <v>10344</v>
      </c>
      <c r="G12" s="227">
        <v>3825</v>
      </c>
      <c r="H12" s="226">
        <f t="shared" si="3"/>
        <v>105</v>
      </c>
      <c r="I12" s="227">
        <v>70</v>
      </c>
      <c r="J12" s="227">
        <v>35</v>
      </c>
      <c r="K12" s="227">
        <v>5837310</v>
      </c>
      <c r="L12" s="227">
        <v>35088724</v>
      </c>
      <c r="M12" s="226">
        <f t="shared" si="4"/>
        <v>48741793</v>
      </c>
      <c r="N12" s="227">
        <v>46159227</v>
      </c>
      <c r="O12" s="227">
        <v>2041713</v>
      </c>
      <c r="P12" s="227">
        <v>540853</v>
      </c>
      <c r="Q12" s="227" t="s">
        <v>53</v>
      </c>
    </row>
    <row r="13" spans="1:17" s="187" customFormat="1" ht="15" customHeight="1">
      <c r="A13" s="417" t="s">
        <v>295</v>
      </c>
      <c r="B13" s="417"/>
      <c r="C13" s="225">
        <v>99</v>
      </c>
      <c r="D13" s="226">
        <f t="shared" si="1"/>
        <v>1410</v>
      </c>
      <c r="E13" s="226">
        <f t="shared" si="2"/>
        <v>1360</v>
      </c>
      <c r="F13" s="227">
        <v>766</v>
      </c>
      <c r="G13" s="227">
        <v>594</v>
      </c>
      <c r="H13" s="226">
        <f t="shared" si="3"/>
        <v>50</v>
      </c>
      <c r="I13" s="227">
        <v>33</v>
      </c>
      <c r="J13" s="227">
        <v>17</v>
      </c>
      <c r="K13" s="227">
        <v>423837</v>
      </c>
      <c r="L13" s="227">
        <v>1059955</v>
      </c>
      <c r="M13" s="226">
        <f t="shared" si="4"/>
        <v>1810619</v>
      </c>
      <c r="N13" s="227">
        <v>1701847</v>
      </c>
      <c r="O13" s="227">
        <v>72564</v>
      </c>
      <c r="P13" s="227">
        <v>36208</v>
      </c>
      <c r="Q13" s="227" t="s">
        <v>53</v>
      </c>
    </row>
    <row r="14" spans="1:17" s="187" customFormat="1" ht="15" customHeight="1">
      <c r="A14" s="417" t="s">
        <v>296</v>
      </c>
      <c r="B14" s="417"/>
      <c r="C14" s="225">
        <v>56</v>
      </c>
      <c r="D14" s="226">
        <f t="shared" si="1"/>
        <v>1037</v>
      </c>
      <c r="E14" s="226">
        <f t="shared" si="2"/>
        <v>1012</v>
      </c>
      <c r="F14" s="227">
        <v>374</v>
      </c>
      <c r="G14" s="227">
        <v>638</v>
      </c>
      <c r="H14" s="226">
        <f t="shared" si="3"/>
        <v>25</v>
      </c>
      <c r="I14" s="227">
        <v>14</v>
      </c>
      <c r="J14" s="227">
        <v>11</v>
      </c>
      <c r="K14" s="227">
        <v>243338</v>
      </c>
      <c r="L14" s="227">
        <v>457316</v>
      </c>
      <c r="M14" s="226">
        <f t="shared" si="4"/>
        <v>1024510</v>
      </c>
      <c r="N14" s="227">
        <v>846979</v>
      </c>
      <c r="O14" s="227">
        <v>111218</v>
      </c>
      <c r="P14" s="227">
        <v>65930</v>
      </c>
      <c r="Q14" s="227">
        <v>383</v>
      </c>
    </row>
    <row r="15" spans="1:17" s="187" customFormat="1" ht="15" customHeight="1">
      <c r="A15" s="417" t="s">
        <v>297</v>
      </c>
      <c r="B15" s="417"/>
      <c r="C15" s="225">
        <v>277</v>
      </c>
      <c r="D15" s="226">
        <f t="shared" si="1"/>
        <v>8072</v>
      </c>
      <c r="E15" s="226">
        <f t="shared" si="2"/>
        <v>7972</v>
      </c>
      <c r="F15" s="227">
        <v>4711</v>
      </c>
      <c r="G15" s="227">
        <v>3261</v>
      </c>
      <c r="H15" s="226">
        <f t="shared" si="3"/>
        <v>100</v>
      </c>
      <c r="I15" s="227">
        <v>63</v>
      </c>
      <c r="J15" s="227">
        <v>37</v>
      </c>
      <c r="K15" s="227">
        <v>2787093</v>
      </c>
      <c r="L15" s="227">
        <v>10880647</v>
      </c>
      <c r="M15" s="226">
        <f t="shared" si="4"/>
        <v>16789224</v>
      </c>
      <c r="N15" s="227">
        <v>14761334</v>
      </c>
      <c r="O15" s="227">
        <v>1637670</v>
      </c>
      <c r="P15" s="227">
        <v>384941</v>
      </c>
      <c r="Q15" s="227">
        <v>5279</v>
      </c>
    </row>
    <row r="16" spans="1:17" s="187" customFormat="1" ht="15" customHeight="1">
      <c r="A16" s="417" t="s">
        <v>298</v>
      </c>
      <c r="B16" s="417"/>
      <c r="C16" s="225">
        <v>64</v>
      </c>
      <c r="D16" s="226">
        <f t="shared" si="1"/>
        <v>2217</v>
      </c>
      <c r="E16" s="226">
        <f t="shared" si="2"/>
        <v>2204</v>
      </c>
      <c r="F16" s="227">
        <v>1325</v>
      </c>
      <c r="G16" s="227">
        <v>879</v>
      </c>
      <c r="H16" s="226">
        <f t="shared" si="3"/>
        <v>13</v>
      </c>
      <c r="I16" s="227">
        <v>8</v>
      </c>
      <c r="J16" s="227">
        <v>5</v>
      </c>
      <c r="K16" s="227">
        <v>775862</v>
      </c>
      <c r="L16" s="227">
        <v>2011527</v>
      </c>
      <c r="M16" s="226">
        <f t="shared" si="4"/>
        <v>4066376</v>
      </c>
      <c r="N16" s="227">
        <v>3236632</v>
      </c>
      <c r="O16" s="227">
        <v>494243</v>
      </c>
      <c r="P16" s="227">
        <v>335057</v>
      </c>
      <c r="Q16" s="227">
        <v>444</v>
      </c>
    </row>
    <row r="17" spans="1:17" s="187" customFormat="1" ht="15" customHeight="1">
      <c r="A17" s="417" t="s">
        <v>322</v>
      </c>
      <c r="B17" s="417"/>
      <c r="C17" s="225">
        <v>226</v>
      </c>
      <c r="D17" s="226">
        <f t="shared" si="1"/>
        <v>4336</v>
      </c>
      <c r="E17" s="226">
        <f t="shared" si="2"/>
        <v>4279</v>
      </c>
      <c r="F17" s="227">
        <v>2413</v>
      </c>
      <c r="G17" s="227">
        <v>1866</v>
      </c>
      <c r="H17" s="226">
        <f t="shared" si="3"/>
        <v>57</v>
      </c>
      <c r="I17" s="227">
        <v>37</v>
      </c>
      <c r="J17" s="227">
        <v>20</v>
      </c>
      <c r="K17" s="227">
        <v>1466875</v>
      </c>
      <c r="L17" s="227">
        <v>9358838</v>
      </c>
      <c r="M17" s="226">
        <f t="shared" si="4"/>
        <v>13644928</v>
      </c>
      <c r="N17" s="227">
        <v>12742527</v>
      </c>
      <c r="O17" s="227">
        <v>837750</v>
      </c>
      <c r="P17" s="227">
        <v>64601</v>
      </c>
      <c r="Q17" s="227">
        <v>50</v>
      </c>
    </row>
    <row r="18" spans="1:17" s="187" customFormat="1" ht="15" customHeight="1">
      <c r="A18" s="417" t="s">
        <v>299</v>
      </c>
      <c r="B18" s="417"/>
      <c r="C18" s="225">
        <v>409</v>
      </c>
      <c r="D18" s="226">
        <f t="shared" si="1"/>
        <v>18324</v>
      </c>
      <c r="E18" s="226">
        <f t="shared" si="2"/>
        <v>18285</v>
      </c>
      <c r="F18" s="227">
        <v>13154</v>
      </c>
      <c r="G18" s="227">
        <v>5131</v>
      </c>
      <c r="H18" s="226">
        <f t="shared" si="3"/>
        <v>39</v>
      </c>
      <c r="I18" s="227">
        <v>28</v>
      </c>
      <c r="J18" s="227">
        <v>11</v>
      </c>
      <c r="K18" s="227">
        <v>7762737</v>
      </c>
      <c r="L18" s="227">
        <v>23299906</v>
      </c>
      <c r="M18" s="226">
        <f t="shared" si="4"/>
        <v>41184649</v>
      </c>
      <c r="N18" s="227">
        <v>38157223</v>
      </c>
      <c r="O18" s="227">
        <v>2099904</v>
      </c>
      <c r="P18" s="227">
        <v>925165</v>
      </c>
      <c r="Q18" s="227">
        <v>2357</v>
      </c>
    </row>
    <row r="19" spans="1:17" s="187" customFormat="1" ht="15" customHeight="1">
      <c r="A19" s="417" t="s">
        <v>300</v>
      </c>
      <c r="B19" s="417"/>
      <c r="C19" s="225">
        <v>211</v>
      </c>
      <c r="D19" s="226">
        <f t="shared" si="1"/>
        <v>7795</v>
      </c>
      <c r="E19" s="226">
        <f t="shared" si="2"/>
        <v>7751</v>
      </c>
      <c r="F19" s="227">
        <v>5601</v>
      </c>
      <c r="G19" s="227">
        <v>2150</v>
      </c>
      <c r="H19" s="226">
        <f t="shared" si="3"/>
        <v>44</v>
      </c>
      <c r="I19" s="227">
        <v>33</v>
      </c>
      <c r="J19" s="227">
        <v>11</v>
      </c>
      <c r="K19" s="227">
        <v>3509025</v>
      </c>
      <c r="L19" s="227">
        <v>12149766</v>
      </c>
      <c r="M19" s="226">
        <f t="shared" si="4"/>
        <v>21974865</v>
      </c>
      <c r="N19" s="227">
        <v>18615946</v>
      </c>
      <c r="O19" s="227">
        <v>2658033</v>
      </c>
      <c r="P19" s="227">
        <v>700651</v>
      </c>
      <c r="Q19" s="227">
        <v>235</v>
      </c>
    </row>
    <row r="20" spans="1:17" s="187" customFormat="1" ht="15" customHeight="1">
      <c r="A20" s="178"/>
      <c r="B20" s="178"/>
      <c r="C20" s="225"/>
      <c r="D20" s="226"/>
      <c r="E20" s="226"/>
      <c r="F20" s="227"/>
      <c r="G20" s="227"/>
      <c r="H20" s="226"/>
      <c r="I20" s="227"/>
      <c r="J20" s="227"/>
      <c r="K20" s="227"/>
      <c r="L20" s="227"/>
      <c r="M20" s="226"/>
      <c r="N20" s="227"/>
      <c r="O20" s="227"/>
      <c r="P20" s="227"/>
      <c r="Q20" s="227"/>
    </row>
    <row r="21" spans="1:17" s="187" customFormat="1" ht="15" customHeight="1">
      <c r="A21" s="417" t="s">
        <v>301</v>
      </c>
      <c r="B21" s="417"/>
      <c r="C21" s="225">
        <f>C22</f>
        <v>42</v>
      </c>
      <c r="D21" s="226">
        <f>D22</f>
        <v>2420</v>
      </c>
      <c r="E21" s="226">
        <f aca="true" t="shared" si="5" ref="E21:Q21">E22</f>
        <v>2413</v>
      </c>
      <c r="F21" s="226">
        <f t="shared" si="5"/>
        <v>1948</v>
      </c>
      <c r="G21" s="226">
        <f t="shared" si="5"/>
        <v>465</v>
      </c>
      <c r="H21" s="226">
        <f t="shared" si="5"/>
        <v>7</v>
      </c>
      <c r="I21" s="226">
        <f t="shared" si="5"/>
        <v>4</v>
      </c>
      <c r="J21" s="226">
        <f t="shared" si="5"/>
        <v>3</v>
      </c>
      <c r="K21" s="226">
        <f t="shared" si="5"/>
        <v>1320481</v>
      </c>
      <c r="L21" s="226">
        <f t="shared" si="5"/>
        <v>16257782</v>
      </c>
      <c r="M21" s="226">
        <f t="shared" si="5"/>
        <v>20958938</v>
      </c>
      <c r="N21" s="226">
        <f t="shared" si="5"/>
        <v>20829087</v>
      </c>
      <c r="O21" s="226">
        <f t="shared" si="5"/>
        <v>55160</v>
      </c>
      <c r="P21" s="226">
        <f t="shared" si="5"/>
        <v>74691</v>
      </c>
      <c r="Q21" s="227" t="str">
        <f t="shared" si="5"/>
        <v>－</v>
      </c>
    </row>
    <row r="22" spans="1:17" s="187" customFormat="1" ht="15" customHeight="1">
      <c r="A22" s="171"/>
      <c r="B22" s="228" t="s">
        <v>302</v>
      </c>
      <c r="C22" s="229">
        <v>42</v>
      </c>
      <c r="D22" s="230">
        <f>E22+H22</f>
        <v>2420</v>
      </c>
      <c r="E22" s="230">
        <f>F22+G22</f>
        <v>2413</v>
      </c>
      <c r="F22" s="230">
        <v>1948</v>
      </c>
      <c r="G22" s="230">
        <v>465</v>
      </c>
      <c r="H22" s="230">
        <f>I22+J22</f>
        <v>7</v>
      </c>
      <c r="I22" s="230">
        <v>4</v>
      </c>
      <c r="J22" s="230">
        <v>3</v>
      </c>
      <c r="K22" s="230">
        <v>1320481</v>
      </c>
      <c r="L22" s="230">
        <v>16257782</v>
      </c>
      <c r="M22" s="230">
        <f>SUM(N22:Q22)</f>
        <v>20958938</v>
      </c>
      <c r="N22" s="230">
        <v>20829087</v>
      </c>
      <c r="O22" s="230">
        <v>55160</v>
      </c>
      <c r="P22" s="230">
        <v>74691</v>
      </c>
      <c r="Q22" s="231" t="s">
        <v>53</v>
      </c>
    </row>
    <row r="23" spans="1:17" ht="15" customHeight="1">
      <c r="A23" s="171"/>
      <c r="B23" s="228"/>
      <c r="C23" s="229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ht="15" customHeight="1">
      <c r="A24" s="417" t="s">
        <v>334</v>
      </c>
      <c r="B24" s="417"/>
      <c r="C24" s="225">
        <f>C25</f>
        <v>58</v>
      </c>
      <c r="D24" s="226">
        <f>D25</f>
        <v>1801</v>
      </c>
      <c r="E24" s="226">
        <f aca="true" t="shared" si="6" ref="E24:Q24">E25</f>
        <v>1793</v>
      </c>
      <c r="F24" s="226">
        <f t="shared" si="6"/>
        <v>984</v>
      </c>
      <c r="G24" s="226">
        <f t="shared" si="6"/>
        <v>809</v>
      </c>
      <c r="H24" s="226">
        <f t="shared" si="6"/>
        <v>8</v>
      </c>
      <c r="I24" s="226">
        <f t="shared" si="6"/>
        <v>6</v>
      </c>
      <c r="J24" s="226">
        <f t="shared" si="6"/>
        <v>2</v>
      </c>
      <c r="K24" s="226">
        <f t="shared" si="6"/>
        <v>526437</v>
      </c>
      <c r="L24" s="226">
        <f t="shared" si="6"/>
        <v>1328149</v>
      </c>
      <c r="M24" s="226">
        <f t="shared" si="6"/>
        <v>2327425</v>
      </c>
      <c r="N24" s="226">
        <f t="shared" si="6"/>
        <v>2113818</v>
      </c>
      <c r="O24" s="226">
        <f t="shared" si="6"/>
        <v>137684</v>
      </c>
      <c r="P24" s="226">
        <f t="shared" si="6"/>
        <v>75905</v>
      </c>
      <c r="Q24" s="226">
        <f t="shared" si="6"/>
        <v>18</v>
      </c>
    </row>
    <row r="25" spans="1:17" s="187" customFormat="1" ht="15" customHeight="1">
      <c r="A25" s="171"/>
      <c r="B25" s="228" t="s">
        <v>335</v>
      </c>
      <c r="C25" s="285">
        <v>58</v>
      </c>
      <c r="D25" s="230">
        <f>E25+H25</f>
        <v>1801</v>
      </c>
      <c r="E25" s="230">
        <f>F25+G25</f>
        <v>1793</v>
      </c>
      <c r="F25" s="230">
        <v>984</v>
      </c>
      <c r="G25" s="230">
        <v>809</v>
      </c>
      <c r="H25" s="230">
        <f>I25+J25</f>
        <v>8</v>
      </c>
      <c r="I25" s="230">
        <v>6</v>
      </c>
      <c r="J25" s="230">
        <v>2</v>
      </c>
      <c r="K25" s="230">
        <v>526437</v>
      </c>
      <c r="L25" s="230">
        <v>1328149</v>
      </c>
      <c r="M25" s="230">
        <f>SUM(N25:Q25)</f>
        <v>2327425</v>
      </c>
      <c r="N25" s="230">
        <v>2113818</v>
      </c>
      <c r="O25" s="230">
        <v>137684</v>
      </c>
      <c r="P25" s="230">
        <v>75905</v>
      </c>
      <c r="Q25" s="230">
        <v>18</v>
      </c>
    </row>
    <row r="26" spans="1:17" ht="15" customHeight="1">
      <c r="A26" s="171"/>
      <c r="B26" s="228"/>
      <c r="C26" s="229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 ht="15" customHeight="1">
      <c r="A27" s="417" t="s">
        <v>303</v>
      </c>
      <c r="B27" s="417"/>
      <c r="C27" s="225">
        <f>C28+C29</f>
        <v>104</v>
      </c>
      <c r="D27" s="226">
        <f>D28+D29</f>
        <v>2581</v>
      </c>
      <c r="E27" s="226">
        <f aca="true" t="shared" si="7" ref="E27:P27">E28+E29</f>
        <v>2556</v>
      </c>
      <c r="F27" s="226">
        <f t="shared" si="7"/>
        <v>1502</v>
      </c>
      <c r="G27" s="226">
        <f t="shared" si="7"/>
        <v>1054</v>
      </c>
      <c r="H27" s="226">
        <f t="shared" si="7"/>
        <v>25</v>
      </c>
      <c r="I27" s="226">
        <f t="shared" si="7"/>
        <v>19</v>
      </c>
      <c r="J27" s="226">
        <f t="shared" si="7"/>
        <v>6</v>
      </c>
      <c r="K27" s="226">
        <f t="shared" si="7"/>
        <v>864305</v>
      </c>
      <c r="L27" s="226">
        <f t="shared" si="7"/>
        <v>2352806</v>
      </c>
      <c r="M27" s="226">
        <f t="shared" si="7"/>
        <v>4298031</v>
      </c>
      <c r="N27" s="226">
        <f t="shared" si="7"/>
        <v>3998603</v>
      </c>
      <c r="O27" s="226">
        <f t="shared" si="7"/>
        <v>226650</v>
      </c>
      <c r="P27" s="226">
        <f t="shared" si="7"/>
        <v>59273</v>
      </c>
      <c r="Q27" s="226">
        <f>Q28</f>
        <v>13505</v>
      </c>
    </row>
    <row r="28" spans="1:17" ht="15" customHeight="1">
      <c r="A28" s="171"/>
      <c r="B28" s="228" t="s">
        <v>304</v>
      </c>
      <c r="C28" s="285">
        <v>80</v>
      </c>
      <c r="D28" s="230">
        <f>E28+H28</f>
        <v>2216</v>
      </c>
      <c r="E28" s="230">
        <f>F28+G28</f>
        <v>2201</v>
      </c>
      <c r="F28" s="230">
        <v>1349</v>
      </c>
      <c r="G28" s="230">
        <v>852</v>
      </c>
      <c r="H28" s="230">
        <f>I28+J28</f>
        <v>15</v>
      </c>
      <c r="I28" s="230">
        <v>12</v>
      </c>
      <c r="J28" s="230">
        <v>3</v>
      </c>
      <c r="K28" s="230">
        <v>781674</v>
      </c>
      <c r="L28" s="230">
        <v>2200257</v>
      </c>
      <c r="M28" s="230">
        <f>SUM(N28:Q28)</f>
        <v>3952067</v>
      </c>
      <c r="N28" s="230">
        <v>3738618</v>
      </c>
      <c r="O28" s="230">
        <v>157391</v>
      </c>
      <c r="P28" s="230">
        <v>42553</v>
      </c>
      <c r="Q28" s="230">
        <v>13505</v>
      </c>
    </row>
    <row r="29" spans="1:17" s="187" customFormat="1" ht="15" customHeight="1">
      <c r="A29" s="171"/>
      <c r="B29" s="228" t="s">
        <v>305</v>
      </c>
      <c r="C29" s="229">
        <v>24</v>
      </c>
      <c r="D29" s="230">
        <f>E29+H29</f>
        <v>365</v>
      </c>
      <c r="E29" s="230">
        <f>F29+G29</f>
        <v>355</v>
      </c>
      <c r="F29" s="230">
        <v>153</v>
      </c>
      <c r="G29" s="230">
        <v>202</v>
      </c>
      <c r="H29" s="230">
        <f>I29+J29</f>
        <v>10</v>
      </c>
      <c r="I29" s="230">
        <v>7</v>
      </c>
      <c r="J29" s="230">
        <v>3</v>
      </c>
      <c r="K29" s="230">
        <v>82631</v>
      </c>
      <c r="L29" s="230">
        <v>152549</v>
      </c>
      <c r="M29" s="230">
        <f>SUM(N29:Q29)</f>
        <v>345964</v>
      </c>
      <c r="N29" s="230">
        <v>259985</v>
      </c>
      <c r="O29" s="230">
        <v>69259</v>
      </c>
      <c r="P29" s="230">
        <v>16720</v>
      </c>
      <c r="Q29" s="231" t="s">
        <v>53</v>
      </c>
    </row>
    <row r="30" spans="1:17" ht="15" customHeight="1">
      <c r="A30" s="171"/>
      <c r="B30" s="228"/>
      <c r="C30" s="229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ht="15" customHeight="1">
      <c r="A31" s="417" t="s">
        <v>306</v>
      </c>
      <c r="B31" s="417"/>
      <c r="C31" s="225">
        <f>C32+C33</f>
        <v>123</v>
      </c>
      <c r="D31" s="226">
        <f>D32+D33</f>
        <v>3718</v>
      </c>
      <c r="E31" s="226">
        <f aca="true" t="shared" si="8" ref="E31:P31">E32+E33</f>
        <v>3679</v>
      </c>
      <c r="F31" s="226">
        <f t="shared" si="8"/>
        <v>2313</v>
      </c>
      <c r="G31" s="226">
        <f t="shared" si="8"/>
        <v>1366</v>
      </c>
      <c r="H31" s="226">
        <f t="shared" si="8"/>
        <v>39</v>
      </c>
      <c r="I31" s="226">
        <f t="shared" si="8"/>
        <v>24</v>
      </c>
      <c r="J31" s="226">
        <f t="shared" si="8"/>
        <v>15</v>
      </c>
      <c r="K31" s="226">
        <f t="shared" si="8"/>
        <v>1352782</v>
      </c>
      <c r="L31" s="226">
        <f t="shared" si="8"/>
        <v>5719283</v>
      </c>
      <c r="M31" s="226">
        <f t="shared" si="8"/>
        <v>13464284</v>
      </c>
      <c r="N31" s="226">
        <f t="shared" si="8"/>
        <v>12688859</v>
      </c>
      <c r="O31" s="226">
        <f t="shared" si="8"/>
        <v>631154</v>
      </c>
      <c r="P31" s="226">
        <f t="shared" si="8"/>
        <v>144251</v>
      </c>
      <c r="Q31" s="226">
        <f>Q32</f>
        <v>20</v>
      </c>
    </row>
    <row r="32" spans="1:17" ht="15" customHeight="1">
      <c r="A32" s="171"/>
      <c r="B32" s="228" t="s">
        <v>307</v>
      </c>
      <c r="C32" s="285">
        <v>73</v>
      </c>
      <c r="D32" s="230">
        <f>E32+H32</f>
        <v>2292</v>
      </c>
      <c r="E32" s="230">
        <f>F32+G32</f>
        <v>2266</v>
      </c>
      <c r="F32" s="230">
        <v>1419</v>
      </c>
      <c r="G32" s="230">
        <v>847</v>
      </c>
      <c r="H32" s="230">
        <f>I32+J32</f>
        <v>26</v>
      </c>
      <c r="I32" s="230">
        <v>15</v>
      </c>
      <c r="J32" s="230">
        <v>11</v>
      </c>
      <c r="K32" s="230">
        <v>863871</v>
      </c>
      <c r="L32" s="230">
        <v>3733706</v>
      </c>
      <c r="M32" s="230">
        <f>SUM(N32:Q32)</f>
        <v>5904634</v>
      </c>
      <c r="N32" s="230">
        <v>5466149</v>
      </c>
      <c r="O32" s="230">
        <v>297927</v>
      </c>
      <c r="P32" s="230">
        <v>140538</v>
      </c>
      <c r="Q32" s="230">
        <v>20</v>
      </c>
    </row>
    <row r="33" spans="1:17" s="187" customFormat="1" ht="15" customHeight="1">
      <c r="A33" s="171"/>
      <c r="B33" s="228" t="s">
        <v>308</v>
      </c>
      <c r="C33" s="285">
        <v>50</v>
      </c>
      <c r="D33" s="230">
        <f>E33+H33</f>
        <v>1426</v>
      </c>
      <c r="E33" s="230">
        <f>F33+G33</f>
        <v>1413</v>
      </c>
      <c r="F33" s="230">
        <v>894</v>
      </c>
      <c r="G33" s="230">
        <v>519</v>
      </c>
      <c r="H33" s="230">
        <f>I33+J33</f>
        <v>13</v>
      </c>
      <c r="I33" s="230">
        <v>9</v>
      </c>
      <c r="J33" s="230">
        <v>4</v>
      </c>
      <c r="K33" s="230">
        <v>488911</v>
      </c>
      <c r="L33" s="230">
        <v>1985577</v>
      </c>
      <c r="M33" s="230">
        <f>SUM(N33:Q33)</f>
        <v>7559650</v>
      </c>
      <c r="N33" s="230">
        <v>7222710</v>
      </c>
      <c r="O33" s="230">
        <v>333227</v>
      </c>
      <c r="P33" s="230">
        <v>3713</v>
      </c>
      <c r="Q33" s="231" t="s">
        <v>53</v>
      </c>
    </row>
    <row r="34" spans="1:17" ht="15" customHeight="1">
      <c r="A34" s="171"/>
      <c r="B34" s="228"/>
      <c r="C34" s="229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ht="15" customHeight="1">
      <c r="A35" s="417" t="s">
        <v>309</v>
      </c>
      <c r="B35" s="417"/>
      <c r="C35" s="225">
        <f>C36</f>
        <v>59</v>
      </c>
      <c r="D35" s="226">
        <f>D36</f>
        <v>1642</v>
      </c>
      <c r="E35" s="226">
        <f aca="true" t="shared" si="9" ref="E35:Q35">E36</f>
        <v>1633</v>
      </c>
      <c r="F35" s="226">
        <f t="shared" si="9"/>
        <v>909</v>
      </c>
      <c r="G35" s="226">
        <f t="shared" si="9"/>
        <v>724</v>
      </c>
      <c r="H35" s="226">
        <f t="shared" si="9"/>
        <v>9</v>
      </c>
      <c r="I35" s="226">
        <f t="shared" si="9"/>
        <v>7</v>
      </c>
      <c r="J35" s="226">
        <f t="shared" si="9"/>
        <v>2</v>
      </c>
      <c r="K35" s="226">
        <f t="shared" si="9"/>
        <v>480403</v>
      </c>
      <c r="L35" s="226">
        <f t="shared" si="9"/>
        <v>1324845</v>
      </c>
      <c r="M35" s="226">
        <f t="shared" si="9"/>
        <v>2417142</v>
      </c>
      <c r="N35" s="226">
        <f t="shared" si="9"/>
        <v>1531180</v>
      </c>
      <c r="O35" s="226">
        <f t="shared" si="9"/>
        <v>838768</v>
      </c>
      <c r="P35" s="226">
        <f t="shared" si="9"/>
        <v>47194</v>
      </c>
      <c r="Q35" s="227" t="str">
        <f t="shared" si="9"/>
        <v>－</v>
      </c>
    </row>
    <row r="36" spans="1:17" s="187" customFormat="1" ht="15" customHeight="1">
      <c r="A36" s="171"/>
      <c r="B36" s="228" t="s">
        <v>310</v>
      </c>
      <c r="C36" s="285">
        <v>59</v>
      </c>
      <c r="D36" s="230">
        <f>E36+H36</f>
        <v>1642</v>
      </c>
      <c r="E36" s="230">
        <f>F36+G36</f>
        <v>1633</v>
      </c>
      <c r="F36" s="230">
        <v>909</v>
      </c>
      <c r="G36" s="230">
        <v>724</v>
      </c>
      <c r="H36" s="230">
        <f>I36+J36</f>
        <v>9</v>
      </c>
      <c r="I36" s="230">
        <v>7</v>
      </c>
      <c r="J36" s="230">
        <v>2</v>
      </c>
      <c r="K36" s="230">
        <v>480403</v>
      </c>
      <c r="L36" s="230">
        <v>1324845</v>
      </c>
      <c r="M36" s="230">
        <f>SUM(N36:Q36)</f>
        <v>2417142</v>
      </c>
      <c r="N36" s="230">
        <v>1531180</v>
      </c>
      <c r="O36" s="230">
        <v>838768</v>
      </c>
      <c r="P36" s="230">
        <v>47194</v>
      </c>
      <c r="Q36" s="231" t="s">
        <v>53</v>
      </c>
    </row>
    <row r="37" spans="1:17" ht="15" customHeight="1">
      <c r="A37" s="171"/>
      <c r="B37" s="228"/>
      <c r="C37" s="229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7" ht="15" customHeight="1">
      <c r="A38" s="417" t="s">
        <v>311</v>
      </c>
      <c r="B38" s="417"/>
      <c r="C38" s="225">
        <f>C39+C40</f>
        <v>68</v>
      </c>
      <c r="D38" s="226">
        <f>D39+D40</f>
        <v>1190</v>
      </c>
      <c r="E38" s="226">
        <f aca="true" t="shared" si="10" ref="E38:P38">E39+E40</f>
        <v>1170</v>
      </c>
      <c r="F38" s="226">
        <f t="shared" si="10"/>
        <v>522</v>
      </c>
      <c r="G38" s="226">
        <f t="shared" si="10"/>
        <v>648</v>
      </c>
      <c r="H38" s="226">
        <f t="shared" si="10"/>
        <v>20</v>
      </c>
      <c r="I38" s="226">
        <f t="shared" si="10"/>
        <v>13</v>
      </c>
      <c r="J38" s="226">
        <f t="shared" si="10"/>
        <v>7</v>
      </c>
      <c r="K38" s="226">
        <f t="shared" si="10"/>
        <v>357320</v>
      </c>
      <c r="L38" s="226">
        <f t="shared" si="10"/>
        <v>771099</v>
      </c>
      <c r="M38" s="226">
        <f t="shared" si="10"/>
        <v>1627434</v>
      </c>
      <c r="N38" s="226">
        <f t="shared" si="10"/>
        <v>1493718</v>
      </c>
      <c r="O38" s="226">
        <f t="shared" si="10"/>
        <v>99971</v>
      </c>
      <c r="P38" s="226">
        <f t="shared" si="10"/>
        <v>33745</v>
      </c>
      <c r="Q38" s="227" t="s">
        <v>53</v>
      </c>
    </row>
    <row r="39" spans="1:17" ht="15" customHeight="1">
      <c r="A39" s="171"/>
      <c r="B39" s="228" t="s">
        <v>312</v>
      </c>
      <c r="C39" s="285">
        <v>19</v>
      </c>
      <c r="D39" s="230">
        <f>E39+H39</f>
        <v>422</v>
      </c>
      <c r="E39" s="230">
        <f>F39+G39</f>
        <v>418</v>
      </c>
      <c r="F39" s="286">
        <v>201</v>
      </c>
      <c r="G39" s="286">
        <v>217</v>
      </c>
      <c r="H39" s="230">
        <f>I39+J39</f>
        <v>4</v>
      </c>
      <c r="I39" s="286">
        <v>2</v>
      </c>
      <c r="J39" s="286">
        <v>2</v>
      </c>
      <c r="K39" s="286">
        <v>114083</v>
      </c>
      <c r="L39" s="286">
        <v>301189</v>
      </c>
      <c r="M39" s="230">
        <f>SUM(N39:Q39)</f>
        <v>711681</v>
      </c>
      <c r="N39" s="286">
        <v>645367</v>
      </c>
      <c r="O39" s="286">
        <v>35920</v>
      </c>
      <c r="P39" s="286">
        <v>30394</v>
      </c>
      <c r="Q39" s="231" t="s">
        <v>53</v>
      </c>
    </row>
    <row r="40" spans="1:17" ht="15" customHeight="1">
      <c r="A40" s="171"/>
      <c r="B40" s="228" t="s">
        <v>313</v>
      </c>
      <c r="C40" s="285">
        <v>49</v>
      </c>
      <c r="D40" s="230">
        <f>E40+H40</f>
        <v>768</v>
      </c>
      <c r="E40" s="230">
        <f>F40+G40</f>
        <v>752</v>
      </c>
      <c r="F40" s="286">
        <v>321</v>
      </c>
      <c r="G40" s="286">
        <v>431</v>
      </c>
      <c r="H40" s="230">
        <f>I40+J40</f>
        <v>16</v>
      </c>
      <c r="I40" s="286">
        <v>11</v>
      </c>
      <c r="J40" s="286">
        <v>5</v>
      </c>
      <c r="K40" s="286">
        <v>243237</v>
      </c>
      <c r="L40" s="286">
        <v>469910</v>
      </c>
      <c r="M40" s="230">
        <f>SUM(N40:Q40)</f>
        <v>915753</v>
      </c>
      <c r="N40" s="286">
        <v>848351</v>
      </c>
      <c r="O40" s="286">
        <v>64051</v>
      </c>
      <c r="P40" s="286">
        <v>3351</v>
      </c>
      <c r="Q40" s="231" t="s">
        <v>53</v>
      </c>
    </row>
    <row r="41" spans="1:17" ht="15" customHeight="1">
      <c r="A41" s="233"/>
      <c r="B41" s="234"/>
      <c r="C41" s="235"/>
      <c r="D41" s="236"/>
      <c r="E41" s="237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/>
    </row>
    <row r="42" spans="1:16" ht="15" customHeight="1">
      <c r="A42" s="194" t="s">
        <v>270</v>
      </c>
      <c r="B42" s="194"/>
      <c r="C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</row>
    <row r="43" ht="15" customHeight="1"/>
    <row r="44" ht="15" customHeight="1"/>
    <row r="45" ht="15" customHeight="1"/>
    <row r="46" ht="15" customHeight="1"/>
  </sheetData>
  <sheetProtection/>
  <mergeCells count="31">
    <mergeCell ref="A2:P2"/>
    <mergeCell ref="A5:B7"/>
    <mergeCell ref="D5:J5"/>
    <mergeCell ref="K5:K7"/>
    <mergeCell ref="L5:L7"/>
    <mergeCell ref="O6:O7"/>
    <mergeCell ref="N6:N7"/>
    <mergeCell ref="A38:B38"/>
    <mergeCell ref="A31:B31"/>
    <mergeCell ref="D6:D7"/>
    <mergeCell ref="A17:B17"/>
    <mergeCell ref="A18:B18"/>
    <mergeCell ref="A21:B21"/>
    <mergeCell ref="A14:B14"/>
    <mergeCell ref="A8:B8"/>
    <mergeCell ref="A11:B11"/>
    <mergeCell ref="A12:B12"/>
    <mergeCell ref="A35:B35"/>
    <mergeCell ref="A13:B13"/>
    <mergeCell ref="A19:B19"/>
    <mergeCell ref="A24:B24"/>
    <mergeCell ref="A27:B27"/>
    <mergeCell ref="A16:B16"/>
    <mergeCell ref="A15:B15"/>
    <mergeCell ref="M5:Q5"/>
    <mergeCell ref="H6:J6"/>
    <mergeCell ref="P6:P7"/>
    <mergeCell ref="A10:B10"/>
    <mergeCell ref="M6:M7"/>
    <mergeCell ref="Q6:Q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A4" sqref="A4"/>
    </sheetView>
  </sheetViews>
  <sheetFormatPr defaultColWidth="10.69921875" defaultRowHeight="15"/>
  <cols>
    <col min="1" max="1" width="22.69921875" style="170" customWidth="1"/>
    <col min="2" max="7" width="26.69921875" style="170" customWidth="1"/>
    <col min="8" max="16384" width="10.69921875" style="170" customWidth="1"/>
  </cols>
  <sheetData>
    <row r="1" spans="1:7" s="167" customFormat="1" ht="19.5" customHeight="1">
      <c r="A1" s="1" t="s">
        <v>65</v>
      </c>
      <c r="G1" s="2" t="s">
        <v>66</v>
      </c>
    </row>
    <row r="2" spans="1:12" ht="19.5" customHeight="1">
      <c r="A2" s="427" t="s">
        <v>43</v>
      </c>
      <c r="B2" s="427"/>
      <c r="C2" s="427"/>
      <c r="D2" s="427"/>
      <c r="E2" s="427"/>
      <c r="F2" s="427"/>
      <c r="G2" s="427"/>
      <c r="H2" s="239"/>
      <c r="I2" s="239"/>
      <c r="J2" s="239"/>
      <c r="K2" s="239"/>
      <c r="L2" s="239"/>
    </row>
    <row r="3" spans="1:7" ht="19.5" customHeight="1">
      <c r="A3" s="428" t="s">
        <v>44</v>
      </c>
      <c r="B3" s="428"/>
      <c r="C3" s="428"/>
      <c r="D3" s="428"/>
      <c r="E3" s="428"/>
      <c r="F3" s="428"/>
      <c r="G3" s="428"/>
    </row>
    <row r="4" spans="1:7" ht="18" customHeight="1" thickBot="1">
      <c r="A4" s="287"/>
      <c r="B4" s="287"/>
      <c r="C4" s="287"/>
      <c r="D4" s="287"/>
      <c r="E4" s="288"/>
      <c r="F4" s="287"/>
      <c r="G4" s="189" t="s">
        <v>336</v>
      </c>
    </row>
    <row r="5" spans="1:7" ht="18.75" customHeight="1">
      <c r="A5" s="429" t="s">
        <v>131</v>
      </c>
      <c r="B5" s="431" t="s">
        <v>337</v>
      </c>
      <c r="C5" s="432"/>
      <c r="D5" s="431" t="s">
        <v>323</v>
      </c>
      <c r="E5" s="433"/>
      <c r="F5" s="433"/>
      <c r="G5" s="433"/>
    </row>
    <row r="6" spans="1:7" ht="18.75" customHeight="1">
      <c r="A6" s="430"/>
      <c r="B6" s="289" t="s">
        <v>338</v>
      </c>
      <c r="C6" s="289" t="s">
        <v>339</v>
      </c>
      <c r="D6" s="289" t="s">
        <v>338</v>
      </c>
      <c r="E6" s="289" t="s">
        <v>340</v>
      </c>
      <c r="F6" s="289" t="s">
        <v>341</v>
      </c>
      <c r="G6" s="290" t="s">
        <v>340</v>
      </c>
    </row>
    <row r="7" spans="1:8" ht="23.25" customHeight="1">
      <c r="A7" s="291" t="s">
        <v>342</v>
      </c>
      <c r="B7" s="292">
        <v>157612335</v>
      </c>
      <c r="C7" s="293">
        <v>190098339</v>
      </c>
      <c r="D7" s="294">
        <v>5511411</v>
      </c>
      <c r="E7" s="295">
        <v>3.5</v>
      </c>
      <c r="F7" s="294">
        <v>5605055</v>
      </c>
      <c r="G7" s="296">
        <v>2.9</v>
      </c>
      <c r="H7" s="240"/>
    </row>
    <row r="8" spans="1:8" ht="23.25" customHeight="1">
      <c r="A8" s="297"/>
      <c r="B8" s="298"/>
      <c r="C8" s="288"/>
      <c r="D8" s="189"/>
      <c r="E8" s="299"/>
      <c r="F8" s="189"/>
      <c r="G8" s="189"/>
      <c r="H8" s="240"/>
    </row>
    <row r="9" spans="1:8" ht="23.25" customHeight="1">
      <c r="A9" s="300" t="s">
        <v>77</v>
      </c>
      <c r="B9" s="301">
        <v>9829967</v>
      </c>
      <c r="C9" s="302">
        <v>9361551</v>
      </c>
      <c r="D9" s="303">
        <v>182641</v>
      </c>
      <c r="E9" s="299">
        <v>1.9</v>
      </c>
      <c r="F9" s="303">
        <v>169072</v>
      </c>
      <c r="G9" s="189">
        <v>1.8</v>
      </c>
      <c r="H9" s="240"/>
    </row>
    <row r="10" spans="1:8" ht="23.25" customHeight="1">
      <c r="A10" s="300" t="s">
        <v>78</v>
      </c>
      <c r="B10" s="301">
        <v>2776677</v>
      </c>
      <c r="C10" s="302">
        <v>412613</v>
      </c>
      <c r="D10" s="303">
        <v>166139</v>
      </c>
      <c r="E10" s="299">
        <v>6</v>
      </c>
      <c r="F10" s="303">
        <v>148780</v>
      </c>
      <c r="G10" s="189">
        <v>36.1</v>
      </c>
      <c r="H10" s="240"/>
    </row>
    <row r="11" spans="1:8" ht="23.25" customHeight="1">
      <c r="A11" s="300" t="s">
        <v>36</v>
      </c>
      <c r="B11" s="301">
        <v>6875948</v>
      </c>
      <c r="C11" s="302">
        <v>7459364</v>
      </c>
      <c r="D11" s="303">
        <v>596355</v>
      </c>
      <c r="E11" s="299">
        <v>8.7</v>
      </c>
      <c r="F11" s="303">
        <v>530868</v>
      </c>
      <c r="G11" s="189">
        <v>7.1</v>
      </c>
      <c r="H11" s="240"/>
    </row>
    <row r="12" spans="1:8" ht="23.25" customHeight="1">
      <c r="A12" s="300" t="s">
        <v>343</v>
      </c>
      <c r="B12" s="301">
        <v>850921</v>
      </c>
      <c r="C12" s="302">
        <v>932586</v>
      </c>
      <c r="D12" s="303">
        <v>71110</v>
      </c>
      <c r="E12" s="299">
        <v>8.4</v>
      </c>
      <c r="F12" s="303">
        <v>56862</v>
      </c>
      <c r="G12" s="189">
        <v>6.1</v>
      </c>
      <c r="H12" s="240"/>
    </row>
    <row r="13" spans="1:8" ht="23.25" customHeight="1">
      <c r="A13" s="300" t="s">
        <v>80</v>
      </c>
      <c r="B13" s="301">
        <v>4052877</v>
      </c>
      <c r="C13" s="302">
        <v>5618968</v>
      </c>
      <c r="D13" s="303">
        <v>116573</v>
      </c>
      <c r="E13" s="299">
        <v>2.9</v>
      </c>
      <c r="F13" s="303">
        <v>140177</v>
      </c>
      <c r="G13" s="189">
        <v>2.5</v>
      </c>
      <c r="H13" s="240"/>
    </row>
    <row r="14" spans="1:8" ht="23.25" customHeight="1">
      <c r="A14" s="300" t="s">
        <v>81</v>
      </c>
      <c r="B14" s="301">
        <v>1234817</v>
      </c>
      <c r="C14" s="303">
        <v>1212644</v>
      </c>
      <c r="D14" s="303">
        <v>110951</v>
      </c>
      <c r="E14" s="299">
        <v>9</v>
      </c>
      <c r="F14" s="303">
        <v>88488</v>
      </c>
      <c r="G14" s="189">
        <v>7.3</v>
      </c>
      <c r="H14" s="240"/>
    </row>
    <row r="15" spans="1:8" ht="23.25" customHeight="1">
      <c r="A15" s="300" t="s">
        <v>82</v>
      </c>
      <c r="B15" s="301">
        <v>5207481</v>
      </c>
      <c r="C15" s="302">
        <v>5092105</v>
      </c>
      <c r="D15" s="303">
        <v>105748</v>
      </c>
      <c r="E15" s="299">
        <v>2</v>
      </c>
      <c r="F15" s="303">
        <v>98978</v>
      </c>
      <c r="G15" s="189">
        <v>1.9</v>
      </c>
      <c r="H15" s="240"/>
    </row>
    <row r="16" spans="1:8" ht="23.25" customHeight="1">
      <c r="A16" s="300" t="s">
        <v>35</v>
      </c>
      <c r="B16" s="301">
        <v>8946981</v>
      </c>
      <c r="C16" s="302">
        <v>9781333</v>
      </c>
      <c r="D16" s="303">
        <v>362992</v>
      </c>
      <c r="E16" s="299">
        <v>4.1</v>
      </c>
      <c r="F16" s="303">
        <v>412612</v>
      </c>
      <c r="G16" s="189">
        <v>4.2</v>
      </c>
      <c r="H16" s="240"/>
    </row>
    <row r="17" spans="1:8" ht="23.25" customHeight="1">
      <c r="A17" s="300" t="s">
        <v>83</v>
      </c>
      <c r="B17" s="304" t="s">
        <v>181</v>
      </c>
      <c r="C17" s="189" t="s">
        <v>181</v>
      </c>
      <c r="D17" s="189" t="s">
        <v>181</v>
      </c>
      <c r="E17" s="189" t="s">
        <v>181</v>
      </c>
      <c r="F17" s="189" t="s">
        <v>181</v>
      </c>
      <c r="G17" s="189" t="s">
        <v>181</v>
      </c>
      <c r="H17" s="240"/>
    </row>
    <row r="18" spans="1:8" ht="23.25" customHeight="1">
      <c r="A18" s="300" t="s">
        <v>123</v>
      </c>
      <c r="B18" s="301">
        <v>4437754</v>
      </c>
      <c r="C18" s="303">
        <v>4269287</v>
      </c>
      <c r="D18" s="303">
        <v>145722</v>
      </c>
      <c r="E18" s="189">
        <v>3.3</v>
      </c>
      <c r="F18" s="303">
        <v>127566</v>
      </c>
      <c r="G18" s="299">
        <v>3</v>
      </c>
      <c r="H18" s="240"/>
    </row>
    <row r="19" spans="1:8" ht="23.25" customHeight="1">
      <c r="A19" s="300" t="s">
        <v>84</v>
      </c>
      <c r="B19" s="304" t="s">
        <v>120</v>
      </c>
      <c r="C19" s="303">
        <v>142775</v>
      </c>
      <c r="D19" s="189" t="s">
        <v>120</v>
      </c>
      <c r="E19" s="189" t="s">
        <v>120</v>
      </c>
      <c r="F19" s="303">
        <v>1537</v>
      </c>
      <c r="G19" s="189">
        <v>1.1</v>
      </c>
      <c r="H19" s="240"/>
    </row>
    <row r="20" spans="1:8" ht="23.25" customHeight="1">
      <c r="A20" s="300" t="s">
        <v>85</v>
      </c>
      <c r="B20" s="304" t="s">
        <v>181</v>
      </c>
      <c r="C20" s="189" t="s">
        <v>181</v>
      </c>
      <c r="D20" s="189" t="s">
        <v>181</v>
      </c>
      <c r="E20" s="189" t="s">
        <v>181</v>
      </c>
      <c r="F20" s="189" t="s">
        <v>181</v>
      </c>
      <c r="G20" s="189" t="s">
        <v>181</v>
      </c>
      <c r="H20" s="240"/>
    </row>
    <row r="21" spans="1:8" ht="23.25" customHeight="1">
      <c r="A21" s="300" t="s">
        <v>86</v>
      </c>
      <c r="B21" s="301">
        <v>1511747</v>
      </c>
      <c r="C21" s="303">
        <v>1768465</v>
      </c>
      <c r="D21" s="303">
        <v>165436</v>
      </c>
      <c r="E21" s="189">
        <v>10.9</v>
      </c>
      <c r="F21" s="303">
        <v>148354</v>
      </c>
      <c r="G21" s="189">
        <v>8.4</v>
      </c>
      <c r="H21" s="240"/>
    </row>
    <row r="22" spans="1:8" ht="23.25" customHeight="1">
      <c r="A22" s="300" t="s">
        <v>344</v>
      </c>
      <c r="B22" s="301">
        <v>1202823</v>
      </c>
      <c r="C22" s="302">
        <v>1864932</v>
      </c>
      <c r="D22" s="303">
        <v>148334</v>
      </c>
      <c r="E22" s="189">
        <v>12.3</v>
      </c>
      <c r="F22" s="303">
        <v>147598</v>
      </c>
      <c r="G22" s="189">
        <v>7.9</v>
      </c>
      <c r="H22" s="240"/>
    </row>
    <row r="23" spans="1:8" ht="23.25" customHeight="1">
      <c r="A23" s="300" t="s">
        <v>88</v>
      </c>
      <c r="B23" s="304" t="s">
        <v>120</v>
      </c>
      <c r="C23" s="303">
        <v>3358918</v>
      </c>
      <c r="D23" s="189" t="s">
        <v>120</v>
      </c>
      <c r="E23" s="189" t="s">
        <v>120</v>
      </c>
      <c r="F23" s="303">
        <v>38655</v>
      </c>
      <c r="G23" s="189">
        <v>1.2</v>
      </c>
      <c r="H23" s="240"/>
    </row>
    <row r="24" spans="1:8" ht="23.25" customHeight="1">
      <c r="A24" s="300" t="s">
        <v>89</v>
      </c>
      <c r="B24" s="301">
        <v>7142486</v>
      </c>
      <c r="C24" s="303">
        <v>7289877</v>
      </c>
      <c r="D24" s="303">
        <v>298922</v>
      </c>
      <c r="E24" s="189">
        <v>4.2</v>
      </c>
      <c r="F24" s="303">
        <v>352674</v>
      </c>
      <c r="G24" s="189">
        <v>4.8</v>
      </c>
      <c r="H24" s="240"/>
    </row>
    <row r="25" spans="1:8" ht="23.25" customHeight="1">
      <c r="A25" s="300" t="s">
        <v>345</v>
      </c>
      <c r="B25" s="301">
        <v>7813410</v>
      </c>
      <c r="C25" s="302">
        <v>6065715</v>
      </c>
      <c r="D25" s="303">
        <v>244861</v>
      </c>
      <c r="E25" s="189">
        <v>3.1</v>
      </c>
      <c r="F25" s="303">
        <v>262963</v>
      </c>
      <c r="G25" s="189">
        <v>4.3</v>
      </c>
      <c r="H25" s="240"/>
    </row>
    <row r="26" spans="1:8" ht="23.25" customHeight="1">
      <c r="A26" s="300" t="s">
        <v>346</v>
      </c>
      <c r="B26" s="301">
        <v>29353310</v>
      </c>
      <c r="C26" s="302">
        <v>39342974</v>
      </c>
      <c r="D26" s="303">
        <v>948446</v>
      </c>
      <c r="E26" s="189">
        <v>3.2</v>
      </c>
      <c r="F26" s="303">
        <v>986327</v>
      </c>
      <c r="G26" s="189">
        <v>2.5</v>
      </c>
      <c r="H26" s="240"/>
    </row>
    <row r="27" spans="1:8" ht="23.25" customHeight="1">
      <c r="A27" s="300" t="s">
        <v>347</v>
      </c>
      <c r="B27" s="301">
        <v>1762086</v>
      </c>
      <c r="C27" s="302">
        <v>2581315</v>
      </c>
      <c r="D27" s="303">
        <v>169209</v>
      </c>
      <c r="E27" s="189">
        <v>9.6</v>
      </c>
      <c r="F27" s="303">
        <v>146505</v>
      </c>
      <c r="G27" s="189">
        <v>5.7</v>
      </c>
      <c r="H27" s="240"/>
    </row>
    <row r="28" spans="1:8" ht="23.25" customHeight="1">
      <c r="A28" s="300" t="s">
        <v>93</v>
      </c>
      <c r="B28" s="301">
        <v>31785842</v>
      </c>
      <c r="C28" s="302">
        <v>49928095</v>
      </c>
      <c r="D28" s="303">
        <v>715057</v>
      </c>
      <c r="E28" s="189">
        <v>2.2</v>
      </c>
      <c r="F28" s="303">
        <v>604428</v>
      </c>
      <c r="G28" s="189">
        <v>1.2</v>
      </c>
      <c r="H28" s="240"/>
    </row>
    <row r="29" spans="1:8" ht="23.25" customHeight="1">
      <c r="A29" s="300" t="s">
        <v>348</v>
      </c>
      <c r="B29" s="301">
        <v>5042820</v>
      </c>
      <c r="C29" s="302">
        <v>6857632</v>
      </c>
      <c r="D29" s="303">
        <v>108971</v>
      </c>
      <c r="E29" s="189">
        <v>2.2</v>
      </c>
      <c r="F29" s="303">
        <v>168186</v>
      </c>
      <c r="G29" s="189">
        <v>2.5</v>
      </c>
      <c r="H29" s="240"/>
    </row>
    <row r="30" spans="1:8" ht="23.25" customHeight="1">
      <c r="A30" s="300" t="s">
        <v>213</v>
      </c>
      <c r="B30" s="301">
        <v>17061421</v>
      </c>
      <c r="C30" s="302">
        <v>18858758</v>
      </c>
      <c r="D30" s="303">
        <v>671539</v>
      </c>
      <c r="E30" s="189">
        <v>3.9</v>
      </c>
      <c r="F30" s="303">
        <v>853898</v>
      </c>
      <c r="G30" s="189">
        <v>4.5</v>
      </c>
      <c r="H30" s="240"/>
    </row>
    <row r="31" spans="1:8" ht="23.25" customHeight="1">
      <c r="A31" s="300" t="s">
        <v>33</v>
      </c>
      <c r="B31" s="301">
        <v>6226423</v>
      </c>
      <c r="C31" s="302">
        <v>6613992</v>
      </c>
      <c r="D31" s="303">
        <v>44637</v>
      </c>
      <c r="E31" s="189">
        <v>0.7</v>
      </c>
      <c r="F31" s="303">
        <v>43391</v>
      </c>
      <c r="G31" s="189">
        <v>0.7</v>
      </c>
      <c r="H31" s="240"/>
    </row>
    <row r="32" spans="1:8" ht="23.25" customHeight="1">
      <c r="A32" s="300" t="s">
        <v>268</v>
      </c>
      <c r="B32" s="301">
        <v>1236887</v>
      </c>
      <c r="C32" s="305">
        <v>1284440</v>
      </c>
      <c r="D32" s="306">
        <v>88642</v>
      </c>
      <c r="E32" s="203">
        <v>7.2</v>
      </c>
      <c r="F32" s="306">
        <v>77136</v>
      </c>
      <c r="G32" s="307">
        <v>6</v>
      </c>
      <c r="H32" s="240"/>
    </row>
    <row r="33" spans="1:8" ht="23.25" customHeight="1">
      <c r="A33" s="308" t="s">
        <v>214</v>
      </c>
      <c r="B33" s="309">
        <v>11321959</v>
      </c>
      <c r="C33" s="302">
        <v>11624559</v>
      </c>
      <c r="D33" s="302">
        <v>542058</v>
      </c>
      <c r="E33" s="189">
        <v>4.8</v>
      </c>
      <c r="F33" s="302">
        <v>732867</v>
      </c>
      <c r="G33" s="189">
        <v>6.3</v>
      </c>
      <c r="H33" s="240"/>
    </row>
    <row r="34" spans="1:8" ht="23.25" customHeight="1">
      <c r="A34" s="310" t="s">
        <v>215</v>
      </c>
      <c r="B34" s="301">
        <v>21035966</v>
      </c>
      <c r="C34" s="302">
        <v>22752989</v>
      </c>
      <c r="D34" s="302">
        <v>1174831</v>
      </c>
      <c r="E34" s="189">
        <v>5.6</v>
      </c>
      <c r="F34" s="302">
        <v>1015112</v>
      </c>
      <c r="G34" s="189">
        <v>4.5</v>
      </c>
      <c r="H34" s="240"/>
    </row>
    <row r="35" spans="1:8" ht="23.25" customHeight="1">
      <c r="A35" s="310" t="s">
        <v>216</v>
      </c>
      <c r="B35" s="301">
        <v>24822471</v>
      </c>
      <c r="C35" s="302">
        <v>25384259</v>
      </c>
      <c r="D35" s="302">
        <v>867490</v>
      </c>
      <c r="E35" s="189">
        <v>3.5</v>
      </c>
      <c r="F35" s="302">
        <v>847697</v>
      </c>
      <c r="G35" s="189">
        <v>3.3</v>
      </c>
      <c r="H35" s="240"/>
    </row>
    <row r="36" spans="1:8" ht="23.25" customHeight="1">
      <c r="A36" s="310" t="s">
        <v>217</v>
      </c>
      <c r="B36" s="301">
        <v>16181639</v>
      </c>
      <c r="C36" s="302">
        <v>19425693</v>
      </c>
      <c r="D36" s="302">
        <v>417835</v>
      </c>
      <c r="E36" s="189">
        <v>2.6</v>
      </c>
      <c r="F36" s="302">
        <v>500960</v>
      </c>
      <c r="G36" s="189">
        <v>2.6</v>
      </c>
      <c r="H36" s="240"/>
    </row>
    <row r="37" spans="1:8" ht="23.25" customHeight="1">
      <c r="A37" s="311" t="s">
        <v>218</v>
      </c>
      <c r="B37" s="312">
        <v>84250300</v>
      </c>
      <c r="C37" s="313">
        <v>110910839</v>
      </c>
      <c r="D37" s="313">
        <v>2509197</v>
      </c>
      <c r="E37" s="314">
        <v>3</v>
      </c>
      <c r="F37" s="313">
        <v>2508419</v>
      </c>
      <c r="G37" s="315">
        <v>2.3</v>
      </c>
      <c r="H37" s="240"/>
    </row>
    <row r="38" spans="1:8" s="143" customFormat="1" ht="12.75">
      <c r="A38" s="426" t="s">
        <v>219</v>
      </c>
      <c r="B38" s="426"/>
      <c r="C38" s="316"/>
      <c r="D38" s="316"/>
      <c r="E38" s="316"/>
      <c r="F38" s="316"/>
      <c r="G38" s="316"/>
      <c r="H38" s="142"/>
    </row>
    <row r="39" spans="1:7" ht="15" customHeight="1">
      <c r="A39" s="194"/>
      <c r="B39" s="183"/>
      <c r="C39" s="183"/>
      <c r="D39" s="183"/>
      <c r="E39" s="194"/>
      <c r="F39" s="194"/>
      <c r="G39" s="194"/>
    </row>
    <row r="40" spans="1:3" ht="12.75">
      <c r="A40" s="197"/>
      <c r="B40" s="197"/>
      <c r="C40" s="197"/>
    </row>
  </sheetData>
  <sheetProtection/>
  <mergeCells count="6">
    <mergeCell ref="A38:B38"/>
    <mergeCell ref="A2:G2"/>
    <mergeCell ref="A3:G3"/>
    <mergeCell ref="A5:A6"/>
    <mergeCell ref="B5:C5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おもて</cp:lastModifiedBy>
  <cp:lastPrinted>2012-07-05T06:54:52Z</cp:lastPrinted>
  <dcterms:created xsi:type="dcterms:W3CDTF">2010-04-10T07:37:53Z</dcterms:created>
  <dcterms:modified xsi:type="dcterms:W3CDTF">2013-01-11T08:01:07Z</dcterms:modified>
  <cp:category/>
  <cp:version/>
  <cp:contentType/>
  <cp:contentStatus/>
</cp:coreProperties>
</file>