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15" windowHeight="6840" activeTab="2"/>
  </bookViews>
  <sheets>
    <sheet name="生保基準" sheetId="1" r:id="rId1"/>
    <sheet name="生活水準の事例" sheetId="2" r:id="rId2"/>
    <sheet name="保護施設基準" sheetId="3" r:id="rId3"/>
  </sheets>
  <definedNames>
    <definedName name="_xlnm.Print_Area" localSheetId="1">'生活水準の事例'!$A$1:$T$90</definedName>
    <definedName name="_xlnm.Print_Area" localSheetId="0">'生保基準'!$A$1:$R$85</definedName>
    <definedName name="_xlnm.Print_Area" localSheetId="2">'保護施設基準'!$A$1:$H$8</definedName>
  </definedNames>
  <calcPr fullCalcOnLoad="1"/>
</workbook>
</file>

<file path=xl/sharedStrings.xml><?xml version="1.0" encoding="utf-8"?>
<sst xmlns="http://schemas.openxmlformats.org/spreadsheetml/2006/main" count="882" uniqueCount="243">
  <si>
    <t>第１類</t>
  </si>
  <si>
    <t>第２類</t>
  </si>
  <si>
    <t>冬季加算</t>
  </si>
  <si>
    <t>生活扶助</t>
  </si>
  <si>
    <t>老齢加算</t>
  </si>
  <si>
    <t>母子加算</t>
  </si>
  <si>
    <t>児童養育加算</t>
  </si>
  <si>
    <t>教育扶助</t>
  </si>
  <si>
    <t>合　　計</t>
  </si>
  <si>
    <t>小　計</t>
  </si>
  <si>
    <t>２級地
　－１</t>
  </si>
  <si>
    <t>２級地
　－２</t>
  </si>
  <si>
    <t>３級地
　－１</t>
  </si>
  <si>
    <t>３級地
　－２</t>
  </si>
  <si>
    <t>区　　分</t>
  </si>
  <si>
    <t>改定率</t>
  </si>
  <si>
    <t>（単位：円）</t>
  </si>
  <si>
    <t>標準３人世帯（３３歳男、２９歳女、４歳女）</t>
  </si>
  <si>
    <t>老人２人世帯（７０歳男、６７歳女）</t>
  </si>
  <si>
    <t>老人単身世帯（７０歳女）</t>
  </si>
  <si>
    <t>―</t>
  </si>
  <si>
    <t>標準４人世帯（３５歳男、３０歳女、９歳男小学３年生、４歳女）</t>
  </si>
  <si>
    <t>母子３人世帯（３０歳女、９歳小学３年生、４歳女）</t>
  </si>
  <si>
    <t>注）　１　冬季加算・・・・・・冬季加算額（石川県Ⅳ区基準）×５カ月（１１月～３月分）×１／１２</t>
  </si>
  <si>
    <t>　　　２　２級地－１　　　　　金沢市</t>
  </si>
  <si>
    <t>　　　　　２級地－２　　　　　小松市</t>
  </si>
  <si>
    <t>２　最低生活保障水準の具体的事例（月額）</t>
  </si>
  <si>
    <t>　３　保護施設基準生活費及び施設事務費</t>
  </si>
  <si>
    <t>施設名</t>
  </si>
  <si>
    <t>基準生活費Ａ</t>
  </si>
  <si>
    <t>期末一時扶助</t>
  </si>
  <si>
    <t>施設事務費Ｂ</t>
  </si>
  <si>
    <t>計（Ａ＋Ｂ）</t>
  </si>
  <si>
    <t>三谷の里
ときわ苑</t>
  </si>
  <si>
    <t>円</t>
  </si>
  <si>
    <t>三陽ホーム</t>
  </si>
  <si>
    <t>七尾更生園</t>
  </si>
  <si>
    <t>第２　生活保護基準</t>
  </si>
  <si>
    <t>　１　標準世帯の生活扶助基準額の年次推移（１級地－１）</t>
  </si>
  <si>
    <t>改定率</t>
  </si>
  <si>
    <t>区　分</t>
  </si>
  <si>
    <t>実 施 年 月 日</t>
  </si>
  <si>
    <t>第１次</t>
  </si>
  <si>
    <t>第５次</t>
  </si>
  <si>
    <t>３地域区分制</t>
  </si>
  <si>
    <t>第10次</t>
  </si>
  <si>
    <t>エンゲル方式、</t>
  </si>
  <si>
    <t>格差縮小方式、</t>
  </si>
  <si>
    <t>水準均衡方式、</t>
  </si>
  <si>
    <t>(※124,487)</t>
  </si>
  <si>
    <t>標準世帯</t>
  </si>
  <si>
    <t>基 準 額</t>
  </si>
  <si>
    <t>６地域区分制</t>
  </si>
  <si>
    <t>( 4歳子)</t>
  </si>
  <si>
    <t>第２次</t>
  </si>
  <si>
    <t>第３次</t>
  </si>
  <si>
    <t>第４次</t>
  </si>
  <si>
    <t>第６次</t>
  </si>
  <si>
    <t>第７次</t>
  </si>
  <si>
    <t>第８次</t>
  </si>
  <si>
    <t>第９次</t>
  </si>
  <si>
    <t>第１１次</t>
  </si>
  <si>
    <t>第１２次</t>
  </si>
  <si>
    <t>第１３次</t>
  </si>
  <si>
    <t>第１４次</t>
  </si>
  <si>
    <t>第１６次</t>
  </si>
  <si>
    <t>第１７次</t>
  </si>
  <si>
    <t>第１８次</t>
  </si>
  <si>
    <t>第１９次</t>
  </si>
  <si>
    <t>第１５次</t>
  </si>
  <si>
    <t>第２０次</t>
  </si>
  <si>
    <t>第２１次</t>
  </si>
  <si>
    <t>第２２次</t>
  </si>
  <si>
    <t>第２３次</t>
  </si>
  <si>
    <t>第２４次</t>
  </si>
  <si>
    <t>第２５次</t>
  </si>
  <si>
    <t>第２６次</t>
  </si>
  <si>
    <t>第２７次</t>
  </si>
  <si>
    <t>第２８次</t>
  </si>
  <si>
    <t>第２９次</t>
  </si>
  <si>
    <t>第３０次</t>
  </si>
  <si>
    <t>第３１次</t>
  </si>
  <si>
    <t>第３２次</t>
  </si>
  <si>
    <t>第３３次</t>
  </si>
  <si>
    <t>第３４次</t>
  </si>
  <si>
    <t>第３５次</t>
  </si>
  <si>
    <t>第３６次</t>
  </si>
  <si>
    <t>第３７次</t>
  </si>
  <si>
    <t>第３８次</t>
  </si>
  <si>
    <t>第３９次</t>
  </si>
  <si>
    <t>第４０次</t>
  </si>
  <si>
    <t>第４１次</t>
  </si>
  <si>
    <t>第４２次</t>
  </si>
  <si>
    <t>第４３次</t>
  </si>
  <si>
    <t>第４４次</t>
  </si>
  <si>
    <t>第４５次</t>
  </si>
  <si>
    <t>第４６次</t>
  </si>
  <si>
    <t>第４７次</t>
  </si>
  <si>
    <t>第４８次</t>
  </si>
  <si>
    <t>第４９次</t>
  </si>
  <si>
    <t>第５０次</t>
  </si>
  <si>
    <t>第５１次</t>
  </si>
  <si>
    <t>第５２次</t>
  </si>
  <si>
    <t>第５３次</t>
  </si>
  <si>
    <t>第５４次</t>
  </si>
  <si>
    <t>第５５次</t>
  </si>
  <si>
    <t>第５６次</t>
  </si>
  <si>
    <t>第５７次</t>
  </si>
  <si>
    <t>第５８次</t>
  </si>
  <si>
    <t>第５９次</t>
  </si>
  <si>
    <t>第６０次</t>
  </si>
  <si>
    <t>第６１次</t>
  </si>
  <si>
    <t>第６２次</t>
  </si>
  <si>
    <t>第６３次</t>
  </si>
  <si>
    <t>年齢別･世帯人員別</t>
  </si>
  <si>
    <t>５級地制</t>
  </si>
  <si>
    <t>第６４次</t>
  </si>
  <si>
    <t>第６５次</t>
  </si>
  <si>
    <t>第６６次</t>
  </si>
  <si>
    <t>注）１　（　）は、昭和６１年４月１日との比較のため昭和６０年４月１日における標準３人世帯基準額を表示してある。</t>
  </si>
  <si>
    <t>　　 ２　昭和６２年４月１日以降の基準額は、１級地ー１の基準額の記載である。</t>
  </si>
  <si>
    <t xml:space="preserve">備 考 （ 基 準 額 算 出 条 件 ） </t>
  </si>
  <si>
    <t>（１級地－１）</t>
  </si>
  <si>
    <t>(円)</t>
  </si>
  <si>
    <t>(%)</t>
  </si>
  <si>
    <t>第１回</t>
  </si>
  <si>
    <t>昭和</t>
  </si>
  <si>
    <t>21年 3月13日</t>
  </si>
  <si>
    <t>.80</t>
  </si>
  <si>
    <t>５人世帯</t>
  </si>
  <si>
    <t>標準生計費方式</t>
  </si>
  <si>
    <t>世帯人員別基準額</t>
  </si>
  <si>
    <t>21年 4月 1日</t>
  </si>
  <si>
    <t>｜</t>
  </si>
  <si>
    <t>↓</t>
  </si>
  <si>
    <t>21年 7月 1日</t>
  </si>
  <si>
    <t>21年11月 1日</t>
  </si>
  <si>
    <t>22年 3月 1日</t>
  </si>
  <si>
    <t>22年 7月 1日</t>
  </si>
  <si>
    <t>22年 8月 1日</t>
  </si>
  <si>
    <t>22年11月 1日</t>
  </si>
  <si>
    <t>23年 8月 1日</t>
  </si>
  <si>
    <t>(64歳男)</t>
  </si>
  <si>
    <t>標準</t>
  </si>
  <si>
    <t>マーケット</t>
  </si>
  <si>
    <t>23年11月 1日</t>
  </si>
  <si>
    <t>(35歳女)</t>
  </si>
  <si>
    <t>５人世帯</t>
  </si>
  <si>
    <t>バスケット方式</t>
  </si>
  <si>
    <t>性別･年齢別･世帯</t>
  </si>
  <si>
    <t>24年 5月 1日</t>
  </si>
  <si>
    <t>( 9歳男)</t>
  </si>
  <si>
    <t>人員別</t>
  </si>
  <si>
    <t>26年 5月 1日</t>
  </si>
  <si>
    <t>( 5歳女)</t>
  </si>
  <si>
    <t>基準額組合せ方式</t>
  </si>
  <si>
    <t>27年 5月 1日</t>
  </si>
  <si>
    <t>( 1歳男)</t>
  </si>
  <si>
    <t>28年 7月 1日</t>
  </si>
  <si>
    <t>32年 4月 1日</t>
  </si>
  <si>
    <t>４級地制</t>
  </si>
  <si>
    <t>34年 4月 1日</t>
  </si>
  <si>
    <t>35年 4月 1日</t>
  </si>
  <si>
    <t>36年 4月 1日</t>
  </si>
  <si>
    <t>(35歳男)</t>
  </si>
  <si>
    <t>37年 4月 1日</t>
  </si>
  <si>
    <t>(30歳女)</t>
  </si>
  <si>
    <t>４人世帯</t>
  </si>
  <si>
    <t>38年 4月 1日</t>
  </si>
  <si>
    <t>39年 4月 1日</t>
  </si>
  <si>
    <t>( 4歳女)</t>
  </si>
  <si>
    <t>40年 4月 1日</t>
  </si>
  <si>
    <t>41年 4月 1日</t>
  </si>
  <si>
    <t>42年 4月 1日</t>
  </si>
  <si>
    <t>43年 4月 1日</t>
  </si>
  <si>
    <t>44年 4月 1日</t>
  </si>
  <si>
    <t>45年 4月 1日</t>
  </si>
  <si>
    <t>46年 4月 1日</t>
  </si>
  <si>
    <t>47年 4月 1日</t>
  </si>
  <si>
    <t>48年 4月 1日</t>
  </si>
  <si>
    <t>49年 4月 1日</t>
  </si>
  <si>
    <t>50年 4月 1日</t>
  </si>
  <si>
    <t>51年 4月 1日</t>
  </si>
  <si>
    <t>52年 4月 1日</t>
  </si>
  <si>
    <t>53年 4月 1日</t>
  </si>
  <si>
    <t>３級地制</t>
  </si>
  <si>
    <t>54年 4月 1日</t>
  </si>
  <si>
    <t>55年 4月 1日</t>
  </si>
  <si>
    <t>56年 4月 1日</t>
  </si>
  <si>
    <t>57年 4月 1日</t>
  </si>
  <si>
    <t>58年 4月 1日</t>
  </si>
  <si>
    <t>59年 4月 1日</t>
  </si>
  <si>
    <t>60年 4月 1日</t>
  </si>
  <si>
    <t>61年 4月 1日</t>
  </si>
  <si>
    <t>(33歳男)</t>
  </si>
  <si>
    <t>62年 4月 1日</t>
  </si>
  <si>
    <t>(29歳女)</t>
  </si>
  <si>
    <t>３人世帯</t>
  </si>
  <si>
    <t>63年 4月 1日</t>
  </si>
  <si>
    <t>平成</t>
  </si>
  <si>
    <t>元年 4月 1日</t>
  </si>
  <si>
    <t xml:space="preserve">  2年 4月 1日</t>
  </si>
  <si>
    <t xml:space="preserve">  3年 4月 1日</t>
  </si>
  <si>
    <t xml:space="preserve">  4年 4月 1日</t>
  </si>
  <si>
    <t xml:space="preserve">  5年 4月 1日</t>
  </si>
  <si>
    <t xml:space="preserve">  6年 4月 1日</t>
  </si>
  <si>
    <t xml:space="preserve">  7年 4月 1日</t>
  </si>
  <si>
    <t xml:space="preserve">  8年 4月 1日</t>
  </si>
  <si>
    <t xml:space="preserve">  9年 4月 1日</t>
  </si>
  <si>
    <t>10年 4月 1日</t>
  </si>
  <si>
    <t>11年 4月 1日</t>
  </si>
  <si>
    <t>12年 4月 1日</t>
  </si>
  <si>
    <t>13年 4月 1日</t>
  </si>
  <si>
    <t>14年 4月 1日</t>
  </si>
  <si>
    <t>15年 4月 1日</t>
  </si>
  <si>
    <t>16年 4月 1日</t>
  </si>
  <si>
    <t>17年 4月 1日</t>
  </si>
  <si>
    <t>18年 4月 1日</t>
  </si>
  <si>
    <t>19年 4月 1日</t>
  </si>
  <si>
    <t>20年 4月 1日</t>
  </si>
  <si>
    <t>22年 4月 1日</t>
  </si>
  <si>
    <t>23年 4月 1日</t>
  </si>
  <si>
    <t>２３年度</t>
  </si>
  <si>
    <t>24年 4月 1日</t>
  </si>
  <si>
    <t>第６７次</t>
  </si>
  <si>
    <t>第６８次</t>
  </si>
  <si>
    <t xml:space="preserve"> 資料：厚生労働省社会・援護局保護課調</t>
  </si>
  <si>
    <t>２４年度</t>
  </si>
  <si>
    <t>救護施設の生活費については、１級地分上の級地基準を適用できるため、金沢市（２級地）であれば１級地の基準を適用している。</t>
  </si>
  <si>
    <t>（平成２６年３月末現在）</t>
  </si>
  <si>
    <t>25年 4月 1日</t>
  </si>
  <si>
    <t>第６９次</t>
  </si>
  <si>
    <t>第７０次</t>
  </si>
  <si>
    <t>25年 8月 1日</t>
  </si>
  <si>
    <t>↓</t>
  </si>
  <si>
    <t>｜</t>
  </si>
  <si>
    <t>各級地を２区分に</t>
  </si>
  <si>
    <t>２５年４月～２５年７月</t>
  </si>
  <si>
    <t>２５年８月～２６年３月</t>
  </si>
  <si>
    <t>―</t>
  </si>
  <si>
    <t>　　　　　３級地－１　　　　　金沢市・小松市を除く各市及び河北郡,能美郡</t>
  </si>
  <si>
    <t>　　　　　３級地－２　　　　　羽咋郡、鹿郡、鳳珠郡</t>
  </si>
  <si>
    <t>住宅扶助
（上限）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</si>
</sst>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0.00000%"/>
    <numFmt numFmtId="180" formatCode="0.000_);[Red]\(0.000\)"/>
    <numFmt numFmtId="181" formatCode="#,##0_ "/>
    <numFmt numFmtId="182" formatCode="#,##0;[Red]#,##0"/>
    <numFmt numFmtId="183" formatCode="0;[Red]0"/>
    <numFmt numFmtId="184" formatCode="#,##0.0;[Red]#,##0.0"/>
    <numFmt numFmtId="185" formatCode="0.0_ "/>
    <numFmt numFmtId="186" formatCode="0.0;[Red]0.0"/>
    <numFmt numFmtId="187" formatCode="#,##0.0_);\(#,##0.0\)"/>
    <numFmt numFmtId="188" formatCode="#,##0;&quot;△ &quot;#,##0"/>
    <numFmt numFmtId="189" formatCode="0_);[Red]\(0\)"/>
    <numFmt numFmtId="190" formatCode="[$-411]ge\.m"/>
  </numFmts>
  <fonts count="51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b/>
      <sz val="12"/>
      <name val="ＭＳ Ｐゴシック"/>
      <family val="3"/>
    </font>
    <font>
      <sz val="8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3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38" fontId="2" fillId="0" borderId="10" xfId="5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8" fontId="2" fillId="0" borderId="10" xfId="50" applyFont="1" applyFill="1" applyBorder="1" applyAlignment="1">
      <alignment horizontal="right" vertical="center"/>
    </xf>
    <xf numFmtId="38" fontId="2" fillId="0" borderId="12" xfId="5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38" fontId="2" fillId="0" borderId="12" xfId="50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15" xfId="0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 horizontal="center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left" indent="1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82" fontId="0" fillId="0" borderId="25" xfId="0" applyNumberFormat="1" applyFont="1" applyBorder="1" applyAlignment="1">
      <alignment horizontal="right"/>
    </xf>
    <xf numFmtId="49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182" fontId="0" fillId="0" borderId="28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27" xfId="0" applyFont="1" applyBorder="1" applyAlignment="1">
      <alignment/>
    </xf>
    <xf numFmtId="182" fontId="0" fillId="0" borderId="28" xfId="0" applyNumberFormat="1" applyFont="1" applyBorder="1" applyAlignment="1">
      <alignment/>
    </xf>
    <xf numFmtId="3" fontId="0" fillId="0" borderId="27" xfId="0" applyNumberFormat="1" applyFont="1" applyBorder="1" applyAlignment="1">
      <alignment horizontal="left"/>
    </xf>
    <xf numFmtId="182" fontId="0" fillId="0" borderId="28" xfId="0" applyNumberFormat="1" applyFont="1" applyFill="1" applyBorder="1" applyAlignment="1">
      <alignment horizontal="right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0" xfId="0" applyFont="1" applyAlignment="1">
      <alignment vertical="center"/>
    </xf>
    <xf numFmtId="176" fontId="2" fillId="0" borderId="10" xfId="50" applyNumberFormat="1" applyFont="1" applyFill="1" applyBorder="1" applyAlignment="1">
      <alignment vertical="center"/>
    </xf>
    <xf numFmtId="38" fontId="2" fillId="0" borderId="30" xfId="50" applyFont="1" applyFill="1" applyBorder="1" applyAlignment="1">
      <alignment vertical="center"/>
    </xf>
    <xf numFmtId="176" fontId="2" fillId="0" borderId="10" xfId="50" applyNumberFormat="1" applyFont="1" applyFill="1" applyBorder="1" applyAlignment="1">
      <alignment horizontal="right" vertical="center"/>
    </xf>
    <xf numFmtId="176" fontId="2" fillId="0" borderId="12" xfId="50" applyNumberFormat="1" applyFont="1" applyFill="1" applyBorder="1" applyAlignment="1">
      <alignment horizontal="right" vertical="center"/>
    </xf>
    <xf numFmtId="182" fontId="2" fillId="0" borderId="10" xfId="50" applyNumberFormat="1" applyFont="1" applyFill="1" applyBorder="1" applyAlignment="1">
      <alignment horizontal="right" vertical="center"/>
    </xf>
    <xf numFmtId="182" fontId="2" fillId="0" borderId="12" xfId="5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distributed" vertical="center"/>
    </xf>
    <xf numFmtId="182" fontId="0" fillId="0" borderId="16" xfId="0" applyNumberFormat="1" applyFont="1" applyBorder="1" applyAlignment="1">
      <alignment/>
    </xf>
    <xf numFmtId="176" fontId="2" fillId="0" borderId="12" xfId="50" applyNumberFormat="1" applyFont="1" applyFill="1" applyBorder="1" applyAlignment="1">
      <alignment vertical="center"/>
    </xf>
    <xf numFmtId="182" fontId="2" fillId="0" borderId="30" xfId="50" applyNumberFormat="1" applyFont="1" applyFill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2" xfId="0" applyBorder="1" applyAlignment="1">
      <alignment/>
    </xf>
    <xf numFmtId="0" fontId="10" fillId="0" borderId="17" xfId="0" applyFont="1" applyBorder="1" applyAlignment="1">
      <alignment horizontal="right"/>
    </xf>
    <xf numFmtId="184" fontId="0" fillId="0" borderId="27" xfId="0" applyNumberFormat="1" applyFont="1" applyBorder="1" applyAlignment="1">
      <alignment horizontal="right"/>
    </xf>
    <xf numFmtId="186" fontId="0" fillId="0" borderId="27" xfId="0" applyNumberFormat="1" applyFont="1" applyBorder="1" applyAlignment="1">
      <alignment horizontal="right"/>
    </xf>
    <xf numFmtId="184" fontId="0" fillId="0" borderId="24" xfId="0" applyNumberFormat="1" applyFont="1" applyBorder="1" applyAlignment="1">
      <alignment horizontal="right"/>
    </xf>
    <xf numFmtId="184" fontId="0" fillId="0" borderId="31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184" fontId="0" fillId="0" borderId="23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188" fontId="11" fillId="0" borderId="10" xfId="0" applyNumberFormat="1" applyFont="1" applyFill="1" applyBorder="1" applyAlignment="1">
      <alignment vertical="center"/>
    </xf>
    <xf numFmtId="188" fontId="11" fillId="0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1" xfId="50" applyNumberFormat="1" applyFont="1" applyFill="1" applyBorder="1" applyAlignment="1">
      <alignment vertical="center"/>
    </xf>
    <xf numFmtId="38" fontId="2" fillId="0" borderId="11" xfId="50" applyFont="1" applyFill="1" applyBorder="1" applyAlignment="1">
      <alignment horizontal="right" vertical="center"/>
    </xf>
    <xf numFmtId="38" fontId="2" fillId="0" borderId="11" xfId="50" applyFont="1" applyFill="1" applyBorder="1" applyAlignment="1">
      <alignment vertical="center"/>
    </xf>
    <xf numFmtId="38" fontId="2" fillId="0" borderId="32" xfId="50" applyFont="1" applyFill="1" applyBorder="1" applyAlignment="1">
      <alignment vertical="center"/>
    </xf>
    <xf numFmtId="188" fontId="2" fillId="0" borderId="30" xfId="0" applyNumberFormat="1" applyFont="1" applyFill="1" applyBorder="1" applyAlignment="1">
      <alignment vertical="center"/>
    </xf>
    <xf numFmtId="188" fontId="2" fillId="0" borderId="32" xfId="0" applyNumberFormat="1" applyFont="1" applyFill="1" applyBorder="1" applyAlignment="1">
      <alignment vertical="center"/>
    </xf>
    <xf numFmtId="176" fontId="2" fillId="0" borderId="11" xfId="50" applyNumberFormat="1" applyFont="1" applyFill="1" applyBorder="1" applyAlignment="1">
      <alignment horizontal="right" vertical="center"/>
    </xf>
    <xf numFmtId="182" fontId="2" fillId="0" borderId="11" xfId="50" applyNumberFormat="1" applyFont="1" applyFill="1" applyBorder="1" applyAlignment="1">
      <alignment horizontal="right" vertical="center"/>
    </xf>
    <xf numFmtId="182" fontId="2" fillId="0" borderId="32" xfId="5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81" fontId="0" fillId="0" borderId="22" xfId="0" applyNumberFormat="1" applyFont="1" applyFill="1" applyBorder="1" applyAlignment="1">
      <alignment vertical="top"/>
    </xf>
    <xf numFmtId="181" fontId="0" fillId="0" borderId="22" xfId="0" applyNumberFormat="1" applyFont="1" applyFill="1" applyBorder="1" applyAlignment="1">
      <alignment vertical="center"/>
    </xf>
    <xf numFmtId="0" fontId="0" fillId="0" borderId="28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3" xfId="0" applyFont="1" applyBorder="1" applyAlignment="1">
      <alignment horizontal="left"/>
    </xf>
    <xf numFmtId="188" fontId="12" fillId="0" borderId="10" xfId="0" applyNumberFormat="1" applyFont="1" applyFill="1" applyBorder="1" applyAlignment="1">
      <alignment vertical="center"/>
    </xf>
    <xf numFmtId="188" fontId="12" fillId="0" borderId="11" xfId="0" applyNumberFormat="1" applyFont="1" applyFill="1" applyBorder="1" applyAlignment="1">
      <alignment vertical="center"/>
    </xf>
    <xf numFmtId="176" fontId="2" fillId="0" borderId="10" xfId="42" applyNumberFormat="1" applyFont="1" applyFill="1" applyBorder="1" applyAlignment="1">
      <alignment vertical="center"/>
    </xf>
    <xf numFmtId="176" fontId="2" fillId="0" borderId="11" xfId="42" applyNumberFormat="1" applyFont="1" applyFill="1" applyBorder="1" applyAlignment="1">
      <alignment vertical="center"/>
    </xf>
    <xf numFmtId="188" fontId="12" fillId="0" borderId="12" xfId="0" applyNumberFormat="1" applyFont="1" applyFill="1" applyBorder="1" applyAlignment="1">
      <alignment vertical="center"/>
    </xf>
    <xf numFmtId="188" fontId="11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88" fontId="1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8" fontId="1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88" fontId="1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35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/>
    </xf>
    <xf numFmtId="0" fontId="50" fillId="0" borderId="15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right"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2 3" xfId="54"/>
    <cellStyle name="桁区切り 2 4" xfId="55"/>
    <cellStyle name="桁区切り 2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10" xfId="67"/>
    <cellStyle name="標準 11" xfId="68"/>
    <cellStyle name="標準 2" xfId="69"/>
    <cellStyle name="標準 2 2" xfId="70"/>
    <cellStyle name="標準 3" xfId="71"/>
    <cellStyle name="標準 4" xfId="72"/>
    <cellStyle name="標準 5" xfId="73"/>
    <cellStyle name="標準 6" xfId="74"/>
    <cellStyle name="標準 7" xfId="75"/>
    <cellStyle name="標準 8" xfId="76"/>
    <cellStyle name="標準 9" xfId="77"/>
    <cellStyle name="Followed Hyperlink" xfId="78"/>
    <cellStyle name="良い" xfId="79"/>
  </cellStyles>
  <dxfs count="7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73"/>
  <sheetViews>
    <sheetView view="pageBreakPreview" zoomScale="75" zoomScaleNormal="75" zoomScaleSheetLayoutView="75" zoomScalePageLayoutView="0" workbookViewId="0" topLeftCell="A62">
      <selection activeCell="AB71" sqref="AB71"/>
    </sheetView>
  </sheetViews>
  <sheetFormatPr defaultColWidth="9.00390625" defaultRowHeight="14.25"/>
  <cols>
    <col min="1" max="1" width="4.75390625" style="16" customWidth="1"/>
    <col min="2" max="2" width="8.00390625" style="18" customWidth="1"/>
    <col min="3" max="3" width="4.625" style="18" customWidth="1"/>
    <col min="4" max="4" width="12.25390625" style="16" customWidth="1"/>
    <col min="5" max="5" width="1.625" style="16" customWidth="1"/>
    <col min="6" max="6" width="11.125" style="16" customWidth="1"/>
    <col min="7" max="7" width="3.00390625" style="16" customWidth="1"/>
    <col min="8" max="8" width="9.00390625" style="16" customWidth="1"/>
    <col min="9" max="9" width="7.875" style="16" customWidth="1"/>
    <col min="10" max="10" width="8.00390625" style="16" customWidth="1"/>
    <col min="11" max="11" width="1.75390625" style="16" customWidth="1"/>
    <col min="12" max="12" width="14.875" style="16" customWidth="1"/>
    <col min="13" max="13" width="1.625" style="16" customWidth="1"/>
    <col min="14" max="14" width="18.375" style="16" customWidth="1"/>
    <col min="15" max="15" width="1.625" style="16" customWidth="1"/>
    <col min="16" max="16" width="12.375" style="16" customWidth="1"/>
    <col min="17" max="17" width="1.25" style="16" customWidth="1"/>
    <col min="18" max="18" width="1.875" style="16" customWidth="1"/>
    <col min="19" max="27" width="9.00390625" style="16" customWidth="1"/>
    <col min="28" max="28" width="5.875" style="16" customWidth="1"/>
    <col min="29" max="29" width="5.50390625" style="16" customWidth="1"/>
    <col min="30" max="16384" width="9.00390625" style="16" customWidth="1"/>
  </cols>
  <sheetData>
    <row r="3" spans="2:3" ht="17.25">
      <c r="B3" s="12" t="s">
        <v>37</v>
      </c>
      <c r="C3" s="12"/>
    </row>
    <row r="4" spans="2:3" ht="14.25">
      <c r="B4" s="17"/>
      <c r="C4" s="17"/>
    </row>
    <row r="5" spans="2:3" ht="14.25">
      <c r="B5" s="13" t="s">
        <v>38</v>
      </c>
      <c r="C5" s="13"/>
    </row>
    <row r="7" spans="2:17" ht="15.75" customHeight="1">
      <c r="B7" s="19"/>
      <c r="C7" s="19"/>
      <c r="D7" s="20"/>
      <c r="E7" s="21"/>
      <c r="F7" s="22" t="s">
        <v>50</v>
      </c>
      <c r="G7" s="23"/>
      <c r="H7" s="24"/>
      <c r="I7" s="21"/>
      <c r="J7" s="20"/>
      <c r="K7" s="20"/>
      <c r="L7" s="20"/>
      <c r="M7" s="20"/>
      <c r="N7" s="20"/>
      <c r="O7" s="20"/>
      <c r="P7" s="20"/>
      <c r="Q7" s="23"/>
    </row>
    <row r="8" spans="2:17" ht="13.5" customHeight="1">
      <c r="B8" s="25" t="s">
        <v>40</v>
      </c>
      <c r="C8" s="26" t="s">
        <v>41</v>
      </c>
      <c r="E8" s="27"/>
      <c r="F8" s="28" t="s">
        <v>51</v>
      </c>
      <c r="G8" s="29"/>
      <c r="H8" s="30" t="s">
        <v>39</v>
      </c>
      <c r="I8" s="25"/>
      <c r="J8" s="31"/>
      <c r="K8" s="31"/>
      <c r="L8" s="31" t="s">
        <v>121</v>
      </c>
      <c r="M8" s="31"/>
      <c r="N8" s="31"/>
      <c r="O8" s="31"/>
      <c r="P8" s="31"/>
      <c r="Q8" s="29"/>
    </row>
    <row r="9" spans="2:17" ht="17.25" customHeight="1">
      <c r="B9" s="32"/>
      <c r="C9" s="32"/>
      <c r="D9" s="33"/>
      <c r="E9" s="32"/>
      <c r="F9" s="34" t="s">
        <v>122</v>
      </c>
      <c r="G9" s="35"/>
      <c r="H9" s="36"/>
      <c r="I9" s="25"/>
      <c r="J9" s="31"/>
      <c r="K9" s="31"/>
      <c r="L9" s="31"/>
      <c r="M9" s="31"/>
      <c r="N9" s="31"/>
      <c r="O9" s="31"/>
      <c r="P9" s="31"/>
      <c r="Q9" s="29"/>
    </row>
    <row r="10" spans="2:18" ht="12.75" customHeight="1">
      <c r="B10" s="19"/>
      <c r="C10" s="25"/>
      <c r="D10" s="37"/>
      <c r="E10" s="19"/>
      <c r="F10" s="14" t="s">
        <v>123</v>
      </c>
      <c r="G10" s="23"/>
      <c r="H10" s="68" t="s">
        <v>124</v>
      </c>
      <c r="I10" s="68"/>
      <c r="J10" s="20"/>
      <c r="K10" s="20"/>
      <c r="L10" s="20"/>
      <c r="M10" s="20"/>
      <c r="N10" s="20"/>
      <c r="O10" s="20"/>
      <c r="P10" s="20"/>
      <c r="Q10" s="23"/>
      <c r="R10" s="31"/>
    </row>
    <row r="11" spans="2:18" ht="14.25">
      <c r="B11" s="38" t="s">
        <v>125</v>
      </c>
      <c r="C11" s="39" t="s">
        <v>126</v>
      </c>
      <c r="D11" s="40" t="s">
        <v>127</v>
      </c>
      <c r="E11" s="39"/>
      <c r="F11" s="41">
        <v>199</v>
      </c>
      <c r="G11" s="42" t="s">
        <v>128</v>
      </c>
      <c r="H11" s="39"/>
      <c r="I11" s="27"/>
      <c r="J11" s="37" t="s">
        <v>129</v>
      </c>
      <c r="K11" s="37"/>
      <c r="L11" s="37" t="s">
        <v>130</v>
      </c>
      <c r="M11" s="37"/>
      <c r="N11" s="37" t="s">
        <v>131</v>
      </c>
      <c r="O11" s="37"/>
      <c r="P11" s="37" t="s">
        <v>52</v>
      </c>
      <c r="Q11" s="29"/>
      <c r="R11" s="31"/>
    </row>
    <row r="12" spans="2:18" ht="14.25">
      <c r="B12" s="43" t="s">
        <v>42</v>
      </c>
      <c r="C12" s="43"/>
      <c r="D12" s="44" t="s">
        <v>132</v>
      </c>
      <c r="E12" s="43"/>
      <c r="F12" s="45">
        <v>252</v>
      </c>
      <c r="G12" s="46"/>
      <c r="H12" s="47"/>
      <c r="I12" s="27"/>
      <c r="J12" s="65" t="s">
        <v>133</v>
      </c>
      <c r="K12" s="37"/>
      <c r="L12" s="65" t="s">
        <v>133</v>
      </c>
      <c r="M12" s="37"/>
      <c r="N12" s="65" t="s">
        <v>133</v>
      </c>
      <c r="O12" s="37"/>
      <c r="P12" s="65" t="s">
        <v>134</v>
      </c>
      <c r="Q12" s="29"/>
      <c r="R12" s="31"/>
    </row>
    <row r="13" spans="2:18" ht="14.25">
      <c r="B13" s="43" t="s">
        <v>54</v>
      </c>
      <c r="C13" s="43"/>
      <c r="D13" s="44" t="s">
        <v>135</v>
      </c>
      <c r="E13" s="43"/>
      <c r="F13" s="45">
        <v>303</v>
      </c>
      <c r="G13" s="46"/>
      <c r="H13" s="47"/>
      <c r="I13" s="27"/>
      <c r="J13" s="65" t="s">
        <v>133</v>
      </c>
      <c r="K13" s="37"/>
      <c r="L13" s="65" t="s">
        <v>133</v>
      </c>
      <c r="M13" s="37"/>
      <c r="N13" s="65" t="s">
        <v>133</v>
      </c>
      <c r="O13" s="37"/>
      <c r="P13" s="37" t="s">
        <v>44</v>
      </c>
      <c r="Q13" s="29"/>
      <c r="R13" s="31"/>
    </row>
    <row r="14" spans="2:18" ht="14.25">
      <c r="B14" s="43" t="s">
        <v>55</v>
      </c>
      <c r="C14" s="43"/>
      <c r="D14" s="44" t="s">
        <v>136</v>
      </c>
      <c r="E14" s="43"/>
      <c r="F14" s="45">
        <v>456</v>
      </c>
      <c r="G14" s="46"/>
      <c r="H14" s="47"/>
      <c r="I14" s="27"/>
      <c r="J14" s="65" t="s">
        <v>133</v>
      </c>
      <c r="K14" s="37"/>
      <c r="L14" s="65" t="s">
        <v>133</v>
      </c>
      <c r="M14" s="37"/>
      <c r="N14" s="65" t="s">
        <v>133</v>
      </c>
      <c r="O14" s="37"/>
      <c r="P14" s="65" t="s">
        <v>133</v>
      </c>
      <c r="Q14" s="29"/>
      <c r="R14" s="31"/>
    </row>
    <row r="15" spans="2:18" ht="14.25">
      <c r="B15" s="43" t="s">
        <v>56</v>
      </c>
      <c r="C15" s="43"/>
      <c r="D15" s="44" t="s">
        <v>137</v>
      </c>
      <c r="E15" s="43"/>
      <c r="F15" s="45">
        <v>630</v>
      </c>
      <c r="G15" s="46"/>
      <c r="H15" s="47"/>
      <c r="I15" s="27"/>
      <c r="J15" s="65" t="s">
        <v>133</v>
      </c>
      <c r="K15" s="37"/>
      <c r="L15" s="65" t="s">
        <v>133</v>
      </c>
      <c r="M15" s="37"/>
      <c r="N15" s="65" t="s">
        <v>133</v>
      </c>
      <c r="O15" s="37"/>
      <c r="P15" s="65" t="s">
        <v>133</v>
      </c>
      <c r="Q15" s="29"/>
      <c r="R15" s="31"/>
    </row>
    <row r="16" spans="2:18" ht="14.25">
      <c r="B16" s="43" t="s">
        <v>43</v>
      </c>
      <c r="C16" s="43"/>
      <c r="D16" s="44" t="s">
        <v>138</v>
      </c>
      <c r="E16" s="47"/>
      <c r="F16" s="45">
        <v>912</v>
      </c>
      <c r="G16" s="46"/>
      <c r="H16" s="47"/>
      <c r="I16" s="27"/>
      <c r="J16" s="65" t="s">
        <v>133</v>
      </c>
      <c r="K16" s="37"/>
      <c r="L16" s="65" t="s">
        <v>133</v>
      </c>
      <c r="M16" s="37"/>
      <c r="N16" s="65" t="s">
        <v>133</v>
      </c>
      <c r="O16" s="37"/>
      <c r="P16" s="65" t="s">
        <v>133</v>
      </c>
      <c r="Q16" s="29"/>
      <c r="R16" s="31"/>
    </row>
    <row r="17" spans="2:18" ht="14.25">
      <c r="B17" s="43" t="s">
        <v>57</v>
      </c>
      <c r="C17" s="43"/>
      <c r="D17" s="44" t="s">
        <v>139</v>
      </c>
      <c r="E17" s="47"/>
      <c r="F17" s="45">
        <v>1326</v>
      </c>
      <c r="G17" s="46"/>
      <c r="H17" s="47"/>
      <c r="I17" s="27"/>
      <c r="J17" s="65" t="s">
        <v>133</v>
      </c>
      <c r="K17" s="37"/>
      <c r="L17" s="65" t="s">
        <v>133</v>
      </c>
      <c r="M17" s="37"/>
      <c r="N17" s="65" t="s">
        <v>133</v>
      </c>
      <c r="O17" s="37"/>
      <c r="P17" s="65" t="s">
        <v>133</v>
      </c>
      <c r="Q17" s="29"/>
      <c r="R17" s="31"/>
    </row>
    <row r="18" spans="2:18" ht="14.25">
      <c r="B18" s="43" t="s">
        <v>58</v>
      </c>
      <c r="C18" s="43"/>
      <c r="D18" s="44" t="s">
        <v>140</v>
      </c>
      <c r="E18" s="47"/>
      <c r="F18" s="45">
        <v>1500</v>
      </c>
      <c r="G18" s="46"/>
      <c r="H18" s="47"/>
      <c r="I18" s="27"/>
      <c r="J18" s="65" t="s">
        <v>134</v>
      </c>
      <c r="K18" s="37"/>
      <c r="L18" s="65" t="s">
        <v>134</v>
      </c>
      <c r="M18" s="37"/>
      <c r="N18" s="65" t="s">
        <v>133</v>
      </c>
      <c r="O18" s="37"/>
      <c r="P18" s="65" t="s">
        <v>133</v>
      </c>
      <c r="Q18" s="29"/>
      <c r="R18" s="31"/>
    </row>
    <row r="19" spans="2:18" ht="14.25">
      <c r="B19" s="43" t="s">
        <v>59</v>
      </c>
      <c r="C19" s="43"/>
      <c r="D19" s="44" t="s">
        <v>141</v>
      </c>
      <c r="E19" s="47"/>
      <c r="F19" s="45">
        <v>4100</v>
      </c>
      <c r="G19" s="46"/>
      <c r="H19" s="47"/>
      <c r="I19" s="64" t="s">
        <v>142</v>
      </c>
      <c r="J19" s="28" t="s">
        <v>143</v>
      </c>
      <c r="K19" s="37"/>
      <c r="L19" s="28" t="s">
        <v>144</v>
      </c>
      <c r="M19" s="37"/>
      <c r="N19" s="65" t="s">
        <v>134</v>
      </c>
      <c r="O19" s="37"/>
      <c r="P19" s="65" t="s">
        <v>133</v>
      </c>
      <c r="Q19" s="29"/>
      <c r="R19" s="31"/>
    </row>
    <row r="20" spans="2:18" ht="14.25">
      <c r="B20" s="43" t="s">
        <v>60</v>
      </c>
      <c r="C20" s="43"/>
      <c r="D20" s="44" t="s">
        <v>145</v>
      </c>
      <c r="E20" s="47"/>
      <c r="F20" s="45">
        <v>4535</v>
      </c>
      <c r="G20" s="46"/>
      <c r="H20" s="47"/>
      <c r="I20" s="64" t="s">
        <v>146</v>
      </c>
      <c r="J20" s="28" t="s">
        <v>147</v>
      </c>
      <c r="K20" s="37"/>
      <c r="L20" s="28" t="s">
        <v>148</v>
      </c>
      <c r="M20" s="37"/>
      <c r="N20" s="37" t="s">
        <v>149</v>
      </c>
      <c r="O20" s="37"/>
      <c r="P20" s="65" t="s">
        <v>133</v>
      </c>
      <c r="Q20" s="29"/>
      <c r="R20" s="31"/>
    </row>
    <row r="21" spans="2:18" ht="13.5" customHeight="1">
      <c r="B21" s="43" t="s">
        <v>45</v>
      </c>
      <c r="C21" s="43"/>
      <c r="D21" s="44" t="s">
        <v>150</v>
      </c>
      <c r="E21" s="47"/>
      <c r="F21" s="45">
        <v>5200</v>
      </c>
      <c r="G21" s="46"/>
      <c r="H21" s="47"/>
      <c r="I21" s="64" t="s">
        <v>151</v>
      </c>
      <c r="J21" s="65" t="s">
        <v>133</v>
      </c>
      <c r="K21" s="37"/>
      <c r="L21" s="65" t="s">
        <v>133</v>
      </c>
      <c r="M21" s="37"/>
      <c r="N21" s="37" t="s">
        <v>152</v>
      </c>
      <c r="O21" s="37"/>
      <c r="P21" s="65" t="s">
        <v>134</v>
      </c>
      <c r="Q21" s="29"/>
      <c r="R21" s="31"/>
    </row>
    <row r="22" spans="2:18" ht="14.25">
      <c r="B22" s="43" t="s">
        <v>61</v>
      </c>
      <c r="C22" s="43"/>
      <c r="D22" s="44" t="s">
        <v>153</v>
      </c>
      <c r="E22" s="47"/>
      <c r="F22" s="48">
        <v>5826</v>
      </c>
      <c r="G22" s="46"/>
      <c r="H22" s="47"/>
      <c r="I22" s="64" t="s">
        <v>154</v>
      </c>
      <c r="J22" s="65" t="s">
        <v>133</v>
      </c>
      <c r="K22" s="37"/>
      <c r="L22" s="65" t="s">
        <v>133</v>
      </c>
      <c r="M22" s="37"/>
      <c r="N22" s="28" t="s">
        <v>155</v>
      </c>
      <c r="O22" s="37"/>
      <c r="P22" s="37" t="s">
        <v>115</v>
      </c>
      <c r="Q22" s="29"/>
      <c r="R22" s="31"/>
    </row>
    <row r="23" spans="2:18" ht="14.25">
      <c r="B23" s="43" t="s">
        <v>62</v>
      </c>
      <c r="C23" s="49"/>
      <c r="D23" s="44" t="s">
        <v>156</v>
      </c>
      <c r="E23" s="47"/>
      <c r="F23" s="48">
        <v>7200</v>
      </c>
      <c r="G23" s="46"/>
      <c r="H23" s="47"/>
      <c r="I23" s="64" t="s">
        <v>157</v>
      </c>
      <c r="J23" s="65" t="s">
        <v>133</v>
      </c>
      <c r="K23" s="37"/>
      <c r="L23" s="65" t="s">
        <v>133</v>
      </c>
      <c r="M23" s="37"/>
      <c r="N23" s="65" t="s">
        <v>133</v>
      </c>
      <c r="O23" s="37"/>
      <c r="P23" s="65" t="s">
        <v>133</v>
      </c>
      <c r="Q23" s="29"/>
      <c r="R23" s="31"/>
    </row>
    <row r="24" spans="2:18" ht="14.25">
      <c r="B24" s="43" t="s">
        <v>63</v>
      </c>
      <c r="C24" s="43"/>
      <c r="D24" s="44" t="s">
        <v>158</v>
      </c>
      <c r="E24" s="47"/>
      <c r="F24" s="48">
        <v>8000</v>
      </c>
      <c r="G24" s="46"/>
      <c r="H24" s="47"/>
      <c r="I24" s="27"/>
      <c r="J24" s="65" t="s">
        <v>133</v>
      </c>
      <c r="K24" s="37"/>
      <c r="L24" s="65" t="s">
        <v>133</v>
      </c>
      <c r="M24" s="37"/>
      <c r="N24" s="65" t="s">
        <v>133</v>
      </c>
      <c r="O24" s="37"/>
      <c r="P24" s="65" t="s">
        <v>134</v>
      </c>
      <c r="Q24" s="29"/>
      <c r="R24" s="31"/>
    </row>
    <row r="25" spans="2:18" ht="14.25">
      <c r="B25" s="43" t="s">
        <v>64</v>
      </c>
      <c r="C25" s="43"/>
      <c r="D25" s="44" t="s">
        <v>159</v>
      </c>
      <c r="E25" s="47"/>
      <c r="F25" s="48">
        <v>8850</v>
      </c>
      <c r="G25" s="46"/>
      <c r="H25" s="47"/>
      <c r="I25" s="27"/>
      <c r="J25" s="65" t="s">
        <v>133</v>
      </c>
      <c r="K25" s="37"/>
      <c r="L25" s="65" t="s">
        <v>133</v>
      </c>
      <c r="M25" s="37"/>
      <c r="N25" s="65" t="s">
        <v>133</v>
      </c>
      <c r="O25" s="37"/>
      <c r="P25" s="37" t="s">
        <v>160</v>
      </c>
      <c r="Q25" s="29"/>
      <c r="R25" s="31"/>
    </row>
    <row r="26" spans="2:18" ht="14.25">
      <c r="B26" s="43" t="s">
        <v>69</v>
      </c>
      <c r="C26" s="43"/>
      <c r="D26" s="44" t="s">
        <v>161</v>
      </c>
      <c r="E26" s="47"/>
      <c r="F26" s="45">
        <v>9346</v>
      </c>
      <c r="G26" s="46"/>
      <c r="H26" s="47"/>
      <c r="I26" s="27"/>
      <c r="J26" s="65" t="s">
        <v>133</v>
      </c>
      <c r="K26" s="37"/>
      <c r="L26" s="65" t="s">
        <v>133</v>
      </c>
      <c r="M26" s="37"/>
      <c r="N26" s="65" t="s">
        <v>133</v>
      </c>
      <c r="O26" s="37"/>
      <c r="P26" s="65" t="s">
        <v>133</v>
      </c>
      <c r="Q26" s="29"/>
      <c r="R26" s="31"/>
    </row>
    <row r="27" spans="2:18" ht="14.25">
      <c r="B27" s="43" t="s">
        <v>65</v>
      </c>
      <c r="C27" s="43"/>
      <c r="D27" s="44" t="s">
        <v>162</v>
      </c>
      <c r="E27" s="47"/>
      <c r="F27" s="45">
        <v>9621</v>
      </c>
      <c r="G27" s="46"/>
      <c r="H27" s="69"/>
      <c r="I27" s="27"/>
      <c r="J27" s="65" t="s">
        <v>134</v>
      </c>
      <c r="K27" s="37"/>
      <c r="L27" s="65" t="s">
        <v>134</v>
      </c>
      <c r="M27" s="37"/>
      <c r="N27" s="65" t="s">
        <v>133</v>
      </c>
      <c r="O27" s="37"/>
      <c r="P27" s="65" t="s">
        <v>133</v>
      </c>
      <c r="Q27" s="29"/>
      <c r="R27" s="31"/>
    </row>
    <row r="28" spans="2:18" ht="14.25">
      <c r="B28" s="43" t="s">
        <v>66</v>
      </c>
      <c r="C28" s="43"/>
      <c r="D28" s="44" t="s">
        <v>163</v>
      </c>
      <c r="E28" s="47"/>
      <c r="F28" s="45">
        <v>10344</v>
      </c>
      <c r="G28" s="46"/>
      <c r="H28" s="69">
        <v>116</v>
      </c>
      <c r="I28" s="64" t="s">
        <v>164</v>
      </c>
      <c r="J28" s="37" t="s">
        <v>143</v>
      </c>
      <c r="K28" s="37"/>
      <c r="L28" s="37" t="s">
        <v>46</v>
      </c>
      <c r="M28" s="37"/>
      <c r="N28" s="65" t="s">
        <v>133</v>
      </c>
      <c r="O28" s="37"/>
      <c r="P28" s="65" t="s">
        <v>133</v>
      </c>
      <c r="Q28" s="29"/>
      <c r="R28" s="31"/>
    </row>
    <row r="29" spans="2:18" ht="14.25">
      <c r="B29" s="43" t="s">
        <v>67</v>
      </c>
      <c r="C29" s="43"/>
      <c r="D29" s="44" t="s">
        <v>165</v>
      </c>
      <c r="E29" s="47"/>
      <c r="F29" s="45">
        <v>12213</v>
      </c>
      <c r="G29" s="46"/>
      <c r="H29" s="69">
        <v>118</v>
      </c>
      <c r="I29" s="64" t="s">
        <v>166</v>
      </c>
      <c r="J29" s="37" t="s">
        <v>167</v>
      </c>
      <c r="K29" s="37"/>
      <c r="L29" s="65" t="s">
        <v>133</v>
      </c>
      <c r="M29" s="37"/>
      <c r="N29" s="65" t="s">
        <v>133</v>
      </c>
      <c r="O29" s="37"/>
      <c r="P29" s="65" t="s">
        <v>133</v>
      </c>
      <c r="Q29" s="29"/>
      <c r="R29" s="31"/>
    </row>
    <row r="30" spans="2:18" ht="14.25">
      <c r="B30" s="43" t="s">
        <v>68</v>
      </c>
      <c r="C30" s="43"/>
      <c r="D30" s="44" t="s">
        <v>168</v>
      </c>
      <c r="E30" s="47"/>
      <c r="F30" s="45">
        <v>14289</v>
      </c>
      <c r="G30" s="46"/>
      <c r="H30" s="69">
        <v>117</v>
      </c>
      <c r="I30" s="64" t="s">
        <v>151</v>
      </c>
      <c r="J30" s="65" t="s">
        <v>133</v>
      </c>
      <c r="K30" s="37"/>
      <c r="L30" s="65" t="s">
        <v>133</v>
      </c>
      <c r="M30" s="37"/>
      <c r="N30" s="65" t="s">
        <v>133</v>
      </c>
      <c r="O30" s="37"/>
      <c r="P30" s="65" t="s">
        <v>133</v>
      </c>
      <c r="Q30" s="29"/>
      <c r="R30" s="31"/>
    </row>
    <row r="31" spans="2:18" ht="14.25">
      <c r="B31" s="43" t="s">
        <v>70</v>
      </c>
      <c r="C31" s="43"/>
      <c r="D31" s="44" t="s">
        <v>169</v>
      </c>
      <c r="E31" s="47"/>
      <c r="F31" s="45">
        <v>16147</v>
      </c>
      <c r="G31" s="46"/>
      <c r="H31" s="69">
        <v>113</v>
      </c>
      <c r="I31" s="64" t="s">
        <v>170</v>
      </c>
      <c r="J31" s="65" t="s">
        <v>133</v>
      </c>
      <c r="K31" s="37"/>
      <c r="L31" s="65" t="s">
        <v>134</v>
      </c>
      <c r="M31" s="37"/>
      <c r="N31" s="65" t="s">
        <v>133</v>
      </c>
      <c r="O31" s="37"/>
      <c r="P31" s="65" t="s">
        <v>133</v>
      </c>
      <c r="Q31" s="29"/>
      <c r="R31" s="31"/>
    </row>
    <row r="32" spans="2:18" ht="14.25">
      <c r="B32" s="43" t="s">
        <v>71</v>
      </c>
      <c r="C32" s="43"/>
      <c r="D32" s="44" t="s">
        <v>171</v>
      </c>
      <c r="E32" s="47"/>
      <c r="F32" s="50">
        <v>18204</v>
      </c>
      <c r="G32" s="46"/>
      <c r="H32" s="69">
        <v>112</v>
      </c>
      <c r="I32" s="27"/>
      <c r="J32" s="65" t="s">
        <v>133</v>
      </c>
      <c r="K32" s="37"/>
      <c r="L32" s="37" t="s">
        <v>47</v>
      </c>
      <c r="M32" s="37"/>
      <c r="N32" s="65" t="s">
        <v>133</v>
      </c>
      <c r="O32" s="37"/>
      <c r="P32" s="65" t="s">
        <v>133</v>
      </c>
      <c r="Q32" s="29"/>
      <c r="R32" s="31"/>
    </row>
    <row r="33" spans="2:18" ht="14.25">
      <c r="B33" s="43" t="s">
        <v>72</v>
      </c>
      <c r="C33" s="49"/>
      <c r="D33" s="44" t="s">
        <v>172</v>
      </c>
      <c r="E33" s="47"/>
      <c r="F33" s="50">
        <v>20662</v>
      </c>
      <c r="G33" s="46"/>
      <c r="H33" s="69">
        <v>113.5</v>
      </c>
      <c r="I33" s="27"/>
      <c r="J33" s="65" t="s">
        <v>133</v>
      </c>
      <c r="K33" s="37"/>
      <c r="L33" s="65" t="s">
        <v>133</v>
      </c>
      <c r="M33" s="37"/>
      <c r="N33" s="65" t="s">
        <v>133</v>
      </c>
      <c r="O33" s="37"/>
      <c r="P33" s="65" t="s">
        <v>133</v>
      </c>
      <c r="Q33" s="29"/>
      <c r="R33" s="31"/>
    </row>
    <row r="34" spans="2:18" ht="14.25">
      <c r="B34" s="43" t="s">
        <v>73</v>
      </c>
      <c r="C34" s="43"/>
      <c r="D34" s="44" t="s">
        <v>173</v>
      </c>
      <c r="E34" s="47"/>
      <c r="F34" s="50">
        <v>23451</v>
      </c>
      <c r="G34" s="46"/>
      <c r="H34" s="69">
        <v>113.5</v>
      </c>
      <c r="I34" s="27"/>
      <c r="J34" s="65" t="s">
        <v>133</v>
      </c>
      <c r="K34" s="37"/>
      <c r="L34" s="65" t="s">
        <v>133</v>
      </c>
      <c r="M34" s="37"/>
      <c r="N34" s="65" t="s">
        <v>133</v>
      </c>
      <c r="O34" s="37"/>
      <c r="P34" s="65" t="s">
        <v>133</v>
      </c>
      <c r="Q34" s="29"/>
      <c r="R34" s="31"/>
    </row>
    <row r="35" spans="2:18" ht="14.25">
      <c r="B35" s="43" t="s">
        <v>74</v>
      </c>
      <c r="C35" s="43"/>
      <c r="D35" s="44" t="s">
        <v>174</v>
      </c>
      <c r="E35" s="47"/>
      <c r="F35" s="50">
        <v>26500</v>
      </c>
      <c r="G35" s="46"/>
      <c r="H35" s="69">
        <v>113</v>
      </c>
      <c r="I35" s="64"/>
      <c r="J35" s="65" t="s">
        <v>133</v>
      </c>
      <c r="K35" s="37"/>
      <c r="L35" s="65" t="s">
        <v>133</v>
      </c>
      <c r="M35" s="37"/>
      <c r="N35" s="65" t="s">
        <v>133</v>
      </c>
      <c r="O35" s="37"/>
      <c r="P35" s="65" t="s">
        <v>133</v>
      </c>
      <c r="Q35" s="29"/>
      <c r="R35" s="31"/>
    </row>
    <row r="36" spans="2:18" ht="14.25">
      <c r="B36" s="43" t="s">
        <v>75</v>
      </c>
      <c r="C36" s="43"/>
      <c r="D36" s="44" t="s">
        <v>175</v>
      </c>
      <c r="E36" s="47"/>
      <c r="F36" s="45">
        <v>29945</v>
      </c>
      <c r="G36" s="46"/>
      <c r="H36" s="69">
        <v>113</v>
      </c>
      <c r="I36" s="27"/>
      <c r="J36" s="65" t="s">
        <v>133</v>
      </c>
      <c r="K36" s="37"/>
      <c r="L36" s="65" t="s">
        <v>133</v>
      </c>
      <c r="M36" s="37"/>
      <c r="N36" s="65" t="s">
        <v>133</v>
      </c>
      <c r="O36" s="37"/>
      <c r="P36" s="65" t="s">
        <v>133</v>
      </c>
      <c r="Q36" s="29"/>
      <c r="R36" s="31"/>
    </row>
    <row r="37" spans="2:18" ht="14.25">
      <c r="B37" s="43" t="s">
        <v>76</v>
      </c>
      <c r="C37" s="43"/>
      <c r="D37" s="44" t="s">
        <v>176</v>
      </c>
      <c r="E37" s="47"/>
      <c r="F37" s="45">
        <v>34137</v>
      </c>
      <c r="G37" s="46"/>
      <c r="H37" s="69">
        <v>114</v>
      </c>
      <c r="I37" s="27"/>
      <c r="J37" s="65" t="s">
        <v>133</v>
      </c>
      <c r="K37" s="37"/>
      <c r="L37" s="65" t="s">
        <v>133</v>
      </c>
      <c r="M37" s="37"/>
      <c r="N37" s="65" t="s">
        <v>133</v>
      </c>
      <c r="O37" s="37"/>
      <c r="P37" s="65" t="s">
        <v>133</v>
      </c>
      <c r="Q37" s="29"/>
      <c r="R37" s="31"/>
    </row>
    <row r="38" spans="2:18" ht="14.25">
      <c r="B38" s="43" t="s">
        <v>77</v>
      </c>
      <c r="C38" s="43"/>
      <c r="D38" s="44" t="s">
        <v>177</v>
      </c>
      <c r="E38" s="47"/>
      <c r="F38" s="45">
        <v>38916</v>
      </c>
      <c r="G38" s="46"/>
      <c r="H38" s="69">
        <v>114</v>
      </c>
      <c r="I38" s="27"/>
      <c r="J38" s="65" t="s">
        <v>133</v>
      </c>
      <c r="K38" s="37"/>
      <c r="L38" s="65" t="s">
        <v>133</v>
      </c>
      <c r="M38" s="37"/>
      <c r="N38" s="65" t="s">
        <v>133</v>
      </c>
      <c r="O38" s="37"/>
      <c r="P38" s="65" t="s">
        <v>133</v>
      </c>
      <c r="Q38" s="29"/>
      <c r="R38" s="31"/>
    </row>
    <row r="39" spans="2:18" ht="14.25">
      <c r="B39" s="43" t="s">
        <v>78</v>
      </c>
      <c r="C39" s="43"/>
      <c r="D39" s="44" t="s">
        <v>178</v>
      </c>
      <c r="E39" s="47"/>
      <c r="F39" s="45">
        <v>44364</v>
      </c>
      <c r="G39" s="46"/>
      <c r="H39" s="69">
        <v>114</v>
      </c>
      <c r="I39" s="27"/>
      <c r="J39" s="65" t="s">
        <v>133</v>
      </c>
      <c r="K39" s="37"/>
      <c r="L39" s="65" t="s">
        <v>133</v>
      </c>
      <c r="M39" s="37"/>
      <c r="N39" s="65" t="s">
        <v>133</v>
      </c>
      <c r="O39" s="37"/>
      <c r="P39" s="65" t="s">
        <v>133</v>
      </c>
      <c r="Q39" s="29"/>
      <c r="R39" s="31"/>
    </row>
    <row r="40" spans="2:18" ht="14.25">
      <c r="B40" s="43" t="s">
        <v>79</v>
      </c>
      <c r="C40" s="43"/>
      <c r="D40" s="44" t="s">
        <v>179</v>
      </c>
      <c r="E40" s="47"/>
      <c r="F40" s="45">
        <v>50575</v>
      </c>
      <c r="G40" s="46"/>
      <c r="H40" s="69">
        <v>114</v>
      </c>
      <c r="I40" s="27"/>
      <c r="J40" s="65" t="s">
        <v>133</v>
      </c>
      <c r="K40" s="37"/>
      <c r="L40" s="65" t="s">
        <v>133</v>
      </c>
      <c r="M40" s="37"/>
      <c r="N40" s="65" t="s">
        <v>133</v>
      </c>
      <c r="O40" s="37"/>
      <c r="P40" s="65" t="s">
        <v>133</v>
      </c>
      <c r="Q40" s="29"/>
      <c r="R40" s="31"/>
    </row>
    <row r="41" spans="2:18" ht="14.25">
      <c r="B41" s="43" t="s">
        <v>80</v>
      </c>
      <c r="C41" s="43"/>
      <c r="D41" s="44" t="s">
        <v>180</v>
      </c>
      <c r="E41" s="47"/>
      <c r="F41" s="45">
        <v>60690</v>
      </c>
      <c r="G41" s="46"/>
      <c r="H41" s="69">
        <v>120</v>
      </c>
      <c r="I41" s="27"/>
      <c r="J41" s="65" t="s">
        <v>133</v>
      </c>
      <c r="K41" s="37"/>
      <c r="L41" s="65" t="s">
        <v>133</v>
      </c>
      <c r="M41" s="37"/>
      <c r="N41" s="65" t="s">
        <v>133</v>
      </c>
      <c r="O41" s="37"/>
      <c r="P41" s="65" t="s">
        <v>133</v>
      </c>
      <c r="Q41" s="29"/>
      <c r="R41" s="31"/>
    </row>
    <row r="42" spans="2:18" ht="14.25">
      <c r="B42" s="43" t="s">
        <v>81</v>
      </c>
      <c r="C42" s="43"/>
      <c r="D42" s="44" t="s">
        <v>181</v>
      </c>
      <c r="E42" s="47"/>
      <c r="F42" s="45">
        <v>74952</v>
      </c>
      <c r="G42" s="46"/>
      <c r="H42" s="69">
        <v>123.5</v>
      </c>
      <c r="I42" s="27"/>
      <c r="J42" s="65" t="s">
        <v>133</v>
      </c>
      <c r="K42" s="37"/>
      <c r="L42" s="65" t="s">
        <v>133</v>
      </c>
      <c r="M42" s="37"/>
      <c r="N42" s="65" t="s">
        <v>133</v>
      </c>
      <c r="O42" s="37"/>
      <c r="P42" s="65" t="s">
        <v>133</v>
      </c>
      <c r="Q42" s="29"/>
      <c r="R42" s="31"/>
    </row>
    <row r="43" spans="2:18" ht="14.25">
      <c r="B43" s="43" t="s">
        <v>82</v>
      </c>
      <c r="C43" s="43"/>
      <c r="D43" s="44" t="s">
        <v>182</v>
      </c>
      <c r="E43" s="47"/>
      <c r="F43" s="45">
        <v>84321</v>
      </c>
      <c r="G43" s="46"/>
      <c r="H43" s="69">
        <v>112.5</v>
      </c>
      <c r="I43" s="27"/>
      <c r="J43" s="65" t="s">
        <v>133</v>
      </c>
      <c r="K43" s="37"/>
      <c r="L43" s="65" t="s">
        <v>133</v>
      </c>
      <c r="M43" s="37"/>
      <c r="N43" s="65" t="s">
        <v>133</v>
      </c>
      <c r="O43" s="37"/>
      <c r="P43" s="65" t="s">
        <v>133</v>
      </c>
      <c r="Q43" s="29"/>
      <c r="R43" s="31"/>
    </row>
    <row r="44" spans="2:18" ht="14.25">
      <c r="B44" s="43" t="s">
        <v>83</v>
      </c>
      <c r="C44" s="43"/>
      <c r="D44" s="44" t="s">
        <v>183</v>
      </c>
      <c r="E44" s="47"/>
      <c r="F44" s="45">
        <v>95114</v>
      </c>
      <c r="G44" s="46"/>
      <c r="H44" s="69">
        <v>112.8</v>
      </c>
      <c r="I44" s="27"/>
      <c r="J44" s="65" t="s">
        <v>133</v>
      </c>
      <c r="K44" s="37"/>
      <c r="L44" s="65" t="s">
        <v>133</v>
      </c>
      <c r="M44" s="37"/>
      <c r="N44" s="65" t="s">
        <v>133</v>
      </c>
      <c r="O44" s="37"/>
      <c r="P44" s="65" t="s">
        <v>134</v>
      </c>
      <c r="Q44" s="29"/>
      <c r="R44" s="31"/>
    </row>
    <row r="45" spans="2:18" ht="14.25">
      <c r="B45" s="43" t="s">
        <v>84</v>
      </c>
      <c r="C45" s="43"/>
      <c r="D45" s="44" t="s">
        <v>184</v>
      </c>
      <c r="E45" s="47"/>
      <c r="F45" s="45">
        <v>105577</v>
      </c>
      <c r="G45" s="46"/>
      <c r="H45" s="69">
        <v>111</v>
      </c>
      <c r="I45" s="27"/>
      <c r="J45" s="65" t="s">
        <v>133</v>
      </c>
      <c r="K45" s="37"/>
      <c r="L45" s="65" t="s">
        <v>133</v>
      </c>
      <c r="M45" s="37"/>
      <c r="N45" s="65" t="s">
        <v>133</v>
      </c>
      <c r="O45" s="37"/>
      <c r="P45" s="37" t="s">
        <v>185</v>
      </c>
      <c r="Q45" s="29"/>
      <c r="R45" s="31"/>
    </row>
    <row r="46" spans="2:18" ht="14.25">
      <c r="B46" s="43" t="s">
        <v>85</v>
      </c>
      <c r="C46" s="43"/>
      <c r="D46" s="44" t="s">
        <v>186</v>
      </c>
      <c r="E46" s="47"/>
      <c r="F46" s="45">
        <v>114340</v>
      </c>
      <c r="G46" s="46"/>
      <c r="H46" s="70">
        <v>108.3</v>
      </c>
      <c r="I46" s="27"/>
      <c r="J46" s="65" t="s">
        <v>133</v>
      </c>
      <c r="K46" s="37"/>
      <c r="L46" s="65" t="s">
        <v>133</v>
      </c>
      <c r="M46" s="37"/>
      <c r="N46" s="65" t="s">
        <v>133</v>
      </c>
      <c r="O46" s="37"/>
      <c r="P46" s="65" t="s">
        <v>133</v>
      </c>
      <c r="Q46" s="29"/>
      <c r="R46" s="31"/>
    </row>
    <row r="47" spans="2:18" ht="14.25">
      <c r="B47" s="43" t="s">
        <v>86</v>
      </c>
      <c r="C47" s="43"/>
      <c r="D47" s="44" t="s">
        <v>187</v>
      </c>
      <c r="E47" s="47"/>
      <c r="F47" s="45">
        <v>124173</v>
      </c>
      <c r="G47" s="46"/>
      <c r="H47" s="70">
        <v>108.6</v>
      </c>
      <c r="I47" s="27"/>
      <c r="J47" s="65" t="s">
        <v>133</v>
      </c>
      <c r="K47" s="37"/>
      <c r="L47" s="65" t="s">
        <v>133</v>
      </c>
      <c r="M47" s="37"/>
      <c r="N47" s="65" t="s">
        <v>133</v>
      </c>
      <c r="O47" s="37"/>
      <c r="P47" s="65" t="s">
        <v>133</v>
      </c>
      <c r="Q47" s="29"/>
      <c r="R47" s="31"/>
    </row>
    <row r="48" spans="2:18" ht="14.25">
      <c r="B48" s="43" t="s">
        <v>87</v>
      </c>
      <c r="C48" s="43"/>
      <c r="D48" s="44" t="s">
        <v>188</v>
      </c>
      <c r="E48" s="47"/>
      <c r="F48" s="45">
        <v>134976</v>
      </c>
      <c r="G48" s="46"/>
      <c r="H48" s="70">
        <v>108.7</v>
      </c>
      <c r="I48" s="27"/>
      <c r="J48" s="65" t="s">
        <v>133</v>
      </c>
      <c r="K48" s="37"/>
      <c r="L48" s="65" t="s">
        <v>133</v>
      </c>
      <c r="M48" s="37"/>
      <c r="N48" s="65" t="s">
        <v>133</v>
      </c>
      <c r="O48" s="37"/>
      <c r="P48" s="65" t="s">
        <v>133</v>
      </c>
      <c r="Q48" s="29"/>
      <c r="R48" s="31"/>
    </row>
    <row r="49" spans="2:18" ht="14.25">
      <c r="B49" s="43" t="s">
        <v>88</v>
      </c>
      <c r="C49" s="43"/>
      <c r="D49" s="44" t="s">
        <v>189</v>
      </c>
      <c r="E49" s="47"/>
      <c r="F49" s="45">
        <v>143345</v>
      </c>
      <c r="G49" s="46"/>
      <c r="H49" s="70">
        <v>106.2</v>
      </c>
      <c r="I49" s="27"/>
      <c r="J49" s="65" t="s">
        <v>133</v>
      </c>
      <c r="K49" s="37"/>
      <c r="L49" s="65" t="s">
        <v>133</v>
      </c>
      <c r="M49" s="37"/>
      <c r="N49" s="65" t="s">
        <v>133</v>
      </c>
      <c r="O49" s="37"/>
      <c r="P49" s="65" t="s">
        <v>133</v>
      </c>
      <c r="Q49" s="29"/>
      <c r="R49" s="31"/>
    </row>
    <row r="50" spans="2:18" ht="14.25">
      <c r="B50" s="43" t="s">
        <v>89</v>
      </c>
      <c r="C50" s="43"/>
      <c r="D50" s="44" t="s">
        <v>190</v>
      </c>
      <c r="E50" s="47"/>
      <c r="F50" s="45">
        <v>148649</v>
      </c>
      <c r="G50" s="46"/>
      <c r="H50" s="70">
        <v>103.7</v>
      </c>
      <c r="I50" s="27"/>
      <c r="J50" s="65" t="s">
        <v>133</v>
      </c>
      <c r="K50" s="37"/>
      <c r="L50" s="65" t="s">
        <v>134</v>
      </c>
      <c r="M50" s="37"/>
      <c r="N50" s="65" t="s">
        <v>133</v>
      </c>
      <c r="O50" s="37"/>
      <c r="P50" s="65" t="s">
        <v>133</v>
      </c>
      <c r="Q50" s="29"/>
      <c r="R50" s="31"/>
    </row>
    <row r="51" spans="2:18" ht="14.25">
      <c r="B51" s="43" t="s">
        <v>90</v>
      </c>
      <c r="C51" s="43"/>
      <c r="D51" s="44" t="s">
        <v>191</v>
      </c>
      <c r="E51" s="47"/>
      <c r="F51" s="45">
        <v>152960</v>
      </c>
      <c r="G51" s="46"/>
      <c r="H51" s="70">
        <v>102.9</v>
      </c>
      <c r="I51" s="27"/>
      <c r="J51" s="65" t="s">
        <v>133</v>
      </c>
      <c r="K51" s="37"/>
      <c r="L51" s="37" t="s">
        <v>48</v>
      </c>
      <c r="M51" s="37"/>
      <c r="N51" s="65" t="s">
        <v>134</v>
      </c>
      <c r="O51" s="37"/>
      <c r="P51" s="65" t="s">
        <v>133</v>
      </c>
      <c r="Q51" s="29"/>
      <c r="R51" s="31"/>
    </row>
    <row r="52" spans="2:18" ht="14.25">
      <c r="B52" s="43" t="s">
        <v>91</v>
      </c>
      <c r="C52" s="43"/>
      <c r="D52" s="44" t="s">
        <v>192</v>
      </c>
      <c r="E52" s="47"/>
      <c r="F52" s="45">
        <v>157396</v>
      </c>
      <c r="G52" s="46"/>
      <c r="H52" s="70">
        <v>102.9</v>
      </c>
      <c r="I52" s="27"/>
      <c r="J52" s="65" t="s">
        <v>133</v>
      </c>
      <c r="K52" s="37"/>
      <c r="L52" s="65" t="s">
        <v>133</v>
      </c>
      <c r="M52" s="37"/>
      <c r="N52" s="37" t="s">
        <v>114</v>
      </c>
      <c r="O52" s="37"/>
      <c r="P52" s="65" t="s">
        <v>133</v>
      </c>
      <c r="Q52" s="29"/>
      <c r="R52" s="31"/>
    </row>
    <row r="53" spans="2:18" ht="14.25">
      <c r="B53" s="51"/>
      <c r="C53" s="43"/>
      <c r="D53" s="52"/>
      <c r="E53" s="47"/>
      <c r="F53" s="44" t="s">
        <v>49</v>
      </c>
      <c r="G53" s="46"/>
      <c r="H53" s="47"/>
      <c r="I53" s="27"/>
      <c r="J53" s="65" t="s">
        <v>134</v>
      </c>
      <c r="K53" s="37"/>
      <c r="L53" s="65" t="s">
        <v>133</v>
      </c>
      <c r="M53" s="37"/>
      <c r="N53" s="28" t="s">
        <v>155</v>
      </c>
      <c r="O53" s="37"/>
      <c r="P53" s="65" t="s">
        <v>133</v>
      </c>
      <c r="Q53" s="29"/>
      <c r="R53" s="31"/>
    </row>
    <row r="54" spans="2:18" ht="14.25">
      <c r="B54" s="43" t="s">
        <v>92</v>
      </c>
      <c r="C54" s="43"/>
      <c r="D54" s="44" t="s">
        <v>193</v>
      </c>
      <c r="E54" s="47"/>
      <c r="F54" s="45">
        <v>126977</v>
      </c>
      <c r="G54" s="46"/>
      <c r="H54" s="70">
        <v>102</v>
      </c>
      <c r="I54" s="64" t="s">
        <v>194</v>
      </c>
      <c r="J54" s="37" t="s">
        <v>143</v>
      </c>
      <c r="K54" s="37"/>
      <c r="L54" s="65" t="s">
        <v>133</v>
      </c>
      <c r="M54" s="37"/>
      <c r="N54" s="65" t="s">
        <v>133</v>
      </c>
      <c r="O54" s="37"/>
      <c r="P54" s="65" t="s">
        <v>134</v>
      </c>
      <c r="Q54" s="29"/>
      <c r="R54" s="31"/>
    </row>
    <row r="55" spans="2:18" ht="14.25">
      <c r="B55" s="43" t="s">
        <v>93</v>
      </c>
      <c r="C55" s="43"/>
      <c r="D55" s="44" t="s">
        <v>195</v>
      </c>
      <c r="E55" s="47"/>
      <c r="F55" s="45">
        <v>129136</v>
      </c>
      <c r="G55" s="46"/>
      <c r="H55" s="70">
        <v>101.7</v>
      </c>
      <c r="I55" s="64" t="s">
        <v>196</v>
      </c>
      <c r="J55" s="37" t="s">
        <v>197</v>
      </c>
      <c r="K55" s="37"/>
      <c r="L55" s="65" t="s">
        <v>133</v>
      </c>
      <c r="M55" s="37"/>
      <c r="N55" s="65" t="s">
        <v>133</v>
      </c>
      <c r="O55" s="37"/>
      <c r="P55" s="75" t="s">
        <v>236</v>
      </c>
      <c r="Q55" s="29"/>
      <c r="R55" s="31"/>
    </row>
    <row r="56" spans="2:18" ht="14.25">
      <c r="B56" s="43" t="s">
        <v>94</v>
      </c>
      <c r="C56" s="43"/>
      <c r="D56" s="44" t="s">
        <v>198</v>
      </c>
      <c r="E56" s="47"/>
      <c r="F56" s="45">
        <v>130944</v>
      </c>
      <c r="G56" s="46"/>
      <c r="H56" s="70">
        <v>101.4</v>
      </c>
      <c r="I56" s="64" t="s">
        <v>53</v>
      </c>
      <c r="J56" s="65" t="s">
        <v>133</v>
      </c>
      <c r="K56" s="37"/>
      <c r="L56" s="65" t="s">
        <v>133</v>
      </c>
      <c r="M56" s="37"/>
      <c r="N56" s="65" t="s">
        <v>133</v>
      </c>
      <c r="O56" s="37"/>
      <c r="P56" s="65" t="s">
        <v>133</v>
      </c>
      <c r="Q56" s="29"/>
      <c r="R56" s="31"/>
    </row>
    <row r="57" spans="2:18" ht="14.25">
      <c r="B57" s="43" t="s">
        <v>95</v>
      </c>
      <c r="C57" s="43" t="s">
        <v>199</v>
      </c>
      <c r="D57" s="44" t="s">
        <v>200</v>
      </c>
      <c r="E57" s="47"/>
      <c r="F57" s="45">
        <v>136444</v>
      </c>
      <c r="G57" s="46"/>
      <c r="H57" s="70">
        <v>104.2</v>
      </c>
      <c r="I57" s="27"/>
      <c r="J57" s="65" t="s">
        <v>133</v>
      </c>
      <c r="K57" s="37"/>
      <c r="L57" s="65" t="s">
        <v>133</v>
      </c>
      <c r="M57" s="37"/>
      <c r="N57" s="65" t="s">
        <v>133</v>
      </c>
      <c r="O57" s="37"/>
      <c r="P57" s="65" t="s">
        <v>133</v>
      </c>
      <c r="Q57" s="29"/>
      <c r="R57" s="31"/>
    </row>
    <row r="58" spans="2:18" ht="14.25">
      <c r="B58" s="43" t="s">
        <v>96</v>
      </c>
      <c r="C58" s="43"/>
      <c r="D58" s="98" t="s">
        <v>201</v>
      </c>
      <c r="E58" s="47"/>
      <c r="F58" s="45">
        <v>140674</v>
      </c>
      <c r="G58" s="46"/>
      <c r="H58" s="69">
        <v>103.1</v>
      </c>
      <c r="I58" s="27"/>
      <c r="J58" s="65" t="s">
        <v>133</v>
      </c>
      <c r="K58" s="37"/>
      <c r="L58" s="65" t="s">
        <v>133</v>
      </c>
      <c r="M58" s="37"/>
      <c r="N58" s="65" t="s">
        <v>133</v>
      </c>
      <c r="O58" s="37"/>
      <c r="P58" s="65" t="s">
        <v>133</v>
      </c>
      <c r="Q58" s="29"/>
      <c r="R58" s="31"/>
    </row>
    <row r="59" spans="2:18" ht="14.25">
      <c r="B59" s="43" t="s">
        <v>97</v>
      </c>
      <c r="C59" s="43"/>
      <c r="D59" s="98" t="s">
        <v>202</v>
      </c>
      <c r="E59" s="47"/>
      <c r="F59" s="45">
        <v>145475</v>
      </c>
      <c r="G59" s="46"/>
      <c r="H59" s="70">
        <v>103.4</v>
      </c>
      <c r="I59" s="27"/>
      <c r="J59" s="65" t="s">
        <v>133</v>
      </c>
      <c r="K59" s="37"/>
      <c r="L59" s="65" t="s">
        <v>133</v>
      </c>
      <c r="M59" s="37"/>
      <c r="N59" s="65" t="s">
        <v>133</v>
      </c>
      <c r="O59" s="37"/>
      <c r="P59" s="65" t="s">
        <v>133</v>
      </c>
      <c r="Q59" s="29"/>
      <c r="R59" s="31"/>
    </row>
    <row r="60" spans="2:18" ht="14.25">
      <c r="B60" s="43" t="s">
        <v>98</v>
      </c>
      <c r="C60" s="43"/>
      <c r="D60" s="98" t="s">
        <v>203</v>
      </c>
      <c r="E60" s="47"/>
      <c r="F60" s="45">
        <v>149966</v>
      </c>
      <c r="G60" s="46"/>
      <c r="H60" s="69">
        <v>103.1</v>
      </c>
      <c r="I60" s="27"/>
      <c r="J60" s="65" t="s">
        <v>133</v>
      </c>
      <c r="K60" s="37"/>
      <c r="L60" s="65" t="s">
        <v>133</v>
      </c>
      <c r="M60" s="37"/>
      <c r="N60" s="65" t="s">
        <v>133</v>
      </c>
      <c r="O60" s="37"/>
      <c r="P60" s="65" t="s">
        <v>133</v>
      </c>
      <c r="Q60" s="29"/>
      <c r="R60" s="31"/>
    </row>
    <row r="61" spans="2:18" ht="14.25">
      <c r="B61" s="43" t="s">
        <v>99</v>
      </c>
      <c r="C61" s="43"/>
      <c r="D61" s="98" t="s">
        <v>204</v>
      </c>
      <c r="E61" s="47"/>
      <c r="F61" s="45">
        <v>153265</v>
      </c>
      <c r="G61" s="46"/>
      <c r="H61" s="69">
        <v>102.2</v>
      </c>
      <c r="I61" s="27"/>
      <c r="J61" s="65" t="s">
        <v>133</v>
      </c>
      <c r="K61" s="37"/>
      <c r="L61" s="65" t="s">
        <v>133</v>
      </c>
      <c r="M61" s="37"/>
      <c r="N61" s="65" t="s">
        <v>133</v>
      </c>
      <c r="O61" s="37"/>
      <c r="P61" s="65" t="s">
        <v>133</v>
      </c>
      <c r="Q61" s="29"/>
      <c r="R61" s="31"/>
    </row>
    <row r="62" spans="2:18" ht="14.25">
      <c r="B62" s="43" t="s">
        <v>100</v>
      </c>
      <c r="C62" s="43"/>
      <c r="D62" s="98" t="s">
        <v>205</v>
      </c>
      <c r="E62" s="47"/>
      <c r="F62" s="45">
        <v>155717</v>
      </c>
      <c r="G62" s="46"/>
      <c r="H62" s="69">
        <v>101.6</v>
      </c>
      <c r="I62" s="27"/>
      <c r="J62" s="65" t="s">
        <v>133</v>
      </c>
      <c r="K62" s="37"/>
      <c r="L62" s="65" t="s">
        <v>133</v>
      </c>
      <c r="M62" s="37"/>
      <c r="N62" s="65" t="s">
        <v>133</v>
      </c>
      <c r="O62" s="37"/>
      <c r="P62" s="65" t="s">
        <v>133</v>
      </c>
      <c r="Q62" s="29"/>
      <c r="R62" s="31"/>
    </row>
    <row r="63" spans="2:18" ht="14.25">
      <c r="B63" s="43" t="s">
        <v>101</v>
      </c>
      <c r="C63" s="43"/>
      <c r="D63" s="98" t="s">
        <v>206</v>
      </c>
      <c r="E63" s="47"/>
      <c r="F63" s="45">
        <v>157274</v>
      </c>
      <c r="G63" s="46"/>
      <c r="H63" s="69">
        <v>101</v>
      </c>
      <c r="I63" s="27"/>
      <c r="J63" s="65" t="s">
        <v>133</v>
      </c>
      <c r="K63" s="37"/>
      <c r="L63" s="65" t="s">
        <v>133</v>
      </c>
      <c r="M63" s="37"/>
      <c r="N63" s="65" t="s">
        <v>133</v>
      </c>
      <c r="O63" s="37"/>
      <c r="P63" s="65" t="s">
        <v>133</v>
      </c>
      <c r="Q63" s="29"/>
      <c r="R63" s="31"/>
    </row>
    <row r="64" spans="2:18" ht="14.25">
      <c r="B64" s="43" t="s">
        <v>102</v>
      </c>
      <c r="C64" s="43"/>
      <c r="D64" s="98" t="s">
        <v>207</v>
      </c>
      <c r="E64" s="47"/>
      <c r="F64" s="45">
        <v>158375</v>
      </c>
      <c r="G64" s="46"/>
      <c r="H64" s="69">
        <v>100.7</v>
      </c>
      <c r="I64" s="27"/>
      <c r="J64" s="65" t="s">
        <v>133</v>
      </c>
      <c r="K64" s="37"/>
      <c r="L64" s="65" t="s">
        <v>133</v>
      </c>
      <c r="M64" s="37"/>
      <c r="N64" s="65" t="s">
        <v>133</v>
      </c>
      <c r="O64" s="37"/>
      <c r="P64" s="65" t="s">
        <v>133</v>
      </c>
      <c r="Q64" s="29"/>
      <c r="R64" s="31"/>
    </row>
    <row r="65" spans="2:18" ht="14.25">
      <c r="B65" s="43" t="s">
        <v>103</v>
      </c>
      <c r="C65" s="43"/>
      <c r="D65" s="98" t="s">
        <v>208</v>
      </c>
      <c r="E65" s="47"/>
      <c r="F65" s="45">
        <v>161859</v>
      </c>
      <c r="G65" s="46"/>
      <c r="H65" s="69">
        <v>102.2</v>
      </c>
      <c r="I65" s="27"/>
      <c r="J65" s="65" t="s">
        <v>133</v>
      </c>
      <c r="K65" s="37"/>
      <c r="L65" s="65" t="s">
        <v>133</v>
      </c>
      <c r="M65" s="37"/>
      <c r="N65" s="65" t="s">
        <v>133</v>
      </c>
      <c r="O65" s="37"/>
      <c r="P65" s="65" t="s">
        <v>133</v>
      </c>
      <c r="Q65" s="29"/>
      <c r="R65" s="31"/>
    </row>
    <row r="66" spans="2:18" ht="14.25">
      <c r="B66" s="43" t="s">
        <v>104</v>
      </c>
      <c r="C66" s="43"/>
      <c r="D66" s="44" t="s">
        <v>209</v>
      </c>
      <c r="E66" s="47"/>
      <c r="F66" s="45">
        <v>163316</v>
      </c>
      <c r="G66" s="46"/>
      <c r="H66" s="69">
        <v>100.9</v>
      </c>
      <c r="I66" s="27"/>
      <c r="J66" s="65" t="s">
        <v>133</v>
      </c>
      <c r="K66" s="37"/>
      <c r="L66" s="65" t="s">
        <v>133</v>
      </c>
      <c r="M66" s="37"/>
      <c r="N66" s="65" t="s">
        <v>133</v>
      </c>
      <c r="O66" s="37"/>
      <c r="P66" s="65" t="s">
        <v>133</v>
      </c>
      <c r="Q66" s="29"/>
      <c r="R66" s="31"/>
    </row>
    <row r="67" spans="2:18" ht="14.25">
      <c r="B67" s="43" t="s">
        <v>105</v>
      </c>
      <c r="C67" s="43"/>
      <c r="D67" s="44" t="s">
        <v>210</v>
      </c>
      <c r="E67" s="47"/>
      <c r="F67" s="45">
        <v>163806</v>
      </c>
      <c r="G67" s="46"/>
      <c r="H67" s="69">
        <v>100.3</v>
      </c>
      <c r="I67" s="27"/>
      <c r="J67" s="65" t="s">
        <v>133</v>
      </c>
      <c r="K67" s="37"/>
      <c r="L67" s="65" t="s">
        <v>133</v>
      </c>
      <c r="M67" s="37"/>
      <c r="N67" s="65" t="s">
        <v>133</v>
      </c>
      <c r="O67" s="37"/>
      <c r="P67" s="65" t="s">
        <v>133</v>
      </c>
      <c r="Q67" s="29"/>
      <c r="R67" s="31"/>
    </row>
    <row r="68" spans="2:18" ht="14.25">
      <c r="B68" s="43" t="s">
        <v>106</v>
      </c>
      <c r="C68" s="43"/>
      <c r="D68" s="44" t="s">
        <v>211</v>
      </c>
      <c r="E68" s="47"/>
      <c r="F68" s="45">
        <v>163970</v>
      </c>
      <c r="G68" s="46"/>
      <c r="H68" s="69">
        <v>100.1</v>
      </c>
      <c r="I68" s="27"/>
      <c r="J68" s="65" t="s">
        <v>133</v>
      </c>
      <c r="K68" s="37"/>
      <c r="L68" s="65" t="s">
        <v>133</v>
      </c>
      <c r="M68" s="37"/>
      <c r="N68" s="65" t="s">
        <v>133</v>
      </c>
      <c r="O68" s="37"/>
      <c r="P68" s="65" t="s">
        <v>133</v>
      </c>
      <c r="Q68" s="29"/>
      <c r="R68" s="31"/>
    </row>
    <row r="69" spans="2:18" ht="14.25">
      <c r="B69" s="43" t="s">
        <v>107</v>
      </c>
      <c r="C69" s="43"/>
      <c r="D69" s="44" t="s">
        <v>212</v>
      </c>
      <c r="E69" s="47"/>
      <c r="F69" s="45">
        <v>163970</v>
      </c>
      <c r="G69" s="46"/>
      <c r="H69" s="69">
        <v>100</v>
      </c>
      <c r="I69" s="27"/>
      <c r="J69" s="65" t="s">
        <v>133</v>
      </c>
      <c r="K69" s="37"/>
      <c r="L69" s="65" t="s">
        <v>133</v>
      </c>
      <c r="M69" s="37"/>
      <c r="N69" s="65" t="s">
        <v>133</v>
      </c>
      <c r="O69" s="37"/>
      <c r="P69" s="65" t="s">
        <v>133</v>
      </c>
      <c r="Q69" s="29"/>
      <c r="R69" s="31"/>
    </row>
    <row r="70" spans="2:18" ht="14.25">
      <c r="B70" s="43" t="s">
        <v>108</v>
      </c>
      <c r="C70" s="43"/>
      <c r="D70" s="44" t="s">
        <v>213</v>
      </c>
      <c r="E70" s="47"/>
      <c r="F70" s="45">
        <v>163970</v>
      </c>
      <c r="G70" s="46"/>
      <c r="H70" s="69">
        <v>100</v>
      </c>
      <c r="I70" s="27"/>
      <c r="J70" s="65" t="s">
        <v>133</v>
      </c>
      <c r="K70" s="37"/>
      <c r="L70" s="65" t="s">
        <v>133</v>
      </c>
      <c r="M70" s="37"/>
      <c r="N70" s="65" t="s">
        <v>133</v>
      </c>
      <c r="O70" s="37"/>
      <c r="P70" s="65" t="s">
        <v>133</v>
      </c>
      <c r="Q70" s="29"/>
      <c r="R70" s="31"/>
    </row>
    <row r="71" spans="2:18" ht="14.25">
      <c r="B71" s="43" t="s">
        <v>109</v>
      </c>
      <c r="C71" s="43"/>
      <c r="D71" s="44" t="s">
        <v>214</v>
      </c>
      <c r="E71" s="47"/>
      <c r="F71" s="45">
        <v>162490</v>
      </c>
      <c r="G71" s="46"/>
      <c r="H71" s="69">
        <v>99.1</v>
      </c>
      <c r="I71" s="27"/>
      <c r="J71" s="65" t="s">
        <v>133</v>
      </c>
      <c r="K71" s="37"/>
      <c r="L71" s="65" t="s">
        <v>133</v>
      </c>
      <c r="M71" s="37"/>
      <c r="N71" s="65" t="s">
        <v>133</v>
      </c>
      <c r="O71" s="37"/>
      <c r="P71" s="65" t="s">
        <v>133</v>
      </c>
      <c r="Q71" s="29"/>
      <c r="R71" s="31"/>
    </row>
    <row r="72" spans="2:18" ht="14.25">
      <c r="B72" s="43" t="s">
        <v>110</v>
      </c>
      <c r="C72" s="43"/>
      <c r="D72" s="44" t="s">
        <v>215</v>
      </c>
      <c r="E72" s="47"/>
      <c r="F72" s="45">
        <v>162170</v>
      </c>
      <c r="G72" s="46"/>
      <c r="H72" s="69">
        <v>99.8</v>
      </c>
      <c r="I72" s="27"/>
      <c r="J72" s="65" t="s">
        <v>133</v>
      </c>
      <c r="K72" s="37"/>
      <c r="L72" s="65" t="s">
        <v>133</v>
      </c>
      <c r="M72" s="37"/>
      <c r="N72" s="65" t="s">
        <v>133</v>
      </c>
      <c r="O72" s="37"/>
      <c r="P72" s="65" t="s">
        <v>133</v>
      </c>
      <c r="Q72" s="29"/>
      <c r="R72" s="31"/>
    </row>
    <row r="73" spans="2:18" ht="14.25">
      <c r="B73" s="43" t="s">
        <v>111</v>
      </c>
      <c r="C73" s="43"/>
      <c r="D73" s="44" t="s">
        <v>216</v>
      </c>
      <c r="E73" s="47"/>
      <c r="F73" s="45">
        <v>162170</v>
      </c>
      <c r="G73" s="46"/>
      <c r="H73" s="69">
        <v>100</v>
      </c>
      <c r="I73" s="27"/>
      <c r="J73" s="65" t="s">
        <v>133</v>
      </c>
      <c r="K73" s="37"/>
      <c r="L73" s="65" t="s">
        <v>133</v>
      </c>
      <c r="M73" s="37"/>
      <c r="N73" s="65" t="s">
        <v>133</v>
      </c>
      <c r="O73" s="37"/>
      <c r="P73" s="65" t="s">
        <v>133</v>
      </c>
      <c r="Q73" s="29"/>
      <c r="R73" s="31"/>
    </row>
    <row r="74" spans="2:18" ht="14.25">
      <c r="B74" s="43" t="s">
        <v>112</v>
      </c>
      <c r="C74" s="43"/>
      <c r="D74" s="44" t="s">
        <v>217</v>
      </c>
      <c r="E74" s="47"/>
      <c r="F74" s="45">
        <v>162170</v>
      </c>
      <c r="G74" s="46"/>
      <c r="H74" s="72">
        <v>100</v>
      </c>
      <c r="I74" s="27"/>
      <c r="J74" s="65" t="s">
        <v>133</v>
      </c>
      <c r="K74" s="37"/>
      <c r="L74" s="65" t="s">
        <v>133</v>
      </c>
      <c r="M74" s="37"/>
      <c r="N74" s="65" t="s">
        <v>133</v>
      </c>
      <c r="O74" s="37"/>
      <c r="P74" s="65" t="s">
        <v>133</v>
      </c>
      <c r="Q74" s="29"/>
      <c r="R74" s="31"/>
    </row>
    <row r="75" spans="2:18" ht="14.25">
      <c r="B75" s="43" t="s">
        <v>113</v>
      </c>
      <c r="C75" s="43"/>
      <c r="D75" s="44" t="s">
        <v>218</v>
      </c>
      <c r="E75" s="47"/>
      <c r="F75" s="45">
        <v>162170</v>
      </c>
      <c r="G75" s="46"/>
      <c r="H75" s="72">
        <v>100</v>
      </c>
      <c r="I75" s="27"/>
      <c r="J75" s="65" t="s">
        <v>133</v>
      </c>
      <c r="K75" s="37"/>
      <c r="L75" s="65" t="s">
        <v>133</v>
      </c>
      <c r="M75" s="37"/>
      <c r="N75" s="65" t="s">
        <v>133</v>
      </c>
      <c r="O75" s="37"/>
      <c r="P75" s="65" t="s">
        <v>133</v>
      </c>
      <c r="Q75" s="29"/>
      <c r="R75" s="31"/>
    </row>
    <row r="76" spans="2:18" ht="14.25">
      <c r="B76" s="43" t="s">
        <v>116</v>
      </c>
      <c r="C76" s="43"/>
      <c r="D76" s="52" t="s">
        <v>219</v>
      </c>
      <c r="E76" s="47"/>
      <c r="F76" s="48">
        <v>162170</v>
      </c>
      <c r="G76" s="46"/>
      <c r="H76" s="71">
        <v>100</v>
      </c>
      <c r="I76" s="27"/>
      <c r="J76" s="65" t="s">
        <v>133</v>
      </c>
      <c r="K76" s="37"/>
      <c r="L76" s="65" t="s">
        <v>133</v>
      </c>
      <c r="M76" s="37"/>
      <c r="N76" s="65" t="s">
        <v>133</v>
      </c>
      <c r="O76" s="37"/>
      <c r="P76" s="65" t="s">
        <v>133</v>
      </c>
      <c r="Q76" s="29"/>
      <c r="R76" s="31"/>
    </row>
    <row r="77" spans="2:18" ht="14.25">
      <c r="B77" s="43" t="s">
        <v>117</v>
      </c>
      <c r="C77" s="43"/>
      <c r="D77" s="52" t="s">
        <v>132</v>
      </c>
      <c r="E77" s="47"/>
      <c r="F77" s="48">
        <v>162170</v>
      </c>
      <c r="G77" s="46"/>
      <c r="H77" s="69">
        <v>100</v>
      </c>
      <c r="I77" s="27"/>
      <c r="J77" s="65" t="s">
        <v>133</v>
      </c>
      <c r="K77" s="37"/>
      <c r="L77" s="65" t="s">
        <v>133</v>
      </c>
      <c r="M77" s="37"/>
      <c r="N77" s="65" t="s">
        <v>133</v>
      </c>
      <c r="O77" s="37"/>
      <c r="P77" s="65" t="s">
        <v>133</v>
      </c>
      <c r="Q77" s="29"/>
      <c r="R77" s="31"/>
    </row>
    <row r="78" spans="2:18" ht="14.25">
      <c r="B78" s="43" t="s">
        <v>118</v>
      </c>
      <c r="C78" s="43"/>
      <c r="D78" s="100" t="s">
        <v>220</v>
      </c>
      <c r="E78" s="47"/>
      <c r="F78" s="48">
        <v>162170</v>
      </c>
      <c r="G78" s="46"/>
      <c r="H78" s="72">
        <v>100</v>
      </c>
      <c r="I78" s="27"/>
      <c r="J78" s="65" t="s">
        <v>133</v>
      </c>
      <c r="K78" s="37"/>
      <c r="L78" s="65" t="s">
        <v>133</v>
      </c>
      <c r="M78" s="37"/>
      <c r="N78" s="65" t="s">
        <v>133</v>
      </c>
      <c r="O78" s="37"/>
      <c r="P78" s="65" t="s">
        <v>133</v>
      </c>
      <c r="Q78" s="29"/>
      <c r="R78" s="31"/>
    </row>
    <row r="79" spans="2:18" ht="14.25">
      <c r="B79" s="43" t="s">
        <v>224</v>
      </c>
      <c r="C79" s="43"/>
      <c r="D79" s="100" t="s">
        <v>221</v>
      </c>
      <c r="E79" s="47"/>
      <c r="F79" s="48">
        <v>162170</v>
      </c>
      <c r="G79" s="46"/>
      <c r="H79" s="72">
        <v>100</v>
      </c>
      <c r="I79" s="27"/>
      <c r="J79" s="65" t="s">
        <v>133</v>
      </c>
      <c r="K79" s="37"/>
      <c r="L79" s="65" t="s">
        <v>133</v>
      </c>
      <c r="M79" s="37"/>
      <c r="N79" s="65" t="s">
        <v>133</v>
      </c>
      <c r="O79" s="37"/>
      <c r="P79" s="65" t="s">
        <v>133</v>
      </c>
      <c r="Q79" s="29"/>
      <c r="R79" s="31"/>
    </row>
    <row r="80" spans="2:18" ht="14.25">
      <c r="B80" s="99" t="s">
        <v>225</v>
      </c>
      <c r="C80" s="43"/>
      <c r="D80" s="101" t="s">
        <v>223</v>
      </c>
      <c r="E80" s="47"/>
      <c r="F80" s="48">
        <v>162170</v>
      </c>
      <c r="G80" s="46"/>
      <c r="H80" s="72">
        <v>100</v>
      </c>
      <c r="I80" s="27"/>
      <c r="J80" s="65" t="s">
        <v>133</v>
      </c>
      <c r="K80" s="37"/>
      <c r="L80" s="65" t="s">
        <v>133</v>
      </c>
      <c r="M80" s="37"/>
      <c r="N80" s="65" t="s">
        <v>133</v>
      </c>
      <c r="O80" s="37"/>
      <c r="P80" s="65" t="s">
        <v>133</v>
      </c>
      <c r="Q80" s="29"/>
      <c r="R80" s="31"/>
    </row>
    <row r="81" spans="2:18" ht="14.25">
      <c r="B81" s="99" t="s">
        <v>231</v>
      </c>
      <c r="C81" s="43"/>
      <c r="D81" s="101" t="s">
        <v>230</v>
      </c>
      <c r="E81" s="47"/>
      <c r="F81" s="48">
        <v>162170</v>
      </c>
      <c r="G81" s="46"/>
      <c r="H81" s="72">
        <v>100</v>
      </c>
      <c r="I81" s="27"/>
      <c r="J81" s="65" t="s">
        <v>235</v>
      </c>
      <c r="K81" s="37"/>
      <c r="L81" s="65" t="s">
        <v>235</v>
      </c>
      <c r="M81" s="37"/>
      <c r="N81" s="65" t="s">
        <v>235</v>
      </c>
      <c r="O81" s="37"/>
      <c r="P81" s="65" t="s">
        <v>235</v>
      </c>
      <c r="Q81" s="29"/>
      <c r="R81" s="31"/>
    </row>
    <row r="82" spans="1:18" ht="14.25">
      <c r="A82" s="29"/>
      <c r="B82" s="66" t="s">
        <v>232</v>
      </c>
      <c r="C82" s="102"/>
      <c r="D82" s="67" t="s">
        <v>233</v>
      </c>
      <c r="E82" s="73"/>
      <c r="F82" s="61">
        <v>158704</v>
      </c>
      <c r="G82" s="35"/>
      <c r="H82" s="74">
        <f>F82/F81*100</f>
        <v>97.86273663439601</v>
      </c>
      <c r="I82" s="73"/>
      <c r="J82" s="15" t="s">
        <v>234</v>
      </c>
      <c r="K82" s="33"/>
      <c r="L82" s="15" t="s">
        <v>234</v>
      </c>
      <c r="M82" s="33"/>
      <c r="N82" s="15" t="s">
        <v>234</v>
      </c>
      <c r="O82" s="33"/>
      <c r="P82" s="15" t="s">
        <v>234</v>
      </c>
      <c r="Q82" s="35"/>
      <c r="R82" s="31"/>
    </row>
    <row r="83" spans="2:3" ht="14.25">
      <c r="B83" s="17" t="s">
        <v>119</v>
      </c>
      <c r="C83" s="17"/>
    </row>
    <row r="84" spans="2:3" ht="14.25">
      <c r="B84" s="17" t="s">
        <v>120</v>
      </c>
      <c r="C84" s="17"/>
    </row>
    <row r="85" spans="3:13" ht="14.25">
      <c r="C85" s="17"/>
      <c r="M85" s="17" t="s">
        <v>226</v>
      </c>
    </row>
    <row r="86" spans="2:3" ht="14.25">
      <c r="B86" s="17"/>
      <c r="C86" s="17"/>
    </row>
    <row r="87" spans="2:3" ht="14.25">
      <c r="B87" s="17"/>
      <c r="C87" s="17"/>
    </row>
    <row r="88" spans="2:3" ht="14.25">
      <c r="B88" s="17"/>
      <c r="C88" s="17"/>
    </row>
    <row r="89" spans="2:3" ht="14.25">
      <c r="B89" s="17"/>
      <c r="C89" s="17"/>
    </row>
    <row r="90" spans="2:3" ht="14.25">
      <c r="B90" s="17"/>
      <c r="C90" s="17"/>
    </row>
    <row r="91" spans="2:3" ht="14.25">
      <c r="B91" s="17"/>
      <c r="C91" s="17"/>
    </row>
    <row r="92" spans="2:3" ht="14.25">
      <c r="B92" s="17"/>
      <c r="C92" s="17"/>
    </row>
    <row r="93" spans="2:3" ht="14.25">
      <c r="B93" s="17"/>
      <c r="C93" s="17"/>
    </row>
    <row r="94" spans="2:3" ht="14.25">
      <c r="B94" s="17"/>
      <c r="C94" s="17"/>
    </row>
    <row r="95" spans="2:3" ht="14.25">
      <c r="B95" s="17"/>
      <c r="C95" s="17"/>
    </row>
    <row r="96" spans="2:3" ht="14.25">
      <c r="B96" s="17"/>
      <c r="C96" s="17"/>
    </row>
    <row r="97" spans="2:3" ht="14.25">
      <c r="B97" s="17"/>
      <c r="C97" s="17"/>
    </row>
    <row r="98" spans="2:3" ht="14.25">
      <c r="B98" s="17"/>
      <c r="C98" s="17"/>
    </row>
    <row r="99" spans="2:3" ht="14.25">
      <c r="B99" s="17"/>
      <c r="C99" s="17"/>
    </row>
    <row r="100" spans="2:3" ht="14.25">
      <c r="B100" s="17"/>
      <c r="C100" s="17"/>
    </row>
    <row r="101" spans="2:3" ht="14.25">
      <c r="B101" s="17"/>
      <c r="C101" s="17"/>
    </row>
    <row r="102" spans="2:3" ht="14.25">
      <c r="B102" s="17"/>
      <c r="C102" s="17"/>
    </row>
    <row r="103" spans="2:3" ht="14.25">
      <c r="B103" s="17"/>
      <c r="C103" s="17"/>
    </row>
    <row r="104" spans="2:3" ht="14.25">
      <c r="B104" s="17"/>
      <c r="C104" s="17"/>
    </row>
    <row r="105" spans="2:3" ht="14.25">
      <c r="B105" s="17"/>
      <c r="C105" s="17"/>
    </row>
    <row r="106" spans="2:3" ht="14.25">
      <c r="B106" s="17"/>
      <c r="C106" s="17"/>
    </row>
    <row r="107" spans="2:3" ht="14.25">
      <c r="B107" s="17"/>
      <c r="C107" s="17"/>
    </row>
    <row r="108" spans="2:3" ht="14.25">
      <c r="B108" s="17"/>
      <c r="C108" s="17"/>
    </row>
    <row r="109" spans="2:3" ht="14.25">
      <c r="B109" s="17"/>
      <c r="C109" s="17"/>
    </row>
    <row r="110" spans="2:3" ht="14.25">
      <c r="B110" s="17"/>
      <c r="C110" s="17"/>
    </row>
    <row r="111" spans="2:3" ht="14.25">
      <c r="B111" s="17"/>
      <c r="C111" s="17"/>
    </row>
    <row r="112" spans="2:3" ht="14.25">
      <c r="B112" s="17"/>
      <c r="C112" s="17"/>
    </row>
    <row r="113" spans="2:3" ht="14.25">
      <c r="B113" s="17"/>
      <c r="C113" s="17"/>
    </row>
    <row r="114" spans="2:3" ht="14.25">
      <c r="B114" s="17"/>
      <c r="C114" s="17"/>
    </row>
    <row r="115" spans="2:3" ht="14.25">
      <c r="B115" s="17"/>
      <c r="C115" s="17"/>
    </row>
    <row r="116" spans="2:3" ht="14.25">
      <c r="B116" s="17"/>
      <c r="C116" s="17"/>
    </row>
    <row r="117" spans="2:3" ht="14.25">
      <c r="B117" s="17"/>
      <c r="C117" s="17"/>
    </row>
    <row r="118" spans="2:3" ht="14.25">
      <c r="B118" s="17"/>
      <c r="C118" s="17"/>
    </row>
    <row r="119" spans="2:3" ht="14.25">
      <c r="B119" s="17"/>
      <c r="C119" s="17"/>
    </row>
    <row r="120" spans="2:3" ht="14.25">
      <c r="B120" s="17"/>
      <c r="C120" s="17"/>
    </row>
    <row r="121" spans="2:3" ht="14.25">
      <c r="B121" s="17"/>
      <c r="C121" s="17"/>
    </row>
    <row r="122" spans="2:3" ht="14.25">
      <c r="B122" s="17"/>
      <c r="C122" s="17"/>
    </row>
    <row r="123" spans="2:3" ht="14.25">
      <c r="B123" s="17"/>
      <c r="C123" s="17"/>
    </row>
    <row r="124" spans="2:3" ht="14.25">
      <c r="B124" s="17"/>
      <c r="C124" s="17"/>
    </row>
    <row r="125" spans="2:3" ht="14.25">
      <c r="B125" s="17"/>
      <c r="C125" s="17"/>
    </row>
    <row r="126" spans="2:3" ht="14.25">
      <c r="B126" s="17"/>
      <c r="C126" s="17"/>
    </row>
    <row r="127" spans="2:3" ht="14.25">
      <c r="B127" s="17"/>
      <c r="C127" s="17"/>
    </row>
    <row r="128" spans="2:3" ht="14.25">
      <c r="B128" s="17"/>
      <c r="C128" s="17"/>
    </row>
    <row r="129" spans="2:3" ht="14.25">
      <c r="B129" s="17"/>
      <c r="C129" s="17"/>
    </row>
    <row r="130" spans="2:3" ht="14.25">
      <c r="B130" s="17"/>
      <c r="C130" s="17"/>
    </row>
    <row r="131" spans="2:3" ht="14.25">
      <c r="B131" s="17"/>
      <c r="C131" s="17"/>
    </row>
    <row r="132" spans="2:3" ht="14.25">
      <c r="B132" s="17"/>
      <c r="C132" s="17"/>
    </row>
    <row r="133" spans="2:3" ht="14.25">
      <c r="B133" s="17"/>
      <c r="C133" s="17"/>
    </row>
    <row r="134" spans="2:3" ht="14.25">
      <c r="B134" s="17"/>
      <c r="C134" s="17"/>
    </row>
    <row r="135" spans="2:3" ht="14.25">
      <c r="B135" s="17"/>
      <c r="C135" s="17"/>
    </row>
    <row r="136" spans="2:3" ht="14.25">
      <c r="B136" s="17"/>
      <c r="C136" s="17"/>
    </row>
    <row r="137" spans="2:3" ht="14.25">
      <c r="B137" s="17"/>
      <c r="C137" s="17"/>
    </row>
    <row r="138" spans="2:3" ht="14.25">
      <c r="B138" s="17"/>
      <c r="C138" s="17"/>
    </row>
    <row r="139" spans="2:3" ht="14.25">
      <c r="B139" s="17"/>
      <c r="C139" s="17"/>
    </row>
    <row r="140" spans="2:3" ht="14.25">
      <c r="B140" s="17"/>
      <c r="C140" s="17"/>
    </row>
    <row r="141" spans="2:3" ht="14.25">
      <c r="B141" s="17"/>
      <c r="C141" s="17"/>
    </row>
    <row r="142" spans="2:3" ht="14.25">
      <c r="B142" s="17"/>
      <c r="C142" s="17"/>
    </row>
    <row r="143" spans="2:3" ht="14.25">
      <c r="B143" s="17"/>
      <c r="C143" s="17"/>
    </row>
    <row r="144" spans="2:3" ht="14.25">
      <c r="B144" s="17"/>
      <c r="C144" s="17"/>
    </row>
    <row r="145" spans="2:3" ht="14.25">
      <c r="B145" s="17"/>
      <c r="C145" s="17"/>
    </row>
    <row r="146" spans="2:3" ht="14.25">
      <c r="B146" s="17"/>
      <c r="C146" s="17"/>
    </row>
    <row r="147" spans="2:3" ht="14.25">
      <c r="B147" s="17"/>
      <c r="C147" s="17"/>
    </row>
    <row r="148" spans="2:3" ht="14.25">
      <c r="B148" s="17"/>
      <c r="C148" s="17"/>
    </row>
    <row r="149" spans="2:3" ht="14.25">
      <c r="B149" s="17"/>
      <c r="C149" s="17"/>
    </row>
    <row r="150" spans="2:3" ht="14.25">
      <c r="B150" s="17"/>
      <c r="C150" s="17"/>
    </row>
    <row r="151" spans="2:3" ht="14.25">
      <c r="B151" s="17"/>
      <c r="C151" s="17"/>
    </row>
    <row r="152" spans="2:3" ht="14.25">
      <c r="B152" s="17"/>
      <c r="C152" s="17"/>
    </row>
    <row r="153" spans="2:3" ht="14.25">
      <c r="B153" s="17"/>
      <c r="C153" s="17"/>
    </row>
    <row r="154" spans="2:3" ht="14.25">
      <c r="B154" s="17"/>
      <c r="C154" s="17"/>
    </row>
    <row r="155" spans="2:3" ht="14.25">
      <c r="B155" s="17"/>
      <c r="C155" s="17"/>
    </row>
    <row r="156" spans="2:3" ht="14.25">
      <c r="B156" s="17"/>
      <c r="C156" s="17"/>
    </row>
    <row r="157" spans="2:3" ht="14.25">
      <c r="B157" s="17"/>
      <c r="C157" s="17"/>
    </row>
    <row r="158" spans="2:3" ht="14.25">
      <c r="B158" s="17"/>
      <c r="C158" s="17"/>
    </row>
    <row r="159" spans="2:3" ht="14.25">
      <c r="B159" s="17"/>
      <c r="C159" s="17"/>
    </row>
    <row r="160" spans="2:3" ht="14.25">
      <c r="B160" s="17"/>
      <c r="C160" s="17"/>
    </row>
    <row r="161" spans="2:3" ht="14.25">
      <c r="B161" s="17"/>
      <c r="C161" s="17"/>
    </row>
    <row r="162" spans="2:3" ht="14.25">
      <c r="B162" s="17"/>
      <c r="C162" s="17"/>
    </row>
    <row r="163" spans="2:3" ht="14.25">
      <c r="B163" s="17"/>
      <c r="C163" s="17"/>
    </row>
    <row r="164" spans="2:3" ht="14.25">
      <c r="B164" s="17"/>
      <c r="C164" s="17"/>
    </row>
    <row r="165" spans="2:3" ht="14.25">
      <c r="B165" s="17"/>
      <c r="C165" s="17"/>
    </row>
    <row r="166" spans="2:3" ht="14.25">
      <c r="B166" s="17"/>
      <c r="C166" s="17"/>
    </row>
    <row r="167" spans="2:3" ht="14.25">
      <c r="B167" s="17"/>
      <c r="C167" s="17"/>
    </row>
    <row r="168" spans="2:3" ht="14.25">
      <c r="B168" s="17"/>
      <c r="C168" s="17"/>
    </row>
    <row r="169" spans="2:3" ht="14.25">
      <c r="B169" s="17"/>
      <c r="C169" s="17"/>
    </row>
    <row r="170" spans="2:3" ht="14.25">
      <c r="B170" s="17"/>
      <c r="C170" s="17"/>
    </row>
    <row r="171" spans="2:3" ht="14.25">
      <c r="B171" s="17"/>
      <c r="C171" s="17"/>
    </row>
    <row r="172" spans="2:3" ht="14.25">
      <c r="B172" s="17"/>
      <c r="C172" s="17"/>
    </row>
    <row r="173" spans="2:3" ht="14.25">
      <c r="B173" s="17"/>
      <c r="C173" s="17"/>
    </row>
    <row r="174" spans="2:3" ht="14.25">
      <c r="B174" s="17"/>
      <c r="C174" s="17"/>
    </row>
    <row r="175" spans="2:3" ht="14.25">
      <c r="B175" s="17"/>
      <c r="C175" s="17"/>
    </row>
    <row r="176" spans="2:3" ht="14.25">
      <c r="B176" s="17"/>
      <c r="C176" s="17"/>
    </row>
    <row r="177" spans="2:3" ht="14.25">
      <c r="B177" s="17"/>
      <c r="C177" s="17"/>
    </row>
    <row r="178" spans="2:3" ht="14.25">
      <c r="B178" s="17"/>
      <c r="C178" s="17"/>
    </row>
    <row r="179" spans="2:3" ht="14.25">
      <c r="B179" s="17"/>
      <c r="C179" s="17"/>
    </row>
    <row r="180" spans="2:3" ht="14.25">
      <c r="B180" s="17"/>
      <c r="C180" s="17"/>
    </row>
    <row r="181" spans="2:3" ht="14.25">
      <c r="B181" s="17"/>
      <c r="C181" s="17"/>
    </row>
    <row r="182" spans="2:3" ht="14.25">
      <c r="B182" s="17"/>
      <c r="C182" s="17"/>
    </row>
    <row r="183" spans="2:3" ht="14.25">
      <c r="B183" s="17"/>
      <c r="C183" s="17"/>
    </row>
    <row r="184" spans="2:3" ht="14.25">
      <c r="B184" s="17"/>
      <c r="C184" s="17"/>
    </row>
    <row r="185" spans="2:3" ht="14.25">
      <c r="B185" s="17"/>
      <c r="C185" s="17"/>
    </row>
    <row r="186" spans="2:3" ht="14.25">
      <c r="B186" s="17"/>
      <c r="C186" s="17"/>
    </row>
    <row r="187" spans="2:3" ht="14.25">
      <c r="B187" s="17"/>
      <c r="C187" s="17"/>
    </row>
    <row r="188" spans="2:3" ht="14.25">
      <c r="B188" s="17"/>
      <c r="C188" s="17"/>
    </row>
    <row r="189" spans="2:3" ht="14.25">
      <c r="B189" s="17"/>
      <c r="C189" s="17"/>
    </row>
    <row r="190" spans="2:3" ht="14.25">
      <c r="B190" s="17"/>
      <c r="C190" s="17"/>
    </row>
    <row r="191" spans="2:3" ht="14.25">
      <c r="B191" s="17"/>
      <c r="C191" s="17"/>
    </row>
    <row r="192" spans="2:3" ht="14.25">
      <c r="B192" s="17"/>
      <c r="C192" s="17"/>
    </row>
    <row r="193" spans="2:3" ht="14.25">
      <c r="B193" s="17"/>
      <c r="C193" s="17"/>
    </row>
    <row r="194" spans="2:3" ht="14.25">
      <c r="B194" s="17"/>
      <c r="C194" s="17"/>
    </row>
    <row r="195" spans="2:3" ht="14.25">
      <c r="B195" s="17"/>
      <c r="C195" s="17"/>
    </row>
    <row r="196" spans="2:3" ht="14.25">
      <c r="B196" s="17"/>
      <c r="C196" s="17"/>
    </row>
    <row r="197" spans="2:3" ht="14.25">
      <c r="B197" s="17"/>
      <c r="C197" s="17"/>
    </row>
    <row r="198" spans="2:3" ht="14.25">
      <c r="B198" s="17"/>
      <c r="C198" s="17"/>
    </row>
    <row r="199" spans="2:3" ht="14.25">
      <c r="B199" s="17"/>
      <c r="C199" s="17"/>
    </row>
    <row r="200" spans="2:3" ht="14.25">
      <c r="B200" s="17"/>
      <c r="C200" s="17"/>
    </row>
    <row r="201" spans="2:3" ht="14.25">
      <c r="B201" s="17"/>
      <c r="C201" s="17"/>
    </row>
    <row r="202" spans="2:3" ht="14.25">
      <c r="B202" s="17"/>
      <c r="C202" s="17"/>
    </row>
    <row r="203" spans="2:3" ht="14.25">
      <c r="B203" s="17"/>
      <c r="C203" s="17"/>
    </row>
    <row r="204" spans="2:3" ht="14.25">
      <c r="B204" s="17"/>
      <c r="C204" s="17"/>
    </row>
    <row r="205" spans="2:3" ht="14.25">
      <c r="B205" s="17"/>
      <c r="C205" s="17"/>
    </row>
    <row r="206" spans="2:3" ht="14.25">
      <c r="B206" s="17"/>
      <c r="C206" s="17"/>
    </row>
    <row r="207" spans="2:3" ht="14.25">
      <c r="B207" s="17"/>
      <c r="C207" s="17"/>
    </row>
    <row r="208" spans="2:3" ht="14.25">
      <c r="B208" s="17"/>
      <c r="C208" s="17"/>
    </row>
    <row r="209" spans="2:3" ht="14.25">
      <c r="B209" s="17"/>
      <c r="C209" s="17"/>
    </row>
    <row r="210" spans="2:3" ht="14.25">
      <c r="B210" s="17"/>
      <c r="C210" s="17"/>
    </row>
    <row r="211" spans="2:3" ht="14.25">
      <c r="B211" s="17"/>
      <c r="C211" s="17"/>
    </row>
    <row r="212" spans="2:3" ht="14.25">
      <c r="B212" s="17"/>
      <c r="C212" s="17"/>
    </row>
    <row r="213" spans="2:3" ht="14.25">
      <c r="B213" s="17"/>
      <c r="C213" s="17"/>
    </row>
    <row r="214" spans="2:3" ht="14.25">
      <c r="B214" s="17"/>
      <c r="C214" s="17"/>
    </row>
    <row r="215" spans="2:3" ht="14.25">
      <c r="B215" s="17"/>
      <c r="C215" s="17"/>
    </row>
    <row r="216" spans="2:3" ht="14.25">
      <c r="B216" s="17"/>
      <c r="C216" s="17"/>
    </row>
    <row r="217" spans="2:3" ht="14.25">
      <c r="B217" s="17"/>
      <c r="C217" s="17"/>
    </row>
    <row r="218" spans="2:3" ht="14.25">
      <c r="B218" s="17"/>
      <c r="C218" s="17"/>
    </row>
    <row r="219" spans="2:3" ht="14.25">
      <c r="B219" s="17"/>
      <c r="C219" s="17"/>
    </row>
    <row r="220" spans="2:3" ht="14.25">
      <c r="B220" s="17"/>
      <c r="C220" s="17"/>
    </row>
    <row r="221" spans="2:3" ht="14.25">
      <c r="B221" s="17"/>
      <c r="C221" s="17"/>
    </row>
    <row r="222" spans="2:3" ht="14.25">
      <c r="B222" s="17"/>
      <c r="C222" s="17"/>
    </row>
    <row r="223" spans="2:3" ht="14.25">
      <c r="B223" s="17"/>
      <c r="C223" s="17"/>
    </row>
    <row r="224" spans="2:3" ht="14.25">
      <c r="B224" s="17"/>
      <c r="C224" s="17"/>
    </row>
    <row r="225" spans="2:3" ht="14.25">
      <c r="B225" s="17"/>
      <c r="C225" s="17"/>
    </row>
    <row r="226" spans="2:3" ht="14.25">
      <c r="B226" s="17"/>
      <c r="C226" s="17"/>
    </row>
    <row r="227" spans="2:3" ht="14.25">
      <c r="B227" s="17"/>
      <c r="C227" s="17"/>
    </row>
    <row r="228" spans="2:3" ht="14.25">
      <c r="B228" s="17"/>
      <c r="C228" s="17"/>
    </row>
    <row r="229" spans="2:3" ht="14.25">
      <c r="B229" s="17"/>
      <c r="C229" s="17"/>
    </row>
    <row r="230" spans="2:3" ht="14.25">
      <c r="B230" s="17"/>
      <c r="C230" s="17"/>
    </row>
    <row r="231" spans="2:3" ht="14.25">
      <c r="B231" s="17"/>
      <c r="C231" s="17"/>
    </row>
    <row r="232" spans="2:3" ht="14.25">
      <c r="B232" s="17"/>
      <c r="C232" s="17"/>
    </row>
    <row r="233" spans="2:3" ht="14.25">
      <c r="B233" s="17"/>
      <c r="C233" s="17"/>
    </row>
    <row r="234" spans="2:3" ht="14.25">
      <c r="B234" s="17"/>
      <c r="C234" s="17"/>
    </row>
    <row r="235" spans="2:3" ht="14.25">
      <c r="B235" s="17"/>
      <c r="C235" s="17"/>
    </row>
    <row r="236" spans="2:3" ht="14.25">
      <c r="B236" s="17"/>
      <c r="C236" s="17"/>
    </row>
    <row r="237" spans="2:3" ht="14.25">
      <c r="B237" s="17"/>
      <c r="C237" s="17"/>
    </row>
    <row r="238" spans="2:3" ht="14.25">
      <c r="B238" s="17"/>
      <c r="C238" s="17"/>
    </row>
    <row r="239" spans="2:3" ht="14.25">
      <c r="B239" s="17"/>
      <c r="C239" s="17"/>
    </row>
    <row r="240" spans="2:3" ht="14.25">
      <c r="B240" s="17"/>
      <c r="C240" s="17"/>
    </row>
    <row r="241" spans="2:3" ht="14.25">
      <c r="B241" s="17"/>
      <c r="C241" s="17"/>
    </row>
    <row r="242" spans="2:3" ht="14.25">
      <c r="B242" s="17"/>
      <c r="C242" s="17"/>
    </row>
    <row r="243" spans="2:3" ht="14.25">
      <c r="B243" s="17"/>
      <c r="C243" s="17"/>
    </row>
    <row r="244" spans="2:3" ht="14.25">
      <c r="B244" s="17"/>
      <c r="C244" s="17"/>
    </row>
    <row r="245" spans="2:3" ht="14.25">
      <c r="B245" s="17"/>
      <c r="C245" s="17"/>
    </row>
    <row r="246" spans="2:3" ht="14.25">
      <c r="B246" s="17"/>
      <c r="C246" s="17"/>
    </row>
    <row r="247" spans="2:3" ht="14.25">
      <c r="B247" s="17"/>
      <c r="C247" s="17"/>
    </row>
    <row r="248" spans="2:3" ht="14.25">
      <c r="B248" s="17"/>
      <c r="C248" s="17"/>
    </row>
    <row r="249" spans="2:3" ht="14.25">
      <c r="B249" s="17"/>
      <c r="C249" s="17"/>
    </row>
    <row r="250" spans="2:3" ht="14.25">
      <c r="B250" s="17"/>
      <c r="C250" s="17"/>
    </row>
    <row r="251" spans="2:3" ht="14.25">
      <c r="B251" s="17"/>
      <c r="C251" s="17"/>
    </row>
    <row r="252" spans="2:3" ht="14.25">
      <c r="B252" s="17"/>
      <c r="C252" s="17"/>
    </row>
    <row r="253" spans="2:3" ht="14.25">
      <c r="B253" s="17"/>
      <c r="C253" s="17"/>
    </row>
    <row r="254" spans="2:3" ht="14.25">
      <c r="B254" s="17"/>
      <c r="C254" s="17"/>
    </row>
    <row r="255" spans="2:3" ht="14.25">
      <c r="B255" s="17"/>
      <c r="C255" s="17"/>
    </row>
    <row r="256" spans="2:3" ht="14.25">
      <c r="B256" s="17"/>
      <c r="C256" s="17"/>
    </row>
    <row r="257" spans="2:3" ht="14.25">
      <c r="B257" s="17"/>
      <c r="C257" s="17"/>
    </row>
    <row r="258" spans="2:3" ht="14.25">
      <c r="B258" s="17"/>
      <c r="C258" s="17"/>
    </row>
    <row r="259" spans="2:3" ht="14.25">
      <c r="B259" s="17"/>
      <c r="C259" s="17"/>
    </row>
    <row r="260" spans="2:3" ht="14.25">
      <c r="B260" s="17"/>
      <c r="C260" s="17"/>
    </row>
    <row r="261" spans="2:3" ht="14.25">
      <c r="B261" s="17"/>
      <c r="C261" s="17"/>
    </row>
    <row r="262" spans="2:3" ht="14.25">
      <c r="B262" s="17"/>
      <c r="C262" s="17"/>
    </row>
    <row r="263" spans="2:3" ht="14.25">
      <c r="B263" s="17"/>
      <c r="C263" s="17"/>
    </row>
    <row r="264" spans="2:3" ht="14.25">
      <c r="B264" s="17"/>
      <c r="C264" s="17"/>
    </row>
    <row r="265" spans="2:3" ht="14.25">
      <c r="B265" s="17"/>
      <c r="C265" s="17"/>
    </row>
    <row r="266" spans="2:3" ht="14.25">
      <c r="B266" s="17"/>
      <c r="C266" s="17"/>
    </row>
    <row r="267" spans="2:3" ht="14.25">
      <c r="B267" s="17"/>
      <c r="C267" s="17"/>
    </row>
    <row r="268" spans="2:3" ht="14.25">
      <c r="B268" s="17"/>
      <c r="C268" s="17"/>
    </row>
    <row r="269" spans="2:3" ht="14.25">
      <c r="B269" s="17"/>
      <c r="C269" s="17"/>
    </row>
    <row r="270" spans="2:3" ht="14.25">
      <c r="B270" s="17"/>
      <c r="C270" s="17"/>
    </row>
    <row r="271" spans="2:3" ht="14.25">
      <c r="B271" s="17"/>
      <c r="C271" s="17"/>
    </row>
    <row r="272" spans="2:3" ht="14.25">
      <c r="B272" s="17"/>
      <c r="C272" s="17"/>
    </row>
    <row r="273" spans="2:3" ht="14.25">
      <c r="B273" s="17"/>
      <c r="C273" s="17"/>
    </row>
  </sheetData>
  <sheetProtection/>
  <conditionalFormatting sqref="H75 D75 F75 B75 B77 B80:B82">
    <cfRule type="expression" priority="2" dxfId="6" stopIfTrue="1">
      <formula>$Z$75=1</formula>
    </cfRule>
  </conditionalFormatting>
  <conditionalFormatting sqref="H76 D76 F76 B76 B78:B79">
    <cfRule type="expression" priority="3" dxfId="6" stopIfTrue="1">
      <formula>$Z$76=1</formula>
    </cfRule>
  </conditionalFormatting>
  <conditionalFormatting sqref="F77 H77">
    <cfRule type="expression" priority="4" dxfId="6" stopIfTrue="1">
      <formula>$Z$77=1</formula>
    </cfRule>
  </conditionalFormatting>
  <conditionalFormatting sqref="D77">
    <cfRule type="expression" priority="5" dxfId="6" stopIfTrue="1">
      <formula>$Z$77</formula>
    </cfRule>
  </conditionalFormatting>
  <conditionalFormatting sqref="H78 D78 F78 F80:F82 H80:H82 D80:D82">
    <cfRule type="expression" priority="6" dxfId="6" stopIfTrue="1">
      <formula>$Z$80=1</formula>
    </cfRule>
  </conditionalFormatting>
  <conditionalFormatting sqref="F79 D79 H79">
    <cfRule type="expression" priority="1" dxfId="6" stopIfTrue="1">
      <formula>$Z$80=1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90"/>
  <sheetViews>
    <sheetView view="pageBreakPreview" zoomScaleSheetLayoutView="100" zoomScalePageLayoutView="0" workbookViewId="0" topLeftCell="A29">
      <selection activeCell="S27" sqref="S27"/>
    </sheetView>
  </sheetViews>
  <sheetFormatPr defaultColWidth="9.00390625" defaultRowHeight="14.25"/>
  <cols>
    <col min="1" max="1" width="1.25" style="16" customWidth="1"/>
    <col min="2" max="2" width="2.625" style="2" customWidth="1"/>
    <col min="3" max="3" width="8.625" style="2" customWidth="1"/>
    <col min="4" max="11" width="7.125" style="94" customWidth="1"/>
    <col min="12" max="15" width="7.625" style="94" customWidth="1"/>
    <col min="16" max="19" width="7.625" style="95" customWidth="1"/>
    <col min="20" max="22" width="5.625" style="95" customWidth="1"/>
    <col min="23" max="24" width="5.625" style="16" customWidth="1"/>
    <col min="25" max="25" width="5.25390625" style="16" customWidth="1"/>
    <col min="26" max="26" width="5.00390625" style="16" customWidth="1"/>
    <col min="27" max="16384" width="9.00390625" style="16" customWidth="1"/>
  </cols>
  <sheetData>
    <row r="1" spans="2:22" s="53" customFormat="1" ht="27" customHeight="1">
      <c r="B1" s="2"/>
      <c r="C1" s="77" t="s">
        <v>26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78"/>
      <c r="Q1" s="78"/>
      <c r="R1" s="78"/>
      <c r="S1" s="78"/>
      <c r="T1" s="78"/>
      <c r="U1" s="78"/>
      <c r="V1" s="78"/>
    </row>
    <row r="2" spans="2:22" s="53" customFormat="1" ht="27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42" t="s">
        <v>16</v>
      </c>
      <c r="O2" s="142"/>
      <c r="P2" s="142"/>
      <c r="Q2" s="142"/>
      <c r="R2" s="142"/>
      <c r="S2" s="142"/>
      <c r="T2" s="78"/>
      <c r="U2" s="78"/>
      <c r="V2" s="78"/>
    </row>
    <row r="3" spans="2:22" s="53" customFormat="1" ht="27" customHeight="1">
      <c r="B3" s="121" t="s">
        <v>14</v>
      </c>
      <c r="C3" s="122"/>
      <c r="D3" s="137" t="s">
        <v>17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8"/>
      <c r="T3" s="78"/>
      <c r="U3" s="78"/>
      <c r="V3" s="78"/>
    </row>
    <row r="4" spans="2:22" s="53" customFormat="1" ht="27" customHeight="1">
      <c r="B4" s="123"/>
      <c r="C4" s="124"/>
      <c r="D4" s="127" t="s">
        <v>222</v>
      </c>
      <c r="E4" s="128"/>
      <c r="F4" s="128"/>
      <c r="G4" s="129"/>
      <c r="H4" s="130" t="s">
        <v>227</v>
      </c>
      <c r="I4" s="130"/>
      <c r="J4" s="130"/>
      <c r="K4" s="131"/>
      <c r="L4" s="127" t="s">
        <v>237</v>
      </c>
      <c r="M4" s="128"/>
      <c r="N4" s="128"/>
      <c r="O4" s="129"/>
      <c r="P4" s="127" t="s">
        <v>238</v>
      </c>
      <c r="Q4" s="128"/>
      <c r="R4" s="128"/>
      <c r="S4" s="136"/>
      <c r="T4" s="78"/>
      <c r="U4" s="78"/>
      <c r="V4" s="78"/>
    </row>
    <row r="5" spans="2:22" s="53" customFormat="1" ht="27" customHeight="1">
      <c r="B5" s="125"/>
      <c r="C5" s="126"/>
      <c r="D5" s="3" t="s">
        <v>10</v>
      </c>
      <c r="E5" s="3" t="s">
        <v>11</v>
      </c>
      <c r="F5" s="3" t="s">
        <v>12</v>
      </c>
      <c r="G5" s="7" t="s">
        <v>13</v>
      </c>
      <c r="H5" s="3" t="s">
        <v>10</v>
      </c>
      <c r="I5" s="3" t="s">
        <v>11</v>
      </c>
      <c r="J5" s="3" t="s">
        <v>12</v>
      </c>
      <c r="K5" s="7" t="s">
        <v>13</v>
      </c>
      <c r="L5" s="3" t="s">
        <v>10</v>
      </c>
      <c r="M5" s="3" t="s">
        <v>11</v>
      </c>
      <c r="N5" s="3" t="s">
        <v>12</v>
      </c>
      <c r="O5" s="7" t="s">
        <v>13</v>
      </c>
      <c r="P5" s="3" t="s">
        <v>10</v>
      </c>
      <c r="Q5" s="3" t="s">
        <v>11</v>
      </c>
      <c r="R5" s="3" t="s">
        <v>12</v>
      </c>
      <c r="S5" s="4" t="s">
        <v>13</v>
      </c>
      <c r="T5" s="78"/>
      <c r="U5" s="78"/>
      <c r="V5" s="78"/>
    </row>
    <row r="6" spans="2:22" s="53" customFormat="1" ht="27" customHeight="1">
      <c r="B6" s="118" t="s">
        <v>3</v>
      </c>
      <c r="C6" s="80" t="s">
        <v>0</v>
      </c>
      <c r="D6" s="1">
        <v>97280</v>
      </c>
      <c r="E6" s="1">
        <v>92450</v>
      </c>
      <c r="F6" s="1">
        <v>87650</v>
      </c>
      <c r="G6" s="6">
        <v>82840</v>
      </c>
      <c r="H6" s="1">
        <v>97280</v>
      </c>
      <c r="I6" s="1">
        <v>92450</v>
      </c>
      <c r="J6" s="1">
        <v>87650</v>
      </c>
      <c r="K6" s="6">
        <v>82840</v>
      </c>
      <c r="L6" s="103">
        <v>97280</v>
      </c>
      <c r="M6" s="103">
        <v>92450</v>
      </c>
      <c r="N6" s="103">
        <v>87650</v>
      </c>
      <c r="O6" s="107">
        <v>82840</v>
      </c>
      <c r="P6" s="112">
        <v>140920</v>
      </c>
      <c r="Q6" s="112">
        <v>134800</v>
      </c>
      <c r="R6" s="112">
        <v>128120</v>
      </c>
      <c r="S6" s="114">
        <v>121600</v>
      </c>
      <c r="T6" s="78"/>
      <c r="U6" s="78"/>
      <c r="V6" s="78"/>
    </row>
    <row r="7" spans="2:22" s="53" customFormat="1" ht="27" customHeight="1">
      <c r="B7" s="118"/>
      <c r="C7" s="80" t="s">
        <v>1</v>
      </c>
      <c r="D7" s="1">
        <v>48490</v>
      </c>
      <c r="E7" s="1">
        <v>46100</v>
      </c>
      <c r="F7" s="1">
        <v>43700</v>
      </c>
      <c r="G7" s="6">
        <v>41300</v>
      </c>
      <c r="H7" s="1">
        <v>48490</v>
      </c>
      <c r="I7" s="1">
        <v>46100</v>
      </c>
      <c r="J7" s="1">
        <v>43700</v>
      </c>
      <c r="K7" s="6">
        <v>41300</v>
      </c>
      <c r="L7" s="103">
        <v>48490</v>
      </c>
      <c r="M7" s="103">
        <v>46100</v>
      </c>
      <c r="N7" s="103">
        <v>43700</v>
      </c>
      <c r="O7" s="107">
        <v>41300</v>
      </c>
      <c r="P7" s="113"/>
      <c r="Q7" s="113"/>
      <c r="R7" s="113"/>
      <c r="S7" s="115"/>
      <c r="T7" s="78"/>
      <c r="U7" s="78"/>
      <c r="V7" s="78"/>
    </row>
    <row r="8" spans="2:22" s="53" customFormat="1" ht="27" customHeight="1">
      <c r="B8" s="118"/>
      <c r="C8" s="80" t="s">
        <v>2</v>
      </c>
      <c r="D8" s="1">
        <v>5167</v>
      </c>
      <c r="E8" s="1">
        <v>4913</v>
      </c>
      <c r="F8" s="1">
        <v>4658</v>
      </c>
      <c r="G8" s="6">
        <v>4400</v>
      </c>
      <c r="H8" s="1">
        <v>5167</v>
      </c>
      <c r="I8" s="1">
        <v>4913</v>
      </c>
      <c r="J8" s="1">
        <v>4658</v>
      </c>
      <c r="K8" s="6">
        <v>4400</v>
      </c>
      <c r="L8" s="1">
        <v>5167</v>
      </c>
      <c r="M8" s="1">
        <v>4913</v>
      </c>
      <c r="N8" s="1">
        <v>4658</v>
      </c>
      <c r="O8" s="6">
        <v>4400</v>
      </c>
      <c r="P8" s="103">
        <f>(12200*5)/12</f>
        <v>5083.333333333333</v>
      </c>
      <c r="Q8" s="103">
        <f>(11600*5)/12</f>
        <v>4833.333333333333</v>
      </c>
      <c r="R8" s="103">
        <f>11000*5/12</f>
        <v>4583.333333333333</v>
      </c>
      <c r="S8" s="104">
        <f>10390*5/12</f>
        <v>4329.166666666667</v>
      </c>
      <c r="T8" s="78"/>
      <c r="U8" s="78"/>
      <c r="V8" s="78"/>
    </row>
    <row r="9" spans="2:22" s="53" customFormat="1" ht="27" customHeight="1">
      <c r="B9" s="118"/>
      <c r="C9" s="83" t="s">
        <v>9</v>
      </c>
      <c r="D9" s="1">
        <v>150937</v>
      </c>
      <c r="E9" s="1">
        <v>143463</v>
      </c>
      <c r="F9" s="1">
        <v>136008</v>
      </c>
      <c r="G9" s="6">
        <v>128540</v>
      </c>
      <c r="H9" s="1">
        <v>150937</v>
      </c>
      <c r="I9" s="1">
        <v>143463</v>
      </c>
      <c r="J9" s="1">
        <v>136008</v>
      </c>
      <c r="K9" s="6">
        <v>128540</v>
      </c>
      <c r="L9" s="1">
        <v>150937</v>
      </c>
      <c r="M9" s="1">
        <v>143463</v>
      </c>
      <c r="N9" s="1">
        <v>136008</v>
      </c>
      <c r="O9" s="6">
        <v>128540</v>
      </c>
      <c r="P9" s="103">
        <f>SUM(P6:P8)</f>
        <v>146003.33333333334</v>
      </c>
      <c r="Q9" s="103">
        <f>SUM(Q6:Q8)</f>
        <v>139633.33333333334</v>
      </c>
      <c r="R9" s="103">
        <f>SUM(R6:R8)</f>
        <v>132703.33333333334</v>
      </c>
      <c r="S9" s="104">
        <f>SUM(S6:S8)</f>
        <v>125929.16666666667</v>
      </c>
      <c r="T9" s="78"/>
      <c r="U9" s="78"/>
      <c r="V9" s="78"/>
    </row>
    <row r="10" spans="2:22" s="53" customFormat="1" ht="27" customHeight="1">
      <c r="B10" s="119" t="s">
        <v>15</v>
      </c>
      <c r="C10" s="120"/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62">
        <v>0</v>
      </c>
      <c r="P10" s="54">
        <f>P9/L9-1</f>
        <v>-0.032686926775188696</v>
      </c>
      <c r="Q10" s="54">
        <f>Q9/M9-1</f>
        <v>-0.026694455480971824</v>
      </c>
      <c r="R10" s="54">
        <f>R9/N9-1</f>
        <v>-0.024297590337823194</v>
      </c>
      <c r="S10" s="84">
        <f>S9/O9-1</f>
        <v>-0.02031144650173744</v>
      </c>
      <c r="T10" s="78"/>
      <c r="U10" s="78"/>
      <c r="V10" s="78"/>
    </row>
    <row r="11" spans="2:22" s="53" customFormat="1" ht="27" customHeight="1">
      <c r="B11" s="119" t="s">
        <v>4</v>
      </c>
      <c r="C11" s="120"/>
      <c r="D11" s="5" t="s">
        <v>20</v>
      </c>
      <c r="E11" s="5" t="s">
        <v>20</v>
      </c>
      <c r="F11" s="5" t="s">
        <v>20</v>
      </c>
      <c r="G11" s="8" t="s">
        <v>20</v>
      </c>
      <c r="H11" s="5" t="s">
        <v>20</v>
      </c>
      <c r="I11" s="5" t="s">
        <v>20</v>
      </c>
      <c r="J11" s="5" t="s">
        <v>20</v>
      </c>
      <c r="K11" s="8" t="s">
        <v>20</v>
      </c>
      <c r="L11" s="5" t="s">
        <v>20</v>
      </c>
      <c r="M11" s="5" t="s">
        <v>20</v>
      </c>
      <c r="N11" s="5" t="s">
        <v>20</v>
      </c>
      <c r="O11" s="8" t="s">
        <v>20</v>
      </c>
      <c r="P11" s="5" t="s">
        <v>20</v>
      </c>
      <c r="Q11" s="5" t="s">
        <v>20</v>
      </c>
      <c r="R11" s="5" t="s">
        <v>20</v>
      </c>
      <c r="S11" s="85" t="s">
        <v>20</v>
      </c>
      <c r="T11" s="78"/>
      <c r="U11" s="78"/>
      <c r="V11" s="78"/>
    </row>
    <row r="12" spans="2:22" s="53" customFormat="1" ht="27" customHeight="1">
      <c r="B12" s="119" t="s">
        <v>5</v>
      </c>
      <c r="C12" s="120"/>
      <c r="D12" s="5" t="s">
        <v>20</v>
      </c>
      <c r="E12" s="5" t="s">
        <v>20</v>
      </c>
      <c r="F12" s="5" t="s">
        <v>20</v>
      </c>
      <c r="G12" s="8" t="s">
        <v>20</v>
      </c>
      <c r="H12" s="5" t="s">
        <v>20</v>
      </c>
      <c r="I12" s="5" t="s">
        <v>20</v>
      </c>
      <c r="J12" s="5" t="s">
        <v>20</v>
      </c>
      <c r="K12" s="8" t="s">
        <v>20</v>
      </c>
      <c r="L12" s="5" t="s">
        <v>20</v>
      </c>
      <c r="M12" s="5" t="s">
        <v>20</v>
      </c>
      <c r="N12" s="5" t="s">
        <v>20</v>
      </c>
      <c r="O12" s="8" t="s">
        <v>20</v>
      </c>
      <c r="P12" s="5" t="s">
        <v>20</v>
      </c>
      <c r="Q12" s="5" t="s">
        <v>20</v>
      </c>
      <c r="R12" s="5" t="s">
        <v>20</v>
      </c>
      <c r="S12" s="85" t="s">
        <v>20</v>
      </c>
      <c r="T12" s="78"/>
      <c r="U12" s="78"/>
      <c r="V12" s="78"/>
    </row>
    <row r="13" spans="2:22" s="53" customFormat="1" ht="27" customHeight="1">
      <c r="B13" s="119" t="s">
        <v>6</v>
      </c>
      <c r="C13" s="120"/>
      <c r="D13" s="1">
        <v>13000</v>
      </c>
      <c r="E13" s="1">
        <v>13000</v>
      </c>
      <c r="F13" s="1">
        <v>13000</v>
      </c>
      <c r="G13" s="6">
        <v>13000</v>
      </c>
      <c r="H13" s="1">
        <v>10000</v>
      </c>
      <c r="I13" s="1">
        <v>10000</v>
      </c>
      <c r="J13" s="1">
        <v>10000</v>
      </c>
      <c r="K13" s="6">
        <v>10000</v>
      </c>
      <c r="L13" s="1">
        <v>10000</v>
      </c>
      <c r="M13" s="1">
        <v>10000</v>
      </c>
      <c r="N13" s="1">
        <v>10000</v>
      </c>
      <c r="O13" s="6">
        <v>10000</v>
      </c>
      <c r="P13" s="1">
        <v>10000</v>
      </c>
      <c r="Q13" s="1">
        <v>10000</v>
      </c>
      <c r="R13" s="1">
        <v>10000</v>
      </c>
      <c r="S13" s="86">
        <v>10000</v>
      </c>
      <c r="T13" s="78"/>
      <c r="U13" s="78"/>
      <c r="V13" s="78"/>
    </row>
    <row r="14" spans="2:22" s="53" customFormat="1" ht="27" customHeight="1">
      <c r="B14" s="119" t="s">
        <v>7</v>
      </c>
      <c r="C14" s="120"/>
      <c r="D14" s="5" t="s">
        <v>20</v>
      </c>
      <c r="E14" s="5" t="s">
        <v>20</v>
      </c>
      <c r="F14" s="5" t="s">
        <v>20</v>
      </c>
      <c r="G14" s="8" t="s">
        <v>20</v>
      </c>
      <c r="H14" s="5" t="s">
        <v>20</v>
      </c>
      <c r="I14" s="5" t="s">
        <v>20</v>
      </c>
      <c r="J14" s="5" t="s">
        <v>20</v>
      </c>
      <c r="K14" s="8" t="s">
        <v>20</v>
      </c>
      <c r="L14" s="5" t="s">
        <v>20</v>
      </c>
      <c r="M14" s="5" t="s">
        <v>20</v>
      </c>
      <c r="N14" s="5" t="s">
        <v>20</v>
      </c>
      <c r="O14" s="8" t="s">
        <v>20</v>
      </c>
      <c r="P14" s="5" t="s">
        <v>20</v>
      </c>
      <c r="Q14" s="5" t="s">
        <v>20</v>
      </c>
      <c r="R14" s="5" t="s">
        <v>20</v>
      </c>
      <c r="S14" s="85" t="s">
        <v>20</v>
      </c>
      <c r="T14" s="78"/>
      <c r="U14" s="78"/>
      <c r="V14" s="78"/>
    </row>
    <row r="15" spans="2:22" s="53" customFormat="1" ht="27" customHeight="1">
      <c r="B15" s="132" t="s">
        <v>242</v>
      </c>
      <c r="C15" s="120"/>
      <c r="D15" s="1">
        <v>44000</v>
      </c>
      <c r="E15" s="1">
        <v>43000</v>
      </c>
      <c r="F15" s="1">
        <v>40100</v>
      </c>
      <c r="G15" s="6">
        <v>40100</v>
      </c>
      <c r="H15" s="1">
        <v>44000</v>
      </c>
      <c r="I15" s="1">
        <v>43000</v>
      </c>
      <c r="J15" s="1">
        <v>40100</v>
      </c>
      <c r="K15" s="6">
        <v>40100</v>
      </c>
      <c r="L15" s="1">
        <v>44000</v>
      </c>
      <c r="M15" s="1">
        <v>43000</v>
      </c>
      <c r="N15" s="1">
        <v>40100</v>
      </c>
      <c r="O15" s="6">
        <v>40100</v>
      </c>
      <c r="P15" s="1">
        <v>44000</v>
      </c>
      <c r="Q15" s="1">
        <v>43000</v>
      </c>
      <c r="R15" s="1">
        <v>40100</v>
      </c>
      <c r="S15" s="86">
        <v>40100</v>
      </c>
      <c r="T15" s="78"/>
      <c r="U15" s="78"/>
      <c r="V15" s="78"/>
    </row>
    <row r="16" spans="2:22" s="53" customFormat="1" ht="27" customHeight="1" thickBot="1">
      <c r="B16" s="116" t="s">
        <v>8</v>
      </c>
      <c r="C16" s="117"/>
      <c r="D16" s="55">
        <f aca="true" t="shared" si="0" ref="D16:O16">D9+D13+D15</f>
        <v>207937</v>
      </c>
      <c r="E16" s="55">
        <f t="shared" si="0"/>
        <v>199463</v>
      </c>
      <c r="F16" s="55">
        <f t="shared" si="0"/>
        <v>189108</v>
      </c>
      <c r="G16" s="55">
        <f t="shared" si="0"/>
        <v>181640</v>
      </c>
      <c r="H16" s="55">
        <f t="shared" si="0"/>
        <v>204937</v>
      </c>
      <c r="I16" s="55">
        <f t="shared" si="0"/>
        <v>196463</v>
      </c>
      <c r="J16" s="55">
        <f t="shared" si="0"/>
        <v>186108</v>
      </c>
      <c r="K16" s="55">
        <f t="shared" si="0"/>
        <v>178640</v>
      </c>
      <c r="L16" s="55">
        <f t="shared" si="0"/>
        <v>204937</v>
      </c>
      <c r="M16" s="55">
        <f t="shared" si="0"/>
        <v>196463</v>
      </c>
      <c r="N16" s="55">
        <f t="shared" si="0"/>
        <v>186108</v>
      </c>
      <c r="O16" s="55">
        <f t="shared" si="0"/>
        <v>178640</v>
      </c>
      <c r="P16" s="55">
        <f>P9+P13+P15</f>
        <v>200003.33333333334</v>
      </c>
      <c r="Q16" s="55">
        <f>Q9+Q13+Q15</f>
        <v>192633.33333333334</v>
      </c>
      <c r="R16" s="55">
        <f>R9+R13+R15</f>
        <v>182803.33333333334</v>
      </c>
      <c r="S16" s="87">
        <f>S9+S13+S15</f>
        <v>176029.1666666667</v>
      </c>
      <c r="T16" s="78"/>
      <c r="U16" s="78"/>
      <c r="V16" s="78"/>
    </row>
    <row r="17" spans="2:22" s="53" customFormat="1" ht="27" customHeight="1">
      <c r="B17" s="2"/>
      <c r="C17" s="2"/>
      <c r="D17" s="76"/>
      <c r="E17" s="76"/>
      <c r="F17" s="76"/>
      <c r="G17" s="76"/>
      <c r="H17" s="76"/>
      <c r="I17" s="76"/>
      <c r="J17" s="76"/>
      <c r="K17" s="76"/>
      <c r="L17" s="76"/>
      <c r="M17" s="2"/>
      <c r="N17" s="2"/>
      <c r="O17" s="2"/>
      <c r="P17" s="78"/>
      <c r="Q17" s="78"/>
      <c r="R17" s="78"/>
      <c r="S17" s="78"/>
      <c r="T17" s="78"/>
      <c r="U17" s="78"/>
      <c r="V17" s="78"/>
    </row>
    <row r="18" spans="2:22" s="53" customFormat="1" ht="27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78"/>
      <c r="Q18" s="78"/>
      <c r="R18" s="78"/>
      <c r="S18" s="78"/>
      <c r="T18" s="78"/>
      <c r="U18" s="78"/>
      <c r="V18" s="78"/>
    </row>
    <row r="19" spans="2:22" s="53" customFormat="1" ht="27" customHeight="1" thickBo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42" t="s">
        <v>16</v>
      </c>
      <c r="O19" s="142"/>
      <c r="P19" s="142"/>
      <c r="Q19" s="142"/>
      <c r="R19" s="142"/>
      <c r="S19" s="142"/>
      <c r="T19" s="78"/>
      <c r="U19" s="78"/>
      <c r="V19" s="78"/>
    </row>
    <row r="20" spans="2:22" s="53" customFormat="1" ht="27" customHeight="1">
      <c r="B20" s="121" t="s">
        <v>14</v>
      </c>
      <c r="C20" s="122"/>
      <c r="D20" s="143" t="s">
        <v>21</v>
      </c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5"/>
      <c r="T20" s="78"/>
      <c r="U20" s="78"/>
      <c r="V20" s="78"/>
    </row>
    <row r="21" spans="2:22" s="53" customFormat="1" ht="27" customHeight="1">
      <c r="B21" s="123"/>
      <c r="C21" s="124"/>
      <c r="D21" s="127" t="s">
        <v>222</v>
      </c>
      <c r="E21" s="128"/>
      <c r="F21" s="128"/>
      <c r="G21" s="129"/>
      <c r="H21" s="133" t="s">
        <v>227</v>
      </c>
      <c r="I21" s="133"/>
      <c r="J21" s="133"/>
      <c r="K21" s="133"/>
      <c r="L21" s="127" t="s">
        <v>237</v>
      </c>
      <c r="M21" s="128"/>
      <c r="N21" s="128"/>
      <c r="O21" s="129"/>
      <c r="P21" s="127" t="s">
        <v>238</v>
      </c>
      <c r="Q21" s="128"/>
      <c r="R21" s="128"/>
      <c r="S21" s="136"/>
      <c r="T21" s="78"/>
      <c r="U21" s="78"/>
      <c r="V21" s="78"/>
    </row>
    <row r="22" spans="2:22" s="53" customFormat="1" ht="27" customHeight="1">
      <c r="B22" s="125"/>
      <c r="C22" s="126"/>
      <c r="D22" s="3" t="s">
        <v>10</v>
      </c>
      <c r="E22" s="3" t="s">
        <v>11</v>
      </c>
      <c r="F22" s="3" t="s">
        <v>12</v>
      </c>
      <c r="G22" s="7" t="s">
        <v>13</v>
      </c>
      <c r="H22" s="3" t="s">
        <v>10</v>
      </c>
      <c r="I22" s="3" t="s">
        <v>11</v>
      </c>
      <c r="J22" s="3" t="s">
        <v>12</v>
      </c>
      <c r="K22" s="7" t="s">
        <v>13</v>
      </c>
      <c r="L22" s="3" t="s">
        <v>10</v>
      </c>
      <c r="M22" s="3" t="s">
        <v>11</v>
      </c>
      <c r="N22" s="3" t="s">
        <v>12</v>
      </c>
      <c r="O22" s="7" t="s">
        <v>13</v>
      </c>
      <c r="P22" s="3" t="s">
        <v>10</v>
      </c>
      <c r="Q22" s="3" t="s">
        <v>11</v>
      </c>
      <c r="R22" s="3" t="s">
        <v>12</v>
      </c>
      <c r="S22" s="4" t="s">
        <v>13</v>
      </c>
      <c r="T22" s="78"/>
      <c r="U22" s="78"/>
      <c r="V22" s="78"/>
    </row>
    <row r="23" spans="2:22" s="53" customFormat="1" ht="27" customHeight="1">
      <c r="B23" s="118" t="s">
        <v>3</v>
      </c>
      <c r="C23" s="80" t="s">
        <v>0</v>
      </c>
      <c r="D23" s="1">
        <v>128280</v>
      </c>
      <c r="E23" s="1">
        <v>121920</v>
      </c>
      <c r="F23" s="1">
        <v>115590</v>
      </c>
      <c r="G23" s="6">
        <v>109240</v>
      </c>
      <c r="H23" s="1">
        <v>128280</v>
      </c>
      <c r="I23" s="1">
        <v>121920</v>
      </c>
      <c r="J23" s="1">
        <v>115590</v>
      </c>
      <c r="K23" s="6">
        <v>109240</v>
      </c>
      <c r="L23" s="1">
        <v>128280</v>
      </c>
      <c r="M23" s="1">
        <v>121920</v>
      </c>
      <c r="N23" s="1">
        <v>115590</v>
      </c>
      <c r="O23" s="6">
        <v>109240</v>
      </c>
      <c r="P23" s="112">
        <v>166330</v>
      </c>
      <c r="Q23" s="112">
        <v>158090</v>
      </c>
      <c r="R23" s="112">
        <v>149880</v>
      </c>
      <c r="S23" s="114">
        <v>142190</v>
      </c>
      <c r="T23" s="78"/>
      <c r="U23" s="78"/>
      <c r="V23" s="78"/>
    </row>
    <row r="24" spans="2:22" s="53" customFormat="1" ht="27" customHeight="1">
      <c r="B24" s="118"/>
      <c r="C24" s="80" t="s">
        <v>1</v>
      </c>
      <c r="D24" s="1">
        <v>50200</v>
      </c>
      <c r="E24" s="1">
        <v>47710</v>
      </c>
      <c r="F24" s="1">
        <v>45230</v>
      </c>
      <c r="G24" s="6">
        <v>42750</v>
      </c>
      <c r="H24" s="1">
        <v>50200</v>
      </c>
      <c r="I24" s="1">
        <v>47710</v>
      </c>
      <c r="J24" s="1">
        <v>45230</v>
      </c>
      <c r="K24" s="6">
        <v>42750</v>
      </c>
      <c r="L24" s="1">
        <v>50200</v>
      </c>
      <c r="M24" s="1">
        <v>47710</v>
      </c>
      <c r="N24" s="1">
        <v>45230</v>
      </c>
      <c r="O24" s="6">
        <v>42750</v>
      </c>
      <c r="P24" s="113"/>
      <c r="Q24" s="113"/>
      <c r="R24" s="113"/>
      <c r="S24" s="115"/>
      <c r="T24" s="78"/>
      <c r="U24" s="78"/>
      <c r="V24" s="78"/>
    </row>
    <row r="25" spans="2:22" s="53" customFormat="1" ht="27" customHeight="1">
      <c r="B25" s="118"/>
      <c r="C25" s="80" t="s">
        <v>2</v>
      </c>
      <c r="D25" s="1">
        <v>5863</v>
      </c>
      <c r="E25" s="1">
        <v>5571</v>
      </c>
      <c r="F25" s="1">
        <v>5283</v>
      </c>
      <c r="G25" s="6">
        <v>4992</v>
      </c>
      <c r="H25" s="1">
        <v>5863</v>
      </c>
      <c r="I25" s="1">
        <v>5571</v>
      </c>
      <c r="J25" s="1">
        <v>5283</v>
      </c>
      <c r="K25" s="6">
        <v>4992</v>
      </c>
      <c r="L25" s="1">
        <v>5863</v>
      </c>
      <c r="M25" s="1">
        <v>5571</v>
      </c>
      <c r="N25" s="1">
        <v>5283</v>
      </c>
      <c r="O25" s="6">
        <v>4992</v>
      </c>
      <c r="P25" s="103">
        <f>13850*5/12</f>
        <v>5770.833333333333</v>
      </c>
      <c r="Q25" s="103">
        <f>13160*5/12</f>
        <v>5483.333333333333</v>
      </c>
      <c r="R25" s="103">
        <f>12480*5/12</f>
        <v>5200</v>
      </c>
      <c r="S25" s="104">
        <f>11790*5/12</f>
        <v>4912.5</v>
      </c>
      <c r="T25" s="78"/>
      <c r="U25" s="78"/>
      <c r="V25" s="78"/>
    </row>
    <row r="26" spans="2:22" s="53" customFormat="1" ht="27" customHeight="1">
      <c r="B26" s="118"/>
      <c r="C26" s="83" t="s">
        <v>9</v>
      </c>
      <c r="D26" s="1">
        <v>184343</v>
      </c>
      <c r="E26" s="1">
        <v>175201</v>
      </c>
      <c r="F26" s="1">
        <v>166103</v>
      </c>
      <c r="G26" s="6">
        <v>156982</v>
      </c>
      <c r="H26" s="1">
        <v>184343</v>
      </c>
      <c r="I26" s="1">
        <v>175201</v>
      </c>
      <c r="J26" s="1">
        <v>166103</v>
      </c>
      <c r="K26" s="6">
        <v>156982</v>
      </c>
      <c r="L26" s="1">
        <v>184343</v>
      </c>
      <c r="M26" s="1">
        <v>175201</v>
      </c>
      <c r="N26" s="1">
        <v>166103</v>
      </c>
      <c r="O26" s="6">
        <v>156982</v>
      </c>
      <c r="P26" s="103">
        <f>SUM(P23:P25)</f>
        <v>172100.83333333334</v>
      </c>
      <c r="Q26" s="103">
        <f>SUM(Q23:Q25)</f>
        <v>163573.33333333334</v>
      </c>
      <c r="R26" s="103">
        <f>SUM(R23:R25)</f>
        <v>155080</v>
      </c>
      <c r="S26" s="104">
        <f>SUM(S23:S25)</f>
        <v>147102.5</v>
      </c>
      <c r="T26" s="78"/>
      <c r="U26" s="78"/>
      <c r="V26" s="78"/>
    </row>
    <row r="27" spans="2:22" s="53" customFormat="1" ht="27" customHeight="1">
      <c r="B27" s="119" t="s">
        <v>15</v>
      </c>
      <c r="C27" s="120"/>
      <c r="D27" s="54">
        <v>0</v>
      </c>
      <c r="E27" s="54">
        <v>0</v>
      </c>
      <c r="F27" s="54">
        <v>0</v>
      </c>
      <c r="G27" s="62">
        <v>0</v>
      </c>
      <c r="H27" s="54">
        <v>0</v>
      </c>
      <c r="I27" s="54">
        <v>0</v>
      </c>
      <c r="J27" s="54">
        <v>0</v>
      </c>
      <c r="K27" s="62">
        <v>0</v>
      </c>
      <c r="L27" s="54">
        <v>0</v>
      </c>
      <c r="M27" s="54">
        <v>0</v>
      </c>
      <c r="N27" s="54">
        <v>0</v>
      </c>
      <c r="O27" s="62">
        <v>0</v>
      </c>
      <c r="P27" s="105">
        <f>(P23/(L23+L24)-1)</f>
        <v>-0.0680748543254146</v>
      </c>
      <c r="Q27" s="105">
        <f>(Q23/(M23+M24)-1)</f>
        <v>-0.06803041914755648</v>
      </c>
      <c r="R27" s="105">
        <f>(R23/(N23+N24)-1)</f>
        <v>-0.06802636487999003</v>
      </c>
      <c r="S27" s="106">
        <f>(S23/(O23+O24)-1)</f>
        <v>-0.06447792617935388</v>
      </c>
      <c r="T27" s="78"/>
      <c r="U27" s="78"/>
      <c r="V27" s="78"/>
    </row>
    <row r="28" spans="2:22" s="53" customFormat="1" ht="27" customHeight="1">
      <c r="B28" s="119" t="s">
        <v>4</v>
      </c>
      <c r="C28" s="120"/>
      <c r="D28" s="5" t="s">
        <v>20</v>
      </c>
      <c r="E28" s="5" t="s">
        <v>20</v>
      </c>
      <c r="F28" s="5" t="s">
        <v>20</v>
      </c>
      <c r="G28" s="8" t="s">
        <v>20</v>
      </c>
      <c r="H28" s="5" t="s">
        <v>20</v>
      </c>
      <c r="I28" s="5" t="s">
        <v>20</v>
      </c>
      <c r="J28" s="5" t="s">
        <v>20</v>
      </c>
      <c r="K28" s="8" t="s">
        <v>20</v>
      </c>
      <c r="L28" s="5" t="s">
        <v>20</v>
      </c>
      <c r="M28" s="5" t="s">
        <v>20</v>
      </c>
      <c r="N28" s="5" t="s">
        <v>20</v>
      </c>
      <c r="O28" s="8" t="s">
        <v>20</v>
      </c>
      <c r="P28" s="5" t="s">
        <v>239</v>
      </c>
      <c r="Q28" s="5" t="s">
        <v>20</v>
      </c>
      <c r="R28" s="5" t="s">
        <v>20</v>
      </c>
      <c r="S28" s="85" t="s">
        <v>20</v>
      </c>
      <c r="T28" s="78"/>
      <c r="U28" s="78"/>
      <c r="V28" s="78"/>
    </row>
    <row r="29" spans="2:22" s="53" customFormat="1" ht="27" customHeight="1">
      <c r="B29" s="119" t="s">
        <v>5</v>
      </c>
      <c r="C29" s="120"/>
      <c r="D29" s="5" t="s">
        <v>20</v>
      </c>
      <c r="E29" s="5" t="s">
        <v>20</v>
      </c>
      <c r="F29" s="5" t="s">
        <v>20</v>
      </c>
      <c r="G29" s="8" t="s">
        <v>20</v>
      </c>
      <c r="H29" s="5" t="s">
        <v>20</v>
      </c>
      <c r="I29" s="5" t="s">
        <v>20</v>
      </c>
      <c r="J29" s="5" t="s">
        <v>20</v>
      </c>
      <c r="K29" s="8" t="s">
        <v>20</v>
      </c>
      <c r="L29" s="5" t="s">
        <v>20</v>
      </c>
      <c r="M29" s="5" t="s">
        <v>20</v>
      </c>
      <c r="N29" s="5" t="s">
        <v>20</v>
      </c>
      <c r="O29" s="8" t="s">
        <v>20</v>
      </c>
      <c r="P29" s="5" t="s">
        <v>20</v>
      </c>
      <c r="Q29" s="5" t="s">
        <v>20</v>
      </c>
      <c r="R29" s="5" t="s">
        <v>20</v>
      </c>
      <c r="S29" s="85" t="s">
        <v>20</v>
      </c>
      <c r="T29" s="78"/>
      <c r="U29" s="78"/>
      <c r="V29" s="78"/>
    </row>
    <row r="30" spans="2:22" s="53" customFormat="1" ht="27" customHeight="1">
      <c r="B30" s="119" t="s">
        <v>6</v>
      </c>
      <c r="C30" s="120"/>
      <c r="D30" s="1">
        <v>26000</v>
      </c>
      <c r="E30" s="1">
        <v>26000</v>
      </c>
      <c r="F30" s="1">
        <v>26000</v>
      </c>
      <c r="G30" s="6">
        <v>26000</v>
      </c>
      <c r="H30" s="103">
        <v>20000</v>
      </c>
      <c r="I30" s="103">
        <v>20000</v>
      </c>
      <c r="J30" s="103">
        <v>20000</v>
      </c>
      <c r="K30" s="103">
        <v>20000</v>
      </c>
      <c r="L30" s="103">
        <v>20000</v>
      </c>
      <c r="M30" s="103">
        <v>20000</v>
      </c>
      <c r="N30" s="103">
        <v>20000</v>
      </c>
      <c r="O30" s="103">
        <v>20000</v>
      </c>
      <c r="P30" s="103">
        <v>20000</v>
      </c>
      <c r="Q30" s="103">
        <v>20000</v>
      </c>
      <c r="R30" s="103">
        <v>20000</v>
      </c>
      <c r="S30" s="104">
        <v>20000</v>
      </c>
      <c r="T30" s="78"/>
      <c r="U30" s="78"/>
      <c r="V30" s="78"/>
    </row>
    <row r="31" spans="2:22" s="53" customFormat="1" ht="27" customHeight="1">
      <c r="B31" s="119" t="s">
        <v>7</v>
      </c>
      <c r="C31" s="120"/>
      <c r="D31" s="1">
        <v>4710</v>
      </c>
      <c r="E31" s="1">
        <v>4710</v>
      </c>
      <c r="F31" s="1">
        <v>4710</v>
      </c>
      <c r="G31" s="6">
        <v>4710</v>
      </c>
      <c r="H31" s="1">
        <v>4710</v>
      </c>
      <c r="I31" s="1">
        <v>4710</v>
      </c>
      <c r="J31" s="1">
        <v>4710</v>
      </c>
      <c r="K31" s="6">
        <v>4710</v>
      </c>
      <c r="L31" s="1">
        <v>4710</v>
      </c>
      <c r="M31" s="1">
        <v>4710</v>
      </c>
      <c r="N31" s="1">
        <v>4710</v>
      </c>
      <c r="O31" s="6">
        <v>4710</v>
      </c>
      <c r="P31" s="103">
        <v>4710</v>
      </c>
      <c r="Q31" s="103">
        <v>4710</v>
      </c>
      <c r="R31" s="103">
        <v>4710</v>
      </c>
      <c r="S31" s="104">
        <v>4710</v>
      </c>
      <c r="T31" s="78"/>
      <c r="U31" s="78"/>
      <c r="V31" s="78"/>
    </row>
    <row r="32" spans="2:22" s="53" customFormat="1" ht="27" customHeight="1">
      <c r="B32" s="119" t="s">
        <v>242</v>
      </c>
      <c r="C32" s="120"/>
      <c r="D32" s="1">
        <v>44000</v>
      </c>
      <c r="E32" s="1">
        <v>43000</v>
      </c>
      <c r="F32" s="1">
        <v>40100</v>
      </c>
      <c r="G32" s="6">
        <v>40100</v>
      </c>
      <c r="H32" s="1">
        <v>44000</v>
      </c>
      <c r="I32" s="1">
        <v>43000</v>
      </c>
      <c r="J32" s="1">
        <v>40100</v>
      </c>
      <c r="K32" s="6">
        <v>40100</v>
      </c>
      <c r="L32" s="1">
        <v>44000</v>
      </c>
      <c r="M32" s="1">
        <v>43000</v>
      </c>
      <c r="N32" s="1">
        <v>40100</v>
      </c>
      <c r="O32" s="6">
        <v>40100</v>
      </c>
      <c r="P32" s="103">
        <v>44000</v>
      </c>
      <c r="Q32" s="103">
        <v>43000</v>
      </c>
      <c r="R32" s="103">
        <v>40100</v>
      </c>
      <c r="S32" s="104">
        <v>40100</v>
      </c>
      <c r="T32" s="78"/>
      <c r="U32" s="78"/>
      <c r="V32" s="78"/>
    </row>
    <row r="33" spans="2:22" s="53" customFormat="1" ht="27" customHeight="1" thickBot="1">
      <c r="B33" s="116" t="s">
        <v>8</v>
      </c>
      <c r="C33" s="117"/>
      <c r="D33" s="88">
        <f aca="true" t="shared" si="1" ref="D33:Q33">D26+D30+D32+D31</f>
        <v>259053</v>
      </c>
      <c r="E33" s="88">
        <f t="shared" si="1"/>
        <v>248911</v>
      </c>
      <c r="F33" s="88">
        <f t="shared" si="1"/>
        <v>236913</v>
      </c>
      <c r="G33" s="88">
        <f t="shared" si="1"/>
        <v>227792</v>
      </c>
      <c r="H33" s="88">
        <f t="shared" si="1"/>
        <v>253053</v>
      </c>
      <c r="I33" s="88">
        <f t="shared" si="1"/>
        <v>242911</v>
      </c>
      <c r="J33" s="88">
        <f t="shared" si="1"/>
        <v>230913</v>
      </c>
      <c r="K33" s="88">
        <f t="shared" si="1"/>
        <v>221792</v>
      </c>
      <c r="L33" s="88">
        <f t="shared" si="1"/>
        <v>253053</v>
      </c>
      <c r="M33" s="88">
        <f t="shared" si="1"/>
        <v>242911</v>
      </c>
      <c r="N33" s="88">
        <f t="shared" si="1"/>
        <v>230913</v>
      </c>
      <c r="O33" s="88">
        <f t="shared" si="1"/>
        <v>221792</v>
      </c>
      <c r="P33" s="88">
        <f t="shared" si="1"/>
        <v>240810.83333333334</v>
      </c>
      <c r="Q33" s="88">
        <f t="shared" si="1"/>
        <v>231283.33333333334</v>
      </c>
      <c r="R33" s="88">
        <f>R26+R30+R32+R31</f>
        <v>219890</v>
      </c>
      <c r="S33" s="89">
        <f>S26+S30+S32+S31</f>
        <v>211912.5</v>
      </c>
      <c r="T33" s="78"/>
      <c r="U33" s="78"/>
      <c r="V33" s="78"/>
    </row>
    <row r="34" spans="2:22" s="53" customFormat="1" ht="27" customHeight="1">
      <c r="B34" s="2"/>
      <c r="C34" s="2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8"/>
      <c r="Q34" s="78"/>
      <c r="R34" s="78"/>
      <c r="S34" s="78"/>
      <c r="T34" s="78"/>
      <c r="U34" s="78"/>
      <c r="V34" s="78"/>
    </row>
    <row r="35" spans="2:22" s="53" customFormat="1" ht="27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78"/>
      <c r="Q35" s="78"/>
      <c r="R35" s="78"/>
      <c r="S35" s="78"/>
      <c r="T35" s="78"/>
      <c r="U35" s="78"/>
      <c r="V35" s="78"/>
    </row>
    <row r="36" spans="2:22" s="53" customFormat="1" ht="27" customHeight="1" thickBo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46" t="s">
        <v>16</v>
      </c>
      <c r="O36" s="146"/>
      <c r="P36" s="146"/>
      <c r="Q36" s="146"/>
      <c r="R36" s="146"/>
      <c r="S36" s="146"/>
      <c r="T36" s="78"/>
      <c r="U36" s="78"/>
      <c r="V36" s="78"/>
    </row>
    <row r="37" spans="2:22" s="53" customFormat="1" ht="27" customHeight="1">
      <c r="B37" s="121" t="s">
        <v>14</v>
      </c>
      <c r="C37" s="122"/>
      <c r="D37" s="137" t="s">
        <v>22</v>
      </c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8"/>
      <c r="T37" s="78"/>
      <c r="U37" s="78"/>
      <c r="V37" s="78"/>
    </row>
    <row r="38" spans="2:22" s="53" customFormat="1" ht="27" customHeight="1">
      <c r="B38" s="123"/>
      <c r="C38" s="124"/>
      <c r="D38" s="127" t="s">
        <v>222</v>
      </c>
      <c r="E38" s="128"/>
      <c r="F38" s="128"/>
      <c r="G38" s="129"/>
      <c r="H38" s="130" t="s">
        <v>227</v>
      </c>
      <c r="I38" s="130"/>
      <c r="J38" s="130"/>
      <c r="K38" s="131"/>
      <c r="L38" s="127" t="s">
        <v>237</v>
      </c>
      <c r="M38" s="128"/>
      <c r="N38" s="128"/>
      <c r="O38" s="129"/>
      <c r="P38" s="127" t="s">
        <v>238</v>
      </c>
      <c r="Q38" s="128"/>
      <c r="R38" s="128"/>
      <c r="S38" s="136"/>
      <c r="T38" s="78"/>
      <c r="U38" s="78"/>
      <c r="V38" s="78"/>
    </row>
    <row r="39" spans="2:22" s="53" customFormat="1" ht="27" customHeight="1">
      <c r="B39" s="125"/>
      <c r="C39" s="126"/>
      <c r="D39" s="3" t="s">
        <v>10</v>
      </c>
      <c r="E39" s="3" t="s">
        <v>11</v>
      </c>
      <c r="F39" s="3" t="s">
        <v>12</v>
      </c>
      <c r="G39" s="7" t="s">
        <v>13</v>
      </c>
      <c r="H39" s="3" t="s">
        <v>10</v>
      </c>
      <c r="I39" s="3" t="s">
        <v>11</v>
      </c>
      <c r="J39" s="3" t="s">
        <v>12</v>
      </c>
      <c r="K39" s="3" t="s">
        <v>13</v>
      </c>
      <c r="L39" s="3" t="s">
        <v>10</v>
      </c>
      <c r="M39" s="3" t="s">
        <v>11</v>
      </c>
      <c r="N39" s="3" t="s">
        <v>12</v>
      </c>
      <c r="O39" s="3" t="s">
        <v>13</v>
      </c>
      <c r="P39" s="3" t="s">
        <v>10</v>
      </c>
      <c r="Q39" s="3" t="s">
        <v>11</v>
      </c>
      <c r="R39" s="3" t="s">
        <v>12</v>
      </c>
      <c r="S39" s="4" t="s">
        <v>13</v>
      </c>
      <c r="T39" s="78"/>
      <c r="U39" s="78"/>
      <c r="V39" s="78"/>
    </row>
    <row r="40" spans="2:22" s="53" customFormat="1" ht="27" customHeight="1">
      <c r="B40" s="118" t="s">
        <v>3</v>
      </c>
      <c r="C40" s="80" t="s">
        <v>0</v>
      </c>
      <c r="D40" s="1">
        <v>91630</v>
      </c>
      <c r="E40" s="1">
        <v>87090</v>
      </c>
      <c r="F40" s="1">
        <v>82570</v>
      </c>
      <c r="G40" s="6">
        <v>78030</v>
      </c>
      <c r="H40" s="1">
        <v>91630</v>
      </c>
      <c r="I40" s="1">
        <v>87090</v>
      </c>
      <c r="J40" s="1">
        <v>82570</v>
      </c>
      <c r="K40" s="6">
        <v>78030</v>
      </c>
      <c r="L40" s="1">
        <v>91630</v>
      </c>
      <c r="M40" s="1">
        <v>87090</v>
      </c>
      <c r="N40" s="1">
        <v>82570</v>
      </c>
      <c r="O40" s="6">
        <v>78030</v>
      </c>
      <c r="P40" s="112">
        <v>135870</v>
      </c>
      <c r="Q40" s="112">
        <v>130260</v>
      </c>
      <c r="R40" s="112">
        <v>123810</v>
      </c>
      <c r="S40" s="114">
        <v>117510</v>
      </c>
      <c r="T40" s="78"/>
      <c r="U40" s="78"/>
      <c r="V40" s="78"/>
    </row>
    <row r="41" spans="2:22" s="53" customFormat="1" ht="27" customHeight="1">
      <c r="B41" s="118"/>
      <c r="C41" s="80" t="s">
        <v>1</v>
      </c>
      <c r="D41" s="1">
        <v>48490</v>
      </c>
      <c r="E41" s="1">
        <v>46100</v>
      </c>
      <c r="F41" s="1">
        <v>43700</v>
      </c>
      <c r="G41" s="6">
        <v>41300</v>
      </c>
      <c r="H41" s="1">
        <v>48490</v>
      </c>
      <c r="I41" s="1">
        <v>46100</v>
      </c>
      <c r="J41" s="1">
        <v>43700</v>
      </c>
      <c r="K41" s="6">
        <v>41300</v>
      </c>
      <c r="L41" s="1">
        <v>48490</v>
      </c>
      <c r="M41" s="1">
        <v>46100</v>
      </c>
      <c r="N41" s="1">
        <v>43700</v>
      </c>
      <c r="O41" s="6">
        <v>41300</v>
      </c>
      <c r="P41" s="113"/>
      <c r="Q41" s="113"/>
      <c r="R41" s="113"/>
      <c r="S41" s="115"/>
      <c r="T41" s="78"/>
      <c r="U41" s="78"/>
      <c r="V41" s="78"/>
    </row>
    <row r="42" spans="2:22" s="53" customFormat="1" ht="27" customHeight="1">
      <c r="B42" s="118"/>
      <c r="C42" s="80" t="s">
        <v>2</v>
      </c>
      <c r="D42" s="1">
        <v>5167</v>
      </c>
      <c r="E42" s="1">
        <v>4912</v>
      </c>
      <c r="F42" s="1">
        <v>4658</v>
      </c>
      <c r="G42" s="6">
        <v>4400</v>
      </c>
      <c r="H42" s="1">
        <v>5167</v>
      </c>
      <c r="I42" s="1">
        <v>4912</v>
      </c>
      <c r="J42" s="1">
        <v>4658</v>
      </c>
      <c r="K42" s="6">
        <v>4400</v>
      </c>
      <c r="L42" s="1">
        <v>5167</v>
      </c>
      <c r="M42" s="1">
        <v>4912</v>
      </c>
      <c r="N42" s="1">
        <v>4658</v>
      </c>
      <c r="O42" s="6">
        <v>4400</v>
      </c>
      <c r="P42" s="103">
        <f>12200*5/12</f>
        <v>5083.333333333333</v>
      </c>
      <c r="Q42" s="103">
        <f>11600*5/12</f>
        <v>4833.333333333333</v>
      </c>
      <c r="R42" s="103">
        <f>11000*5/12</f>
        <v>4583.333333333333</v>
      </c>
      <c r="S42" s="104">
        <f>10390*5/12</f>
        <v>4329.166666666667</v>
      </c>
      <c r="T42" s="78"/>
      <c r="U42" s="78"/>
      <c r="V42" s="78"/>
    </row>
    <row r="43" spans="2:22" s="53" customFormat="1" ht="27" customHeight="1">
      <c r="B43" s="118"/>
      <c r="C43" s="83" t="s">
        <v>9</v>
      </c>
      <c r="D43" s="1">
        <v>145287</v>
      </c>
      <c r="E43" s="1">
        <v>138102</v>
      </c>
      <c r="F43" s="1">
        <v>130928</v>
      </c>
      <c r="G43" s="6">
        <v>123730</v>
      </c>
      <c r="H43" s="1">
        <v>145287</v>
      </c>
      <c r="I43" s="1">
        <v>138102</v>
      </c>
      <c r="J43" s="1">
        <v>130928</v>
      </c>
      <c r="K43" s="6">
        <v>123730</v>
      </c>
      <c r="L43" s="1">
        <v>145287</v>
      </c>
      <c r="M43" s="1">
        <v>138102</v>
      </c>
      <c r="N43" s="1">
        <v>130928</v>
      </c>
      <c r="O43" s="6">
        <v>123730</v>
      </c>
      <c r="P43" s="103">
        <f>SUM(P40:P42)</f>
        <v>140953.33333333334</v>
      </c>
      <c r="Q43" s="103">
        <f>SUM(Q40:Q42)</f>
        <v>135093.33333333334</v>
      </c>
      <c r="R43" s="103">
        <f>SUM(R40:R42)</f>
        <v>128393.33333333333</v>
      </c>
      <c r="S43" s="104">
        <f>SUM(S40:S42)</f>
        <v>121839.16666666667</v>
      </c>
      <c r="T43" s="78"/>
      <c r="U43" s="78"/>
      <c r="V43" s="78"/>
    </row>
    <row r="44" spans="2:22" s="53" customFormat="1" ht="27" customHeight="1">
      <c r="B44" s="119" t="s">
        <v>15</v>
      </c>
      <c r="C44" s="120"/>
      <c r="D44" s="54">
        <v>0</v>
      </c>
      <c r="E44" s="54">
        <v>0</v>
      </c>
      <c r="F44" s="54">
        <v>0</v>
      </c>
      <c r="G44" s="62">
        <v>0</v>
      </c>
      <c r="H44" s="54">
        <v>0</v>
      </c>
      <c r="I44" s="54">
        <v>0</v>
      </c>
      <c r="J44" s="54">
        <v>0</v>
      </c>
      <c r="K44" s="62">
        <v>0</v>
      </c>
      <c r="L44" s="54">
        <v>0</v>
      </c>
      <c r="M44" s="54">
        <v>0</v>
      </c>
      <c r="N44" s="54">
        <v>0</v>
      </c>
      <c r="O44" s="62">
        <v>0</v>
      </c>
      <c r="P44" s="54">
        <f>(P40/(L40+L41)-1)</f>
        <v>-0.030331144733085957</v>
      </c>
      <c r="Q44" s="54">
        <f>(Q40/(M40+M41)-1)</f>
        <v>-0.02199864854718825</v>
      </c>
      <c r="R44" s="54">
        <f>(R40/(N40+N41)-1)</f>
        <v>-0.01948206224756477</v>
      </c>
      <c r="S44" s="84">
        <f>(S40/(O40+O41)-1)</f>
        <v>-0.015251822676611071</v>
      </c>
      <c r="T44" s="78"/>
      <c r="U44" s="78"/>
      <c r="V44" s="78"/>
    </row>
    <row r="45" spans="2:22" s="53" customFormat="1" ht="27" customHeight="1">
      <c r="B45" s="119" t="s">
        <v>4</v>
      </c>
      <c r="C45" s="120"/>
      <c r="D45" s="5" t="s">
        <v>20</v>
      </c>
      <c r="E45" s="5" t="s">
        <v>20</v>
      </c>
      <c r="F45" s="5" t="s">
        <v>20</v>
      </c>
      <c r="G45" s="8" t="s">
        <v>20</v>
      </c>
      <c r="H45" s="5" t="s">
        <v>20</v>
      </c>
      <c r="I45" s="5" t="s">
        <v>20</v>
      </c>
      <c r="J45" s="5" t="s">
        <v>20</v>
      </c>
      <c r="K45" s="8" t="s">
        <v>20</v>
      </c>
      <c r="L45" s="5" t="s">
        <v>20</v>
      </c>
      <c r="M45" s="5" t="s">
        <v>20</v>
      </c>
      <c r="N45" s="5" t="s">
        <v>20</v>
      </c>
      <c r="O45" s="8" t="s">
        <v>20</v>
      </c>
      <c r="P45" s="5" t="s">
        <v>20</v>
      </c>
      <c r="Q45" s="5" t="s">
        <v>20</v>
      </c>
      <c r="R45" s="5" t="s">
        <v>20</v>
      </c>
      <c r="S45" s="85" t="s">
        <v>20</v>
      </c>
      <c r="T45" s="78"/>
      <c r="U45" s="78"/>
      <c r="V45" s="78"/>
    </row>
    <row r="46" spans="2:22" s="53" customFormat="1" ht="27" customHeight="1">
      <c r="B46" s="119" t="s">
        <v>5</v>
      </c>
      <c r="C46" s="120"/>
      <c r="D46" s="1">
        <v>23360</v>
      </c>
      <c r="E46" s="1">
        <v>23360</v>
      </c>
      <c r="F46" s="1">
        <v>21630</v>
      </c>
      <c r="G46" s="6">
        <v>21630</v>
      </c>
      <c r="H46" s="1">
        <v>23360</v>
      </c>
      <c r="I46" s="1">
        <v>23360</v>
      </c>
      <c r="J46" s="1">
        <v>21630</v>
      </c>
      <c r="K46" s="6">
        <v>21630</v>
      </c>
      <c r="L46" s="1">
        <v>23360</v>
      </c>
      <c r="M46" s="1">
        <v>23360</v>
      </c>
      <c r="N46" s="1">
        <v>21630</v>
      </c>
      <c r="O46" s="6">
        <v>21630</v>
      </c>
      <c r="P46" s="103">
        <v>23360</v>
      </c>
      <c r="Q46" s="103">
        <v>23360</v>
      </c>
      <c r="R46" s="103">
        <v>21630</v>
      </c>
      <c r="S46" s="104">
        <v>21630</v>
      </c>
      <c r="T46" s="78"/>
      <c r="U46" s="78"/>
      <c r="V46" s="78"/>
    </row>
    <row r="47" spans="2:22" s="53" customFormat="1" ht="27" customHeight="1">
      <c r="B47" s="119" t="s">
        <v>6</v>
      </c>
      <c r="C47" s="120"/>
      <c r="D47" s="1">
        <v>26000</v>
      </c>
      <c r="E47" s="1">
        <v>26000</v>
      </c>
      <c r="F47" s="1">
        <v>26000</v>
      </c>
      <c r="G47" s="6">
        <v>26000</v>
      </c>
      <c r="H47" s="1">
        <v>20000</v>
      </c>
      <c r="I47" s="1">
        <v>20000</v>
      </c>
      <c r="J47" s="1">
        <v>20000</v>
      </c>
      <c r="K47" s="6">
        <v>20000</v>
      </c>
      <c r="L47" s="1">
        <v>20000</v>
      </c>
      <c r="M47" s="1">
        <v>20000</v>
      </c>
      <c r="N47" s="1">
        <v>20000</v>
      </c>
      <c r="O47" s="6">
        <v>20000</v>
      </c>
      <c r="P47" s="103">
        <v>20000</v>
      </c>
      <c r="Q47" s="103">
        <v>20000</v>
      </c>
      <c r="R47" s="103">
        <v>20000</v>
      </c>
      <c r="S47" s="104">
        <v>20000</v>
      </c>
      <c r="T47" s="78"/>
      <c r="U47" s="78"/>
      <c r="V47" s="78"/>
    </row>
    <row r="48" spans="2:22" s="53" customFormat="1" ht="27" customHeight="1">
      <c r="B48" s="119" t="s">
        <v>7</v>
      </c>
      <c r="C48" s="120"/>
      <c r="D48" s="1">
        <v>4710</v>
      </c>
      <c r="E48" s="1">
        <v>4710</v>
      </c>
      <c r="F48" s="1">
        <v>4710</v>
      </c>
      <c r="G48" s="6">
        <v>4710</v>
      </c>
      <c r="H48" s="1">
        <v>4710</v>
      </c>
      <c r="I48" s="1">
        <v>4710</v>
      </c>
      <c r="J48" s="1">
        <v>4710</v>
      </c>
      <c r="K48" s="6">
        <v>4710</v>
      </c>
      <c r="L48" s="1">
        <v>4710</v>
      </c>
      <c r="M48" s="1">
        <v>4710</v>
      </c>
      <c r="N48" s="1">
        <v>4710</v>
      </c>
      <c r="O48" s="6">
        <v>4710</v>
      </c>
      <c r="P48" s="103">
        <v>4710</v>
      </c>
      <c r="Q48" s="103">
        <v>4710</v>
      </c>
      <c r="R48" s="103">
        <v>4710</v>
      </c>
      <c r="S48" s="104">
        <v>4710</v>
      </c>
      <c r="T48" s="78"/>
      <c r="U48" s="78"/>
      <c r="V48" s="78"/>
    </row>
    <row r="49" spans="2:22" s="53" customFormat="1" ht="27" customHeight="1">
      <c r="B49" s="119" t="s">
        <v>242</v>
      </c>
      <c r="C49" s="120"/>
      <c r="D49" s="1">
        <v>44000</v>
      </c>
      <c r="E49" s="1">
        <v>43000</v>
      </c>
      <c r="F49" s="1">
        <v>40100</v>
      </c>
      <c r="G49" s="6">
        <v>40100</v>
      </c>
      <c r="H49" s="1">
        <v>44000</v>
      </c>
      <c r="I49" s="1">
        <v>43000</v>
      </c>
      <c r="J49" s="1">
        <v>40100</v>
      </c>
      <c r="K49" s="6">
        <v>40100</v>
      </c>
      <c r="L49" s="1">
        <v>44000</v>
      </c>
      <c r="M49" s="1">
        <v>43000</v>
      </c>
      <c r="N49" s="1">
        <v>40100</v>
      </c>
      <c r="O49" s="6">
        <v>40100</v>
      </c>
      <c r="P49" s="103">
        <v>44000</v>
      </c>
      <c r="Q49" s="103">
        <v>43000</v>
      </c>
      <c r="R49" s="103">
        <v>40100</v>
      </c>
      <c r="S49" s="104">
        <v>40100</v>
      </c>
      <c r="T49" s="78"/>
      <c r="U49" s="78"/>
      <c r="V49" s="78"/>
    </row>
    <row r="50" spans="2:22" s="53" customFormat="1" ht="27" customHeight="1" thickBot="1">
      <c r="B50" s="116" t="s">
        <v>8</v>
      </c>
      <c r="C50" s="117"/>
      <c r="D50" s="55">
        <f aca="true" t="shared" si="2" ref="D50:O50">D43+D47+D49+D48+D46</f>
        <v>243357</v>
      </c>
      <c r="E50" s="55">
        <f t="shared" si="2"/>
        <v>235172</v>
      </c>
      <c r="F50" s="55">
        <f t="shared" si="2"/>
        <v>223368</v>
      </c>
      <c r="G50" s="55">
        <f t="shared" si="2"/>
        <v>216170</v>
      </c>
      <c r="H50" s="55">
        <f t="shared" si="2"/>
        <v>237357</v>
      </c>
      <c r="I50" s="55">
        <f t="shared" si="2"/>
        <v>229172</v>
      </c>
      <c r="J50" s="55">
        <f t="shared" si="2"/>
        <v>217368</v>
      </c>
      <c r="K50" s="55">
        <f t="shared" si="2"/>
        <v>210170</v>
      </c>
      <c r="L50" s="55">
        <f t="shared" si="2"/>
        <v>237357</v>
      </c>
      <c r="M50" s="55">
        <f t="shared" si="2"/>
        <v>229172</v>
      </c>
      <c r="N50" s="55">
        <f t="shared" si="2"/>
        <v>217368</v>
      </c>
      <c r="O50" s="55">
        <f t="shared" si="2"/>
        <v>210170</v>
      </c>
      <c r="P50" s="55">
        <f>P43+P47+P49+P48+P46</f>
        <v>233023.33333333334</v>
      </c>
      <c r="Q50" s="55">
        <f>Q43+Q47+Q49+Q48+Q46</f>
        <v>226163.33333333334</v>
      </c>
      <c r="R50" s="55">
        <f>R43+R47+R49+R48+R46</f>
        <v>214833.3333333333</v>
      </c>
      <c r="S50" s="87">
        <f>S43+S47+S49+S48+S46</f>
        <v>208279.1666666667</v>
      </c>
      <c r="T50" s="78"/>
      <c r="U50" s="78"/>
      <c r="V50" s="78"/>
    </row>
    <row r="51" spans="2:22" s="53" customFormat="1" ht="27" customHeight="1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8"/>
      <c r="Q51" s="78"/>
      <c r="R51" s="78"/>
      <c r="S51" s="78"/>
      <c r="T51" s="78"/>
      <c r="U51" s="78"/>
      <c r="V51" s="78"/>
    </row>
    <row r="52" spans="2:22" s="53" customFormat="1" ht="27" customHeight="1">
      <c r="B52" s="76"/>
      <c r="C52" s="76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78"/>
      <c r="Q52" s="78"/>
      <c r="R52" s="78"/>
      <c r="S52" s="78"/>
      <c r="T52" s="78"/>
      <c r="U52" s="78"/>
      <c r="V52" s="78"/>
    </row>
    <row r="53" spans="2:22" s="53" customFormat="1" ht="27" customHeight="1" thickBot="1">
      <c r="B53" s="76"/>
      <c r="C53" s="76"/>
      <c r="D53" s="2"/>
      <c r="E53" s="2"/>
      <c r="F53" s="2"/>
      <c r="G53" s="2"/>
      <c r="H53" s="2"/>
      <c r="I53" s="2"/>
      <c r="J53" s="2"/>
      <c r="K53" s="2"/>
      <c r="L53" s="2"/>
      <c r="M53" s="2"/>
      <c r="N53" s="142" t="s">
        <v>16</v>
      </c>
      <c r="O53" s="142"/>
      <c r="P53" s="142"/>
      <c r="Q53" s="142"/>
      <c r="R53" s="142"/>
      <c r="S53" s="142"/>
      <c r="T53" s="78"/>
      <c r="U53" s="78"/>
      <c r="V53" s="78"/>
    </row>
    <row r="54" spans="2:22" s="53" customFormat="1" ht="27" customHeight="1">
      <c r="B54" s="121" t="s">
        <v>14</v>
      </c>
      <c r="C54" s="122"/>
      <c r="D54" s="139" t="s">
        <v>18</v>
      </c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1"/>
      <c r="T54" s="78"/>
      <c r="U54" s="78"/>
      <c r="V54" s="78"/>
    </row>
    <row r="55" spans="2:22" s="53" customFormat="1" ht="27" customHeight="1">
      <c r="B55" s="123"/>
      <c r="C55" s="124"/>
      <c r="D55" s="127" t="s">
        <v>222</v>
      </c>
      <c r="E55" s="128"/>
      <c r="F55" s="128"/>
      <c r="G55" s="129"/>
      <c r="H55" s="130" t="s">
        <v>227</v>
      </c>
      <c r="I55" s="130"/>
      <c r="J55" s="130"/>
      <c r="K55" s="131"/>
      <c r="L55" s="127" t="s">
        <v>237</v>
      </c>
      <c r="M55" s="128"/>
      <c r="N55" s="128"/>
      <c r="O55" s="129"/>
      <c r="P55" s="127" t="s">
        <v>238</v>
      </c>
      <c r="Q55" s="128"/>
      <c r="R55" s="128"/>
      <c r="S55" s="136"/>
      <c r="T55" s="78"/>
      <c r="U55" s="78"/>
      <c r="V55" s="78"/>
    </row>
    <row r="56" spans="2:22" s="53" customFormat="1" ht="27" customHeight="1">
      <c r="B56" s="125"/>
      <c r="C56" s="126"/>
      <c r="D56" s="3" t="s">
        <v>10</v>
      </c>
      <c r="E56" s="3" t="s">
        <v>11</v>
      </c>
      <c r="F56" s="3" t="s">
        <v>12</v>
      </c>
      <c r="G56" s="7" t="s">
        <v>13</v>
      </c>
      <c r="H56" s="3" t="s">
        <v>10</v>
      </c>
      <c r="I56" s="3" t="s">
        <v>11</v>
      </c>
      <c r="J56" s="3" t="s">
        <v>12</v>
      </c>
      <c r="K56" s="3" t="s">
        <v>13</v>
      </c>
      <c r="L56" s="3" t="s">
        <v>10</v>
      </c>
      <c r="M56" s="3" t="s">
        <v>11</v>
      </c>
      <c r="N56" s="3" t="s">
        <v>12</v>
      </c>
      <c r="O56" s="3" t="s">
        <v>13</v>
      </c>
      <c r="P56" s="3" t="s">
        <v>10</v>
      </c>
      <c r="Q56" s="3" t="s">
        <v>11</v>
      </c>
      <c r="R56" s="3" t="s">
        <v>12</v>
      </c>
      <c r="S56" s="4" t="s">
        <v>13</v>
      </c>
      <c r="T56" s="78"/>
      <c r="U56" s="78"/>
      <c r="V56" s="78"/>
    </row>
    <row r="57" spans="2:22" s="53" customFormat="1" ht="27" customHeight="1">
      <c r="B57" s="118" t="s">
        <v>3</v>
      </c>
      <c r="C57" s="80" t="s">
        <v>0</v>
      </c>
      <c r="D57" s="5">
        <v>62280</v>
      </c>
      <c r="E57" s="5">
        <v>59530</v>
      </c>
      <c r="F57" s="5">
        <v>56120</v>
      </c>
      <c r="G57" s="8">
        <v>53490</v>
      </c>
      <c r="H57" s="5">
        <v>62280</v>
      </c>
      <c r="I57" s="5">
        <v>59530</v>
      </c>
      <c r="J57" s="5">
        <v>56120</v>
      </c>
      <c r="K57" s="8">
        <v>53490</v>
      </c>
      <c r="L57" s="5">
        <v>62280</v>
      </c>
      <c r="M57" s="5">
        <v>59530</v>
      </c>
      <c r="N57" s="5">
        <v>56120</v>
      </c>
      <c r="O57" s="8">
        <v>53490</v>
      </c>
      <c r="P57" s="112">
        <v>104250</v>
      </c>
      <c r="Q57" s="112">
        <v>100200</v>
      </c>
      <c r="R57" s="112">
        <v>95030</v>
      </c>
      <c r="S57" s="114">
        <v>90510</v>
      </c>
      <c r="T57" s="78"/>
      <c r="U57" s="78"/>
      <c r="V57" s="78"/>
    </row>
    <row r="58" spans="2:22" s="53" customFormat="1" ht="27" customHeight="1">
      <c r="B58" s="118"/>
      <c r="C58" s="80" t="s">
        <v>1</v>
      </c>
      <c r="D58" s="5">
        <v>43740</v>
      </c>
      <c r="E58" s="5">
        <v>41580</v>
      </c>
      <c r="F58" s="5">
        <v>39420</v>
      </c>
      <c r="G58" s="8">
        <v>37250</v>
      </c>
      <c r="H58" s="5">
        <v>43740</v>
      </c>
      <c r="I58" s="5">
        <v>41580</v>
      </c>
      <c r="J58" s="5">
        <v>39420</v>
      </c>
      <c r="K58" s="8">
        <v>37250</v>
      </c>
      <c r="L58" s="5">
        <v>43740</v>
      </c>
      <c r="M58" s="5">
        <v>41580</v>
      </c>
      <c r="N58" s="5">
        <v>39420</v>
      </c>
      <c r="O58" s="8">
        <v>37250</v>
      </c>
      <c r="P58" s="113"/>
      <c r="Q58" s="113"/>
      <c r="R58" s="113"/>
      <c r="S58" s="115"/>
      <c r="T58" s="78"/>
      <c r="U58" s="78"/>
      <c r="V58" s="78"/>
    </row>
    <row r="59" spans="2:22" s="53" customFormat="1" ht="27" customHeight="1">
      <c r="B59" s="118"/>
      <c r="C59" s="80" t="s">
        <v>2</v>
      </c>
      <c r="D59" s="5">
        <v>4329</v>
      </c>
      <c r="E59" s="5">
        <v>4117</v>
      </c>
      <c r="F59" s="5">
        <v>3900</v>
      </c>
      <c r="G59" s="8">
        <v>3688</v>
      </c>
      <c r="H59" s="5">
        <v>4329</v>
      </c>
      <c r="I59" s="5">
        <v>4117</v>
      </c>
      <c r="J59" s="5">
        <v>3900</v>
      </c>
      <c r="K59" s="8">
        <v>3688</v>
      </c>
      <c r="L59" s="5">
        <v>4329</v>
      </c>
      <c r="M59" s="5">
        <v>4117</v>
      </c>
      <c r="N59" s="5">
        <v>3900</v>
      </c>
      <c r="O59" s="8">
        <v>3688</v>
      </c>
      <c r="P59" s="103">
        <f>10220*5/12</f>
        <v>4258.333333333333</v>
      </c>
      <c r="Q59" s="103">
        <f>9720*5/12</f>
        <v>4050</v>
      </c>
      <c r="R59" s="103">
        <f>9210*5/12</f>
        <v>3837.5</v>
      </c>
      <c r="S59" s="104">
        <f>8710*5/12</f>
        <v>3629.1666666666665</v>
      </c>
      <c r="T59" s="78"/>
      <c r="U59" s="78"/>
      <c r="V59" s="78"/>
    </row>
    <row r="60" spans="2:22" s="53" customFormat="1" ht="27" customHeight="1">
      <c r="B60" s="118"/>
      <c r="C60" s="83" t="s">
        <v>9</v>
      </c>
      <c r="D60" s="5">
        <v>110349</v>
      </c>
      <c r="E60" s="5">
        <v>105227</v>
      </c>
      <c r="F60" s="5">
        <v>99440</v>
      </c>
      <c r="G60" s="8">
        <v>94428</v>
      </c>
      <c r="H60" s="5">
        <v>110349</v>
      </c>
      <c r="I60" s="5">
        <v>105227</v>
      </c>
      <c r="J60" s="5">
        <v>99440</v>
      </c>
      <c r="K60" s="8">
        <v>94428</v>
      </c>
      <c r="L60" s="5">
        <v>110349</v>
      </c>
      <c r="M60" s="5">
        <v>105227</v>
      </c>
      <c r="N60" s="5">
        <v>99440</v>
      </c>
      <c r="O60" s="8">
        <v>94428</v>
      </c>
      <c r="P60" s="103">
        <f>SUM(P57:P59)</f>
        <v>108508.33333333333</v>
      </c>
      <c r="Q60" s="103">
        <f>SUM(Q57:Q59)</f>
        <v>104250</v>
      </c>
      <c r="R60" s="103">
        <f>SUM(R57:R59)</f>
        <v>98867.5</v>
      </c>
      <c r="S60" s="104">
        <f>SUM(S57:S59)</f>
        <v>94139.16666666667</v>
      </c>
      <c r="T60" s="78"/>
      <c r="U60" s="78"/>
      <c r="V60" s="78"/>
    </row>
    <row r="61" spans="2:22" s="53" customFormat="1" ht="27" customHeight="1">
      <c r="B61" s="119" t="s">
        <v>15</v>
      </c>
      <c r="C61" s="120"/>
      <c r="D61" s="56">
        <v>0</v>
      </c>
      <c r="E61" s="56">
        <v>0</v>
      </c>
      <c r="F61" s="56">
        <v>0</v>
      </c>
      <c r="G61" s="57">
        <v>0</v>
      </c>
      <c r="H61" s="56">
        <v>0</v>
      </c>
      <c r="I61" s="56">
        <v>0</v>
      </c>
      <c r="J61" s="56">
        <v>0</v>
      </c>
      <c r="K61" s="57">
        <v>0</v>
      </c>
      <c r="L61" s="56">
        <v>0</v>
      </c>
      <c r="M61" s="56">
        <v>0</v>
      </c>
      <c r="N61" s="56">
        <v>0</v>
      </c>
      <c r="O61" s="57">
        <v>0</v>
      </c>
      <c r="P61" s="56">
        <f>(P57/(L57+L58)-1)</f>
        <v>-0.016694963214487823</v>
      </c>
      <c r="Q61" s="56">
        <f>(Q57/(M57+M58)-1)</f>
        <v>-0.009000098902185782</v>
      </c>
      <c r="R61" s="56">
        <f>(R57/(N57+N58)-1)</f>
        <v>-0.005338078291814985</v>
      </c>
      <c r="S61" s="90">
        <f>(S57/(O57+O58)-1)</f>
        <v>-0.002534714569098484</v>
      </c>
      <c r="T61" s="78"/>
      <c r="U61" s="78"/>
      <c r="V61" s="78"/>
    </row>
    <row r="62" spans="2:22" s="53" customFormat="1" ht="27" customHeight="1">
      <c r="B62" s="119" t="s">
        <v>4</v>
      </c>
      <c r="C62" s="120"/>
      <c r="D62" s="58" t="s">
        <v>20</v>
      </c>
      <c r="E62" s="58" t="s">
        <v>20</v>
      </c>
      <c r="F62" s="58" t="s">
        <v>20</v>
      </c>
      <c r="G62" s="59" t="s">
        <v>20</v>
      </c>
      <c r="H62" s="58" t="s">
        <v>20</v>
      </c>
      <c r="I62" s="58" t="s">
        <v>20</v>
      </c>
      <c r="J62" s="58" t="s">
        <v>20</v>
      </c>
      <c r="K62" s="59" t="s">
        <v>20</v>
      </c>
      <c r="L62" s="58" t="s">
        <v>20</v>
      </c>
      <c r="M62" s="58" t="s">
        <v>20</v>
      </c>
      <c r="N62" s="58" t="s">
        <v>20</v>
      </c>
      <c r="O62" s="59" t="s">
        <v>20</v>
      </c>
      <c r="P62" s="58" t="s">
        <v>20</v>
      </c>
      <c r="Q62" s="58" t="s">
        <v>20</v>
      </c>
      <c r="R62" s="58" t="s">
        <v>20</v>
      </c>
      <c r="S62" s="91" t="s">
        <v>20</v>
      </c>
      <c r="T62" s="78"/>
      <c r="U62" s="78"/>
      <c r="V62" s="78"/>
    </row>
    <row r="63" spans="2:22" s="53" customFormat="1" ht="27" customHeight="1">
      <c r="B63" s="119" t="s">
        <v>5</v>
      </c>
      <c r="C63" s="120"/>
      <c r="D63" s="56" t="s">
        <v>20</v>
      </c>
      <c r="E63" s="56" t="s">
        <v>20</v>
      </c>
      <c r="F63" s="56" t="s">
        <v>20</v>
      </c>
      <c r="G63" s="57" t="s">
        <v>20</v>
      </c>
      <c r="H63" s="56" t="s">
        <v>20</v>
      </c>
      <c r="I63" s="56" t="s">
        <v>20</v>
      </c>
      <c r="J63" s="56" t="s">
        <v>20</v>
      </c>
      <c r="K63" s="57" t="s">
        <v>20</v>
      </c>
      <c r="L63" s="56" t="s">
        <v>20</v>
      </c>
      <c r="M63" s="56" t="s">
        <v>20</v>
      </c>
      <c r="N63" s="56" t="s">
        <v>20</v>
      </c>
      <c r="O63" s="57" t="s">
        <v>20</v>
      </c>
      <c r="P63" s="56" t="s">
        <v>20</v>
      </c>
      <c r="Q63" s="56" t="s">
        <v>20</v>
      </c>
      <c r="R63" s="56" t="s">
        <v>20</v>
      </c>
      <c r="S63" s="90" t="s">
        <v>20</v>
      </c>
      <c r="T63" s="78"/>
      <c r="U63" s="78"/>
      <c r="V63" s="78"/>
    </row>
    <row r="64" spans="2:22" s="53" customFormat="1" ht="27" customHeight="1">
      <c r="B64" s="119" t="s">
        <v>6</v>
      </c>
      <c r="C64" s="120"/>
      <c r="D64" s="56" t="s">
        <v>20</v>
      </c>
      <c r="E64" s="56" t="s">
        <v>20</v>
      </c>
      <c r="F64" s="56" t="s">
        <v>20</v>
      </c>
      <c r="G64" s="57" t="s">
        <v>20</v>
      </c>
      <c r="H64" s="56" t="s">
        <v>20</v>
      </c>
      <c r="I64" s="56" t="s">
        <v>20</v>
      </c>
      <c r="J64" s="56" t="s">
        <v>20</v>
      </c>
      <c r="K64" s="57" t="s">
        <v>20</v>
      </c>
      <c r="L64" s="56" t="s">
        <v>20</v>
      </c>
      <c r="M64" s="56" t="s">
        <v>20</v>
      </c>
      <c r="N64" s="56" t="s">
        <v>20</v>
      </c>
      <c r="O64" s="57" t="s">
        <v>20</v>
      </c>
      <c r="P64" s="56" t="s">
        <v>20</v>
      </c>
      <c r="Q64" s="56" t="s">
        <v>20</v>
      </c>
      <c r="R64" s="56" t="s">
        <v>20</v>
      </c>
      <c r="S64" s="90" t="s">
        <v>20</v>
      </c>
      <c r="T64" s="78"/>
      <c r="U64" s="78"/>
      <c r="V64" s="78"/>
    </row>
    <row r="65" spans="2:22" s="53" customFormat="1" ht="27" customHeight="1">
      <c r="B65" s="119" t="s">
        <v>7</v>
      </c>
      <c r="C65" s="120"/>
      <c r="D65" s="56" t="s">
        <v>20</v>
      </c>
      <c r="E65" s="56" t="s">
        <v>20</v>
      </c>
      <c r="F65" s="56" t="s">
        <v>20</v>
      </c>
      <c r="G65" s="57" t="s">
        <v>20</v>
      </c>
      <c r="H65" s="56" t="s">
        <v>20</v>
      </c>
      <c r="I65" s="56" t="s">
        <v>20</v>
      </c>
      <c r="J65" s="56" t="s">
        <v>20</v>
      </c>
      <c r="K65" s="57" t="s">
        <v>20</v>
      </c>
      <c r="L65" s="56" t="s">
        <v>20</v>
      </c>
      <c r="M65" s="56" t="s">
        <v>20</v>
      </c>
      <c r="N65" s="56" t="s">
        <v>20</v>
      </c>
      <c r="O65" s="57" t="s">
        <v>20</v>
      </c>
      <c r="P65" s="56" t="s">
        <v>20</v>
      </c>
      <c r="Q65" s="56" t="s">
        <v>20</v>
      </c>
      <c r="R65" s="56" t="s">
        <v>20</v>
      </c>
      <c r="S65" s="90" t="s">
        <v>20</v>
      </c>
      <c r="T65" s="78"/>
      <c r="U65" s="78"/>
      <c r="V65" s="78"/>
    </row>
    <row r="66" spans="2:22" s="53" customFormat="1" ht="27" customHeight="1">
      <c r="B66" s="119" t="s">
        <v>242</v>
      </c>
      <c r="C66" s="120"/>
      <c r="D66" s="1">
        <v>44000</v>
      </c>
      <c r="E66" s="1">
        <v>43000</v>
      </c>
      <c r="F66" s="1">
        <v>40100</v>
      </c>
      <c r="G66" s="6">
        <v>40100</v>
      </c>
      <c r="H66" s="1">
        <v>44000</v>
      </c>
      <c r="I66" s="1">
        <v>43000</v>
      </c>
      <c r="J66" s="1">
        <v>40100</v>
      </c>
      <c r="K66" s="6">
        <v>40100</v>
      </c>
      <c r="L66" s="1">
        <v>44000</v>
      </c>
      <c r="M66" s="1">
        <v>43000</v>
      </c>
      <c r="N66" s="1">
        <v>40100</v>
      </c>
      <c r="O66" s="6">
        <v>40100</v>
      </c>
      <c r="P66" s="103">
        <v>44000</v>
      </c>
      <c r="Q66" s="103">
        <v>43000</v>
      </c>
      <c r="R66" s="103">
        <v>40100</v>
      </c>
      <c r="S66" s="104">
        <v>40100</v>
      </c>
      <c r="T66" s="78"/>
      <c r="U66" s="78"/>
      <c r="V66" s="78"/>
    </row>
    <row r="67" spans="2:22" s="53" customFormat="1" ht="27" customHeight="1" thickBot="1">
      <c r="B67" s="116" t="s">
        <v>8</v>
      </c>
      <c r="C67" s="117"/>
      <c r="D67" s="63">
        <f aca="true" t="shared" si="3" ref="D67:Q67">D60+D66</f>
        <v>154349</v>
      </c>
      <c r="E67" s="63">
        <f t="shared" si="3"/>
        <v>148227</v>
      </c>
      <c r="F67" s="63">
        <f t="shared" si="3"/>
        <v>139540</v>
      </c>
      <c r="G67" s="63">
        <f t="shared" si="3"/>
        <v>134528</v>
      </c>
      <c r="H67" s="63">
        <f t="shared" si="3"/>
        <v>154349</v>
      </c>
      <c r="I67" s="63">
        <f t="shared" si="3"/>
        <v>148227</v>
      </c>
      <c r="J67" s="63">
        <f t="shared" si="3"/>
        <v>139540</v>
      </c>
      <c r="K67" s="63">
        <f t="shared" si="3"/>
        <v>134528</v>
      </c>
      <c r="L67" s="63">
        <f t="shared" si="3"/>
        <v>154349</v>
      </c>
      <c r="M67" s="63">
        <f t="shared" si="3"/>
        <v>148227</v>
      </c>
      <c r="N67" s="63">
        <f t="shared" si="3"/>
        <v>139540</v>
      </c>
      <c r="O67" s="63">
        <f t="shared" si="3"/>
        <v>134528</v>
      </c>
      <c r="P67" s="63">
        <f t="shared" si="3"/>
        <v>152508.3333333333</v>
      </c>
      <c r="Q67" s="63">
        <f t="shared" si="3"/>
        <v>147250</v>
      </c>
      <c r="R67" s="63">
        <f>R60+R66</f>
        <v>138967.5</v>
      </c>
      <c r="S67" s="92">
        <f>S60+S66</f>
        <v>134239.1666666667</v>
      </c>
      <c r="T67" s="78"/>
      <c r="U67" s="78"/>
      <c r="V67" s="78"/>
    </row>
    <row r="68" spans="2:22" s="53" customFormat="1" ht="27" customHeight="1">
      <c r="B68" s="2"/>
      <c r="C68" s="2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8"/>
      <c r="Q68" s="78"/>
      <c r="R68" s="78"/>
      <c r="S68" s="78"/>
      <c r="T68" s="78"/>
      <c r="U68" s="78"/>
      <c r="V68" s="78"/>
    </row>
    <row r="69" spans="2:22" s="53" customFormat="1" ht="27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78"/>
      <c r="Q69" s="78"/>
      <c r="R69" s="78"/>
      <c r="S69" s="78"/>
      <c r="T69" s="78"/>
      <c r="U69" s="78"/>
      <c r="V69" s="78"/>
    </row>
    <row r="70" spans="2:22" s="53" customFormat="1" ht="27" customHeight="1" thickBo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142" t="s">
        <v>16</v>
      </c>
      <c r="O70" s="142"/>
      <c r="P70" s="142"/>
      <c r="Q70" s="142"/>
      <c r="R70" s="142"/>
      <c r="S70" s="142"/>
      <c r="T70" s="78"/>
      <c r="U70" s="78"/>
      <c r="V70" s="78"/>
    </row>
    <row r="71" spans="2:22" s="53" customFormat="1" ht="27" customHeight="1">
      <c r="B71" s="121" t="s">
        <v>14</v>
      </c>
      <c r="C71" s="122"/>
      <c r="D71" s="137" t="s">
        <v>19</v>
      </c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8"/>
      <c r="T71" s="78"/>
      <c r="U71" s="78"/>
      <c r="V71" s="78"/>
    </row>
    <row r="72" spans="2:22" s="53" customFormat="1" ht="27" customHeight="1">
      <c r="B72" s="123"/>
      <c r="C72" s="124"/>
      <c r="D72" s="127" t="s">
        <v>222</v>
      </c>
      <c r="E72" s="128"/>
      <c r="F72" s="128"/>
      <c r="G72" s="129"/>
      <c r="H72" s="130" t="s">
        <v>227</v>
      </c>
      <c r="I72" s="130"/>
      <c r="J72" s="130"/>
      <c r="K72" s="131"/>
      <c r="L72" s="127" t="s">
        <v>237</v>
      </c>
      <c r="M72" s="128"/>
      <c r="N72" s="128"/>
      <c r="O72" s="129"/>
      <c r="P72" s="127" t="s">
        <v>238</v>
      </c>
      <c r="Q72" s="128"/>
      <c r="R72" s="128"/>
      <c r="S72" s="136"/>
      <c r="T72" s="78"/>
      <c r="U72" s="78"/>
      <c r="V72" s="78"/>
    </row>
    <row r="73" spans="2:22" s="53" customFormat="1" ht="27" customHeight="1">
      <c r="B73" s="125"/>
      <c r="C73" s="126"/>
      <c r="D73" s="3" t="s">
        <v>10</v>
      </c>
      <c r="E73" s="3" t="s">
        <v>11</v>
      </c>
      <c r="F73" s="3" t="s">
        <v>12</v>
      </c>
      <c r="G73" s="7" t="s">
        <v>13</v>
      </c>
      <c r="H73" s="3" t="s">
        <v>10</v>
      </c>
      <c r="I73" s="3" t="s">
        <v>11</v>
      </c>
      <c r="J73" s="3" t="s">
        <v>12</v>
      </c>
      <c r="K73" s="7" t="s">
        <v>13</v>
      </c>
      <c r="L73" s="3" t="s">
        <v>10</v>
      </c>
      <c r="M73" s="3" t="s">
        <v>11</v>
      </c>
      <c r="N73" s="3" t="s">
        <v>12</v>
      </c>
      <c r="O73" s="7" t="s">
        <v>13</v>
      </c>
      <c r="P73" s="3" t="s">
        <v>10</v>
      </c>
      <c r="Q73" s="3" t="s">
        <v>11</v>
      </c>
      <c r="R73" s="3" t="s">
        <v>12</v>
      </c>
      <c r="S73" s="4" t="s">
        <v>13</v>
      </c>
      <c r="T73" s="78"/>
      <c r="U73" s="78"/>
      <c r="V73" s="78"/>
    </row>
    <row r="74" spans="2:22" s="53" customFormat="1" ht="27" customHeight="1">
      <c r="B74" s="118" t="s">
        <v>3</v>
      </c>
      <c r="C74" s="93" t="s">
        <v>0</v>
      </c>
      <c r="D74" s="58">
        <v>29430</v>
      </c>
      <c r="E74" s="58">
        <v>28300</v>
      </c>
      <c r="F74" s="58">
        <v>26520</v>
      </c>
      <c r="G74" s="59">
        <v>25510</v>
      </c>
      <c r="H74" s="58">
        <v>29430</v>
      </c>
      <c r="I74" s="58">
        <v>28300</v>
      </c>
      <c r="J74" s="58">
        <v>26520</v>
      </c>
      <c r="K74" s="59">
        <v>25510</v>
      </c>
      <c r="L74" s="58">
        <v>29430</v>
      </c>
      <c r="M74" s="58">
        <v>28300</v>
      </c>
      <c r="N74" s="58">
        <v>26520</v>
      </c>
      <c r="O74" s="59">
        <v>25510</v>
      </c>
      <c r="P74" s="108">
        <v>67820</v>
      </c>
      <c r="Q74" s="108">
        <v>65260</v>
      </c>
      <c r="R74" s="108">
        <v>61820</v>
      </c>
      <c r="S74" s="110">
        <v>58990</v>
      </c>
      <c r="T74" s="78"/>
      <c r="U74" s="78"/>
      <c r="V74" s="78"/>
    </row>
    <row r="75" spans="2:22" s="53" customFormat="1" ht="27" customHeight="1">
      <c r="B75" s="118"/>
      <c r="C75" s="93" t="s">
        <v>1</v>
      </c>
      <c r="D75" s="58">
        <v>39520</v>
      </c>
      <c r="E75" s="58">
        <v>37570</v>
      </c>
      <c r="F75" s="58">
        <v>35610</v>
      </c>
      <c r="G75" s="59">
        <v>33660</v>
      </c>
      <c r="H75" s="58">
        <v>39520</v>
      </c>
      <c r="I75" s="58">
        <v>37570</v>
      </c>
      <c r="J75" s="58">
        <v>35610</v>
      </c>
      <c r="K75" s="59">
        <v>33660</v>
      </c>
      <c r="L75" s="58">
        <v>39520</v>
      </c>
      <c r="M75" s="58">
        <v>37570</v>
      </c>
      <c r="N75" s="58">
        <v>35610</v>
      </c>
      <c r="O75" s="59">
        <v>33660</v>
      </c>
      <c r="P75" s="109"/>
      <c r="Q75" s="109"/>
      <c r="R75" s="109"/>
      <c r="S75" s="111"/>
      <c r="T75" s="78"/>
      <c r="U75" s="78"/>
      <c r="V75" s="78"/>
    </row>
    <row r="76" spans="2:22" s="53" customFormat="1" ht="27" customHeight="1">
      <c r="B76" s="118"/>
      <c r="C76" s="93" t="s">
        <v>2</v>
      </c>
      <c r="D76" s="58">
        <v>3346</v>
      </c>
      <c r="E76" s="58">
        <v>3179</v>
      </c>
      <c r="F76" s="58">
        <v>3013</v>
      </c>
      <c r="G76" s="59">
        <v>2850</v>
      </c>
      <c r="H76" s="58">
        <v>3346</v>
      </c>
      <c r="I76" s="58">
        <v>3179</v>
      </c>
      <c r="J76" s="58">
        <v>3013</v>
      </c>
      <c r="K76" s="59">
        <v>2850</v>
      </c>
      <c r="L76" s="58">
        <v>3346</v>
      </c>
      <c r="M76" s="58">
        <v>3179</v>
      </c>
      <c r="N76" s="58">
        <v>3013</v>
      </c>
      <c r="O76" s="59">
        <v>2850</v>
      </c>
      <c r="P76" s="81">
        <f>7900*5/12</f>
        <v>3291.6666666666665</v>
      </c>
      <c r="Q76" s="81">
        <f>7510*5/12</f>
        <v>3129.1666666666665</v>
      </c>
      <c r="R76" s="81">
        <f>7110*5/12</f>
        <v>2962.5</v>
      </c>
      <c r="S76" s="82">
        <f>6730*5/12</f>
        <v>2804.1666666666665</v>
      </c>
      <c r="T76" s="78"/>
      <c r="U76" s="78"/>
      <c r="V76" s="78"/>
    </row>
    <row r="77" spans="2:22" s="53" customFormat="1" ht="27" customHeight="1">
      <c r="B77" s="118"/>
      <c r="C77" s="79" t="s">
        <v>9</v>
      </c>
      <c r="D77" s="58">
        <v>72296</v>
      </c>
      <c r="E77" s="58">
        <v>69049</v>
      </c>
      <c r="F77" s="58">
        <v>65143</v>
      </c>
      <c r="G77" s="59">
        <v>62020</v>
      </c>
      <c r="H77" s="58">
        <v>72296</v>
      </c>
      <c r="I77" s="58">
        <v>69049</v>
      </c>
      <c r="J77" s="58">
        <v>65143</v>
      </c>
      <c r="K77" s="59">
        <v>62020</v>
      </c>
      <c r="L77" s="58">
        <v>72296</v>
      </c>
      <c r="M77" s="58">
        <v>69049</v>
      </c>
      <c r="N77" s="58">
        <v>65143</v>
      </c>
      <c r="O77" s="59">
        <v>62020</v>
      </c>
      <c r="P77" s="81">
        <f>SUM(P74:P76)</f>
        <v>71111.66666666667</v>
      </c>
      <c r="Q77" s="81">
        <f>SUM(Q74:Q76)</f>
        <v>68389.16666666667</v>
      </c>
      <c r="R77" s="81">
        <f>SUM(R74:R76)</f>
        <v>64782.5</v>
      </c>
      <c r="S77" s="82">
        <f>SUM(S74:S76)</f>
        <v>61794.166666666664</v>
      </c>
      <c r="T77" s="78"/>
      <c r="U77" s="78"/>
      <c r="V77" s="78"/>
    </row>
    <row r="78" spans="2:22" s="53" customFormat="1" ht="27" customHeight="1">
      <c r="B78" s="119" t="s">
        <v>15</v>
      </c>
      <c r="C78" s="135"/>
      <c r="D78" s="56">
        <v>0</v>
      </c>
      <c r="E78" s="56">
        <v>0</v>
      </c>
      <c r="F78" s="56">
        <v>0</v>
      </c>
      <c r="G78" s="57">
        <v>0</v>
      </c>
      <c r="H78" s="56">
        <v>0</v>
      </c>
      <c r="I78" s="56">
        <v>0</v>
      </c>
      <c r="J78" s="56">
        <v>0</v>
      </c>
      <c r="K78" s="57">
        <v>0</v>
      </c>
      <c r="L78" s="56">
        <v>0</v>
      </c>
      <c r="M78" s="56">
        <v>0</v>
      </c>
      <c r="N78" s="56">
        <v>0</v>
      </c>
      <c r="O78" s="57">
        <v>0</v>
      </c>
      <c r="P78" s="56">
        <f>(P74/(L74+L75)-1)</f>
        <v>-0.016388687454677253</v>
      </c>
      <c r="Q78" s="56">
        <f>(Q74/(M74+M75)-1)</f>
        <v>-0.009260664946106001</v>
      </c>
      <c r="R78" s="56">
        <f>(R74/(N74+N75)-1)</f>
        <v>-0.004989538065346855</v>
      </c>
      <c r="S78" s="90">
        <f>(S74/(O74+O75)-1)</f>
        <v>-0.0030420821362177053</v>
      </c>
      <c r="T78" s="78"/>
      <c r="U78" s="78"/>
      <c r="V78" s="78"/>
    </row>
    <row r="79" spans="2:22" s="53" customFormat="1" ht="27" customHeight="1">
      <c r="B79" s="119" t="s">
        <v>4</v>
      </c>
      <c r="C79" s="135"/>
      <c r="D79" s="58" t="s">
        <v>20</v>
      </c>
      <c r="E79" s="58" t="s">
        <v>20</v>
      </c>
      <c r="F79" s="58" t="s">
        <v>20</v>
      </c>
      <c r="G79" s="59" t="s">
        <v>20</v>
      </c>
      <c r="H79" s="58" t="s">
        <v>20</v>
      </c>
      <c r="I79" s="58" t="s">
        <v>20</v>
      </c>
      <c r="J79" s="58" t="s">
        <v>20</v>
      </c>
      <c r="K79" s="59" t="s">
        <v>20</v>
      </c>
      <c r="L79" s="58" t="s">
        <v>20</v>
      </c>
      <c r="M79" s="58" t="s">
        <v>20</v>
      </c>
      <c r="N79" s="58" t="s">
        <v>20</v>
      </c>
      <c r="O79" s="59" t="s">
        <v>20</v>
      </c>
      <c r="P79" s="58" t="s">
        <v>20</v>
      </c>
      <c r="Q79" s="58" t="s">
        <v>20</v>
      </c>
      <c r="R79" s="58" t="s">
        <v>20</v>
      </c>
      <c r="S79" s="91" t="s">
        <v>20</v>
      </c>
      <c r="T79" s="78"/>
      <c r="U79" s="78"/>
      <c r="V79" s="78"/>
    </row>
    <row r="80" spans="2:22" s="53" customFormat="1" ht="27" customHeight="1">
      <c r="B80" s="119" t="s">
        <v>5</v>
      </c>
      <c r="C80" s="135"/>
      <c r="D80" s="58" t="s">
        <v>20</v>
      </c>
      <c r="E80" s="58" t="s">
        <v>20</v>
      </c>
      <c r="F80" s="58" t="s">
        <v>20</v>
      </c>
      <c r="G80" s="59" t="s">
        <v>20</v>
      </c>
      <c r="H80" s="58" t="s">
        <v>20</v>
      </c>
      <c r="I80" s="58" t="s">
        <v>20</v>
      </c>
      <c r="J80" s="58" t="s">
        <v>20</v>
      </c>
      <c r="K80" s="59" t="s">
        <v>20</v>
      </c>
      <c r="L80" s="58" t="s">
        <v>20</v>
      </c>
      <c r="M80" s="58" t="s">
        <v>20</v>
      </c>
      <c r="N80" s="58" t="s">
        <v>20</v>
      </c>
      <c r="O80" s="59" t="s">
        <v>20</v>
      </c>
      <c r="P80" s="58" t="s">
        <v>20</v>
      </c>
      <c r="Q80" s="58" t="s">
        <v>20</v>
      </c>
      <c r="R80" s="58" t="s">
        <v>20</v>
      </c>
      <c r="S80" s="91" t="s">
        <v>20</v>
      </c>
      <c r="T80" s="78"/>
      <c r="U80" s="78"/>
      <c r="V80" s="78"/>
    </row>
    <row r="81" spans="2:22" s="53" customFormat="1" ht="27" customHeight="1">
      <c r="B81" s="119" t="s">
        <v>6</v>
      </c>
      <c r="C81" s="135"/>
      <c r="D81" s="58" t="s">
        <v>20</v>
      </c>
      <c r="E81" s="58" t="s">
        <v>20</v>
      </c>
      <c r="F81" s="58" t="s">
        <v>20</v>
      </c>
      <c r="G81" s="59" t="s">
        <v>20</v>
      </c>
      <c r="H81" s="58" t="s">
        <v>20</v>
      </c>
      <c r="I81" s="58" t="s">
        <v>20</v>
      </c>
      <c r="J81" s="58" t="s">
        <v>20</v>
      </c>
      <c r="K81" s="59" t="s">
        <v>20</v>
      </c>
      <c r="L81" s="58" t="s">
        <v>20</v>
      </c>
      <c r="M81" s="58" t="s">
        <v>20</v>
      </c>
      <c r="N81" s="58" t="s">
        <v>20</v>
      </c>
      <c r="O81" s="59" t="s">
        <v>20</v>
      </c>
      <c r="P81" s="58" t="s">
        <v>20</v>
      </c>
      <c r="Q81" s="58" t="s">
        <v>20</v>
      </c>
      <c r="R81" s="58" t="s">
        <v>20</v>
      </c>
      <c r="S81" s="91" t="s">
        <v>20</v>
      </c>
      <c r="T81" s="78"/>
      <c r="U81" s="78"/>
      <c r="V81" s="78"/>
    </row>
    <row r="82" spans="2:22" s="53" customFormat="1" ht="27" customHeight="1">
      <c r="B82" s="119" t="s">
        <v>7</v>
      </c>
      <c r="C82" s="135"/>
      <c r="D82" s="58" t="s">
        <v>20</v>
      </c>
      <c r="E82" s="58" t="s">
        <v>20</v>
      </c>
      <c r="F82" s="58" t="s">
        <v>20</v>
      </c>
      <c r="G82" s="59" t="s">
        <v>20</v>
      </c>
      <c r="H82" s="58" t="s">
        <v>20</v>
      </c>
      <c r="I82" s="58" t="s">
        <v>20</v>
      </c>
      <c r="J82" s="58" t="s">
        <v>20</v>
      </c>
      <c r="K82" s="59" t="s">
        <v>20</v>
      </c>
      <c r="L82" s="58" t="s">
        <v>20</v>
      </c>
      <c r="M82" s="58" t="s">
        <v>20</v>
      </c>
      <c r="N82" s="58" t="s">
        <v>20</v>
      </c>
      <c r="O82" s="59" t="s">
        <v>20</v>
      </c>
      <c r="P82" s="58" t="s">
        <v>20</v>
      </c>
      <c r="Q82" s="58" t="s">
        <v>20</v>
      </c>
      <c r="R82" s="58" t="s">
        <v>20</v>
      </c>
      <c r="S82" s="91" t="s">
        <v>20</v>
      </c>
      <c r="T82" s="78"/>
      <c r="U82" s="78"/>
      <c r="V82" s="78"/>
    </row>
    <row r="83" spans="2:22" s="53" customFormat="1" ht="27" customHeight="1">
      <c r="B83" s="119" t="s">
        <v>242</v>
      </c>
      <c r="C83" s="120"/>
      <c r="D83" s="1">
        <v>44000</v>
      </c>
      <c r="E83" s="1">
        <v>43000</v>
      </c>
      <c r="F83" s="1">
        <v>40100</v>
      </c>
      <c r="G83" s="6">
        <v>40100</v>
      </c>
      <c r="H83" s="1">
        <v>44000</v>
      </c>
      <c r="I83" s="1">
        <v>43000</v>
      </c>
      <c r="J83" s="1">
        <v>40100</v>
      </c>
      <c r="K83" s="6">
        <v>40100</v>
      </c>
      <c r="L83" s="1">
        <v>44000</v>
      </c>
      <c r="M83" s="1">
        <v>43000</v>
      </c>
      <c r="N83" s="1">
        <v>40100</v>
      </c>
      <c r="O83" s="6">
        <v>40100</v>
      </c>
      <c r="P83" s="81">
        <v>44000</v>
      </c>
      <c r="Q83" s="81">
        <v>43000</v>
      </c>
      <c r="R83" s="81">
        <v>40100</v>
      </c>
      <c r="S83" s="82">
        <v>40100</v>
      </c>
      <c r="T83" s="78"/>
      <c r="U83" s="78"/>
      <c r="V83" s="78"/>
    </row>
    <row r="84" spans="2:22" s="53" customFormat="1" ht="27" customHeight="1" thickBot="1">
      <c r="B84" s="116" t="s">
        <v>8</v>
      </c>
      <c r="C84" s="134"/>
      <c r="D84" s="63">
        <f aca="true" t="shared" si="4" ref="D84:O84">D77+D83</f>
        <v>116296</v>
      </c>
      <c r="E84" s="63">
        <f t="shared" si="4"/>
        <v>112049</v>
      </c>
      <c r="F84" s="63">
        <f t="shared" si="4"/>
        <v>105243</v>
      </c>
      <c r="G84" s="63">
        <f t="shared" si="4"/>
        <v>102120</v>
      </c>
      <c r="H84" s="63">
        <f t="shared" si="4"/>
        <v>116296</v>
      </c>
      <c r="I84" s="63">
        <f t="shared" si="4"/>
        <v>112049</v>
      </c>
      <c r="J84" s="63">
        <f t="shared" si="4"/>
        <v>105243</v>
      </c>
      <c r="K84" s="63">
        <f t="shared" si="4"/>
        <v>102120</v>
      </c>
      <c r="L84" s="63">
        <f t="shared" si="4"/>
        <v>116296</v>
      </c>
      <c r="M84" s="63">
        <f t="shared" si="4"/>
        <v>112049</v>
      </c>
      <c r="N84" s="63">
        <f t="shared" si="4"/>
        <v>105243</v>
      </c>
      <c r="O84" s="63">
        <f t="shared" si="4"/>
        <v>102120</v>
      </c>
      <c r="P84" s="63">
        <f>P77+P83</f>
        <v>115111.66666666667</v>
      </c>
      <c r="Q84" s="63">
        <f>Q77+Q83</f>
        <v>111389.16666666667</v>
      </c>
      <c r="R84" s="63">
        <f>R77+R83</f>
        <v>104882.5</v>
      </c>
      <c r="S84" s="92">
        <f>S77+S83</f>
        <v>101894.16666666666</v>
      </c>
      <c r="T84" s="78"/>
      <c r="U84" s="78"/>
      <c r="V84" s="78"/>
    </row>
    <row r="85" spans="2:26" s="53" customFormat="1" ht="14.25" customHeight="1">
      <c r="B85" s="2"/>
      <c r="C85" s="2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8"/>
      <c r="Q85" s="78"/>
      <c r="R85" s="78"/>
      <c r="S85" s="78"/>
      <c r="T85" s="78"/>
      <c r="U85" s="78"/>
      <c r="V85" s="78"/>
      <c r="Z85" s="16"/>
    </row>
    <row r="86" ht="14.25">
      <c r="C86" s="2" t="s">
        <v>23</v>
      </c>
    </row>
    <row r="87" ht="14.25">
      <c r="C87" s="2" t="s">
        <v>24</v>
      </c>
    </row>
    <row r="88" ht="14.25">
      <c r="C88" s="2" t="s">
        <v>25</v>
      </c>
    </row>
    <row r="89" ht="14.25">
      <c r="C89" s="2" t="s">
        <v>240</v>
      </c>
    </row>
    <row r="90" ht="14.25">
      <c r="C90" s="2" t="s">
        <v>241</v>
      </c>
    </row>
  </sheetData>
  <sheetProtection/>
  <mergeCells count="95">
    <mergeCell ref="D71:S71"/>
    <mergeCell ref="P72:S72"/>
    <mergeCell ref="N53:S53"/>
    <mergeCell ref="N36:S36"/>
    <mergeCell ref="N2:S2"/>
    <mergeCell ref="N19:S19"/>
    <mergeCell ref="P21:S21"/>
    <mergeCell ref="L21:O21"/>
    <mergeCell ref="P55:S55"/>
    <mergeCell ref="L55:O55"/>
    <mergeCell ref="P4:S4"/>
    <mergeCell ref="P38:S38"/>
    <mergeCell ref="D37:S37"/>
    <mergeCell ref="D54:S54"/>
    <mergeCell ref="N70:S70"/>
    <mergeCell ref="D3:S3"/>
    <mergeCell ref="D20:S20"/>
    <mergeCell ref="D38:G38"/>
    <mergeCell ref="H38:K38"/>
    <mergeCell ref="L38:O38"/>
    <mergeCell ref="B57:B60"/>
    <mergeCell ref="B61:C61"/>
    <mergeCell ref="B62:C62"/>
    <mergeCell ref="B66:C66"/>
    <mergeCell ref="B82:C82"/>
    <mergeCell ref="B63:C63"/>
    <mergeCell ref="B64:C64"/>
    <mergeCell ref="B65:C65"/>
    <mergeCell ref="B81:C81"/>
    <mergeCell ref="B67:C67"/>
    <mergeCell ref="B84:C84"/>
    <mergeCell ref="B71:C73"/>
    <mergeCell ref="H72:K72"/>
    <mergeCell ref="L72:O72"/>
    <mergeCell ref="D72:G72"/>
    <mergeCell ref="B80:C80"/>
    <mergeCell ref="B83:C83"/>
    <mergeCell ref="B74:B77"/>
    <mergeCell ref="B78:C78"/>
    <mergeCell ref="B79:C79"/>
    <mergeCell ref="B54:C56"/>
    <mergeCell ref="D55:G55"/>
    <mergeCell ref="H55:K55"/>
    <mergeCell ref="B50:C50"/>
    <mergeCell ref="B40:B43"/>
    <mergeCell ref="B44:C44"/>
    <mergeCell ref="B45:C45"/>
    <mergeCell ref="B46:C46"/>
    <mergeCell ref="B47:C47"/>
    <mergeCell ref="B48:C48"/>
    <mergeCell ref="B37:C39"/>
    <mergeCell ref="B49:C49"/>
    <mergeCell ref="B30:C30"/>
    <mergeCell ref="B31:C31"/>
    <mergeCell ref="B32:C32"/>
    <mergeCell ref="B33:C33"/>
    <mergeCell ref="B27:C27"/>
    <mergeCell ref="B28:C28"/>
    <mergeCell ref="B29:C29"/>
    <mergeCell ref="B20:C22"/>
    <mergeCell ref="D21:G21"/>
    <mergeCell ref="H21:K21"/>
    <mergeCell ref="B23:B26"/>
    <mergeCell ref="B3:C5"/>
    <mergeCell ref="D4:G4"/>
    <mergeCell ref="H4:K4"/>
    <mergeCell ref="L4:O4"/>
    <mergeCell ref="B14:C14"/>
    <mergeCell ref="B15:C15"/>
    <mergeCell ref="B16:C16"/>
    <mergeCell ref="B6:B9"/>
    <mergeCell ref="B11:C11"/>
    <mergeCell ref="B12:C12"/>
    <mergeCell ref="B13:C13"/>
    <mergeCell ref="B10:C10"/>
    <mergeCell ref="R57:R58"/>
    <mergeCell ref="S57:S58"/>
    <mergeCell ref="P6:P7"/>
    <mergeCell ref="Q6:Q7"/>
    <mergeCell ref="R6:R7"/>
    <mergeCell ref="S6:S7"/>
    <mergeCell ref="P23:P24"/>
    <mergeCell ref="Q23:Q24"/>
    <mergeCell ref="R23:R24"/>
    <mergeCell ref="S23:S24"/>
    <mergeCell ref="P74:P75"/>
    <mergeCell ref="Q74:Q75"/>
    <mergeCell ref="R74:R75"/>
    <mergeCell ref="S74:S75"/>
    <mergeCell ref="P40:P41"/>
    <mergeCell ref="Q40:Q41"/>
    <mergeCell ref="R40:R41"/>
    <mergeCell ref="S40:S41"/>
    <mergeCell ref="P57:P58"/>
    <mergeCell ref="Q57:Q58"/>
  </mergeCells>
  <printOptions/>
  <pageMargins left="0.7086614173228347" right="0.7086614173228347" top="0.5118110236220472" bottom="0.5118110236220472" header="0.31496062992125984" footer="0.31496062992125984"/>
  <pageSetup fitToHeight="0" fitToWidth="1" horizontalDpi="400" verticalDpi="400" orientation="portrait" paperSize="9" scale="60" r:id="rId1"/>
  <rowBreaks count="1" manualBreakCount="1">
    <brk id="5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G11"/>
  <sheetViews>
    <sheetView tabSelected="1" view="pageBreakPreview" zoomScaleSheetLayoutView="100" zoomScalePageLayoutView="0" workbookViewId="0" topLeftCell="A1">
      <selection activeCell="B9" sqref="B9:G11"/>
    </sheetView>
  </sheetViews>
  <sheetFormatPr defaultColWidth="9.00390625" defaultRowHeight="14.25"/>
  <cols>
    <col min="1" max="1" width="2.375" style="16" customWidth="1"/>
    <col min="2" max="7" width="15.00390625" style="16" customWidth="1"/>
    <col min="8" max="8" width="4.375" style="16" customWidth="1"/>
    <col min="9" max="16384" width="9.00390625" style="16" customWidth="1"/>
  </cols>
  <sheetData>
    <row r="2" ht="14.25">
      <c r="B2" s="9" t="s">
        <v>27</v>
      </c>
    </row>
    <row r="3" spans="6:7" ht="14.25">
      <c r="F3" s="151" t="s">
        <v>229</v>
      </c>
      <c r="G3" s="151"/>
    </row>
    <row r="4" spans="2:7" ht="37.5" customHeight="1">
      <c r="B4" s="60" t="s">
        <v>28</v>
      </c>
      <c r="C4" s="60" t="s">
        <v>29</v>
      </c>
      <c r="D4" s="60" t="s">
        <v>2</v>
      </c>
      <c r="E4" s="60" t="s">
        <v>30</v>
      </c>
      <c r="F4" s="60" t="s">
        <v>31</v>
      </c>
      <c r="G4" s="60" t="s">
        <v>32</v>
      </c>
    </row>
    <row r="5" spans="2:7" ht="10.5" customHeight="1">
      <c r="B5" s="147" t="s">
        <v>33</v>
      </c>
      <c r="C5" s="10" t="s">
        <v>34</v>
      </c>
      <c r="D5" s="11" t="s">
        <v>34</v>
      </c>
      <c r="E5" s="11" t="s">
        <v>34</v>
      </c>
      <c r="F5" s="11" t="s">
        <v>34</v>
      </c>
      <c r="G5" s="11" t="s">
        <v>34</v>
      </c>
    </row>
    <row r="6" spans="2:7" ht="27" customHeight="1">
      <c r="B6" s="148"/>
      <c r="C6" s="96">
        <v>63220</v>
      </c>
      <c r="D6" s="96">
        <v>4740</v>
      </c>
      <c r="E6" s="96">
        <v>4970</v>
      </c>
      <c r="F6" s="96">
        <v>154770</v>
      </c>
      <c r="G6" s="96">
        <f>SUM(C6,F6)</f>
        <v>217990</v>
      </c>
    </row>
    <row r="7" spans="2:7" ht="37.5" customHeight="1">
      <c r="B7" s="60" t="s">
        <v>35</v>
      </c>
      <c r="C7" s="97">
        <v>63220</v>
      </c>
      <c r="D7" s="97">
        <v>4740</v>
      </c>
      <c r="E7" s="97">
        <v>4970</v>
      </c>
      <c r="F7" s="97">
        <v>174950</v>
      </c>
      <c r="G7" s="97">
        <f>SUM(C7,F7)</f>
        <v>238170</v>
      </c>
    </row>
    <row r="8" spans="2:7" ht="37.5" customHeight="1">
      <c r="B8" s="60" t="s">
        <v>36</v>
      </c>
      <c r="C8" s="97">
        <v>60060</v>
      </c>
      <c r="D8" s="97">
        <v>4310</v>
      </c>
      <c r="E8" s="97">
        <v>4520</v>
      </c>
      <c r="F8" s="97">
        <v>176360</v>
      </c>
      <c r="G8" s="97">
        <f>SUM(C8,F8)</f>
        <v>236420</v>
      </c>
    </row>
    <row r="9" spans="2:7" ht="14.25">
      <c r="B9" s="149" t="s">
        <v>228</v>
      </c>
      <c r="C9" s="149"/>
      <c r="D9" s="149"/>
      <c r="E9" s="149"/>
      <c r="F9" s="149"/>
      <c r="G9" s="149"/>
    </row>
    <row r="10" spans="2:7" ht="14.25">
      <c r="B10" s="150"/>
      <c r="C10" s="150"/>
      <c r="D10" s="150"/>
      <c r="E10" s="150"/>
      <c r="F10" s="150"/>
      <c r="G10" s="150"/>
    </row>
    <row r="11" spans="2:7" ht="14.25">
      <c r="B11" s="150"/>
      <c r="C11" s="150"/>
      <c r="D11" s="150"/>
      <c r="E11" s="150"/>
      <c r="F11" s="150"/>
      <c r="G11" s="150"/>
    </row>
  </sheetData>
  <sheetProtection/>
  <mergeCells count="3">
    <mergeCell ref="B5:B6"/>
    <mergeCell ref="B9:G11"/>
    <mergeCell ref="F3:G3"/>
  </mergeCells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Administrator</cp:lastModifiedBy>
  <cp:lastPrinted>2016-05-19T07:00:39Z</cp:lastPrinted>
  <dcterms:created xsi:type="dcterms:W3CDTF">2001-11-28T05:44:04Z</dcterms:created>
  <dcterms:modified xsi:type="dcterms:W3CDTF">2016-05-19T07:00:46Z</dcterms:modified>
  <cp:category/>
  <cp:version/>
  <cp:contentType/>
  <cp:contentStatus/>
</cp:coreProperties>
</file>