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30" windowWidth="9645" windowHeight="8760" tabRatio="598" activeTab="0"/>
  </bookViews>
  <sheets>
    <sheet name="第１表" sheetId="1" r:id="rId1"/>
    <sheet name="第１表【計算式あり】" sheetId="2" r:id="rId2"/>
  </sheets>
  <definedNames>
    <definedName name="_xlnm.Print_Area" localSheetId="0">'第１表'!$A$1:$T$39</definedName>
    <definedName name="_xlnm.Print_Area" localSheetId="1">'第１表【計算式あり】'!$A$1:$T$39</definedName>
    <definedName name="_xlnm.Print_Titles" localSheetId="0">'第１表'!$4:$6</definedName>
    <definedName name="_xlnm.Print_Titles" localSheetId="1">'第１表【計算式あり】'!$4:$6</definedName>
  </definedNames>
  <calcPr fullCalcOnLoad="1"/>
</workbook>
</file>

<file path=xl/sharedStrings.xml><?xml version="1.0" encoding="utf-8"?>
<sst xmlns="http://schemas.openxmlformats.org/spreadsheetml/2006/main" count="218" uniqueCount="74">
  <si>
    <t xml:space="preserve"> </t>
  </si>
  <si>
    <t>人口構成比</t>
  </si>
  <si>
    <t>一世帯当</t>
  </si>
  <si>
    <t>性比</t>
  </si>
  <si>
    <t>人口密度</t>
  </si>
  <si>
    <t>面積</t>
  </si>
  <si>
    <t xml:space="preserve"> 総 数</t>
  </si>
  <si>
    <t>男</t>
  </si>
  <si>
    <t>女</t>
  </si>
  <si>
    <t>世帯数</t>
  </si>
  <si>
    <t>たり人員</t>
  </si>
  <si>
    <t>人</t>
  </si>
  <si>
    <t>％</t>
  </si>
  <si>
    <t>　 金 沢 市</t>
  </si>
  <si>
    <t xml:space="preserve"> 　七 尾 市</t>
  </si>
  <si>
    <t xml:space="preserve"> 　小 松 市</t>
  </si>
  <si>
    <t xml:space="preserve">   輪 島 市</t>
  </si>
  <si>
    <t>　 珠 洲 市</t>
  </si>
  <si>
    <t>　 加 賀 市</t>
  </si>
  <si>
    <t>　 羽 咋 市</t>
  </si>
  <si>
    <t>　 津 幡 町</t>
  </si>
  <si>
    <t>　 内 灘 町</t>
  </si>
  <si>
    <t>　 志 賀 町</t>
  </si>
  <si>
    <t>(1K㎡当たり)</t>
  </si>
  <si>
    <t>世帯</t>
  </si>
  <si>
    <t>かほく市</t>
  </si>
  <si>
    <t>かほく市及び河北郡以南を加賀計、羽咋郡以北を能登計とした。</t>
  </si>
  <si>
    <t>宝達志水町</t>
  </si>
  <si>
    <t>中能登町</t>
  </si>
  <si>
    <t>白 山 市</t>
  </si>
  <si>
    <t>能 美 市</t>
  </si>
  <si>
    <t>K㎡</t>
  </si>
  <si>
    <t>注：</t>
  </si>
  <si>
    <t xml:space="preserve"> 市  町  </t>
  </si>
  <si>
    <t>増減数</t>
  </si>
  <si>
    <t>増減率</t>
  </si>
  <si>
    <t>能 登 町</t>
  </si>
  <si>
    <t>川 北 町</t>
  </si>
  <si>
    <t>（女100人に</t>
  </si>
  <si>
    <t>　 対する男）</t>
  </si>
  <si>
    <t>石　川　県</t>
  </si>
  <si>
    <t>市　部　計</t>
  </si>
  <si>
    <t>郡　部　計</t>
  </si>
  <si>
    <t>加　賀　計</t>
  </si>
  <si>
    <t>能　登　計</t>
  </si>
  <si>
    <t>世帯</t>
  </si>
  <si>
    <t>河　北　郡</t>
  </si>
  <si>
    <t>鳳　珠　郡</t>
  </si>
  <si>
    <t>穴 水 町</t>
  </si>
  <si>
    <t>能　美　郡</t>
  </si>
  <si>
    <t>羽  咋  郡</t>
  </si>
  <si>
    <t>鹿　島　郡</t>
  </si>
  <si>
    <t>金 沢 市</t>
  </si>
  <si>
    <t>七 尾 市</t>
  </si>
  <si>
    <t>小 松 市</t>
  </si>
  <si>
    <t>輪 島 市</t>
  </si>
  <si>
    <t>珠 洲 市</t>
  </si>
  <si>
    <t>加 賀 市</t>
  </si>
  <si>
    <t>羽 咋 市</t>
  </si>
  <si>
    <t>内 灘 町</t>
  </si>
  <si>
    <t>津 幡 町</t>
  </si>
  <si>
    <t>志 賀 町</t>
  </si>
  <si>
    <t>市  町</t>
  </si>
  <si>
    <t xml:space="preserve">   野々市市</t>
  </si>
  <si>
    <t>野々市市</t>
  </si>
  <si>
    <t>１年間の人口増減</t>
  </si>
  <si>
    <t>１年間の世帯増減</t>
  </si>
  <si>
    <t>2.10.1</t>
  </si>
  <si>
    <t>面積は、国土地理院の「令和3年全国都道府県市区町村別面積調」によった。（輪島市及び穴水町については一部境界未定の  ため、参考値。）</t>
  </si>
  <si>
    <t>２．１０．１国勢調査人口</t>
  </si>
  <si>
    <t>３．１０．１推計人口</t>
  </si>
  <si>
    <t>3.10.1</t>
  </si>
  <si>
    <t xml:space="preserve">   第１表  市町別推計人口・世帯数               （令和３年10月1日現在）</t>
  </si>
  <si>
    <t>(3.10.1)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</si>
</sst>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  <numFmt numFmtId="179" formatCode="#,##0_ "/>
    <numFmt numFmtId="180" formatCode="0;&quot;△ &quot;0"/>
    <numFmt numFmtId="181" formatCode="#,##0.0_);[Red]\(#,##0.0\)"/>
    <numFmt numFmtId="182" formatCode="0.0;&quot;△ &quot;0.0"/>
    <numFmt numFmtId="183" formatCode="###,###,###,##0;&quot;-&quot;##,###,###,##0"/>
    <numFmt numFmtId="184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color indexed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6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1" fontId="7" fillId="0" borderId="13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right"/>
    </xf>
    <xf numFmtId="181" fontId="6" fillId="0" borderId="13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2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84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1" xfId="0" applyNumberFormat="1" applyFont="1" applyFill="1" applyBorder="1" applyAlignment="1">
      <alignment/>
    </xf>
    <xf numFmtId="176" fontId="5" fillId="0" borderId="26" xfId="0" applyNumberFormat="1" applyFont="1" applyFill="1" applyBorder="1" applyAlignment="1">
      <alignment/>
    </xf>
    <xf numFmtId="178" fontId="5" fillId="0" borderId="32" xfId="0" applyNumberFormat="1" applyFont="1" applyFill="1" applyBorder="1" applyAlignment="1">
      <alignment/>
    </xf>
    <xf numFmtId="176" fontId="5" fillId="0" borderId="33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84" fontId="5" fillId="0" borderId="33" xfId="0" applyNumberFormat="1" applyFont="1" applyFill="1" applyBorder="1" applyAlignment="1">
      <alignment/>
    </xf>
    <xf numFmtId="178" fontId="5" fillId="0" borderId="31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/>
    </xf>
    <xf numFmtId="178" fontId="5" fillId="0" borderId="34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81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76" fontId="5" fillId="2" borderId="17" xfId="0" applyNumberFormat="1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176" fontId="5" fillId="2" borderId="21" xfId="0" applyNumberFormat="1" applyFont="1" applyFill="1" applyBorder="1" applyAlignment="1">
      <alignment/>
    </xf>
    <xf numFmtId="176" fontId="5" fillId="2" borderId="20" xfId="0" applyNumberFormat="1" applyFont="1" applyFill="1" applyBorder="1" applyAlignment="1">
      <alignment/>
    </xf>
    <xf numFmtId="176" fontId="5" fillId="2" borderId="16" xfId="0" applyNumberFormat="1" applyFont="1" applyFill="1" applyBorder="1" applyAlignment="1">
      <alignment/>
    </xf>
    <xf numFmtId="176" fontId="5" fillId="2" borderId="25" xfId="0" applyNumberFormat="1" applyFont="1" applyFill="1" applyBorder="1" applyAlignment="1">
      <alignment/>
    </xf>
    <xf numFmtId="176" fontId="5" fillId="2" borderId="23" xfId="0" applyNumberFormat="1" applyFont="1" applyFill="1" applyBorder="1" applyAlignment="1">
      <alignment/>
    </xf>
    <xf numFmtId="176" fontId="5" fillId="2" borderId="22" xfId="0" applyNumberFormat="1" applyFont="1" applyFill="1" applyBorder="1" applyAlignment="1">
      <alignment/>
    </xf>
    <xf numFmtId="176" fontId="5" fillId="2" borderId="27" xfId="0" applyNumberFormat="1" applyFont="1" applyFill="1" applyBorder="1" applyAlignment="1">
      <alignment/>
    </xf>
    <xf numFmtId="176" fontId="5" fillId="2" borderId="12" xfId="0" applyNumberFormat="1" applyFont="1" applyFill="1" applyBorder="1" applyAlignment="1">
      <alignment/>
    </xf>
    <xf numFmtId="176" fontId="5" fillId="2" borderId="18" xfId="0" applyNumberFormat="1" applyFont="1" applyFill="1" applyBorder="1" applyAlignment="1">
      <alignment/>
    </xf>
    <xf numFmtId="176" fontId="5" fillId="2" borderId="14" xfId="0" applyNumberFormat="1" applyFont="1" applyFill="1" applyBorder="1" applyAlignment="1">
      <alignment/>
    </xf>
    <xf numFmtId="176" fontId="5" fillId="2" borderId="13" xfId="0" applyNumberFormat="1" applyFont="1" applyFill="1" applyBorder="1" applyAlignment="1">
      <alignment/>
    </xf>
    <xf numFmtId="176" fontId="5" fillId="2" borderId="19" xfId="0" applyNumberFormat="1" applyFont="1" applyFill="1" applyBorder="1" applyAlignment="1">
      <alignment/>
    </xf>
    <xf numFmtId="176" fontId="5" fillId="2" borderId="15" xfId="0" applyNumberFormat="1" applyFont="1" applyFill="1" applyBorder="1" applyAlignment="1">
      <alignment/>
    </xf>
    <xf numFmtId="38" fontId="3" fillId="0" borderId="0" xfId="48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78" fontId="5" fillId="2" borderId="12" xfId="0" applyNumberFormat="1" applyFont="1" applyFill="1" applyBorder="1" applyAlignment="1">
      <alignment/>
    </xf>
    <xf numFmtId="178" fontId="5" fillId="2" borderId="18" xfId="0" applyNumberFormat="1" applyFont="1" applyFill="1" applyBorder="1" applyAlignment="1">
      <alignment/>
    </xf>
    <xf numFmtId="178" fontId="5" fillId="2" borderId="14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39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625" style="2" customWidth="1"/>
    <col min="2" max="2" width="15.50390625" style="2" customWidth="1"/>
    <col min="3" max="16" width="15.625" style="2" customWidth="1"/>
    <col min="17" max="17" width="15.625" style="3" customWidth="1"/>
    <col min="18" max="19" width="15.625" style="2" customWidth="1"/>
    <col min="20" max="20" width="15.25390625" style="2" customWidth="1"/>
    <col min="21" max="21" width="9.00390625" style="2" customWidth="1"/>
    <col min="22" max="22" width="13.875" style="2" bestFit="1" customWidth="1"/>
    <col min="23" max="16384" width="9.00390625" style="2" customWidth="1"/>
  </cols>
  <sheetData>
    <row r="1" ht="39" customHeight="1"/>
    <row r="2" spans="10:22" ht="30.75" customHeight="1">
      <c r="J2" s="92" t="s">
        <v>72</v>
      </c>
      <c r="S2" s="4"/>
      <c r="V2" s="5"/>
    </row>
    <row r="3" spans="16:22" ht="23.25" customHeight="1">
      <c r="P3" s="2" t="s">
        <v>0</v>
      </c>
      <c r="V3" s="5"/>
    </row>
    <row r="4" spans="1:22" ht="24" customHeight="1">
      <c r="A4" s="5"/>
      <c r="B4" s="121" t="s">
        <v>33</v>
      </c>
      <c r="C4" s="124" t="s">
        <v>69</v>
      </c>
      <c r="D4" s="125"/>
      <c r="E4" s="126"/>
      <c r="F4" s="124" t="s">
        <v>70</v>
      </c>
      <c r="G4" s="125"/>
      <c r="H4" s="126"/>
      <c r="I4" s="124" t="s">
        <v>65</v>
      </c>
      <c r="J4" s="126"/>
      <c r="K4" s="7" t="s">
        <v>67</v>
      </c>
      <c r="L4" s="7" t="s">
        <v>71</v>
      </c>
      <c r="M4" s="124" t="s">
        <v>66</v>
      </c>
      <c r="N4" s="126"/>
      <c r="O4" s="127" t="s">
        <v>1</v>
      </c>
      <c r="P4" s="7" t="s">
        <v>2</v>
      </c>
      <c r="Q4" s="77" t="s">
        <v>3</v>
      </c>
      <c r="R4" s="80" t="s">
        <v>4</v>
      </c>
      <c r="S4" s="6" t="s">
        <v>5</v>
      </c>
      <c r="T4" s="133" t="s">
        <v>62</v>
      </c>
      <c r="U4" s="5"/>
      <c r="V4" s="136"/>
    </row>
    <row r="5" spans="1:22" ht="19.5" customHeight="1">
      <c r="A5" s="5"/>
      <c r="B5" s="122"/>
      <c r="C5" s="129" t="s">
        <v>6</v>
      </c>
      <c r="D5" s="137" t="s">
        <v>7</v>
      </c>
      <c r="E5" s="129" t="s">
        <v>8</v>
      </c>
      <c r="F5" s="133" t="s">
        <v>6</v>
      </c>
      <c r="G5" s="137" t="s">
        <v>7</v>
      </c>
      <c r="H5" s="121" t="s">
        <v>8</v>
      </c>
      <c r="I5" s="129" t="s">
        <v>34</v>
      </c>
      <c r="J5" s="131" t="s">
        <v>35</v>
      </c>
      <c r="K5" s="8" t="s">
        <v>9</v>
      </c>
      <c r="L5" s="9" t="s">
        <v>9</v>
      </c>
      <c r="M5" s="129" t="s">
        <v>34</v>
      </c>
      <c r="N5" s="131" t="s">
        <v>35</v>
      </c>
      <c r="O5" s="128"/>
      <c r="P5" s="9" t="s">
        <v>10</v>
      </c>
      <c r="Q5" s="37" t="s">
        <v>38</v>
      </c>
      <c r="R5" s="82" t="s">
        <v>23</v>
      </c>
      <c r="S5" s="79" t="s">
        <v>73</v>
      </c>
      <c r="T5" s="134"/>
      <c r="U5" s="5"/>
      <c r="V5" s="136"/>
    </row>
    <row r="6" spans="1:22" ht="17.25" customHeight="1">
      <c r="A6" s="5"/>
      <c r="B6" s="123"/>
      <c r="C6" s="130"/>
      <c r="D6" s="138"/>
      <c r="E6" s="130"/>
      <c r="F6" s="139"/>
      <c r="G6" s="138"/>
      <c r="H6" s="140"/>
      <c r="I6" s="130"/>
      <c r="J6" s="132"/>
      <c r="K6" s="10"/>
      <c r="L6" s="11"/>
      <c r="M6" s="130"/>
      <c r="N6" s="132"/>
      <c r="O6" s="78"/>
      <c r="P6" s="11"/>
      <c r="Q6" s="81" t="s">
        <v>39</v>
      </c>
      <c r="R6" s="109"/>
      <c r="S6" s="110"/>
      <c r="T6" s="135"/>
      <c r="U6" s="5"/>
      <c r="V6" s="12"/>
    </row>
    <row r="7" spans="1:22" ht="17.25">
      <c r="A7" s="5"/>
      <c r="B7" s="42"/>
      <c r="C7" s="36" t="s">
        <v>11</v>
      </c>
      <c r="D7" s="35" t="s">
        <v>11</v>
      </c>
      <c r="E7" s="36" t="s">
        <v>11</v>
      </c>
      <c r="F7" s="32" t="s">
        <v>11</v>
      </c>
      <c r="G7" s="35" t="s">
        <v>11</v>
      </c>
      <c r="H7" s="34" t="s">
        <v>11</v>
      </c>
      <c r="I7" s="36" t="s">
        <v>11</v>
      </c>
      <c r="J7" s="40" t="s">
        <v>12</v>
      </c>
      <c r="K7" s="32" t="s">
        <v>45</v>
      </c>
      <c r="L7" s="33" t="s">
        <v>45</v>
      </c>
      <c r="M7" s="36" t="s">
        <v>24</v>
      </c>
      <c r="N7" s="40" t="s">
        <v>12</v>
      </c>
      <c r="O7" s="33" t="s">
        <v>12</v>
      </c>
      <c r="P7" s="36" t="s">
        <v>11</v>
      </c>
      <c r="Q7" s="38"/>
      <c r="R7" s="36" t="s">
        <v>11</v>
      </c>
      <c r="S7" s="32" t="s">
        <v>31</v>
      </c>
      <c r="T7" s="111"/>
      <c r="U7" s="5"/>
      <c r="V7" s="17"/>
    </row>
    <row r="8" spans="1:22" ht="17.25">
      <c r="A8" s="5"/>
      <c r="B8" s="42"/>
      <c r="C8" s="17"/>
      <c r="D8" s="16"/>
      <c r="E8" s="17"/>
      <c r="F8" s="13"/>
      <c r="G8" s="16"/>
      <c r="H8" s="15"/>
      <c r="I8" s="17"/>
      <c r="J8" s="41"/>
      <c r="K8" s="13"/>
      <c r="L8" s="14"/>
      <c r="M8" s="17"/>
      <c r="N8" s="41"/>
      <c r="O8" s="14"/>
      <c r="P8" s="17"/>
      <c r="Q8" s="39"/>
      <c r="R8" s="17"/>
      <c r="S8" s="13"/>
      <c r="T8" s="111"/>
      <c r="U8" s="5"/>
      <c r="V8" s="18"/>
    </row>
    <row r="9" spans="1:22" ht="40.5" customHeight="1">
      <c r="A9" s="5"/>
      <c r="B9" s="43" t="s">
        <v>40</v>
      </c>
      <c r="C9" s="21">
        <v>1132526</v>
      </c>
      <c r="D9" s="22">
        <v>549771</v>
      </c>
      <c r="E9" s="21">
        <v>582755</v>
      </c>
      <c r="F9" s="19">
        <v>1125146</v>
      </c>
      <c r="G9" s="22">
        <v>546128</v>
      </c>
      <c r="H9" s="49">
        <v>579018</v>
      </c>
      <c r="I9" s="21">
        <v>-7380</v>
      </c>
      <c r="J9" s="50">
        <v>-0.651640668735199</v>
      </c>
      <c r="K9" s="19">
        <v>469910</v>
      </c>
      <c r="L9" s="20">
        <v>471543</v>
      </c>
      <c r="M9" s="21">
        <v>1633</v>
      </c>
      <c r="N9" s="50">
        <v>0.34751335362090613</v>
      </c>
      <c r="O9" s="51">
        <v>100</v>
      </c>
      <c r="P9" s="23">
        <v>2.3860941632046284</v>
      </c>
      <c r="Q9" s="52">
        <v>94.31969299745431</v>
      </c>
      <c r="R9" s="23">
        <v>268.77502269361236</v>
      </c>
      <c r="S9" s="24">
        <v>4186.2</v>
      </c>
      <c r="T9" s="84" t="s">
        <v>40</v>
      </c>
      <c r="U9" s="5"/>
      <c r="V9" s="108"/>
    </row>
    <row r="10" spans="1:22" ht="40.5" customHeight="1">
      <c r="A10" s="5"/>
      <c r="B10" s="44" t="s">
        <v>41</v>
      </c>
      <c r="C10" s="53">
        <v>991992</v>
      </c>
      <c r="D10" s="54">
        <v>482180</v>
      </c>
      <c r="E10" s="53">
        <v>509812</v>
      </c>
      <c r="F10" s="55">
        <v>986165</v>
      </c>
      <c r="G10" s="54">
        <v>479249</v>
      </c>
      <c r="H10" s="56">
        <v>506916</v>
      </c>
      <c r="I10" s="53">
        <v>-5827</v>
      </c>
      <c r="J10" s="57">
        <v>-0.5874039306768603</v>
      </c>
      <c r="K10" s="55">
        <v>416070</v>
      </c>
      <c r="L10" s="58">
        <v>417578</v>
      </c>
      <c r="M10" s="53">
        <v>1508</v>
      </c>
      <c r="N10" s="57">
        <v>0.3624390126661379</v>
      </c>
      <c r="O10" s="59">
        <v>87.64773638265612</v>
      </c>
      <c r="P10" s="60">
        <v>2.3616306414609967</v>
      </c>
      <c r="Q10" s="61">
        <v>94.5420937591238</v>
      </c>
      <c r="R10" s="60">
        <v>314.4217648034077</v>
      </c>
      <c r="S10" s="62">
        <v>3136.4399999999996</v>
      </c>
      <c r="T10" s="85" t="s">
        <v>41</v>
      </c>
      <c r="U10" s="5"/>
      <c r="V10" s="108"/>
    </row>
    <row r="11" spans="1:22" ht="40.5" customHeight="1">
      <c r="A11" s="5"/>
      <c r="B11" s="43" t="s">
        <v>42</v>
      </c>
      <c r="C11" s="21">
        <v>140534</v>
      </c>
      <c r="D11" s="22">
        <v>67591</v>
      </c>
      <c r="E11" s="21">
        <v>72943</v>
      </c>
      <c r="F11" s="19">
        <v>138981</v>
      </c>
      <c r="G11" s="22">
        <v>66879</v>
      </c>
      <c r="H11" s="49">
        <v>72102</v>
      </c>
      <c r="I11" s="21">
        <v>-1553</v>
      </c>
      <c r="J11" s="50">
        <v>-1.1050706590575947</v>
      </c>
      <c r="K11" s="19">
        <v>53840</v>
      </c>
      <c r="L11" s="20">
        <v>53965</v>
      </c>
      <c r="M11" s="21">
        <v>125</v>
      </c>
      <c r="N11" s="50">
        <v>0.23216939078751858</v>
      </c>
      <c r="O11" s="51">
        <v>12.352263617343882</v>
      </c>
      <c r="P11" s="23">
        <v>2.5753914574261096</v>
      </c>
      <c r="Q11" s="52">
        <v>92.75609553133062</v>
      </c>
      <c r="R11" s="23">
        <v>132.39311842706906</v>
      </c>
      <c r="S11" s="24">
        <v>1049.76</v>
      </c>
      <c r="T11" s="84" t="s">
        <v>42</v>
      </c>
      <c r="U11" s="5"/>
      <c r="V11" s="108"/>
    </row>
    <row r="12" spans="1:22" ht="40.5" customHeight="1">
      <c r="A12" s="5"/>
      <c r="B12" s="44" t="s">
        <v>43</v>
      </c>
      <c r="C12" s="53">
        <v>953414</v>
      </c>
      <c r="D12" s="54">
        <v>464742</v>
      </c>
      <c r="E12" s="53">
        <v>488672</v>
      </c>
      <c r="F12" s="55">
        <v>949871</v>
      </c>
      <c r="G12" s="54">
        <v>462805</v>
      </c>
      <c r="H12" s="56">
        <v>487066</v>
      </c>
      <c r="I12" s="53">
        <v>-3543</v>
      </c>
      <c r="J12" s="57">
        <v>-0.37161191255844783</v>
      </c>
      <c r="K12" s="55">
        <v>398087</v>
      </c>
      <c r="L12" s="58">
        <v>400282</v>
      </c>
      <c r="M12" s="53">
        <v>2195</v>
      </c>
      <c r="N12" s="57">
        <v>0.5513870083675176</v>
      </c>
      <c r="O12" s="59">
        <v>84.42202167540923</v>
      </c>
      <c r="P12" s="60">
        <v>2.373004531805077</v>
      </c>
      <c r="Q12" s="61">
        <v>95.01895020387381</v>
      </c>
      <c r="R12" s="60">
        <v>430.12896564840565</v>
      </c>
      <c r="S12" s="62">
        <v>2208.3399999999997</v>
      </c>
      <c r="T12" s="85" t="s">
        <v>43</v>
      </c>
      <c r="U12" s="5"/>
      <c r="V12" s="108"/>
    </row>
    <row r="13" spans="1:22" ht="40.5" customHeight="1">
      <c r="A13" s="5"/>
      <c r="B13" s="43" t="s">
        <v>44</v>
      </c>
      <c r="C13" s="21">
        <v>179112</v>
      </c>
      <c r="D13" s="22">
        <v>85029</v>
      </c>
      <c r="E13" s="21">
        <v>94083</v>
      </c>
      <c r="F13" s="19">
        <v>175275</v>
      </c>
      <c r="G13" s="22">
        <v>83323</v>
      </c>
      <c r="H13" s="49">
        <v>91952</v>
      </c>
      <c r="I13" s="21">
        <v>-3837</v>
      </c>
      <c r="J13" s="50">
        <v>-2.1422350261289025</v>
      </c>
      <c r="K13" s="19">
        <v>71823</v>
      </c>
      <c r="L13" s="20">
        <v>71261</v>
      </c>
      <c r="M13" s="21">
        <v>-562</v>
      </c>
      <c r="N13" s="50">
        <v>-0.7824791501329658</v>
      </c>
      <c r="O13" s="51">
        <v>15.577978324590763</v>
      </c>
      <c r="P13" s="23">
        <v>2.4596202691514293</v>
      </c>
      <c r="Q13" s="52">
        <v>90.61575604663302</v>
      </c>
      <c r="R13" s="23">
        <v>88.61850687106266</v>
      </c>
      <c r="S13" s="24">
        <v>1977.86</v>
      </c>
      <c r="T13" s="84" t="s">
        <v>44</v>
      </c>
      <c r="U13" s="5"/>
      <c r="V13" s="108"/>
    </row>
    <row r="14" spans="1:22" ht="40.5" customHeight="1">
      <c r="A14" s="5"/>
      <c r="B14" s="45" t="s">
        <v>13</v>
      </c>
      <c r="C14" s="53">
        <v>463254</v>
      </c>
      <c r="D14" s="54">
        <v>224549</v>
      </c>
      <c r="E14" s="53">
        <v>238705</v>
      </c>
      <c r="F14" s="55">
        <v>461620</v>
      </c>
      <c r="G14" s="54">
        <v>223665</v>
      </c>
      <c r="H14" s="56">
        <v>237955</v>
      </c>
      <c r="I14" s="53">
        <v>-1634</v>
      </c>
      <c r="J14" s="57">
        <v>-0.35272226467553436</v>
      </c>
      <c r="K14" s="55">
        <v>207520</v>
      </c>
      <c r="L14" s="58">
        <v>208091</v>
      </c>
      <c r="M14" s="53">
        <v>571</v>
      </c>
      <c r="N14" s="57">
        <v>0.2751542020046261</v>
      </c>
      <c r="O14" s="59">
        <v>41.027564422750466</v>
      </c>
      <c r="P14" s="60">
        <v>2.2183563921553553</v>
      </c>
      <c r="Q14" s="61">
        <v>93.99466285642242</v>
      </c>
      <c r="R14" s="60">
        <v>984.7053051472941</v>
      </c>
      <c r="S14" s="62">
        <v>468.79</v>
      </c>
      <c r="T14" s="88" t="s">
        <v>52</v>
      </c>
      <c r="U14" s="5"/>
      <c r="V14" s="108"/>
    </row>
    <row r="15" spans="1:22" ht="40.5" customHeight="1">
      <c r="A15" s="5"/>
      <c r="B15" s="45" t="s">
        <v>14</v>
      </c>
      <c r="C15" s="53">
        <v>50300</v>
      </c>
      <c r="D15" s="54">
        <v>23970</v>
      </c>
      <c r="E15" s="53">
        <v>26330</v>
      </c>
      <c r="F15" s="55">
        <v>49390</v>
      </c>
      <c r="G15" s="54">
        <v>23562</v>
      </c>
      <c r="H15" s="56">
        <v>25828</v>
      </c>
      <c r="I15" s="53">
        <v>-910</v>
      </c>
      <c r="J15" s="57">
        <v>-1.809145129224652</v>
      </c>
      <c r="K15" s="55">
        <v>20328</v>
      </c>
      <c r="L15" s="58">
        <v>20263</v>
      </c>
      <c r="M15" s="53">
        <v>-65</v>
      </c>
      <c r="N15" s="57">
        <v>-0.3197560015741834</v>
      </c>
      <c r="O15" s="59">
        <v>4.389652542869992</v>
      </c>
      <c r="P15" s="60">
        <v>2.437447564526477</v>
      </c>
      <c r="Q15" s="61">
        <v>91.22657580919932</v>
      </c>
      <c r="R15" s="60">
        <v>155.1729554808508</v>
      </c>
      <c r="S15" s="62">
        <v>318.29</v>
      </c>
      <c r="T15" s="88" t="s">
        <v>53</v>
      </c>
      <c r="U15" s="5"/>
      <c r="V15" s="108"/>
    </row>
    <row r="16" spans="1:22" ht="40.5" customHeight="1">
      <c r="A16" s="5"/>
      <c r="B16" s="45" t="s">
        <v>15</v>
      </c>
      <c r="C16" s="53">
        <v>106216</v>
      </c>
      <c r="D16" s="54">
        <v>52182</v>
      </c>
      <c r="E16" s="53">
        <v>54034</v>
      </c>
      <c r="F16" s="55">
        <v>105407</v>
      </c>
      <c r="G16" s="54">
        <v>51745</v>
      </c>
      <c r="H16" s="56">
        <v>53662</v>
      </c>
      <c r="I16" s="53">
        <v>-809</v>
      </c>
      <c r="J16" s="57">
        <v>-0.7616554944641108</v>
      </c>
      <c r="K16" s="55">
        <v>41312</v>
      </c>
      <c r="L16" s="58">
        <v>41532</v>
      </c>
      <c r="M16" s="53">
        <v>220</v>
      </c>
      <c r="N16" s="57">
        <v>0.5325329202168861</v>
      </c>
      <c r="O16" s="59">
        <v>9.368295314563621</v>
      </c>
      <c r="P16" s="60">
        <v>2.5379707213714724</v>
      </c>
      <c r="Q16" s="61">
        <v>96.42763967053035</v>
      </c>
      <c r="R16" s="60">
        <v>284.0776175717558</v>
      </c>
      <c r="S16" s="62">
        <v>371.05</v>
      </c>
      <c r="T16" s="88" t="s">
        <v>54</v>
      </c>
      <c r="U16" s="5"/>
      <c r="V16" s="108"/>
    </row>
    <row r="17" spans="1:22" ht="40.5" customHeight="1">
      <c r="A17" s="5"/>
      <c r="B17" s="45" t="s">
        <v>16</v>
      </c>
      <c r="C17" s="53">
        <v>24608</v>
      </c>
      <c r="D17" s="54">
        <v>11714</v>
      </c>
      <c r="E17" s="53">
        <v>12894</v>
      </c>
      <c r="F17" s="55">
        <v>23873</v>
      </c>
      <c r="G17" s="54">
        <v>11357</v>
      </c>
      <c r="H17" s="56">
        <v>12516</v>
      </c>
      <c r="I17" s="53">
        <v>-735</v>
      </c>
      <c r="J17" s="57">
        <v>-2.9868335500650196</v>
      </c>
      <c r="K17" s="55">
        <v>10208</v>
      </c>
      <c r="L17" s="58">
        <v>9982</v>
      </c>
      <c r="M17" s="53">
        <v>-226</v>
      </c>
      <c r="N17" s="57">
        <v>-2.2139498432601883</v>
      </c>
      <c r="O17" s="59">
        <v>2.12176908596751</v>
      </c>
      <c r="P17" s="60">
        <v>2.3916048887998396</v>
      </c>
      <c r="Q17" s="61">
        <v>90.73985298817514</v>
      </c>
      <c r="R17" s="60">
        <v>55.997841996622256</v>
      </c>
      <c r="S17" s="62">
        <v>426.32</v>
      </c>
      <c r="T17" s="88" t="s">
        <v>55</v>
      </c>
      <c r="U17" s="5"/>
      <c r="V17" s="108"/>
    </row>
    <row r="18" spans="1:22" ht="40.5" customHeight="1">
      <c r="A18" s="5"/>
      <c r="B18" s="45" t="s">
        <v>17</v>
      </c>
      <c r="C18" s="53">
        <v>12929</v>
      </c>
      <c r="D18" s="54">
        <v>5933</v>
      </c>
      <c r="E18" s="53">
        <v>6996</v>
      </c>
      <c r="F18" s="55">
        <v>12563</v>
      </c>
      <c r="G18" s="54">
        <v>5782</v>
      </c>
      <c r="H18" s="56">
        <v>6781</v>
      </c>
      <c r="I18" s="53">
        <v>-366</v>
      </c>
      <c r="J18" s="57">
        <v>-2.8308453863407843</v>
      </c>
      <c r="K18" s="55">
        <v>5517</v>
      </c>
      <c r="L18" s="58">
        <v>5433</v>
      </c>
      <c r="M18" s="53">
        <v>-84</v>
      </c>
      <c r="N18" s="57">
        <v>-1.5225666122892878</v>
      </c>
      <c r="O18" s="59">
        <v>1.1165662056302028</v>
      </c>
      <c r="P18" s="60">
        <v>2.312350450947911</v>
      </c>
      <c r="Q18" s="61">
        <v>85.26765963722166</v>
      </c>
      <c r="R18" s="60">
        <v>50.82119741100324</v>
      </c>
      <c r="S18" s="62">
        <v>247.2</v>
      </c>
      <c r="T18" s="88" t="s">
        <v>56</v>
      </c>
      <c r="U18" s="5"/>
      <c r="V18" s="108"/>
    </row>
    <row r="19" spans="1:22" ht="40.5" customHeight="1">
      <c r="A19" s="5"/>
      <c r="B19" s="45" t="s">
        <v>18</v>
      </c>
      <c r="C19" s="53">
        <v>63220</v>
      </c>
      <c r="D19" s="54">
        <v>29939</v>
      </c>
      <c r="E19" s="53">
        <v>33281</v>
      </c>
      <c r="F19" s="55">
        <v>62303</v>
      </c>
      <c r="G19" s="54">
        <v>29553</v>
      </c>
      <c r="H19" s="56">
        <v>32750</v>
      </c>
      <c r="I19" s="53">
        <v>-917</v>
      </c>
      <c r="J19" s="57">
        <v>-1.450490351154698</v>
      </c>
      <c r="K19" s="55">
        <v>25261</v>
      </c>
      <c r="L19" s="58">
        <v>25153</v>
      </c>
      <c r="M19" s="53">
        <v>-108</v>
      </c>
      <c r="N19" s="57">
        <v>-0.42753651874430937</v>
      </c>
      <c r="O19" s="59">
        <v>5.537325822604355</v>
      </c>
      <c r="P19" s="60">
        <v>2.476960998688029</v>
      </c>
      <c r="Q19" s="61">
        <v>90.2381679389313</v>
      </c>
      <c r="R19" s="60">
        <v>203.69111060254357</v>
      </c>
      <c r="S19" s="62">
        <v>305.87</v>
      </c>
      <c r="T19" s="88" t="s">
        <v>57</v>
      </c>
      <c r="U19" s="5"/>
      <c r="V19" s="108"/>
    </row>
    <row r="20" spans="1:22" ht="40.5" customHeight="1">
      <c r="A20" s="5"/>
      <c r="B20" s="45" t="s">
        <v>19</v>
      </c>
      <c r="C20" s="53">
        <v>20407</v>
      </c>
      <c r="D20" s="54">
        <v>9669</v>
      </c>
      <c r="E20" s="53">
        <v>10738</v>
      </c>
      <c r="F20" s="55">
        <v>20020</v>
      </c>
      <c r="G20" s="54">
        <v>9476</v>
      </c>
      <c r="H20" s="56">
        <v>10544</v>
      </c>
      <c r="I20" s="53">
        <v>-387</v>
      </c>
      <c r="J20" s="57">
        <v>-1.8964080952614297</v>
      </c>
      <c r="K20" s="55">
        <v>8046</v>
      </c>
      <c r="L20" s="58">
        <v>8038</v>
      </c>
      <c r="M20" s="53">
        <v>-8</v>
      </c>
      <c r="N20" s="57">
        <v>-0.09942828734775043</v>
      </c>
      <c r="O20" s="59">
        <v>1.7793246387579922</v>
      </c>
      <c r="P20" s="60">
        <v>2.490669320726549</v>
      </c>
      <c r="Q20" s="61">
        <v>89.87101669195751</v>
      </c>
      <c r="R20" s="60">
        <v>244.59376908979843</v>
      </c>
      <c r="S20" s="62">
        <v>81.85</v>
      </c>
      <c r="T20" s="88" t="s">
        <v>58</v>
      </c>
      <c r="U20" s="5"/>
      <c r="V20" s="108"/>
    </row>
    <row r="21" spans="1:22" ht="40.5" customHeight="1">
      <c r="A21" s="5"/>
      <c r="B21" s="45" t="s">
        <v>25</v>
      </c>
      <c r="C21" s="53">
        <v>34889</v>
      </c>
      <c r="D21" s="54">
        <v>16875</v>
      </c>
      <c r="E21" s="53">
        <v>18014</v>
      </c>
      <c r="F21" s="55">
        <v>34970</v>
      </c>
      <c r="G21" s="54">
        <v>16895</v>
      </c>
      <c r="H21" s="56">
        <v>18075</v>
      </c>
      <c r="I21" s="53">
        <v>81</v>
      </c>
      <c r="J21" s="57">
        <v>0.2321648657169882</v>
      </c>
      <c r="K21" s="55">
        <v>12528</v>
      </c>
      <c r="L21" s="58">
        <v>12733</v>
      </c>
      <c r="M21" s="53">
        <v>205</v>
      </c>
      <c r="N21" s="57">
        <v>1.6363346104725416</v>
      </c>
      <c r="O21" s="59">
        <v>3.108041089778571</v>
      </c>
      <c r="P21" s="60">
        <v>2.746406974004555</v>
      </c>
      <c r="Q21" s="61">
        <v>93.4716459197787</v>
      </c>
      <c r="R21" s="60">
        <v>542.675356921167</v>
      </c>
      <c r="S21" s="62">
        <v>64.44</v>
      </c>
      <c r="T21" s="88" t="s">
        <v>25</v>
      </c>
      <c r="U21" s="87"/>
      <c r="V21" s="108"/>
    </row>
    <row r="22" spans="1:22" ht="40.5" customHeight="1">
      <c r="A22" s="5"/>
      <c r="B22" s="45" t="s">
        <v>29</v>
      </c>
      <c r="C22" s="53">
        <v>110408</v>
      </c>
      <c r="D22" s="54">
        <v>53670</v>
      </c>
      <c r="E22" s="53">
        <v>56738</v>
      </c>
      <c r="F22" s="55">
        <v>109992</v>
      </c>
      <c r="G22" s="54">
        <v>53414</v>
      </c>
      <c r="H22" s="56">
        <v>56578</v>
      </c>
      <c r="I22" s="53">
        <v>-416</v>
      </c>
      <c r="J22" s="57">
        <v>-0.37678429099340627</v>
      </c>
      <c r="K22" s="55">
        <v>40958</v>
      </c>
      <c r="L22" s="58">
        <v>41310</v>
      </c>
      <c r="M22" s="53">
        <v>352</v>
      </c>
      <c r="N22" s="57">
        <v>0.8594169637189316</v>
      </c>
      <c r="O22" s="59">
        <v>9.775797985328126</v>
      </c>
      <c r="P22" s="60">
        <v>2.6625998547567176</v>
      </c>
      <c r="Q22" s="61">
        <v>94.40772031531691</v>
      </c>
      <c r="R22" s="60">
        <v>145.69827666141234</v>
      </c>
      <c r="S22" s="62">
        <v>754.93</v>
      </c>
      <c r="T22" s="88" t="s">
        <v>29</v>
      </c>
      <c r="U22" s="87"/>
      <c r="V22" s="108"/>
    </row>
    <row r="23" spans="1:67" ht="40.5" customHeight="1">
      <c r="A23" s="5"/>
      <c r="B23" s="45" t="s">
        <v>30</v>
      </c>
      <c r="C23" s="53">
        <v>48523</v>
      </c>
      <c r="D23" s="54">
        <v>24129</v>
      </c>
      <c r="E23" s="53">
        <v>24394</v>
      </c>
      <c r="F23" s="55">
        <v>48352</v>
      </c>
      <c r="G23" s="54">
        <v>24040</v>
      </c>
      <c r="H23" s="56">
        <v>24312</v>
      </c>
      <c r="I23" s="53">
        <v>-171</v>
      </c>
      <c r="J23" s="57">
        <v>-0.35241019722605776</v>
      </c>
      <c r="K23" s="55">
        <v>18192</v>
      </c>
      <c r="L23" s="58">
        <v>18339</v>
      </c>
      <c r="M23" s="53">
        <v>147</v>
      </c>
      <c r="N23" s="57">
        <v>0.8080474934036939</v>
      </c>
      <c r="O23" s="59">
        <v>4.29739784881251</v>
      </c>
      <c r="P23" s="60">
        <v>2.6365668793282078</v>
      </c>
      <c r="Q23" s="61">
        <v>98.88121092464627</v>
      </c>
      <c r="R23" s="60">
        <v>574.6612788210126</v>
      </c>
      <c r="S23" s="62">
        <v>84.14</v>
      </c>
      <c r="T23" s="88" t="s">
        <v>30</v>
      </c>
      <c r="U23" s="87"/>
      <c r="V23" s="10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22" ht="40.5" customHeight="1">
      <c r="A24" s="5"/>
      <c r="B24" s="46" t="s">
        <v>63</v>
      </c>
      <c r="C24" s="21">
        <v>57238</v>
      </c>
      <c r="D24" s="22">
        <v>29550</v>
      </c>
      <c r="E24" s="21">
        <v>27688</v>
      </c>
      <c r="F24" s="19">
        <v>57675</v>
      </c>
      <c r="G24" s="22">
        <v>29760</v>
      </c>
      <c r="H24" s="49">
        <v>27915</v>
      </c>
      <c r="I24" s="21">
        <v>437</v>
      </c>
      <c r="J24" s="50">
        <v>0.7634788077850378</v>
      </c>
      <c r="K24" s="19">
        <v>26200</v>
      </c>
      <c r="L24" s="20">
        <v>26704</v>
      </c>
      <c r="M24" s="21">
        <v>504</v>
      </c>
      <c r="N24" s="50">
        <v>1.9236641221374047</v>
      </c>
      <c r="O24" s="51">
        <v>5.126001425592768</v>
      </c>
      <c r="P24" s="23">
        <v>2.1597887956860395</v>
      </c>
      <c r="Q24" s="52">
        <v>106.60934981192906</v>
      </c>
      <c r="R24" s="23">
        <v>4253.3185840707965</v>
      </c>
      <c r="S24" s="24">
        <v>13.56</v>
      </c>
      <c r="T24" s="89" t="s">
        <v>64</v>
      </c>
      <c r="U24" s="5"/>
      <c r="V24" s="108"/>
    </row>
    <row r="25" spans="1:22" ht="40.5" customHeight="1">
      <c r="A25" s="5"/>
      <c r="B25" s="44" t="s">
        <v>49</v>
      </c>
      <c r="C25" s="53">
        <v>6135</v>
      </c>
      <c r="D25" s="54">
        <v>3030</v>
      </c>
      <c r="E25" s="53">
        <v>3105</v>
      </c>
      <c r="F25" s="55">
        <v>6123</v>
      </c>
      <c r="G25" s="54">
        <v>3028</v>
      </c>
      <c r="H25" s="56">
        <v>3095</v>
      </c>
      <c r="I25" s="53">
        <v>-12</v>
      </c>
      <c r="J25" s="57">
        <v>-0.19559902200488996</v>
      </c>
      <c r="K25" s="55">
        <v>1915</v>
      </c>
      <c r="L25" s="58">
        <v>1946</v>
      </c>
      <c r="M25" s="53">
        <v>31</v>
      </c>
      <c r="N25" s="57">
        <v>1.618798955613577</v>
      </c>
      <c r="O25" s="59">
        <v>0.5441960421136457</v>
      </c>
      <c r="P25" s="60">
        <v>3.146454265159301</v>
      </c>
      <c r="Q25" s="61">
        <v>97.83521809369951</v>
      </c>
      <c r="R25" s="60">
        <v>418.23770491803276</v>
      </c>
      <c r="S25" s="62">
        <v>14.64</v>
      </c>
      <c r="T25" s="85" t="s">
        <v>49</v>
      </c>
      <c r="U25" s="5"/>
      <c r="V25" s="108"/>
    </row>
    <row r="26" spans="1:22" ht="40.5" customHeight="1">
      <c r="A26" s="5"/>
      <c r="B26" s="46" t="s">
        <v>37</v>
      </c>
      <c r="C26" s="21">
        <v>6135</v>
      </c>
      <c r="D26" s="22">
        <v>3030</v>
      </c>
      <c r="E26" s="21">
        <v>3105</v>
      </c>
      <c r="F26" s="19">
        <v>6123</v>
      </c>
      <c r="G26" s="22">
        <v>3028</v>
      </c>
      <c r="H26" s="49">
        <v>3095</v>
      </c>
      <c r="I26" s="21">
        <v>-12</v>
      </c>
      <c r="J26" s="50">
        <v>-0.19559902200488996</v>
      </c>
      <c r="K26" s="19">
        <v>1915</v>
      </c>
      <c r="L26" s="20">
        <v>1946</v>
      </c>
      <c r="M26" s="21">
        <v>31</v>
      </c>
      <c r="N26" s="50">
        <v>1.618798955613577</v>
      </c>
      <c r="O26" s="51">
        <v>0.5441960421136457</v>
      </c>
      <c r="P26" s="23">
        <v>3.146454265159301</v>
      </c>
      <c r="Q26" s="52">
        <v>97.83521809369951</v>
      </c>
      <c r="R26" s="23">
        <v>418.23770491803276</v>
      </c>
      <c r="S26" s="24">
        <v>14.64</v>
      </c>
      <c r="T26" s="89" t="s">
        <v>37</v>
      </c>
      <c r="U26" s="5"/>
      <c r="V26" s="108"/>
    </row>
    <row r="27" spans="1:22" ht="40.5" customHeight="1">
      <c r="A27" s="5"/>
      <c r="B27" s="44" t="s">
        <v>46</v>
      </c>
      <c r="C27" s="53">
        <v>63531</v>
      </c>
      <c r="D27" s="54">
        <v>30818</v>
      </c>
      <c r="E27" s="53">
        <v>32713</v>
      </c>
      <c r="F27" s="55">
        <v>63429</v>
      </c>
      <c r="G27" s="54">
        <v>30705</v>
      </c>
      <c r="H27" s="56">
        <v>32724</v>
      </c>
      <c r="I27" s="53">
        <v>-102</v>
      </c>
      <c r="J27" s="57">
        <v>-0.1605515417670114</v>
      </c>
      <c r="K27" s="55">
        <v>24201</v>
      </c>
      <c r="L27" s="58">
        <v>24474</v>
      </c>
      <c r="M27" s="53">
        <v>273</v>
      </c>
      <c r="N27" s="57">
        <v>1.128052559811578</v>
      </c>
      <c r="O27" s="59">
        <v>5.637401723865169</v>
      </c>
      <c r="P27" s="60">
        <v>2.5916891394949744</v>
      </c>
      <c r="Q27" s="61">
        <v>93.83021635496883</v>
      </c>
      <c r="R27" s="60">
        <v>484.48670944087985</v>
      </c>
      <c r="S27" s="62">
        <v>130.92000000000002</v>
      </c>
      <c r="T27" s="85" t="s">
        <v>46</v>
      </c>
      <c r="U27" s="5"/>
      <c r="V27" s="108"/>
    </row>
    <row r="28" spans="1:22" ht="40.5" customHeight="1">
      <c r="A28" s="5"/>
      <c r="B28" s="45" t="s">
        <v>20</v>
      </c>
      <c r="C28" s="53">
        <v>36957</v>
      </c>
      <c r="D28" s="54">
        <v>18044</v>
      </c>
      <c r="E28" s="53">
        <v>18913</v>
      </c>
      <c r="F28" s="55">
        <v>36982</v>
      </c>
      <c r="G28" s="54">
        <v>18051</v>
      </c>
      <c r="H28" s="56">
        <v>18931</v>
      </c>
      <c r="I28" s="53">
        <v>25</v>
      </c>
      <c r="J28" s="57">
        <v>0.06764618340233244</v>
      </c>
      <c r="K28" s="55">
        <v>13399</v>
      </c>
      <c r="L28" s="58">
        <v>13607</v>
      </c>
      <c r="M28" s="53">
        <v>208</v>
      </c>
      <c r="N28" s="57">
        <v>1.5523546533323382</v>
      </c>
      <c r="O28" s="59">
        <v>3.286862327200203</v>
      </c>
      <c r="P28" s="60">
        <v>2.7178658043654003</v>
      </c>
      <c r="Q28" s="61">
        <v>95.35153980244044</v>
      </c>
      <c r="R28" s="60">
        <v>334.406365855864</v>
      </c>
      <c r="S28" s="62">
        <v>110.59</v>
      </c>
      <c r="T28" s="88" t="s">
        <v>60</v>
      </c>
      <c r="U28" s="5"/>
      <c r="V28" s="108"/>
    </row>
    <row r="29" spans="1:22" ht="40.5" customHeight="1">
      <c r="A29" s="5"/>
      <c r="B29" s="46" t="s">
        <v>21</v>
      </c>
      <c r="C29" s="21">
        <v>26574</v>
      </c>
      <c r="D29" s="22">
        <v>12774</v>
      </c>
      <c r="E29" s="21">
        <v>13800</v>
      </c>
      <c r="F29" s="19">
        <v>26447</v>
      </c>
      <c r="G29" s="22">
        <v>12654</v>
      </c>
      <c r="H29" s="49">
        <v>13793</v>
      </c>
      <c r="I29" s="21">
        <v>-127</v>
      </c>
      <c r="J29" s="50">
        <v>-0.4779107398208775</v>
      </c>
      <c r="K29" s="19">
        <v>10802</v>
      </c>
      <c r="L29" s="20">
        <v>10867</v>
      </c>
      <c r="M29" s="21">
        <v>65</v>
      </c>
      <c r="N29" s="50">
        <v>0.6017404184410294</v>
      </c>
      <c r="O29" s="51">
        <v>2.350539396664966</v>
      </c>
      <c r="P29" s="23">
        <v>2.4336983528112635</v>
      </c>
      <c r="Q29" s="52">
        <v>91.7421880664105</v>
      </c>
      <c r="R29" s="23">
        <v>1300.8853910477128</v>
      </c>
      <c r="S29" s="24">
        <v>20.33</v>
      </c>
      <c r="T29" s="89" t="s">
        <v>59</v>
      </c>
      <c r="U29" s="5"/>
      <c r="V29" s="108"/>
    </row>
    <row r="30" spans="1:22" ht="40.5" customHeight="1">
      <c r="A30" s="5"/>
      <c r="B30" s="44" t="s">
        <v>50</v>
      </c>
      <c r="C30" s="53">
        <v>30751</v>
      </c>
      <c r="D30" s="54">
        <v>14596</v>
      </c>
      <c r="E30" s="53">
        <v>16155</v>
      </c>
      <c r="F30" s="55">
        <v>30130</v>
      </c>
      <c r="G30" s="54">
        <v>14338</v>
      </c>
      <c r="H30" s="56">
        <v>15792</v>
      </c>
      <c r="I30" s="53">
        <v>-621</v>
      </c>
      <c r="J30" s="57">
        <v>-2.019446522064323</v>
      </c>
      <c r="K30" s="55">
        <v>11875</v>
      </c>
      <c r="L30" s="58">
        <v>11833</v>
      </c>
      <c r="M30" s="53">
        <v>-42</v>
      </c>
      <c r="N30" s="57">
        <v>-0.3536842105263158</v>
      </c>
      <c r="O30" s="59">
        <v>2.67787469359532</v>
      </c>
      <c r="P30" s="60">
        <v>2.5462689089833517</v>
      </c>
      <c r="Q30" s="61">
        <v>90.79280648429585</v>
      </c>
      <c r="R30" s="60">
        <v>84.09623757954672</v>
      </c>
      <c r="S30" s="62">
        <v>358.28</v>
      </c>
      <c r="T30" s="85" t="s">
        <v>50</v>
      </c>
      <c r="U30" s="5"/>
      <c r="V30" s="108"/>
    </row>
    <row r="31" spans="1:22" ht="40.5" customHeight="1">
      <c r="A31" s="5"/>
      <c r="B31" s="45" t="s">
        <v>22</v>
      </c>
      <c r="C31" s="53">
        <v>18630</v>
      </c>
      <c r="D31" s="54">
        <v>8878</v>
      </c>
      <c r="E31" s="53">
        <v>9752</v>
      </c>
      <c r="F31" s="55">
        <v>18248</v>
      </c>
      <c r="G31" s="54">
        <v>8733</v>
      </c>
      <c r="H31" s="56">
        <v>9515</v>
      </c>
      <c r="I31" s="53">
        <v>-382</v>
      </c>
      <c r="J31" s="57">
        <v>-2.050456253354804</v>
      </c>
      <c r="K31" s="55">
        <v>7447</v>
      </c>
      <c r="L31" s="58">
        <v>7434</v>
      </c>
      <c r="M31" s="53">
        <v>-13</v>
      </c>
      <c r="N31" s="57">
        <v>-0.17456693970726467</v>
      </c>
      <c r="O31" s="59">
        <v>1.621833966436356</v>
      </c>
      <c r="P31" s="60">
        <v>2.454667742803336</v>
      </c>
      <c r="Q31" s="61">
        <v>91.78139779295849</v>
      </c>
      <c r="R31" s="60">
        <v>73.95039714702546</v>
      </c>
      <c r="S31" s="62">
        <v>246.76</v>
      </c>
      <c r="T31" s="88" t="s">
        <v>61</v>
      </c>
      <c r="U31" s="5"/>
      <c r="V31" s="108"/>
    </row>
    <row r="32" spans="1:22" ht="40.5" customHeight="1">
      <c r="A32" s="5"/>
      <c r="B32" s="45" t="s">
        <v>27</v>
      </c>
      <c r="C32" s="53">
        <v>12121</v>
      </c>
      <c r="D32" s="54">
        <v>5718</v>
      </c>
      <c r="E32" s="53">
        <v>6403</v>
      </c>
      <c r="F32" s="55">
        <v>11882</v>
      </c>
      <c r="G32" s="54">
        <v>5605</v>
      </c>
      <c r="H32" s="56">
        <v>6277</v>
      </c>
      <c r="I32" s="53">
        <v>-239</v>
      </c>
      <c r="J32" s="57">
        <v>-1.9717845062288588</v>
      </c>
      <c r="K32" s="55">
        <v>4428</v>
      </c>
      <c r="L32" s="58">
        <v>4399</v>
      </c>
      <c r="M32" s="53">
        <v>-29</v>
      </c>
      <c r="N32" s="57">
        <v>-0.6549232158988257</v>
      </c>
      <c r="O32" s="59">
        <v>1.0560407271589642</v>
      </c>
      <c r="P32" s="60">
        <v>2.701068424641964</v>
      </c>
      <c r="Q32" s="61">
        <v>89.29424884498964</v>
      </c>
      <c r="R32" s="60">
        <v>106.55546587749977</v>
      </c>
      <c r="S32" s="62">
        <v>111.51</v>
      </c>
      <c r="T32" s="88" t="s">
        <v>27</v>
      </c>
      <c r="U32" s="5"/>
      <c r="V32" s="108"/>
    </row>
    <row r="33" spans="1:22" ht="40.5" customHeight="1">
      <c r="A33" s="5"/>
      <c r="B33" s="47" t="s">
        <v>51</v>
      </c>
      <c r="C33" s="63">
        <v>16540</v>
      </c>
      <c r="D33" s="64">
        <v>7977</v>
      </c>
      <c r="E33" s="63">
        <v>8563</v>
      </c>
      <c r="F33" s="65">
        <v>16293</v>
      </c>
      <c r="G33" s="64">
        <v>7874</v>
      </c>
      <c r="H33" s="66">
        <v>8419</v>
      </c>
      <c r="I33" s="63">
        <v>-247</v>
      </c>
      <c r="J33" s="67">
        <v>-1.4933494558645708</v>
      </c>
      <c r="K33" s="65">
        <v>6103</v>
      </c>
      <c r="L33" s="68">
        <v>6053</v>
      </c>
      <c r="M33" s="63">
        <v>-50</v>
      </c>
      <c r="N33" s="67">
        <v>-0.8192692118630182</v>
      </c>
      <c r="O33" s="69">
        <v>1.4480787382259723</v>
      </c>
      <c r="P33" s="70">
        <v>2.691723112506195</v>
      </c>
      <c r="Q33" s="71">
        <v>93.52654709585462</v>
      </c>
      <c r="R33" s="70">
        <v>182.1464505310229</v>
      </c>
      <c r="S33" s="72">
        <v>89.45</v>
      </c>
      <c r="T33" s="86" t="s">
        <v>51</v>
      </c>
      <c r="U33" s="5"/>
      <c r="V33" s="108"/>
    </row>
    <row r="34" spans="1:22" ht="40.5" customHeight="1">
      <c r="A34" s="5"/>
      <c r="B34" s="46" t="s">
        <v>28</v>
      </c>
      <c r="C34" s="21">
        <v>16540</v>
      </c>
      <c r="D34" s="22">
        <v>7977</v>
      </c>
      <c r="E34" s="21">
        <v>8563</v>
      </c>
      <c r="F34" s="19">
        <v>16293</v>
      </c>
      <c r="G34" s="22">
        <v>7874</v>
      </c>
      <c r="H34" s="49">
        <v>8419</v>
      </c>
      <c r="I34" s="21">
        <v>-247</v>
      </c>
      <c r="J34" s="50">
        <v>-1.4933494558645708</v>
      </c>
      <c r="K34" s="19">
        <v>6103</v>
      </c>
      <c r="L34" s="20">
        <v>6053</v>
      </c>
      <c r="M34" s="21">
        <v>-50</v>
      </c>
      <c r="N34" s="50">
        <v>-0.8192692118630182</v>
      </c>
      <c r="O34" s="51">
        <v>1.4480787382259723</v>
      </c>
      <c r="P34" s="23">
        <v>2.691723112506195</v>
      </c>
      <c r="Q34" s="52">
        <v>93.52654709585462</v>
      </c>
      <c r="R34" s="23">
        <v>182.1464505310229</v>
      </c>
      <c r="S34" s="24">
        <v>89.45</v>
      </c>
      <c r="T34" s="89" t="s">
        <v>28</v>
      </c>
      <c r="U34" s="87"/>
      <c r="V34" s="108"/>
    </row>
    <row r="35" spans="1:22" ht="40.5" customHeight="1">
      <c r="A35" s="5"/>
      <c r="B35" s="44" t="s">
        <v>47</v>
      </c>
      <c r="C35" s="53">
        <v>23577</v>
      </c>
      <c r="D35" s="54">
        <v>11170</v>
      </c>
      <c r="E35" s="53">
        <v>12407</v>
      </c>
      <c r="F35" s="55">
        <v>23006</v>
      </c>
      <c r="G35" s="54">
        <v>10934</v>
      </c>
      <c r="H35" s="56">
        <v>12072</v>
      </c>
      <c r="I35" s="53">
        <v>-571</v>
      </c>
      <c r="J35" s="57">
        <v>-2.4218518047249438</v>
      </c>
      <c r="K35" s="55">
        <v>9746</v>
      </c>
      <c r="L35" s="58">
        <v>9659</v>
      </c>
      <c r="M35" s="53">
        <v>-87</v>
      </c>
      <c r="N35" s="57">
        <v>-0.8926739175046173</v>
      </c>
      <c r="O35" s="59">
        <v>2.0447124195437745</v>
      </c>
      <c r="P35" s="60">
        <v>2.3818200641888394</v>
      </c>
      <c r="Q35" s="61">
        <v>90.57322730284957</v>
      </c>
      <c r="R35" s="60">
        <v>50.39980721624641</v>
      </c>
      <c r="S35" s="62">
        <v>456.47</v>
      </c>
      <c r="T35" s="85" t="s">
        <v>47</v>
      </c>
      <c r="U35" s="5"/>
      <c r="V35" s="108"/>
    </row>
    <row r="36" spans="1:22" ht="40.5" customHeight="1">
      <c r="A36" s="5"/>
      <c r="B36" s="45" t="s">
        <v>48</v>
      </c>
      <c r="C36" s="53">
        <v>7890</v>
      </c>
      <c r="D36" s="54">
        <v>3793</v>
      </c>
      <c r="E36" s="53">
        <v>4097</v>
      </c>
      <c r="F36" s="55">
        <v>7748</v>
      </c>
      <c r="G36" s="54">
        <v>3727</v>
      </c>
      <c r="H36" s="56">
        <v>4021</v>
      </c>
      <c r="I36" s="53">
        <v>-142</v>
      </c>
      <c r="J36" s="57">
        <v>-1.7997465145754117</v>
      </c>
      <c r="K36" s="55">
        <v>3288</v>
      </c>
      <c r="L36" s="58">
        <v>3287</v>
      </c>
      <c r="M36" s="53">
        <v>-1</v>
      </c>
      <c r="N36" s="57">
        <v>-0.030413625304136254</v>
      </c>
      <c r="O36" s="59">
        <v>0.6886217433115347</v>
      </c>
      <c r="P36" s="60">
        <v>2.357164587770003</v>
      </c>
      <c r="Q36" s="61">
        <v>92.6883859736384</v>
      </c>
      <c r="R36" s="60">
        <v>42.2902679984717</v>
      </c>
      <c r="S36" s="62">
        <v>183.21</v>
      </c>
      <c r="T36" s="88" t="s">
        <v>48</v>
      </c>
      <c r="U36" s="5"/>
      <c r="V36" s="108"/>
    </row>
    <row r="37" spans="1:22" ht="40.5" customHeight="1">
      <c r="A37" s="5"/>
      <c r="B37" s="48" t="s">
        <v>36</v>
      </c>
      <c r="C37" s="27">
        <v>15687</v>
      </c>
      <c r="D37" s="28">
        <v>7377</v>
      </c>
      <c r="E37" s="27">
        <v>8310</v>
      </c>
      <c r="F37" s="25">
        <v>15258</v>
      </c>
      <c r="G37" s="28">
        <v>7207</v>
      </c>
      <c r="H37" s="73">
        <v>8051</v>
      </c>
      <c r="I37" s="27">
        <v>-429</v>
      </c>
      <c r="J37" s="74">
        <v>-2.734748517881048</v>
      </c>
      <c r="K37" s="25">
        <v>6458</v>
      </c>
      <c r="L37" s="26">
        <v>6372</v>
      </c>
      <c r="M37" s="27">
        <v>-86</v>
      </c>
      <c r="N37" s="74">
        <v>-1.3316816351811707</v>
      </c>
      <c r="O37" s="75">
        <v>1.35609067623224</v>
      </c>
      <c r="P37" s="29">
        <v>2.394538606403013</v>
      </c>
      <c r="Q37" s="76">
        <v>89.51683020742765</v>
      </c>
      <c r="R37" s="29">
        <v>55.83488857174223</v>
      </c>
      <c r="S37" s="120">
        <v>273.27</v>
      </c>
      <c r="T37" s="90" t="s">
        <v>36</v>
      </c>
      <c r="U37" s="5"/>
      <c r="V37" s="108"/>
    </row>
    <row r="38" spans="2:19" s="5" customFormat="1" ht="35.25" customHeight="1">
      <c r="B38" s="112" t="s">
        <v>32</v>
      </c>
      <c r="C38" s="113" t="s">
        <v>68</v>
      </c>
      <c r="D38" s="113"/>
      <c r="E38" s="113"/>
      <c r="F38" s="113"/>
      <c r="G38" s="113"/>
      <c r="H38" s="113"/>
      <c r="I38" s="113"/>
      <c r="J38" s="114"/>
      <c r="K38" s="113"/>
      <c r="L38" s="113"/>
      <c r="M38" s="115"/>
      <c r="N38" s="91"/>
      <c r="O38" s="91"/>
      <c r="P38" s="91"/>
      <c r="Q38" s="116"/>
      <c r="R38" s="91"/>
      <c r="S38" s="91"/>
    </row>
    <row r="39" spans="3:19" s="5" customFormat="1" ht="35.25" customHeight="1">
      <c r="C39" s="113" t="s">
        <v>26</v>
      </c>
      <c r="D39" s="113"/>
      <c r="E39" s="113"/>
      <c r="F39" s="113"/>
      <c r="G39" s="113"/>
      <c r="H39" s="113"/>
      <c r="I39" s="113"/>
      <c r="J39" s="114"/>
      <c r="K39" s="113"/>
      <c r="L39" s="113"/>
      <c r="M39" s="115"/>
      <c r="N39" s="91"/>
      <c r="O39" s="91"/>
      <c r="P39" s="91"/>
      <c r="Q39" s="116"/>
      <c r="R39" s="91"/>
      <c r="S39" s="91"/>
    </row>
  </sheetData>
  <sheetProtection/>
  <mergeCells count="18">
    <mergeCell ref="T4:T6"/>
    <mergeCell ref="V4:V5"/>
    <mergeCell ref="C5:C6"/>
    <mergeCell ref="D5:D6"/>
    <mergeCell ref="E5:E6"/>
    <mergeCell ref="F5:F6"/>
    <mergeCell ref="G5:G6"/>
    <mergeCell ref="H5:H6"/>
    <mergeCell ref="I5:I6"/>
    <mergeCell ref="J5:J6"/>
    <mergeCell ref="B4:B6"/>
    <mergeCell ref="C4:E4"/>
    <mergeCell ref="F4:H4"/>
    <mergeCell ref="I4:J4"/>
    <mergeCell ref="M4:N4"/>
    <mergeCell ref="O4:O5"/>
    <mergeCell ref="M5:M6"/>
    <mergeCell ref="N5:N6"/>
  </mergeCells>
  <printOptions/>
  <pageMargins left="0.3937007874015748" right="0" top="0.5905511811023623" bottom="0" header="0.3937007874015748" footer="0.3937007874015748"/>
  <pageSetup horizontalDpi="600" verticalDpi="600" orientation="portrait" paperSize="9" scale="55" r:id="rId1"/>
  <colBreaks count="1" manualBreakCount="1">
    <brk id="10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40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625" style="1" customWidth="1"/>
    <col min="2" max="2" width="15.50390625" style="1" customWidth="1"/>
    <col min="3" max="16" width="15.625" style="1" customWidth="1"/>
    <col min="17" max="17" width="15.625" style="31" customWidth="1"/>
    <col min="18" max="19" width="15.625" style="1" customWidth="1"/>
    <col min="20" max="20" width="15.25390625" style="1" customWidth="1"/>
    <col min="21" max="21" width="9.00390625" style="1" customWidth="1"/>
    <col min="22" max="22" width="13.875" style="1" bestFit="1" customWidth="1"/>
    <col min="23" max="16384" width="9.00390625" style="1" customWidth="1"/>
  </cols>
  <sheetData>
    <row r="1" spans="2:22" ht="3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U1" s="2"/>
      <c r="V1" s="2"/>
    </row>
    <row r="2" spans="10:22" s="2" customFormat="1" ht="30.75" customHeight="1">
      <c r="J2" s="92" t="s">
        <v>72</v>
      </c>
      <c r="Q2" s="3"/>
      <c r="S2" s="4"/>
      <c r="V2" s="5"/>
    </row>
    <row r="3" spans="16:22" s="2" customFormat="1" ht="23.25" customHeight="1">
      <c r="P3" s="2" t="s">
        <v>0</v>
      </c>
      <c r="Q3" s="3"/>
      <c r="V3" s="5"/>
    </row>
    <row r="4" spans="1:22" s="2" customFormat="1" ht="24" customHeight="1">
      <c r="A4" s="5"/>
      <c r="B4" s="121" t="s">
        <v>33</v>
      </c>
      <c r="C4" s="124" t="s">
        <v>69</v>
      </c>
      <c r="D4" s="125"/>
      <c r="E4" s="126"/>
      <c r="F4" s="124" t="s">
        <v>70</v>
      </c>
      <c r="G4" s="125"/>
      <c r="H4" s="126"/>
      <c r="I4" s="124" t="s">
        <v>65</v>
      </c>
      <c r="J4" s="126"/>
      <c r="K4" s="7" t="s">
        <v>67</v>
      </c>
      <c r="L4" s="7" t="s">
        <v>71</v>
      </c>
      <c r="M4" s="124" t="s">
        <v>66</v>
      </c>
      <c r="N4" s="126"/>
      <c r="O4" s="127" t="s">
        <v>1</v>
      </c>
      <c r="P4" s="7" t="s">
        <v>2</v>
      </c>
      <c r="Q4" s="77" t="s">
        <v>3</v>
      </c>
      <c r="R4" s="80" t="s">
        <v>4</v>
      </c>
      <c r="S4" s="6" t="s">
        <v>5</v>
      </c>
      <c r="T4" s="133" t="s">
        <v>62</v>
      </c>
      <c r="U4" s="5"/>
      <c r="V4" s="136"/>
    </row>
    <row r="5" spans="1:22" s="2" customFormat="1" ht="19.5" customHeight="1">
      <c r="A5" s="5"/>
      <c r="B5" s="122"/>
      <c r="C5" s="129" t="s">
        <v>6</v>
      </c>
      <c r="D5" s="137" t="s">
        <v>7</v>
      </c>
      <c r="E5" s="129" t="s">
        <v>8</v>
      </c>
      <c r="F5" s="133" t="s">
        <v>6</v>
      </c>
      <c r="G5" s="137" t="s">
        <v>7</v>
      </c>
      <c r="H5" s="121" t="s">
        <v>8</v>
      </c>
      <c r="I5" s="129" t="s">
        <v>34</v>
      </c>
      <c r="J5" s="131" t="s">
        <v>35</v>
      </c>
      <c r="K5" s="8" t="s">
        <v>9</v>
      </c>
      <c r="L5" s="9" t="s">
        <v>9</v>
      </c>
      <c r="M5" s="129" t="s">
        <v>34</v>
      </c>
      <c r="N5" s="131" t="s">
        <v>35</v>
      </c>
      <c r="O5" s="128"/>
      <c r="P5" s="9" t="s">
        <v>10</v>
      </c>
      <c r="Q5" s="37" t="s">
        <v>38</v>
      </c>
      <c r="R5" s="82" t="s">
        <v>23</v>
      </c>
      <c r="S5" s="79" t="s">
        <v>73</v>
      </c>
      <c r="T5" s="134"/>
      <c r="U5" s="5"/>
      <c r="V5" s="136"/>
    </row>
    <row r="6" spans="1:22" s="2" customFormat="1" ht="17.25" customHeight="1">
      <c r="A6" s="5"/>
      <c r="B6" s="123"/>
      <c r="C6" s="130"/>
      <c r="D6" s="138"/>
      <c r="E6" s="130"/>
      <c r="F6" s="139"/>
      <c r="G6" s="138"/>
      <c r="H6" s="140"/>
      <c r="I6" s="130"/>
      <c r="J6" s="132"/>
      <c r="K6" s="10"/>
      <c r="L6" s="11"/>
      <c r="M6" s="130"/>
      <c r="N6" s="132"/>
      <c r="O6" s="78"/>
      <c r="P6" s="11"/>
      <c r="Q6" s="81" t="s">
        <v>39</v>
      </c>
      <c r="R6" s="109"/>
      <c r="S6" s="110"/>
      <c r="T6" s="135"/>
      <c r="U6" s="5"/>
      <c r="V6" s="12"/>
    </row>
    <row r="7" spans="1:22" ht="17.25">
      <c r="A7" s="30"/>
      <c r="B7" s="42"/>
      <c r="C7" s="36" t="s">
        <v>11</v>
      </c>
      <c r="D7" s="35" t="s">
        <v>11</v>
      </c>
      <c r="E7" s="36" t="s">
        <v>11</v>
      </c>
      <c r="F7" s="32" t="s">
        <v>11</v>
      </c>
      <c r="G7" s="35" t="s">
        <v>11</v>
      </c>
      <c r="H7" s="34" t="s">
        <v>11</v>
      </c>
      <c r="I7" s="36" t="s">
        <v>11</v>
      </c>
      <c r="J7" s="40" t="s">
        <v>12</v>
      </c>
      <c r="K7" s="32" t="s">
        <v>45</v>
      </c>
      <c r="L7" s="33" t="s">
        <v>45</v>
      </c>
      <c r="M7" s="36" t="s">
        <v>24</v>
      </c>
      <c r="N7" s="40" t="s">
        <v>12</v>
      </c>
      <c r="O7" s="33" t="s">
        <v>12</v>
      </c>
      <c r="P7" s="36" t="s">
        <v>11</v>
      </c>
      <c r="Q7" s="38"/>
      <c r="R7" s="36" t="s">
        <v>11</v>
      </c>
      <c r="S7" s="32" t="s">
        <v>31</v>
      </c>
      <c r="T7" s="83"/>
      <c r="U7" s="5"/>
      <c r="V7" s="17"/>
    </row>
    <row r="8" spans="1:22" ht="17.25">
      <c r="A8" s="30"/>
      <c r="B8" s="42"/>
      <c r="C8" s="17"/>
      <c r="D8" s="16"/>
      <c r="E8" s="17"/>
      <c r="F8" s="13"/>
      <c r="G8" s="16"/>
      <c r="H8" s="15"/>
      <c r="I8" s="17"/>
      <c r="J8" s="41"/>
      <c r="K8" s="13"/>
      <c r="L8" s="14"/>
      <c r="M8" s="17"/>
      <c r="N8" s="41"/>
      <c r="O8" s="14"/>
      <c r="P8" s="17"/>
      <c r="Q8" s="39"/>
      <c r="R8" s="17"/>
      <c r="S8" s="13"/>
      <c r="T8" s="83"/>
      <c r="U8" s="5"/>
      <c r="V8" s="18"/>
    </row>
    <row r="9" spans="1:22" ht="40.5" customHeight="1">
      <c r="A9" s="30"/>
      <c r="B9" s="43" t="s">
        <v>40</v>
      </c>
      <c r="C9" s="21">
        <f>SUM(D9:E9)</f>
        <v>1132526</v>
      </c>
      <c r="D9" s="22">
        <f>SUM(D10:D11)</f>
        <v>549771</v>
      </c>
      <c r="E9" s="21">
        <f>SUM(E10:E11)</f>
        <v>582755</v>
      </c>
      <c r="F9" s="19">
        <f>SUM(G9:H9)</f>
        <v>1125146</v>
      </c>
      <c r="G9" s="22">
        <f>SUM(G10:G11)</f>
        <v>546128</v>
      </c>
      <c r="H9" s="49">
        <f>SUM(H10:H11)</f>
        <v>579018</v>
      </c>
      <c r="I9" s="21">
        <f>F9-C9</f>
        <v>-7380</v>
      </c>
      <c r="J9" s="50">
        <f>I9/C9*100</f>
        <v>-0.651640668735199</v>
      </c>
      <c r="K9" s="19">
        <f>SUM(K10:K11)</f>
        <v>469910</v>
      </c>
      <c r="L9" s="20">
        <f>SUM(L10:L11)</f>
        <v>471543</v>
      </c>
      <c r="M9" s="21">
        <f>L9-K9</f>
        <v>1633</v>
      </c>
      <c r="N9" s="50">
        <f>M9/K9*100</f>
        <v>0.34751335362090613</v>
      </c>
      <c r="O9" s="51">
        <f>F9/$F$9*100</f>
        <v>100</v>
      </c>
      <c r="P9" s="23">
        <f>F9/L9</f>
        <v>2.3860941632046284</v>
      </c>
      <c r="Q9" s="52">
        <f>G9/H9*100</f>
        <v>94.31969299745431</v>
      </c>
      <c r="R9" s="23">
        <f>F9/S9</f>
        <v>268.77502269361236</v>
      </c>
      <c r="S9" s="24">
        <f>SUM(S10:S11)</f>
        <v>4186.2</v>
      </c>
      <c r="T9" s="84" t="s">
        <v>40</v>
      </c>
      <c r="U9" s="5"/>
      <c r="V9" s="108"/>
    </row>
    <row r="10" spans="1:22" ht="40.5" customHeight="1">
      <c r="A10" s="30"/>
      <c r="B10" s="44" t="s">
        <v>41</v>
      </c>
      <c r="C10" s="53">
        <f aca="true" t="shared" si="0" ref="C10:H10">SUM(C14:C24)</f>
        <v>991992</v>
      </c>
      <c r="D10" s="54">
        <f t="shared" si="0"/>
        <v>482180</v>
      </c>
      <c r="E10" s="53">
        <f t="shared" si="0"/>
        <v>509812</v>
      </c>
      <c r="F10" s="55">
        <f t="shared" si="0"/>
        <v>986165</v>
      </c>
      <c r="G10" s="54">
        <f t="shared" si="0"/>
        <v>479249</v>
      </c>
      <c r="H10" s="56">
        <f t="shared" si="0"/>
        <v>506916</v>
      </c>
      <c r="I10" s="53">
        <f aca="true" t="shared" si="1" ref="I10:I37">F10-C10</f>
        <v>-5827</v>
      </c>
      <c r="J10" s="57">
        <f aca="true" t="shared" si="2" ref="J10:J37">I10/C10*100</f>
        <v>-0.5874039306768603</v>
      </c>
      <c r="K10" s="55">
        <f>SUM(K14:K24)</f>
        <v>416070</v>
      </c>
      <c r="L10" s="58">
        <f>SUM(L14:L24)</f>
        <v>417578</v>
      </c>
      <c r="M10" s="53">
        <f aca="true" t="shared" si="3" ref="M10:M37">L10-K10</f>
        <v>1508</v>
      </c>
      <c r="N10" s="57">
        <f aca="true" t="shared" si="4" ref="N10:N37">M10/K10*100</f>
        <v>0.3624390126661379</v>
      </c>
      <c r="O10" s="59">
        <f aca="true" t="shared" si="5" ref="O10:O37">F10/$F$9*100</f>
        <v>87.64773638265612</v>
      </c>
      <c r="P10" s="60">
        <f aca="true" t="shared" si="6" ref="P10:P37">F10/L10</f>
        <v>2.3616306414609967</v>
      </c>
      <c r="Q10" s="61">
        <f aca="true" t="shared" si="7" ref="Q10:Q37">G10/H10*100</f>
        <v>94.5420937591238</v>
      </c>
      <c r="R10" s="60">
        <f aca="true" t="shared" si="8" ref="R10:R37">F10/S10</f>
        <v>314.4217648034077</v>
      </c>
      <c r="S10" s="62">
        <f>SUM(S14:S24)</f>
        <v>3136.4399999999996</v>
      </c>
      <c r="T10" s="85" t="s">
        <v>41</v>
      </c>
      <c r="U10" s="5"/>
      <c r="V10" s="108"/>
    </row>
    <row r="11" spans="1:22" ht="40.5" customHeight="1">
      <c r="A11" s="30"/>
      <c r="B11" s="43" t="s">
        <v>42</v>
      </c>
      <c r="C11" s="21">
        <f aca="true" t="shared" si="9" ref="C11:H11">C25+C27+C30+C33+C35</f>
        <v>140534</v>
      </c>
      <c r="D11" s="22">
        <f t="shared" si="9"/>
        <v>67591</v>
      </c>
      <c r="E11" s="21">
        <f t="shared" si="9"/>
        <v>72943</v>
      </c>
      <c r="F11" s="19">
        <f t="shared" si="9"/>
        <v>138981</v>
      </c>
      <c r="G11" s="22">
        <f t="shared" si="9"/>
        <v>66879</v>
      </c>
      <c r="H11" s="49">
        <f t="shared" si="9"/>
        <v>72102</v>
      </c>
      <c r="I11" s="21">
        <f t="shared" si="1"/>
        <v>-1553</v>
      </c>
      <c r="J11" s="50">
        <f t="shared" si="2"/>
        <v>-1.1050706590575947</v>
      </c>
      <c r="K11" s="19">
        <f>K25+K27+K30+K33+K35</f>
        <v>53840</v>
      </c>
      <c r="L11" s="20">
        <f>L25+L27+L30+L33+L35</f>
        <v>53965</v>
      </c>
      <c r="M11" s="21">
        <f t="shared" si="3"/>
        <v>125</v>
      </c>
      <c r="N11" s="50">
        <f t="shared" si="4"/>
        <v>0.23216939078751858</v>
      </c>
      <c r="O11" s="51">
        <f t="shared" si="5"/>
        <v>12.352263617343882</v>
      </c>
      <c r="P11" s="23">
        <f t="shared" si="6"/>
        <v>2.5753914574261096</v>
      </c>
      <c r="Q11" s="52">
        <f t="shared" si="7"/>
        <v>92.75609553133062</v>
      </c>
      <c r="R11" s="23">
        <f t="shared" si="8"/>
        <v>132.39311842706906</v>
      </c>
      <c r="S11" s="24">
        <f>S25+S27+S30+S33+S35</f>
        <v>1049.76</v>
      </c>
      <c r="T11" s="84" t="s">
        <v>42</v>
      </c>
      <c r="U11" s="5"/>
      <c r="V11" s="108"/>
    </row>
    <row r="12" spans="1:22" ht="40.5" customHeight="1">
      <c r="A12" s="30"/>
      <c r="B12" s="44" t="s">
        <v>43</v>
      </c>
      <c r="C12" s="53">
        <f aca="true" t="shared" si="10" ref="C12:H12">C14+C16+C19+C21+C22+C23+C24+C26+C28+C29</f>
        <v>953414</v>
      </c>
      <c r="D12" s="54">
        <f t="shared" si="10"/>
        <v>464742</v>
      </c>
      <c r="E12" s="53">
        <f t="shared" si="10"/>
        <v>488672</v>
      </c>
      <c r="F12" s="55">
        <f t="shared" si="10"/>
        <v>949871</v>
      </c>
      <c r="G12" s="54">
        <f t="shared" si="10"/>
        <v>462805</v>
      </c>
      <c r="H12" s="56">
        <f t="shared" si="10"/>
        <v>487066</v>
      </c>
      <c r="I12" s="53">
        <f t="shared" si="1"/>
        <v>-3543</v>
      </c>
      <c r="J12" s="57">
        <f t="shared" si="2"/>
        <v>-0.37161191255844783</v>
      </c>
      <c r="K12" s="55">
        <f>K14+K16+K19+K21+K22+K23+K24+K26+K28+K29</f>
        <v>398087</v>
      </c>
      <c r="L12" s="58">
        <f>L14+L16+L19+L21+L22+L23+L24+L26+L28+L29</f>
        <v>400282</v>
      </c>
      <c r="M12" s="53">
        <f t="shared" si="3"/>
        <v>2195</v>
      </c>
      <c r="N12" s="57">
        <f t="shared" si="4"/>
        <v>0.5513870083675176</v>
      </c>
      <c r="O12" s="59">
        <f t="shared" si="5"/>
        <v>84.42202167540923</v>
      </c>
      <c r="P12" s="60">
        <f t="shared" si="6"/>
        <v>2.373004531805077</v>
      </c>
      <c r="Q12" s="61">
        <f t="shared" si="7"/>
        <v>95.01895020387381</v>
      </c>
      <c r="R12" s="60">
        <f t="shared" si="8"/>
        <v>430.12896564840565</v>
      </c>
      <c r="S12" s="62">
        <f>S14+S16+S19+S21+S22+S23+S24+S26+S28+S29</f>
        <v>2208.3399999999997</v>
      </c>
      <c r="T12" s="85" t="s">
        <v>43</v>
      </c>
      <c r="U12" s="5"/>
      <c r="V12" s="108"/>
    </row>
    <row r="13" spans="1:22" ht="40.5" customHeight="1">
      <c r="A13" s="30"/>
      <c r="B13" s="43" t="s">
        <v>44</v>
      </c>
      <c r="C13" s="21">
        <f aca="true" t="shared" si="11" ref="C13:H13">C15+C17+C18+C20+C31+C32+C34+C36+C37</f>
        <v>179112</v>
      </c>
      <c r="D13" s="22">
        <f t="shared" si="11"/>
        <v>85029</v>
      </c>
      <c r="E13" s="21">
        <f t="shared" si="11"/>
        <v>94083</v>
      </c>
      <c r="F13" s="19">
        <f t="shared" si="11"/>
        <v>175275</v>
      </c>
      <c r="G13" s="22">
        <f t="shared" si="11"/>
        <v>83323</v>
      </c>
      <c r="H13" s="49">
        <f t="shared" si="11"/>
        <v>91952</v>
      </c>
      <c r="I13" s="21">
        <f t="shared" si="1"/>
        <v>-3837</v>
      </c>
      <c r="J13" s="50">
        <f t="shared" si="2"/>
        <v>-2.1422350261289025</v>
      </c>
      <c r="K13" s="19">
        <f>K15+K17+K18+K20+K31+K32+K34+K36+K37</f>
        <v>71823</v>
      </c>
      <c r="L13" s="20">
        <f>L15+L17+L18+L20+L31+L32+L34+L36+L37</f>
        <v>71261</v>
      </c>
      <c r="M13" s="21">
        <f t="shared" si="3"/>
        <v>-562</v>
      </c>
      <c r="N13" s="50">
        <f t="shared" si="4"/>
        <v>-0.7824791501329658</v>
      </c>
      <c r="O13" s="51">
        <f t="shared" si="5"/>
        <v>15.577978324590763</v>
      </c>
      <c r="P13" s="23">
        <f t="shared" si="6"/>
        <v>2.4596202691514293</v>
      </c>
      <c r="Q13" s="52">
        <f t="shared" si="7"/>
        <v>90.61575604663302</v>
      </c>
      <c r="R13" s="23">
        <f t="shared" si="8"/>
        <v>88.61850687106266</v>
      </c>
      <c r="S13" s="24">
        <f>S15+S17+S18+S20+S31+S32+S34+S36+S37</f>
        <v>1977.86</v>
      </c>
      <c r="T13" s="84" t="s">
        <v>44</v>
      </c>
      <c r="U13" s="5"/>
      <c r="V13" s="108"/>
    </row>
    <row r="14" spans="1:22" ht="40.5" customHeight="1">
      <c r="A14" s="30"/>
      <c r="B14" s="45" t="s">
        <v>13</v>
      </c>
      <c r="C14" s="53">
        <f>SUM(D14:E14)</f>
        <v>463254</v>
      </c>
      <c r="D14" s="93">
        <v>224549</v>
      </c>
      <c r="E14" s="94">
        <v>238705</v>
      </c>
      <c r="F14" s="55">
        <f>SUM(G14:H14)</f>
        <v>461620</v>
      </c>
      <c r="G14" s="93">
        <v>223665</v>
      </c>
      <c r="H14" s="97">
        <v>237955</v>
      </c>
      <c r="I14" s="53">
        <f t="shared" si="1"/>
        <v>-1634</v>
      </c>
      <c r="J14" s="57">
        <f t="shared" si="2"/>
        <v>-0.35272226467553436</v>
      </c>
      <c r="K14" s="102">
        <v>207520</v>
      </c>
      <c r="L14" s="105">
        <v>208091</v>
      </c>
      <c r="M14" s="53">
        <f t="shared" si="3"/>
        <v>571</v>
      </c>
      <c r="N14" s="57">
        <f t="shared" si="4"/>
        <v>0.2751542020046261</v>
      </c>
      <c r="O14" s="59">
        <f t="shared" si="5"/>
        <v>41.027564422750466</v>
      </c>
      <c r="P14" s="60">
        <f t="shared" si="6"/>
        <v>2.2183563921553553</v>
      </c>
      <c r="Q14" s="61">
        <f t="shared" si="7"/>
        <v>93.99466285642242</v>
      </c>
      <c r="R14" s="60">
        <f t="shared" si="8"/>
        <v>984.7053051472941</v>
      </c>
      <c r="S14" s="117">
        <v>468.79</v>
      </c>
      <c r="T14" s="88" t="s">
        <v>52</v>
      </c>
      <c r="U14" s="5"/>
      <c r="V14" s="108"/>
    </row>
    <row r="15" spans="1:22" ht="40.5" customHeight="1">
      <c r="A15" s="30"/>
      <c r="B15" s="45" t="s">
        <v>14</v>
      </c>
      <c r="C15" s="53">
        <f aca="true" t="shared" si="12" ref="C15:C37">SUM(D15:E15)</f>
        <v>50300</v>
      </c>
      <c r="D15" s="93">
        <v>23970</v>
      </c>
      <c r="E15" s="94">
        <v>26330</v>
      </c>
      <c r="F15" s="55">
        <f aca="true" t="shared" si="13" ref="F15:F37">SUM(G15:H15)</f>
        <v>49390</v>
      </c>
      <c r="G15" s="93">
        <v>23562</v>
      </c>
      <c r="H15" s="97">
        <v>25828</v>
      </c>
      <c r="I15" s="53">
        <f t="shared" si="1"/>
        <v>-910</v>
      </c>
      <c r="J15" s="57">
        <f t="shared" si="2"/>
        <v>-1.809145129224652</v>
      </c>
      <c r="K15" s="102">
        <v>20328</v>
      </c>
      <c r="L15" s="105">
        <v>20263</v>
      </c>
      <c r="M15" s="53">
        <f t="shared" si="3"/>
        <v>-65</v>
      </c>
      <c r="N15" s="57">
        <f t="shared" si="4"/>
        <v>-0.3197560015741834</v>
      </c>
      <c r="O15" s="59">
        <f t="shared" si="5"/>
        <v>4.389652542869992</v>
      </c>
      <c r="P15" s="60">
        <f t="shared" si="6"/>
        <v>2.437447564526477</v>
      </c>
      <c r="Q15" s="61">
        <f t="shared" si="7"/>
        <v>91.22657580919932</v>
      </c>
      <c r="R15" s="60">
        <f t="shared" si="8"/>
        <v>155.1729554808508</v>
      </c>
      <c r="S15" s="117">
        <v>318.29</v>
      </c>
      <c r="T15" s="88" t="s">
        <v>53</v>
      </c>
      <c r="U15" s="5"/>
      <c r="V15" s="108"/>
    </row>
    <row r="16" spans="1:22" ht="40.5" customHeight="1">
      <c r="A16" s="30"/>
      <c r="B16" s="45" t="s">
        <v>15</v>
      </c>
      <c r="C16" s="53">
        <f t="shared" si="12"/>
        <v>106216</v>
      </c>
      <c r="D16" s="93">
        <v>52182</v>
      </c>
      <c r="E16" s="94">
        <v>54034</v>
      </c>
      <c r="F16" s="55">
        <f t="shared" si="13"/>
        <v>105407</v>
      </c>
      <c r="G16" s="93">
        <v>51745</v>
      </c>
      <c r="H16" s="97">
        <v>53662</v>
      </c>
      <c r="I16" s="53">
        <f t="shared" si="1"/>
        <v>-809</v>
      </c>
      <c r="J16" s="57">
        <f t="shared" si="2"/>
        <v>-0.7616554944641108</v>
      </c>
      <c r="K16" s="102">
        <v>41312</v>
      </c>
      <c r="L16" s="105">
        <v>41532</v>
      </c>
      <c r="M16" s="53">
        <f t="shared" si="3"/>
        <v>220</v>
      </c>
      <c r="N16" s="57">
        <f t="shared" si="4"/>
        <v>0.5325329202168861</v>
      </c>
      <c r="O16" s="59">
        <f t="shared" si="5"/>
        <v>9.368295314563621</v>
      </c>
      <c r="P16" s="60">
        <f t="shared" si="6"/>
        <v>2.5379707213714724</v>
      </c>
      <c r="Q16" s="61">
        <f t="shared" si="7"/>
        <v>96.42763967053035</v>
      </c>
      <c r="R16" s="60">
        <f t="shared" si="8"/>
        <v>284.0776175717558</v>
      </c>
      <c r="S16" s="117">
        <v>371.05</v>
      </c>
      <c r="T16" s="88" t="s">
        <v>54</v>
      </c>
      <c r="U16" s="5"/>
      <c r="V16" s="108"/>
    </row>
    <row r="17" spans="1:22" ht="40.5" customHeight="1">
      <c r="A17" s="30"/>
      <c r="B17" s="45" t="s">
        <v>16</v>
      </c>
      <c r="C17" s="53">
        <f t="shared" si="12"/>
        <v>24608</v>
      </c>
      <c r="D17" s="93">
        <v>11714</v>
      </c>
      <c r="E17" s="94">
        <v>12894</v>
      </c>
      <c r="F17" s="55">
        <f t="shared" si="13"/>
        <v>23873</v>
      </c>
      <c r="G17" s="93">
        <v>11357</v>
      </c>
      <c r="H17" s="97">
        <v>12516</v>
      </c>
      <c r="I17" s="53">
        <f t="shared" si="1"/>
        <v>-735</v>
      </c>
      <c r="J17" s="57">
        <f t="shared" si="2"/>
        <v>-2.9868335500650196</v>
      </c>
      <c r="K17" s="102">
        <v>10208</v>
      </c>
      <c r="L17" s="105">
        <v>9982</v>
      </c>
      <c r="M17" s="53">
        <f t="shared" si="3"/>
        <v>-226</v>
      </c>
      <c r="N17" s="57">
        <f t="shared" si="4"/>
        <v>-2.2139498432601883</v>
      </c>
      <c r="O17" s="59">
        <f t="shared" si="5"/>
        <v>2.12176908596751</v>
      </c>
      <c r="P17" s="60">
        <f t="shared" si="6"/>
        <v>2.3916048887998396</v>
      </c>
      <c r="Q17" s="61">
        <f t="shared" si="7"/>
        <v>90.73985298817514</v>
      </c>
      <c r="R17" s="60">
        <f t="shared" si="8"/>
        <v>55.997841996622256</v>
      </c>
      <c r="S17" s="117">
        <v>426.32</v>
      </c>
      <c r="T17" s="88" t="s">
        <v>55</v>
      </c>
      <c r="U17" s="5"/>
      <c r="V17" s="108"/>
    </row>
    <row r="18" spans="1:22" ht="40.5" customHeight="1">
      <c r="A18" s="30"/>
      <c r="B18" s="45" t="s">
        <v>17</v>
      </c>
      <c r="C18" s="53">
        <f t="shared" si="12"/>
        <v>12929</v>
      </c>
      <c r="D18" s="93">
        <v>5933</v>
      </c>
      <c r="E18" s="94">
        <v>6996</v>
      </c>
      <c r="F18" s="55">
        <f t="shared" si="13"/>
        <v>12563</v>
      </c>
      <c r="G18" s="93">
        <v>5782</v>
      </c>
      <c r="H18" s="97">
        <v>6781</v>
      </c>
      <c r="I18" s="53">
        <f t="shared" si="1"/>
        <v>-366</v>
      </c>
      <c r="J18" s="57">
        <f t="shared" si="2"/>
        <v>-2.8308453863407843</v>
      </c>
      <c r="K18" s="102">
        <v>5517</v>
      </c>
      <c r="L18" s="105">
        <v>5433</v>
      </c>
      <c r="M18" s="53">
        <f t="shared" si="3"/>
        <v>-84</v>
      </c>
      <c r="N18" s="57">
        <f t="shared" si="4"/>
        <v>-1.5225666122892878</v>
      </c>
      <c r="O18" s="59">
        <f t="shared" si="5"/>
        <v>1.1165662056302028</v>
      </c>
      <c r="P18" s="60">
        <f t="shared" si="6"/>
        <v>2.312350450947911</v>
      </c>
      <c r="Q18" s="61">
        <f t="shared" si="7"/>
        <v>85.26765963722166</v>
      </c>
      <c r="R18" s="60">
        <f t="shared" si="8"/>
        <v>50.82119741100324</v>
      </c>
      <c r="S18" s="117">
        <v>247.2</v>
      </c>
      <c r="T18" s="88" t="s">
        <v>56</v>
      </c>
      <c r="U18" s="5"/>
      <c r="V18" s="108"/>
    </row>
    <row r="19" spans="1:22" ht="40.5" customHeight="1">
      <c r="A19" s="30"/>
      <c r="B19" s="45" t="s">
        <v>18</v>
      </c>
      <c r="C19" s="53">
        <f t="shared" si="12"/>
        <v>63220</v>
      </c>
      <c r="D19" s="93">
        <v>29939</v>
      </c>
      <c r="E19" s="94">
        <v>33281</v>
      </c>
      <c r="F19" s="55">
        <f t="shared" si="13"/>
        <v>62303</v>
      </c>
      <c r="G19" s="93">
        <v>29553</v>
      </c>
      <c r="H19" s="97">
        <v>32750</v>
      </c>
      <c r="I19" s="53">
        <f t="shared" si="1"/>
        <v>-917</v>
      </c>
      <c r="J19" s="57">
        <f t="shared" si="2"/>
        <v>-1.450490351154698</v>
      </c>
      <c r="K19" s="102">
        <v>25261</v>
      </c>
      <c r="L19" s="105">
        <v>25153</v>
      </c>
      <c r="M19" s="53">
        <f t="shared" si="3"/>
        <v>-108</v>
      </c>
      <c r="N19" s="57">
        <f t="shared" si="4"/>
        <v>-0.42753651874430937</v>
      </c>
      <c r="O19" s="59">
        <f t="shared" si="5"/>
        <v>5.537325822604355</v>
      </c>
      <c r="P19" s="60">
        <f t="shared" si="6"/>
        <v>2.476960998688029</v>
      </c>
      <c r="Q19" s="61">
        <f t="shared" si="7"/>
        <v>90.2381679389313</v>
      </c>
      <c r="R19" s="60">
        <f t="shared" si="8"/>
        <v>203.69111060254357</v>
      </c>
      <c r="S19" s="117">
        <v>305.87</v>
      </c>
      <c r="T19" s="88" t="s">
        <v>57</v>
      </c>
      <c r="U19" s="5"/>
      <c r="V19" s="108"/>
    </row>
    <row r="20" spans="1:22" ht="40.5" customHeight="1">
      <c r="A20" s="30"/>
      <c r="B20" s="45" t="s">
        <v>19</v>
      </c>
      <c r="C20" s="53">
        <f t="shared" si="12"/>
        <v>20407</v>
      </c>
      <c r="D20" s="93">
        <v>9669</v>
      </c>
      <c r="E20" s="94">
        <v>10738</v>
      </c>
      <c r="F20" s="55">
        <f t="shared" si="13"/>
        <v>20020</v>
      </c>
      <c r="G20" s="93">
        <v>9476</v>
      </c>
      <c r="H20" s="97">
        <v>10544</v>
      </c>
      <c r="I20" s="53">
        <f t="shared" si="1"/>
        <v>-387</v>
      </c>
      <c r="J20" s="57">
        <f t="shared" si="2"/>
        <v>-1.8964080952614297</v>
      </c>
      <c r="K20" s="102">
        <v>8046</v>
      </c>
      <c r="L20" s="105">
        <v>8038</v>
      </c>
      <c r="M20" s="53">
        <f t="shared" si="3"/>
        <v>-8</v>
      </c>
      <c r="N20" s="57">
        <f t="shared" si="4"/>
        <v>-0.09942828734775043</v>
      </c>
      <c r="O20" s="59">
        <f t="shared" si="5"/>
        <v>1.7793246387579922</v>
      </c>
      <c r="P20" s="60">
        <f t="shared" si="6"/>
        <v>2.490669320726549</v>
      </c>
      <c r="Q20" s="61">
        <f t="shared" si="7"/>
        <v>89.87101669195751</v>
      </c>
      <c r="R20" s="60">
        <f t="shared" si="8"/>
        <v>244.59376908979843</v>
      </c>
      <c r="S20" s="117">
        <v>81.85</v>
      </c>
      <c r="T20" s="88" t="s">
        <v>58</v>
      </c>
      <c r="U20" s="5"/>
      <c r="V20" s="108"/>
    </row>
    <row r="21" spans="1:22" ht="40.5" customHeight="1">
      <c r="A21" s="30"/>
      <c r="B21" s="45" t="s">
        <v>25</v>
      </c>
      <c r="C21" s="53">
        <f t="shared" si="12"/>
        <v>34889</v>
      </c>
      <c r="D21" s="93">
        <v>16875</v>
      </c>
      <c r="E21" s="94">
        <v>18014</v>
      </c>
      <c r="F21" s="55">
        <f t="shared" si="13"/>
        <v>34970</v>
      </c>
      <c r="G21" s="93">
        <v>16895</v>
      </c>
      <c r="H21" s="97">
        <v>18075</v>
      </c>
      <c r="I21" s="53">
        <f t="shared" si="1"/>
        <v>81</v>
      </c>
      <c r="J21" s="57">
        <f t="shared" si="2"/>
        <v>0.2321648657169882</v>
      </c>
      <c r="K21" s="102">
        <v>12528</v>
      </c>
      <c r="L21" s="105">
        <v>12733</v>
      </c>
      <c r="M21" s="53">
        <f t="shared" si="3"/>
        <v>205</v>
      </c>
      <c r="N21" s="57">
        <f t="shared" si="4"/>
        <v>1.6363346104725416</v>
      </c>
      <c r="O21" s="59">
        <f t="shared" si="5"/>
        <v>3.108041089778571</v>
      </c>
      <c r="P21" s="60">
        <f t="shared" si="6"/>
        <v>2.746406974004555</v>
      </c>
      <c r="Q21" s="61">
        <f t="shared" si="7"/>
        <v>93.4716459197787</v>
      </c>
      <c r="R21" s="60">
        <f t="shared" si="8"/>
        <v>542.675356921167</v>
      </c>
      <c r="S21" s="117">
        <v>64.44</v>
      </c>
      <c r="T21" s="88" t="s">
        <v>25</v>
      </c>
      <c r="U21" s="87"/>
      <c r="V21" s="108"/>
    </row>
    <row r="22" spans="1:22" ht="40.5" customHeight="1">
      <c r="A22" s="30"/>
      <c r="B22" s="45" t="s">
        <v>29</v>
      </c>
      <c r="C22" s="53">
        <f t="shared" si="12"/>
        <v>110408</v>
      </c>
      <c r="D22" s="93">
        <v>53670</v>
      </c>
      <c r="E22" s="94">
        <v>56738</v>
      </c>
      <c r="F22" s="55">
        <f t="shared" si="13"/>
        <v>109992</v>
      </c>
      <c r="G22" s="93">
        <v>53414</v>
      </c>
      <c r="H22" s="97">
        <v>56578</v>
      </c>
      <c r="I22" s="53">
        <f t="shared" si="1"/>
        <v>-416</v>
      </c>
      <c r="J22" s="57">
        <f t="shared" si="2"/>
        <v>-0.37678429099340627</v>
      </c>
      <c r="K22" s="102">
        <v>40958</v>
      </c>
      <c r="L22" s="105">
        <v>41310</v>
      </c>
      <c r="M22" s="53">
        <f t="shared" si="3"/>
        <v>352</v>
      </c>
      <c r="N22" s="57">
        <f t="shared" si="4"/>
        <v>0.8594169637189316</v>
      </c>
      <c r="O22" s="59">
        <f t="shared" si="5"/>
        <v>9.775797985328126</v>
      </c>
      <c r="P22" s="60">
        <f t="shared" si="6"/>
        <v>2.6625998547567176</v>
      </c>
      <c r="Q22" s="61">
        <f t="shared" si="7"/>
        <v>94.40772031531691</v>
      </c>
      <c r="R22" s="60">
        <f t="shared" si="8"/>
        <v>145.69827666141234</v>
      </c>
      <c r="S22" s="117">
        <v>754.93</v>
      </c>
      <c r="T22" s="88" t="s">
        <v>29</v>
      </c>
      <c r="U22" s="87"/>
      <c r="V22" s="108"/>
    </row>
    <row r="23" spans="1:67" ht="40.5" customHeight="1">
      <c r="A23" s="30"/>
      <c r="B23" s="45" t="s">
        <v>30</v>
      </c>
      <c r="C23" s="53">
        <f t="shared" si="12"/>
        <v>48523</v>
      </c>
      <c r="D23" s="93">
        <v>24129</v>
      </c>
      <c r="E23" s="94">
        <v>24394</v>
      </c>
      <c r="F23" s="55">
        <f t="shared" si="13"/>
        <v>48352</v>
      </c>
      <c r="G23" s="93">
        <v>24040</v>
      </c>
      <c r="H23" s="97">
        <v>24312</v>
      </c>
      <c r="I23" s="53">
        <f t="shared" si="1"/>
        <v>-171</v>
      </c>
      <c r="J23" s="57">
        <f t="shared" si="2"/>
        <v>-0.35241019722605776</v>
      </c>
      <c r="K23" s="102">
        <v>18192</v>
      </c>
      <c r="L23" s="105">
        <v>18339</v>
      </c>
      <c r="M23" s="53">
        <f t="shared" si="3"/>
        <v>147</v>
      </c>
      <c r="N23" s="57">
        <f t="shared" si="4"/>
        <v>0.8080474934036939</v>
      </c>
      <c r="O23" s="59">
        <f t="shared" si="5"/>
        <v>4.29739784881251</v>
      </c>
      <c r="P23" s="60">
        <f t="shared" si="6"/>
        <v>2.6365668793282078</v>
      </c>
      <c r="Q23" s="61">
        <f t="shared" si="7"/>
        <v>98.88121092464627</v>
      </c>
      <c r="R23" s="60">
        <f t="shared" si="8"/>
        <v>574.6612788210126</v>
      </c>
      <c r="S23" s="117">
        <v>84.14</v>
      </c>
      <c r="T23" s="88" t="s">
        <v>30</v>
      </c>
      <c r="U23" s="87"/>
      <c r="V23" s="108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</row>
    <row r="24" spans="1:22" ht="40.5" customHeight="1">
      <c r="A24" s="30"/>
      <c r="B24" s="46" t="s">
        <v>63</v>
      </c>
      <c r="C24" s="21">
        <f t="shared" si="12"/>
        <v>57238</v>
      </c>
      <c r="D24" s="95">
        <v>29550</v>
      </c>
      <c r="E24" s="96">
        <v>27688</v>
      </c>
      <c r="F24" s="19">
        <f t="shared" si="13"/>
        <v>57675</v>
      </c>
      <c r="G24" s="95">
        <v>29760</v>
      </c>
      <c r="H24" s="98">
        <v>27915</v>
      </c>
      <c r="I24" s="21">
        <f t="shared" si="1"/>
        <v>437</v>
      </c>
      <c r="J24" s="50">
        <f t="shared" si="2"/>
        <v>0.7634788077850378</v>
      </c>
      <c r="K24" s="103">
        <v>26200</v>
      </c>
      <c r="L24" s="106">
        <v>26704</v>
      </c>
      <c r="M24" s="21">
        <f t="shared" si="3"/>
        <v>504</v>
      </c>
      <c r="N24" s="50">
        <f t="shared" si="4"/>
        <v>1.9236641221374047</v>
      </c>
      <c r="O24" s="51">
        <f t="shared" si="5"/>
        <v>5.126001425592768</v>
      </c>
      <c r="P24" s="23">
        <f t="shared" si="6"/>
        <v>2.1597887956860395</v>
      </c>
      <c r="Q24" s="52">
        <f t="shared" si="7"/>
        <v>106.60934981192906</v>
      </c>
      <c r="R24" s="23">
        <f t="shared" si="8"/>
        <v>4253.3185840707965</v>
      </c>
      <c r="S24" s="118">
        <v>13.56</v>
      </c>
      <c r="T24" s="89" t="s">
        <v>64</v>
      </c>
      <c r="U24" s="5"/>
      <c r="V24" s="108"/>
    </row>
    <row r="25" spans="1:22" ht="40.5" customHeight="1">
      <c r="A25" s="30"/>
      <c r="B25" s="44" t="s">
        <v>49</v>
      </c>
      <c r="C25" s="53">
        <f aca="true" t="shared" si="14" ref="C25:H25">C26</f>
        <v>6135</v>
      </c>
      <c r="D25" s="54">
        <f t="shared" si="14"/>
        <v>3030</v>
      </c>
      <c r="E25" s="53">
        <f t="shared" si="14"/>
        <v>3105</v>
      </c>
      <c r="F25" s="55">
        <f t="shared" si="14"/>
        <v>6123</v>
      </c>
      <c r="G25" s="54">
        <f t="shared" si="14"/>
        <v>3028</v>
      </c>
      <c r="H25" s="56">
        <f t="shared" si="14"/>
        <v>3095</v>
      </c>
      <c r="I25" s="53">
        <f t="shared" si="1"/>
        <v>-12</v>
      </c>
      <c r="J25" s="57">
        <f t="shared" si="2"/>
        <v>-0.19559902200488996</v>
      </c>
      <c r="K25" s="55">
        <f>K26</f>
        <v>1915</v>
      </c>
      <c r="L25" s="58">
        <f>L26</f>
        <v>1946</v>
      </c>
      <c r="M25" s="53">
        <f t="shared" si="3"/>
        <v>31</v>
      </c>
      <c r="N25" s="57">
        <f t="shared" si="4"/>
        <v>1.618798955613577</v>
      </c>
      <c r="O25" s="59">
        <f t="shared" si="5"/>
        <v>0.5441960421136457</v>
      </c>
      <c r="P25" s="60">
        <f t="shared" si="6"/>
        <v>3.146454265159301</v>
      </c>
      <c r="Q25" s="61">
        <f t="shared" si="7"/>
        <v>97.83521809369951</v>
      </c>
      <c r="R25" s="60">
        <f t="shared" si="8"/>
        <v>418.23770491803276</v>
      </c>
      <c r="S25" s="62">
        <f>S26</f>
        <v>14.64</v>
      </c>
      <c r="T25" s="85" t="s">
        <v>49</v>
      </c>
      <c r="U25" s="5"/>
      <c r="V25" s="108"/>
    </row>
    <row r="26" spans="1:22" ht="40.5" customHeight="1">
      <c r="A26" s="30"/>
      <c r="B26" s="46" t="s">
        <v>37</v>
      </c>
      <c r="C26" s="21">
        <f t="shared" si="12"/>
        <v>6135</v>
      </c>
      <c r="D26" s="95">
        <v>3030</v>
      </c>
      <c r="E26" s="96">
        <v>3105</v>
      </c>
      <c r="F26" s="19">
        <f t="shared" si="13"/>
        <v>6123</v>
      </c>
      <c r="G26" s="95">
        <v>3028</v>
      </c>
      <c r="H26" s="98">
        <v>3095</v>
      </c>
      <c r="I26" s="21">
        <f t="shared" si="1"/>
        <v>-12</v>
      </c>
      <c r="J26" s="50">
        <f t="shared" si="2"/>
        <v>-0.19559902200488996</v>
      </c>
      <c r="K26" s="103">
        <v>1915</v>
      </c>
      <c r="L26" s="106">
        <v>1946</v>
      </c>
      <c r="M26" s="21">
        <f t="shared" si="3"/>
        <v>31</v>
      </c>
      <c r="N26" s="50">
        <f t="shared" si="4"/>
        <v>1.618798955613577</v>
      </c>
      <c r="O26" s="51">
        <f t="shared" si="5"/>
        <v>0.5441960421136457</v>
      </c>
      <c r="P26" s="23">
        <f t="shared" si="6"/>
        <v>3.146454265159301</v>
      </c>
      <c r="Q26" s="52">
        <f t="shared" si="7"/>
        <v>97.83521809369951</v>
      </c>
      <c r="R26" s="23">
        <f t="shared" si="8"/>
        <v>418.23770491803276</v>
      </c>
      <c r="S26" s="118">
        <v>14.64</v>
      </c>
      <c r="T26" s="89" t="s">
        <v>37</v>
      </c>
      <c r="U26" s="5"/>
      <c r="V26" s="108"/>
    </row>
    <row r="27" spans="1:22" ht="40.5" customHeight="1">
      <c r="A27" s="30"/>
      <c r="B27" s="44" t="s">
        <v>46</v>
      </c>
      <c r="C27" s="53">
        <f aca="true" t="shared" si="15" ref="C27:H27">SUM(C28:C29)</f>
        <v>63531</v>
      </c>
      <c r="D27" s="54">
        <f t="shared" si="15"/>
        <v>30818</v>
      </c>
      <c r="E27" s="53">
        <f t="shared" si="15"/>
        <v>32713</v>
      </c>
      <c r="F27" s="55">
        <f t="shared" si="15"/>
        <v>63429</v>
      </c>
      <c r="G27" s="54">
        <f t="shared" si="15"/>
        <v>30705</v>
      </c>
      <c r="H27" s="56">
        <f t="shared" si="15"/>
        <v>32724</v>
      </c>
      <c r="I27" s="53">
        <f t="shared" si="1"/>
        <v>-102</v>
      </c>
      <c r="J27" s="57">
        <f t="shared" si="2"/>
        <v>-0.1605515417670114</v>
      </c>
      <c r="K27" s="55">
        <f>SUM(K28:K29)</f>
        <v>24201</v>
      </c>
      <c r="L27" s="58">
        <f>SUM(L28:L29)</f>
        <v>24474</v>
      </c>
      <c r="M27" s="53">
        <f t="shared" si="3"/>
        <v>273</v>
      </c>
      <c r="N27" s="57">
        <f t="shared" si="4"/>
        <v>1.128052559811578</v>
      </c>
      <c r="O27" s="59">
        <f t="shared" si="5"/>
        <v>5.637401723865169</v>
      </c>
      <c r="P27" s="60">
        <f t="shared" si="6"/>
        <v>2.5916891394949744</v>
      </c>
      <c r="Q27" s="61">
        <f t="shared" si="7"/>
        <v>93.83021635496883</v>
      </c>
      <c r="R27" s="60">
        <f t="shared" si="8"/>
        <v>484.48670944087985</v>
      </c>
      <c r="S27" s="62">
        <f>SUM(S28:S29)</f>
        <v>130.92000000000002</v>
      </c>
      <c r="T27" s="85" t="s">
        <v>46</v>
      </c>
      <c r="U27" s="5"/>
      <c r="V27" s="108"/>
    </row>
    <row r="28" spans="1:22" ht="40.5" customHeight="1">
      <c r="A28" s="30"/>
      <c r="B28" s="45" t="s">
        <v>20</v>
      </c>
      <c r="C28" s="53">
        <f t="shared" si="12"/>
        <v>36957</v>
      </c>
      <c r="D28" s="93">
        <v>18044</v>
      </c>
      <c r="E28" s="94">
        <v>18913</v>
      </c>
      <c r="F28" s="55">
        <f t="shared" si="13"/>
        <v>36982</v>
      </c>
      <c r="G28" s="93">
        <v>18051</v>
      </c>
      <c r="H28" s="97">
        <v>18931</v>
      </c>
      <c r="I28" s="53">
        <f t="shared" si="1"/>
        <v>25</v>
      </c>
      <c r="J28" s="57">
        <f t="shared" si="2"/>
        <v>0.06764618340233244</v>
      </c>
      <c r="K28" s="102">
        <v>13399</v>
      </c>
      <c r="L28" s="105">
        <v>13607</v>
      </c>
      <c r="M28" s="53">
        <f t="shared" si="3"/>
        <v>208</v>
      </c>
      <c r="N28" s="57">
        <f t="shared" si="4"/>
        <v>1.5523546533323382</v>
      </c>
      <c r="O28" s="59">
        <f t="shared" si="5"/>
        <v>3.286862327200203</v>
      </c>
      <c r="P28" s="60">
        <f t="shared" si="6"/>
        <v>2.7178658043654003</v>
      </c>
      <c r="Q28" s="61">
        <f t="shared" si="7"/>
        <v>95.35153980244044</v>
      </c>
      <c r="R28" s="60">
        <f t="shared" si="8"/>
        <v>334.406365855864</v>
      </c>
      <c r="S28" s="117">
        <v>110.59</v>
      </c>
      <c r="T28" s="88" t="s">
        <v>60</v>
      </c>
      <c r="U28" s="5"/>
      <c r="V28" s="108"/>
    </row>
    <row r="29" spans="1:22" ht="40.5" customHeight="1">
      <c r="A29" s="30"/>
      <c r="B29" s="46" t="s">
        <v>21</v>
      </c>
      <c r="C29" s="21">
        <f t="shared" si="12"/>
        <v>26574</v>
      </c>
      <c r="D29" s="95">
        <v>12774</v>
      </c>
      <c r="E29" s="96">
        <v>13800</v>
      </c>
      <c r="F29" s="19">
        <f t="shared" si="13"/>
        <v>26447</v>
      </c>
      <c r="G29" s="95">
        <v>12654</v>
      </c>
      <c r="H29" s="98">
        <v>13793</v>
      </c>
      <c r="I29" s="21">
        <f t="shared" si="1"/>
        <v>-127</v>
      </c>
      <c r="J29" s="50">
        <f t="shared" si="2"/>
        <v>-0.4779107398208775</v>
      </c>
      <c r="K29" s="103">
        <v>10802</v>
      </c>
      <c r="L29" s="106">
        <v>10867</v>
      </c>
      <c r="M29" s="21">
        <f t="shared" si="3"/>
        <v>65</v>
      </c>
      <c r="N29" s="50">
        <f t="shared" si="4"/>
        <v>0.6017404184410294</v>
      </c>
      <c r="O29" s="51">
        <f t="shared" si="5"/>
        <v>2.350539396664966</v>
      </c>
      <c r="P29" s="23">
        <f t="shared" si="6"/>
        <v>2.4336983528112635</v>
      </c>
      <c r="Q29" s="52">
        <f t="shared" si="7"/>
        <v>91.7421880664105</v>
      </c>
      <c r="R29" s="23">
        <f t="shared" si="8"/>
        <v>1300.8853910477128</v>
      </c>
      <c r="S29" s="118">
        <v>20.33</v>
      </c>
      <c r="T29" s="89" t="s">
        <v>59</v>
      </c>
      <c r="U29" s="5"/>
      <c r="V29" s="108"/>
    </row>
    <row r="30" spans="1:22" ht="40.5" customHeight="1">
      <c r="A30" s="30"/>
      <c r="B30" s="44" t="s">
        <v>50</v>
      </c>
      <c r="C30" s="53">
        <f aca="true" t="shared" si="16" ref="C30:H30">SUM(C31:C32)</f>
        <v>30751</v>
      </c>
      <c r="D30" s="54">
        <f t="shared" si="16"/>
        <v>14596</v>
      </c>
      <c r="E30" s="53">
        <f t="shared" si="16"/>
        <v>16155</v>
      </c>
      <c r="F30" s="55">
        <f t="shared" si="16"/>
        <v>30130</v>
      </c>
      <c r="G30" s="54">
        <f t="shared" si="16"/>
        <v>14338</v>
      </c>
      <c r="H30" s="56">
        <f t="shared" si="16"/>
        <v>15792</v>
      </c>
      <c r="I30" s="53">
        <f t="shared" si="1"/>
        <v>-621</v>
      </c>
      <c r="J30" s="57">
        <f t="shared" si="2"/>
        <v>-2.019446522064323</v>
      </c>
      <c r="K30" s="55">
        <f>SUM(K31:K32)</f>
        <v>11875</v>
      </c>
      <c r="L30" s="58">
        <f>SUM(L31:L32)</f>
        <v>11833</v>
      </c>
      <c r="M30" s="53">
        <f t="shared" si="3"/>
        <v>-42</v>
      </c>
      <c r="N30" s="57">
        <f t="shared" si="4"/>
        <v>-0.3536842105263158</v>
      </c>
      <c r="O30" s="59">
        <f t="shared" si="5"/>
        <v>2.67787469359532</v>
      </c>
      <c r="P30" s="60">
        <f t="shared" si="6"/>
        <v>2.5462689089833517</v>
      </c>
      <c r="Q30" s="61">
        <f t="shared" si="7"/>
        <v>90.79280648429585</v>
      </c>
      <c r="R30" s="60">
        <f t="shared" si="8"/>
        <v>84.09623757954672</v>
      </c>
      <c r="S30" s="62">
        <v>358.28</v>
      </c>
      <c r="T30" s="85" t="s">
        <v>50</v>
      </c>
      <c r="U30" s="5"/>
      <c r="V30" s="108"/>
    </row>
    <row r="31" spans="1:22" ht="40.5" customHeight="1">
      <c r="A31" s="30"/>
      <c r="B31" s="45" t="s">
        <v>22</v>
      </c>
      <c r="C31" s="53">
        <f t="shared" si="12"/>
        <v>18630</v>
      </c>
      <c r="D31" s="93">
        <v>8878</v>
      </c>
      <c r="E31" s="94">
        <v>9752</v>
      </c>
      <c r="F31" s="55">
        <f t="shared" si="13"/>
        <v>18248</v>
      </c>
      <c r="G31" s="93">
        <v>8733</v>
      </c>
      <c r="H31" s="97">
        <v>9515</v>
      </c>
      <c r="I31" s="53">
        <f t="shared" si="1"/>
        <v>-382</v>
      </c>
      <c r="J31" s="57">
        <f t="shared" si="2"/>
        <v>-2.050456253354804</v>
      </c>
      <c r="K31" s="102">
        <v>7447</v>
      </c>
      <c r="L31" s="105">
        <v>7434</v>
      </c>
      <c r="M31" s="53">
        <f t="shared" si="3"/>
        <v>-13</v>
      </c>
      <c r="N31" s="57">
        <f t="shared" si="4"/>
        <v>-0.17456693970726467</v>
      </c>
      <c r="O31" s="59">
        <f t="shared" si="5"/>
        <v>1.621833966436356</v>
      </c>
      <c r="P31" s="60">
        <f t="shared" si="6"/>
        <v>2.454667742803336</v>
      </c>
      <c r="Q31" s="61">
        <f t="shared" si="7"/>
        <v>91.78139779295849</v>
      </c>
      <c r="R31" s="60">
        <f t="shared" si="8"/>
        <v>73.95039714702546</v>
      </c>
      <c r="S31" s="117">
        <v>246.76</v>
      </c>
      <c r="T31" s="88" t="s">
        <v>61</v>
      </c>
      <c r="U31" s="5"/>
      <c r="V31" s="108"/>
    </row>
    <row r="32" spans="1:22" ht="40.5" customHeight="1">
      <c r="A32" s="30"/>
      <c r="B32" s="45" t="s">
        <v>27</v>
      </c>
      <c r="C32" s="53">
        <f t="shared" si="12"/>
        <v>12121</v>
      </c>
      <c r="D32" s="93">
        <v>5718</v>
      </c>
      <c r="E32" s="94">
        <v>6403</v>
      </c>
      <c r="F32" s="55">
        <f t="shared" si="13"/>
        <v>11882</v>
      </c>
      <c r="G32" s="93">
        <v>5605</v>
      </c>
      <c r="H32" s="97">
        <v>6277</v>
      </c>
      <c r="I32" s="53">
        <f t="shared" si="1"/>
        <v>-239</v>
      </c>
      <c r="J32" s="57">
        <f t="shared" si="2"/>
        <v>-1.9717845062288588</v>
      </c>
      <c r="K32" s="102">
        <v>4428</v>
      </c>
      <c r="L32" s="105">
        <v>4399</v>
      </c>
      <c r="M32" s="53">
        <f t="shared" si="3"/>
        <v>-29</v>
      </c>
      <c r="N32" s="57">
        <f t="shared" si="4"/>
        <v>-0.6549232158988257</v>
      </c>
      <c r="O32" s="59">
        <f t="shared" si="5"/>
        <v>1.0560407271589642</v>
      </c>
      <c r="P32" s="60">
        <f t="shared" si="6"/>
        <v>2.701068424641964</v>
      </c>
      <c r="Q32" s="61">
        <f t="shared" si="7"/>
        <v>89.29424884498964</v>
      </c>
      <c r="R32" s="60">
        <f t="shared" si="8"/>
        <v>106.55546587749977</v>
      </c>
      <c r="S32" s="117">
        <v>111.51</v>
      </c>
      <c r="T32" s="88" t="s">
        <v>27</v>
      </c>
      <c r="U32" s="5"/>
      <c r="V32" s="108"/>
    </row>
    <row r="33" spans="1:22" ht="40.5" customHeight="1">
      <c r="A33" s="30"/>
      <c r="B33" s="47" t="s">
        <v>51</v>
      </c>
      <c r="C33" s="63">
        <f aca="true" t="shared" si="17" ref="C33:H33">C34</f>
        <v>16540</v>
      </c>
      <c r="D33" s="64">
        <f t="shared" si="17"/>
        <v>7977</v>
      </c>
      <c r="E33" s="63">
        <f t="shared" si="17"/>
        <v>8563</v>
      </c>
      <c r="F33" s="65">
        <f t="shared" si="17"/>
        <v>16293</v>
      </c>
      <c r="G33" s="64">
        <f t="shared" si="17"/>
        <v>7874</v>
      </c>
      <c r="H33" s="66">
        <f t="shared" si="17"/>
        <v>8419</v>
      </c>
      <c r="I33" s="63">
        <f t="shared" si="1"/>
        <v>-247</v>
      </c>
      <c r="J33" s="67">
        <f t="shared" si="2"/>
        <v>-1.4933494558645708</v>
      </c>
      <c r="K33" s="65">
        <f>K34</f>
        <v>6103</v>
      </c>
      <c r="L33" s="68">
        <f>L34</f>
        <v>6053</v>
      </c>
      <c r="M33" s="63">
        <f t="shared" si="3"/>
        <v>-50</v>
      </c>
      <c r="N33" s="67">
        <f t="shared" si="4"/>
        <v>-0.8192692118630182</v>
      </c>
      <c r="O33" s="69">
        <f t="shared" si="5"/>
        <v>1.4480787382259723</v>
      </c>
      <c r="P33" s="70">
        <f t="shared" si="6"/>
        <v>2.691723112506195</v>
      </c>
      <c r="Q33" s="71">
        <f t="shared" si="7"/>
        <v>93.52654709585462</v>
      </c>
      <c r="R33" s="70">
        <f t="shared" si="8"/>
        <v>182.1464505310229</v>
      </c>
      <c r="S33" s="72">
        <f>S34</f>
        <v>89.45</v>
      </c>
      <c r="T33" s="86" t="s">
        <v>51</v>
      </c>
      <c r="U33" s="5"/>
      <c r="V33" s="108"/>
    </row>
    <row r="34" spans="1:22" ht="40.5" customHeight="1">
      <c r="A34" s="30"/>
      <c r="B34" s="46" t="s">
        <v>28</v>
      </c>
      <c r="C34" s="21">
        <f t="shared" si="12"/>
        <v>16540</v>
      </c>
      <c r="D34" s="95">
        <v>7977</v>
      </c>
      <c r="E34" s="96">
        <v>8563</v>
      </c>
      <c r="F34" s="19">
        <f t="shared" si="13"/>
        <v>16293</v>
      </c>
      <c r="G34" s="95">
        <v>7874</v>
      </c>
      <c r="H34" s="98">
        <v>8419</v>
      </c>
      <c r="I34" s="21">
        <f t="shared" si="1"/>
        <v>-247</v>
      </c>
      <c r="J34" s="50">
        <f t="shared" si="2"/>
        <v>-1.4933494558645708</v>
      </c>
      <c r="K34" s="103">
        <v>6103</v>
      </c>
      <c r="L34" s="106">
        <v>6053</v>
      </c>
      <c r="M34" s="21">
        <f t="shared" si="3"/>
        <v>-50</v>
      </c>
      <c r="N34" s="50">
        <f t="shared" si="4"/>
        <v>-0.8192692118630182</v>
      </c>
      <c r="O34" s="51">
        <f t="shared" si="5"/>
        <v>1.4480787382259723</v>
      </c>
      <c r="P34" s="23">
        <f t="shared" si="6"/>
        <v>2.691723112506195</v>
      </c>
      <c r="Q34" s="52">
        <f t="shared" si="7"/>
        <v>93.52654709585462</v>
      </c>
      <c r="R34" s="23">
        <f t="shared" si="8"/>
        <v>182.1464505310229</v>
      </c>
      <c r="S34" s="118">
        <v>89.45</v>
      </c>
      <c r="T34" s="89" t="s">
        <v>28</v>
      </c>
      <c r="U34" s="87"/>
      <c r="V34" s="108"/>
    </row>
    <row r="35" spans="1:22" ht="40.5" customHeight="1">
      <c r="A35" s="30"/>
      <c r="B35" s="44" t="s">
        <v>47</v>
      </c>
      <c r="C35" s="53">
        <f aca="true" t="shared" si="18" ref="C35:H35">SUM(C36:C37)</f>
        <v>23577</v>
      </c>
      <c r="D35" s="54">
        <f t="shared" si="18"/>
        <v>11170</v>
      </c>
      <c r="E35" s="53">
        <f t="shared" si="18"/>
        <v>12407</v>
      </c>
      <c r="F35" s="55">
        <f t="shared" si="18"/>
        <v>23006</v>
      </c>
      <c r="G35" s="54">
        <f t="shared" si="18"/>
        <v>10934</v>
      </c>
      <c r="H35" s="56">
        <f t="shared" si="18"/>
        <v>12072</v>
      </c>
      <c r="I35" s="53">
        <f t="shared" si="1"/>
        <v>-571</v>
      </c>
      <c r="J35" s="57">
        <f t="shared" si="2"/>
        <v>-2.4218518047249438</v>
      </c>
      <c r="K35" s="55">
        <f>SUM(K36:K37)</f>
        <v>9746</v>
      </c>
      <c r="L35" s="58">
        <f>SUM(L36:L37)</f>
        <v>9659</v>
      </c>
      <c r="M35" s="53">
        <f t="shared" si="3"/>
        <v>-87</v>
      </c>
      <c r="N35" s="57">
        <f t="shared" si="4"/>
        <v>-0.8926739175046173</v>
      </c>
      <c r="O35" s="59">
        <f t="shared" si="5"/>
        <v>2.0447124195437745</v>
      </c>
      <c r="P35" s="60">
        <f t="shared" si="6"/>
        <v>2.3818200641888394</v>
      </c>
      <c r="Q35" s="61">
        <f t="shared" si="7"/>
        <v>90.57322730284957</v>
      </c>
      <c r="R35" s="60">
        <f t="shared" si="8"/>
        <v>50.39980721624641</v>
      </c>
      <c r="S35" s="62">
        <v>456.47</v>
      </c>
      <c r="T35" s="85" t="s">
        <v>47</v>
      </c>
      <c r="U35" s="5"/>
      <c r="V35" s="108"/>
    </row>
    <row r="36" spans="1:22" ht="40.5" customHeight="1">
      <c r="A36" s="30"/>
      <c r="B36" s="45" t="s">
        <v>48</v>
      </c>
      <c r="C36" s="53">
        <f t="shared" si="12"/>
        <v>7890</v>
      </c>
      <c r="D36" s="93">
        <v>3793</v>
      </c>
      <c r="E36" s="94">
        <v>4097</v>
      </c>
      <c r="F36" s="55">
        <f t="shared" si="13"/>
        <v>7748</v>
      </c>
      <c r="G36" s="93">
        <v>3727</v>
      </c>
      <c r="H36" s="97">
        <v>4021</v>
      </c>
      <c r="I36" s="53">
        <f t="shared" si="1"/>
        <v>-142</v>
      </c>
      <c r="J36" s="57">
        <f t="shared" si="2"/>
        <v>-1.7997465145754117</v>
      </c>
      <c r="K36" s="102">
        <v>3288</v>
      </c>
      <c r="L36" s="105">
        <v>3287</v>
      </c>
      <c r="M36" s="53">
        <f t="shared" si="3"/>
        <v>-1</v>
      </c>
      <c r="N36" s="57">
        <f t="shared" si="4"/>
        <v>-0.030413625304136254</v>
      </c>
      <c r="O36" s="59">
        <f t="shared" si="5"/>
        <v>0.6886217433115347</v>
      </c>
      <c r="P36" s="60">
        <f t="shared" si="6"/>
        <v>2.357164587770003</v>
      </c>
      <c r="Q36" s="61">
        <f t="shared" si="7"/>
        <v>92.6883859736384</v>
      </c>
      <c r="R36" s="60">
        <f t="shared" si="8"/>
        <v>42.2902679984717</v>
      </c>
      <c r="S36" s="117">
        <v>183.21</v>
      </c>
      <c r="T36" s="88" t="s">
        <v>48</v>
      </c>
      <c r="U36" s="5"/>
      <c r="V36" s="108"/>
    </row>
    <row r="37" spans="1:22" ht="40.5" customHeight="1">
      <c r="A37" s="30"/>
      <c r="B37" s="48" t="s">
        <v>36</v>
      </c>
      <c r="C37" s="27">
        <f t="shared" si="12"/>
        <v>15687</v>
      </c>
      <c r="D37" s="99">
        <v>7377</v>
      </c>
      <c r="E37" s="100">
        <v>8310</v>
      </c>
      <c r="F37" s="25">
        <f t="shared" si="13"/>
        <v>15258</v>
      </c>
      <c r="G37" s="99">
        <v>7207</v>
      </c>
      <c r="H37" s="101">
        <v>8051</v>
      </c>
      <c r="I37" s="27">
        <f t="shared" si="1"/>
        <v>-429</v>
      </c>
      <c r="J37" s="74">
        <f t="shared" si="2"/>
        <v>-2.734748517881048</v>
      </c>
      <c r="K37" s="104">
        <v>6458</v>
      </c>
      <c r="L37" s="107">
        <v>6372</v>
      </c>
      <c r="M37" s="27">
        <f t="shared" si="3"/>
        <v>-86</v>
      </c>
      <c r="N37" s="74">
        <f t="shared" si="4"/>
        <v>-1.3316816351811707</v>
      </c>
      <c r="O37" s="75">
        <f t="shared" si="5"/>
        <v>1.35609067623224</v>
      </c>
      <c r="P37" s="29">
        <f t="shared" si="6"/>
        <v>2.394538606403013</v>
      </c>
      <c r="Q37" s="76">
        <f t="shared" si="7"/>
        <v>89.51683020742765</v>
      </c>
      <c r="R37" s="29">
        <f t="shared" si="8"/>
        <v>55.83488857174223</v>
      </c>
      <c r="S37" s="119">
        <v>273.27</v>
      </c>
      <c r="T37" s="90" t="s">
        <v>36</v>
      </c>
      <c r="U37" s="5"/>
      <c r="V37" s="108"/>
    </row>
    <row r="38" spans="1:19" s="30" customFormat="1" ht="35.25" customHeight="1">
      <c r="A38" s="5"/>
      <c r="B38" s="112" t="s">
        <v>32</v>
      </c>
      <c r="C38" s="113" t="s">
        <v>68</v>
      </c>
      <c r="D38" s="113"/>
      <c r="E38" s="113"/>
      <c r="F38" s="113"/>
      <c r="G38" s="113"/>
      <c r="H38" s="113"/>
      <c r="I38" s="113"/>
      <c r="J38" s="114"/>
      <c r="K38" s="113"/>
      <c r="L38" s="113"/>
      <c r="M38" s="115"/>
      <c r="N38" s="91"/>
      <c r="O38" s="91"/>
      <c r="P38" s="91"/>
      <c r="Q38" s="116"/>
      <c r="R38" s="91"/>
      <c r="S38" s="91"/>
    </row>
    <row r="39" spans="1:19" s="30" customFormat="1" ht="35.25" customHeight="1">
      <c r="A39" s="5"/>
      <c r="B39" s="5"/>
      <c r="C39" s="113" t="s">
        <v>26</v>
      </c>
      <c r="D39" s="113"/>
      <c r="E39" s="113"/>
      <c r="F39" s="113"/>
      <c r="G39" s="113"/>
      <c r="H39" s="113"/>
      <c r="I39" s="113"/>
      <c r="J39" s="114"/>
      <c r="K39" s="113"/>
      <c r="L39" s="113"/>
      <c r="M39" s="115"/>
      <c r="N39" s="91"/>
      <c r="O39" s="91"/>
      <c r="P39" s="91"/>
      <c r="Q39" s="116"/>
      <c r="R39" s="91"/>
      <c r="S39" s="91"/>
    </row>
    <row r="40" spans="1:19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2"/>
      <c r="S40" s="2"/>
    </row>
  </sheetData>
  <sheetProtection/>
  <mergeCells count="18">
    <mergeCell ref="B4:B6"/>
    <mergeCell ref="C4:E4"/>
    <mergeCell ref="F4:H4"/>
    <mergeCell ref="I4:J4"/>
    <mergeCell ref="M4:N4"/>
    <mergeCell ref="O4:O5"/>
    <mergeCell ref="M5:M6"/>
    <mergeCell ref="N5:N6"/>
    <mergeCell ref="T4:T6"/>
    <mergeCell ref="V4:V5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3937007874015748" right="0" top="0.5905511811023623" bottom="0" header="0.3937007874015748" footer="0.3937007874015748"/>
  <pageSetup horizontalDpi="600" verticalDpi="600" orientation="portrait" paperSize="9" scale="55" r:id="rId1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千木　ひかる</cp:lastModifiedBy>
  <cp:lastPrinted>2022-01-05T04:34:24Z</cp:lastPrinted>
  <dcterms:created xsi:type="dcterms:W3CDTF">2000-05-16T02:35:09Z</dcterms:created>
  <dcterms:modified xsi:type="dcterms:W3CDTF">2022-01-05T04:38:10Z</dcterms:modified>
  <cp:category/>
  <cp:version/>
  <cp:contentType/>
  <cp:contentStatus/>
</cp:coreProperties>
</file>