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85" windowHeight="8775" tabRatio="638" activeTab="1"/>
  </bookViews>
  <sheets>
    <sheet name="211" sheetId="1" r:id="rId1"/>
    <sheet name="212" sheetId="2" r:id="rId2"/>
    <sheet name="214" sheetId="3" r:id="rId3"/>
    <sheet name="216" sheetId="4" r:id="rId4"/>
    <sheet name="218" sheetId="5" r:id="rId5"/>
    <sheet name="220" sheetId="6" r:id="rId6"/>
    <sheet name="222" sheetId="7" r:id="rId7"/>
    <sheet name="224" sheetId="8" r:id="rId8"/>
    <sheet name="226" sheetId="9" r:id="rId9"/>
    <sheet name="228" sheetId="10" r:id="rId10"/>
    <sheet name="230" sheetId="11" r:id="rId11"/>
    <sheet name="232" sheetId="12" r:id="rId12"/>
    <sheet name="234" sheetId="13" r:id="rId13"/>
  </sheets>
  <definedNames>
    <definedName name="_xlnm.Print_Area" localSheetId="2">'214'!$A$1:$AA$65</definedName>
    <definedName name="_xlnm.Print_Area" localSheetId="3">'216'!$A$1:$AE$67</definedName>
    <definedName name="_xlnm.Print_Area" localSheetId="4">'218'!$A$1:$S$64</definedName>
    <definedName name="_xlnm.Print_Area" localSheetId="5">'220'!$A$1:$T$61</definedName>
    <definedName name="_xlnm.Print_Area" localSheetId="6">'222'!$A$1:$P$87</definedName>
    <definedName name="_xlnm.Print_Area" localSheetId="7">'224'!$A$1:$P$84</definedName>
    <definedName name="_xlnm.Print_Area" localSheetId="8">'226'!$A$1:$P$84</definedName>
    <definedName name="_xlnm.Print_Area" localSheetId="9">'228'!$A$1:$P$82</definedName>
    <definedName name="_xlnm.Print_Area" localSheetId="10">'230'!$A$1:$P$82</definedName>
    <definedName name="_xlnm.Print_Area" localSheetId="11">'232'!$A$1:$P$82</definedName>
    <definedName name="_xlnm.Print_Area" localSheetId="12">'234'!$A$1:$O$68</definedName>
  </definedNames>
  <calcPr fullCalcOnLoad="1"/>
</workbook>
</file>

<file path=xl/sharedStrings.xml><?xml version="1.0" encoding="utf-8"?>
<sst xmlns="http://schemas.openxmlformats.org/spreadsheetml/2006/main" count="2154" uniqueCount="467">
  <si>
    <t>総数</t>
  </si>
  <si>
    <t>男</t>
  </si>
  <si>
    <t>男</t>
  </si>
  <si>
    <t>女</t>
  </si>
  <si>
    <t>計</t>
  </si>
  <si>
    <t>労働力状態別</t>
  </si>
  <si>
    <t>人口</t>
  </si>
  <si>
    <t>労働力</t>
  </si>
  <si>
    <t>就業者</t>
  </si>
  <si>
    <t>完全失業者</t>
  </si>
  <si>
    <t>非労働力</t>
  </si>
  <si>
    <t>男</t>
  </si>
  <si>
    <t>女</t>
  </si>
  <si>
    <t>増加数</t>
  </si>
  <si>
    <t>（△は減少）</t>
  </si>
  <si>
    <t>労働力状態別割合</t>
  </si>
  <si>
    <t>総　　　数</t>
  </si>
  <si>
    <t>割　　　　　　　　　　　　　合</t>
  </si>
  <si>
    <t>男 女 別</t>
  </si>
  <si>
    <t>注</t>
  </si>
  <si>
    <t>産 業（大 分 類）別</t>
  </si>
  <si>
    <t>雇　用　者</t>
  </si>
  <si>
    <t>役　　　員</t>
  </si>
  <si>
    <t>雇人のある　　　　　業　　　主</t>
  </si>
  <si>
    <t>家族従業者</t>
  </si>
  <si>
    <t>第　１　次　産　業</t>
  </si>
  <si>
    <t>農業</t>
  </si>
  <si>
    <t>鉱業</t>
  </si>
  <si>
    <t>第　２　次　産　業</t>
  </si>
  <si>
    <t>建設業</t>
  </si>
  <si>
    <t>製造業</t>
  </si>
  <si>
    <t>運輸・通信業</t>
  </si>
  <si>
    <t>第　３　次　産　業</t>
  </si>
  <si>
    <t>金融・保険業</t>
  </si>
  <si>
    <t>不動産業</t>
  </si>
  <si>
    <t>サービス業</t>
  </si>
  <si>
    <t>分類不能の産業</t>
  </si>
  <si>
    <t>分 類 不 能 の 産 業</t>
  </si>
  <si>
    <t>女</t>
  </si>
  <si>
    <t>公務</t>
  </si>
  <si>
    <t>総数</t>
  </si>
  <si>
    <t>年次及び産業別</t>
  </si>
  <si>
    <t>組合数</t>
  </si>
  <si>
    <t>計</t>
  </si>
  <si>
    <t>男</t>
  </si>
  <si>
    <t>鉱業</t>
  </si>
  <si>
    <t>組合数</t>
  </si>
  <si>
    <t>組合員数</t>
  </si>
  <si>
    <t>農業</t>
  </si>
  <si>
    <t>林業、狩猟業</t>
  </si>
  <si>
    <t>漁業、水産養殖業</t>
  </si>
  <si>
    <t>電気・ガス・水道業</t>
  </si>
  <si>
    <t>金沢市</t>
  </si>
  <si>
    <t>七尾市</t>
  </si>
  <si>
    <t>小松市</t>
  </si>
  <si>
    <t>輪島市</t>
  </si>
  <si>
    <t>珠洲市</t>
  </si>
  <si>
    <t>加賀市</t>
  </si>
  <si>
    <t>羽咋市</t>
  </si>
  <si>
    <t>松任市</t>
  </si>
  <si>
    <t>江沼郡</t>
  </si>
  <si>
    <t>能美郡</t>
  </si>
  <si>
    <t>石川郡</t>
  </si>
  <si>
    <t>河北郡</t>
  </si>
  <si>
    <t>羽咋郡</t>
  </si>
  <si>
    <t>鹿島郡</t>
  </si>
  <si>
    <t>鳳至郡</t>
  </si>
  <si>
    <t>労組法</t>
  </si>
  <si>
    <t>地公労法</t>
  </si>
  <si>
    <t>国公法</t>
  </si>
  <si>
    <t>地公法</t>
  </si>
  <si>
    <t>建設業</t>
  </si>
  <si>
    <t>製造業</t>
  </si>
  <si>
    <t>金融・保険業</t>
  </si>
  <si>
    <t xml:space="preserve">不動産業   </t>
  </si>
  <si>
    <t>運輸・通信業</t>
  </si>
  <si>
    <t>サービス業</t>
  </si>
  <si>
    <t>公務</t>
  </si>
  <si>
    <t>年次及び産業別</t>
  </si>
  <si>
    <t>資料　石川県労政訓練課「労働組合基本調査」による。</t>
  </si>
  <si>
    <t>組合員数</t>
  </si>
  <si>
    <t>216　労働及び賃金</t>
  </si>
  <si>
    <t>産業別</t>
  </si>
  <si>
    <t>機械</t>
  </si>
  <si>
    <t>輸送用機械</t>
  </si>
  <si>
    <t>繊維</t>
  </si>
  <si>
    <t>出版・印刷</t>
  </si>
  <si>
    <t>窯業・土石</t>
  </si>
  <si>
    <t>その他</t>
  </si>
  <si>
    <t>電気業</t>
  </si>
  <si>
    <t>件数</t>
  </si>
  <si>
    <t>参加人員</t>
  </si>
  <si>
    <t>製造業</t>
  </si>
  <si>
    <t>総　　　　数</t>
  </si>
  <si>
    <t>建設業</t>
  </si>
  <si>
    <t>サービス業</t>
  </si>
  <si>
    <t>公務</t>
  </si>
  <si>
    <t>整理人員</t>
  </si>
  <si>
    <t>事業所数</t>
  </si>
  <si>
    <t>繊維関係工業</t>
  </si>
  <si>
    <t>鉄鋼業</t>
  </si>
  <si>
    <t>機械関係工業</t>
  </si>
  <si>
    <t>その他の製造業</t>
  </si>
  <si>
    <t>整理形態</t>
  </si>
  <si>
    <t>新規求人数</t>
  </si>
  <si>
    <t>求職者数</t>
  </si>
  <si>
    <t>新規求職</t>
  </si>
  <si>
    <t>申込件数</t>
  </si>
  <si>
    <t>他府県への就職数</t>
  </si>
  <si>
    <t>月間有効求人数</t>
  </si>
  <si>
    <t>充　　　足</t>
  </si>
  <si>
    <t>金沢</t>
  </si>
  <si>
    <t>小松</t>
  </si>
  <si>
    <t>七尾</t>
  </si>
  <si>
    <t>加賀</t>
  </si>
  <si>
    <t>羽咋</t>
  </si>
  <si>
    <t>穴水</t>
  </si>
  <si>
    <t>求職申込件数</t>
  </si>
  <si>
    <t>求人数</t>
  </si>
  <si>
    <t>就職件数</t>
  </si>
  <si>
    <t>年次及び月次</t>
  </si>
  <si>
    <t>月間有効</t>
  </si>
  <si>
    <t>民間事業等</t>
  </si>
  <si>
    <t>公共、準公共事業</t>
  </si>
  <si>
    <t>就労延数</t>
  </si>
  <si>
    <t>実質賃金指数</t>
  </si>
  <si>
    <t>雇用指数</t>
  </si>
  <si>
    <t>小松＝江沼郡、能美郡、加賀市、小松市</t>
  </si>
  <si>
    <t>輪島＝鳳至郡、珠洲郡、輪島市、珠洲市</t>
  </si>
  <si>
    <t>公労法</t>
  </si>
  <si>
    <t>年次及び産業別</t>
  </si>
  <si>
    <t>組合数</t>
  </si>
  <si>
    <t>組合員数</t>
  </si>
  <si>
    <t>上部組合で協</t>
  </si>
  <si>
    <t>約を締結した</t>
  </si>
  <si>
    <t>独自協約、上部</t>
  </si>
  <si>
    <t>組合での協約</t>
  </si>
  <si>
    <t>とも有するもの</t>
  </si>
  <si>
    <t>無協約組合</t>
  </si>
  <si>
    <t>比率（％）　1）</t>
  </si>
  <si>
    <t>農業</t>
  </si>
  <si>
    <t>漁業、水産養殖業</t>
  </si>
  <si>
    <t>鉱業</t>
  </si>
  <si>
    <t>建設業</t>
  </si>
  <si>
    <t>卸売業、小売業</t>
  </si>
  <si>
    <t>不動産業</t>
  </si>
  <si>
    <t>電気・ガス・水道業</t>
  </si>
  <si>
    <t>サービス業</t>
  </si>
  <si>
    <t>注　　１）は有協約組合数及び組合員数の総数に対する比率である。</t>
  </si>
  <si>
    <t>資料　石川県労政訓練課「労働争議月報」による。</t>
  </si>
  <si>
    <t>卸売業、小売業</t>
  </si>
  <si>
    <t>林業、狩猟業</t>
  </si>
  <si>
    <t>漁業、水産養殖業</t>
  </si>
  <si>
    <t>電気･ガス･水道･熱供給業</t>
  </si>
  <si>
    <t>卸売業、小売業</t>
  </si>
  <si>
    <t>卸売業、小売業</t>
  </si>
  <si>
    <t>　本法における適用法規中、労組法とは労働組合法、公労法とは公共企業体等労働関係法、国公法とは国家公務員法、地公法とは地方公務員法、地公労法とは地方公営企業労働関係法を示す。</t>
  </si>
  <si>
    <t>運輸・通信その他</t>
  </si>
  <si>
    <t>前月から繰越された有効求人数</t>
  </si>
  <si>
    <t>金融・保険・不動産業</t>
  </si>
  <si>
    <t>45年～50年の増加</t>
  </si>
  <si>
    <t>独自の協約を</t>
  </si>
  <si>
    <t>有するもの</t>
  </si>
  <si>
    <t>農林水産業</t>
  </si>
  <si>
    <t>卸売業・小売業</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</si>
  <si>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</si>
  <si>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</si>
  <si>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</si>
  <si>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</si>
  <si>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</si>
  <si>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</si>
  <si>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</si>
  <si>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</si>
  <si>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</si>
  <si>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</si>
  <si>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</si>
  <si>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r>
      <t>昭和59年</t>
    </r>
    <r>
      <rPr>
        <sz val="12"/>
        <rFont val="ＭＳ 明朝"/>
        <family val="1"/>
      </rPr>
      <t>5</t>
    </r>
    <r>
      <rPr>
        <sz val="12"/>
        <color indexed="9"/>
        <rFont val="ＭＳ 明朝"/>
        <family val="1"/>
      </rPr>
      <t>月</t>
    </r>
  </si>
  <si>
    <r>
      <t>昭和59年</t>
    </r>
    <r>
      <rPr>
        <sz val="12"/>
        <rFont val="ＭＳ 明朝"/>
        <family val="1"/>
      </rPr>
      <t>6</t>
    </r>
    <r>
      <rPr>
        <sz val="12"/>
        <color indexed="9"/>
        <rFont val="ＭＳ 明朝"/>
        <family val="1"/>
      </rPr>
      <t>月</t>
    </r>
  </si>
  <si>
    <r>
      <t>昭和59年</t>
    </r>
    <r>
      <rPr>
        <sz val="12"/>
        <rFont val="ＭＳ 明朝"/>
        <family val="1"/>
      </rPr>
      <t>7</t>
    </r>
    <r>
      <rPr>
        <sz val="12"/>
        <color indexed="9"/>
        <rFont val="ＭＳ 明朝"/>
        <family val="1"/>
      </rPr>
      <t>月</t>
    </r>
  </si>
  <si>
    <r>
      <t>昭和59年</t>
    </r>
    <r>
      <rPr>
        <sz val="12"/>
        <rFont val="ＭＳ 明朝"/>
        <family val="1"/>
      </rPr>
      <t>8</t>
    </r>
    <r>
      <rPr>
        <sz val="12"/>
        <color indexed="9"/>
        <rFont val="ＭＳ 明朝"/>
        <family val="1"/>
      </rPr>
      <t>月</t>
    </r>
  </si>
  <si>
    <r>
      <t>昭和59年</t>
    </r>
    <r>
      <rPr>
        <sz val="12"/>
        <rFont val="ＭＳ 明朝"/>
        <family val="1"/>
      </rPr>
      <t>9</t>
    </r>
    <r>
      <rPr>
        <sz val="12"/>
        <color indexed="9"/>
        <rFont val="ＭＳ 明朝"/>
        <family val="1"/>
      </rPr>
      <t>月</t>
    </r>
  </si>
  <si>
    <r>
      <t>昭和59年</t>
    </r>
    <r>
      <rPr>
        <sz val="12"/>
        <rFont val="ＭＳ 明朝"/>
        <family val="1"/>
      </rPr>
      <t>10</t>
    </r>
    <r>
      <rPr>
        <sz val="12"/>
        <color indexed="9"/>
        <rFont val="ＭＳ 明朝"/>
        <family val="1"/>
      </rPr>
      <t>月</t>
    </r>
  </si>
  <si>
    <r>
      <t>昭和59年</t>
    </r>
    <r>
      <rPr>
        <sz val="12"/>
        <rFont val="ＭＳ 明朝"/>
        <family val="1"/>
      </rPr>
      <t>11</t>
    </r>
    <r>
      <rPr>
        <sz val="12"/>
        <color indexed="9"/>
        <rFont val="ＭＳ 明朝"/>
        <family val="1"/>
      </rPr>
      <t>月</t>
    </r>
  </si>
  <si>
    <r>
      <t>昭和59年</t>
    </r>
    <r>
      <rPr>
        <sz val="12"/>
        <rFont val="ＭＳ 明朝"/>
        <family val="1"/>
      </rPr>
      <t>12</t>
    </r>
    <r>
      <rPr>
        <sz val="12"/>
        <color indexed="9"/>
        <rFont val="ＭＳ 明朝"/>
        <family val="1"/>
      </rPr>
      <t>月</t>
    </r>
  </si>
  <si>
    <r>
      <t>昭和59年</t>
    </r>
    <r>
      <rPr>
        <sz val="12"/>
        <rFont val="ＭＳ 明朝"/>
        <family val="1"/>
      </rPr>
      <t>2</t>
    </r>
    <r>
      <rPr>
        <sz val="12"/>
        <color indexed="9"/>
        <rFont val="ＭＳ 明朝"/>
        <family val="1"/>
      </rPr>
      <t>月</t>
    </r>
  </si>
  <si>
    <r>
      <t>昭和59年</t>
    </r>
    <r>
      <rPr>
        <sz val="12"/>
        <rFont val="ＭＳ 明朝"/>
        <family val="1"/>
      </rPr>
      <t>3</t>
    </r>
    <r>
      <rPr>
        <sz val="12"/>
        <color indexed="9"/>
        <rFont val="ＭＳ 明朝"/>
        <family val="1"/>
      </rPr>
      <t>月</t>
    </r>
  </si>
  <si>
    <t>資料　総理府統計局「国勢調査報告」による。</t>
  </si>
  <si>
    <t>資料　総理府統計局「国勢調査報告」による。</t>
  </si>
  <si>
    <t>失業対策事業</t>
  </si>
  <si>
    <t>事業所の規模</t>
  </si>
  <si>
    <t>14人以下</t>
  </si>
  <si>
    <t>窯業、土石製品製造業</t>
  </si>
  <si>
    <t>卸・小売業</t>
  </si>
  <si>
    <t>運輸通信業</t>
  </si>
  <si>
    <t>注　(保)は失業保険受給者である。(失)とは失業対策事業紹介対象者である。</t>
  </si>
  <si>
    <t>他府県への就職及び(保)(失)の就職</t>
  </si>
  <si>
    <t>（昭和50年＝100）</t>
  </si>
  <si>
    <t>完全失業者　2）</t>
  </si>
  <si>
    <t>3）は調査期間中収入になる仕事を少しもせず、また仕事をもっていなかった人のうち、仕事につくことが不可能か、又は、仕事を積極的に探さなかった人、たとえば病人、通学、家事従事者等をいう。</t>
  </si>
  <si>
    <t>全国50年</t>
  </si>
  <si>
    <t>非労働力人口 3)</t>
  </si>
  <si>
    <t>増加率(％)</t>
  </si>
  <si>
    <t>40年～45年の増加</t>
  </si>
  <si>
    <t>卸売業、小売業</t>
  </si>
  <si>
    <t>公務</t>
  </si>
  <si>
    <t>年次及び月次</t>
  </si>
  <si>
    <r>
      <t>昭和</t>
    </r>
    <r>
      <rPr>
        <sz val="12"/>
        <color indexed="8"/>
        <rFont val="ＭＳ 明朝"/>
        <family val="1"/>
      </rPr>
      <t>50</t>
    </r>
    <r>
      <rPr>
        <sz val="12"/>
        <color indexed="9"/>
        <rFont val="ＭＳ 明朝"/>
        <family val="1"/>
      </rPr>
      <t>年</t>
    </r>
  </si>
  <si>
    <t>年次及び月次</t>
  </si>
  <si>
    <r>
      <t>昭和54年</t>
    </r>
    <r>
      <rPr>
        <sz val="12"/>
        <rFont val="ＭＳ 明朝"/>
        <family val="1"/>
      </rPr>
      <t>4</t>
    </r>
    <r>
      <rPr>
        <sz val="12"/>
        <color indexed="9"/>
        <rFont val="ＭＳ 明朝"/>
        <family val="1"/>
      </rPr>
      <t>月</t>
    </r>
  </si>
  <si>
    <t>資料　石川県統計調査課「毎月勤労統計調査地方調査」による。</t>
  </si>
  <si>
    <t>総数</t>
  </si>
  <si>
    <t>男</t>
  </si>
  <si>
    <t>女</t>
  </si>
  <si>
    <r>
      <t>昭和</t>
    </r>
    <r>
      <rPr>
        <sz val="12"/>
        <color indexed="8"/>
        <rFont val="ＭＳ 明朝"/>
        <family val="1"/>
      </rPr>
      <t>49</t>
    </r>
    <r>
      <rPr>
        <sz val="12"/>
        <color indexed="9"/>
        <rFont val="ＭＳ 明朝"/>
        <family val="1"/>
      </rPr>
      <t>年</t>
    </r>
  </si>
  <si>
    <t>100～499</t>
  </si>
  <si>
    <t>農林水産業</t>
  </si>
  <si>
    <t>化学工業</t>
  </si>
  <si>
    <t>非鉄金属製造業</t>
  </si>
  <si>
    <t>金属製品製造業</t>
  </si>
  <si>
    <t>公務</t>
  </si>
  <si>
    <t>資料　石川県職業安定課「職業安定業務統計月報」による。</t>
  </si>
  <si>
    <t>労働及び賃金　211</t>
  </si>
  <si>
    <t>214　労働及び賃金</t>
  </si>
  <si>
    <t>労働及び賃金　215</t>
  </si>
  <si>
    <t>昭和47年</t>
  </si>
  <si>
    <r>
      <t>昭和</t>
    </r>
    <r>
      <rPr>
        <sz val="12"/>
        <color indexed="8"/>
        <rFont val="ＭＳ 明朝"/>
        <family val="1"/>
      </rPr>
      <t>48</t>
    </r>
    <r>
      <rPr>
        <sz val="12"/>
        <color indexed="9"/>
        <rFont val="ＭＳ 明朝"/>
        <family val="1"/>
      </rPr>
      <t>年</t>
    </r>
  </si>
  <si>
    <r>
      <t>昭和</t>
    </r>
    <r>
      <rPr>
        <sz val="12"/>
        <color indexed="8"/>
        <rFont val="ＭＳ 明朝"/>
        <family val="1"/>
      </rPr>
      <t>48</t>
    </r>
    <r>
      <rPr>
        <sz val="12"/>
        <color indexed="9"/>
        <rFont val="ＭＳ 明朝"/>
        <family val="1"/>
      </rPr>
      <t>年</t>
    </r>
  </si>
  <si>
    <t>　労働及び賃金　217</t>
  </si>
  <si>
    <t>昭和49年</t>
  </si>
  <si>
    <r>
      <t>昭和</t>
    </r>
    <r>
      <rPr>
        <sz val="12"/>
        <color indexed="8"/>
        <rFont val="ＭＳ 明朝"/>
        <family val="1"/>
      </rPr>
      <t>50</t>
    </r>
    <r>
      <rPr>
        <sz val="12"/>
        <color indexed="9"/>
        <rFont val="ＭＳ 明朝"/>
        <family val="1"/>
      </rPr>
      <t>年</t>
    </r>
  </si>
  <si>
    <t>昭和51年1月</t>
  </si>
  <si>
    <t>本表及び次表は常用労働者30人以上を雇用する事業所の平均賃金等を指数化したものである。</t>
  </si>
  <si>
    <t>資料　石川県職業安定課「職業安定業務統計月報」による。</t>
  </si>
  <si>
    <t>名目賃金指数</t>
  </si>
  <si>
    <t>222　労働及び賃金</t>
  </si>
  <si>
    <t>労働及び賃金　223</t>
  </si>
  <si>
    <t>（単位　円）</t>
  </si>
  <si>
    <t>現金給与総額</t>
  </si>
  <si>
    <t>昭和50年調査産業計(サービス業含む)</t>
  </si>
  <si>
    <t>昭和51年調査産業計(サービス業含む)</t>
  </si>
  <si>
    <t>調査産業計(サービス業除く)</t>
  </si>
  <si>
    <t>食料品・たばこ製造業</t>
  </si>
  <si>
    <t>繊維工業</t>
  </si>
  <si>
    <t>一般機械器具製造業</t>
  </si>
  <si>
    <t>電気機械器具製造業</t>
  </si>
  <si>
    <t>医療業</t>
  </si>
  <si>
    <t>教育</t>
  </si>
  <si>
    <t>その他のサービス業</t>
  </si>
  <si>
    <t>決まって支給する給与</t>
  </si>
  <si>
    <t>特別に支払われた給与</t>
  </si>
  <si>
    <t>資料　石川県統計調査課「毎月勤労統計調査地方調査」による。</t>
  </si>
  <si>
    <t>224　労働及び賃金</t>
  </si>
  <si>
    <t>労働及び賃金　225</t>
  </si>
  <si>
    <t>226　労働及び賃金</t>
  </si>
  <si>
    <t>労働及び賃金　227</t>
  </si>
  <si>
    <t>228　労働及び賃金</t>
  </si>
  <si>
    <t>労働及び賃金　229</t>
  </si>
  <si>
    <t>（単位　日）</t>
  </si>
  <si>
    <t>230　労働及び賃金</t>
  </si>
  <si>
    <t>労働及び賃金　231</t>
  </si>
  <si>
    <t>（単位　時間）</t>
  </si>
  <si>
    <t>（単位　人）</t>
  </si>
  <si>
    <t>232　労働及び賃金</t>
  </si>
  <si>
    <t>労働及び賃金　233</t>
  </si>
  <si>
    <t>234　労働及び賃金</t>
  </si>
  <si>
    <t>労働及び賃金　235</t>
  </si>
  <si>
    <t>　本表及び次表において日雇労働者とは日々雇用または１ヵ月以内の期間を限って雇用されるものをいう。ただし前２ヵ月の各月にそれぞれ18日以上雇い入れられたものは除く。</t>
  </si>
  <si>
    <t>注　本表における地域は次のとおりである。</t>
  </si>
  <si>
    <t>…</t>
  </si>
  <si>
    <t>１４　　労　働　及　び　賃　金</t>
  </si>
  <si>
    <t>90　　労　働　力　状　態　別　人　口</t>
  </si>
  <si>
    <t>（１）　　労働力状態別、男女別15才以上及び割合　（昭和50.10.1現在）</t>
  </si>
  <si>
    <t>総　　　　　数</t>
  </si>
  <si>
    <t>就　業　者　1)</t>
  </si>
  <si>
    <t>労　　　働　　　力</t>
  </si>
  <si>
    <t>1）は15才以上の者のうちで、調査機関中（調査期日前１週間）に収入を伴う仕事に従事した人（無報酬の家族従事者を含む）と、収入となる仕事をもっていながら、調査期間中、仕事を休んでいて、その休業期間が、調査の時からさかのぼって１ヵ月未満の者（ただし、休業期間が１ヵ月以上であっても給料又は支払いをうけている者又はうける予定になっているものを含む。）とである。</t>
  </si>
  <si>
    <t>2）は調査期間中収入になる仕事を少しもせず、また仕事をもっていなかった人のうち、仕事につくことが可能であって、かつ職業安定所に申込むなどして積極的に仕事を探していた人をいう。</t>
  </si>
  <si>
    <t>（２）　　労働力状態別、人口とその割合及び変遷　（昭和40.45.50年）</t>
  </si>
  <si>
    <t>40　年</t>
  </si>
  <si>
    <t>45　年</t>
  </si>
  <si>
    <t>50　年</t>
  </si>
  <si>
    <t>人　　　　　口</t>
  </si>
  <si>
    <t>雇人のない　　　　　業　　　主</t>
  </si>
  <si>
    <t>212　労働及び賃金</t>
  </si>
  <si>
    <t>労働及び賃金　213</t>
  </si>
  <si>
    <t>増加率(％)</t>
  </si>
  <si>
    <t>増 加 数</t>
  </si>
  <si>
    <t>就業者数</t>
  </si>
  <si>
    <t>産業別割合</t>
  </si>
  <si>
    <t>91　　産　　業　　別　　就　　業　　者　　数</t>
  </si>
  <si>
    <r>
      <t>（１）　　産　業　（大分類）　別　就　業　者　数　と　そ　の　割　合　及　び　変　遷　（昭和</t>
    </r>
    <r>
      <rPr>
        <sz val="12"/>
        <rFont val="ＭＳ Ｐゴシック"/>
        <family val="3"/>
      </rPr>
      <t>40.45.50年</t>
    </r>
    <r>
      <rPr>
        <sz val="12"/>
        <rFont val="ＭＳ 明朝"/>
        <family val="1"/>
      </rPr>
      <t>）</t>
    </r>
  </si>
  <si>
    <t>林　業、狩猟業</t>
  </si>
  <si>
    <t>漁　業、水産養殖業</t>
  </si>
  <si>
    <t>金　融・保険業</t>
  </si>
  <si>
    <t>運　輸・通信業</t>
  </si>
  <si>
    <t>電　気･ガ　ス･水道業</t>
  </si>
  <si>
    <t>注　　内職者は「雇人のない業主」に含めた。</t>
  </si>
  <si>
    <t>（２）　　産業（大分類）別、従業上地位（５区分）別15才以上就業者数　（昭和50.10.1現在）</t>
  </si>
  <si>
    <t>－</t>
  </si>
  <si>
    <t>　</t>
  </si>
  <si>
    <t>産　業（大 分 類）別</t>
  </si>
  <si>
    <r>
      <t>昭和</t>
    </r>
    <r>
      <rPr>
        <b/>
        <sz val="12"/>
        <color indexed="8"/>
        <rFont val="ＭＳ ゴシック"/>
        <family val="3"/>
      </rPr>
      <t>51</t>
    </r>
    <r>
      <rPr>
        <b/>
        <sz val="12"/>
        <color indexed="9"/>
        <rFont val="ＭＳ ゴシック"/>
        <family val="3"/>
      </rPr>
      <t>年</t>
    </r>
  </si>
  <si>
    <t>92　　労　　働　　組　　合　　数　　及　　び　　組　　合　　員　　数　（昭和47年～51年）</t>
  </si>
  <si>
    <t>（１）　　産　　業　　別　　、　　地　　域　　別　　労　　働　　組　　合　　数　　及　　び　　組　　合　　員　　数</t>
  </si>
  <si>
    <t>（２）　　産　業　別　、　規　模　別　労　働　組　合　数　及　び　組　合　員　数</t>
  </si>
  <si>
    <t>林　業、狩猟業</t>
  </si>
  <si>
    <t>金　融・保険業</t>
  </si>
  <si>
    <t>運　輸・通信業</t>
  </si>
  <si>
    <t>　　　　　金沢＝石川郡、河北郡、金沢市、松任市</t>
  </si>
  <si>
    <t>　　　　　七尾＝羽咋郡、鹿島郡、羽咋市、七尾市</t>
  </si>
  <si>
    <t>（３）　　市　都　別　、　適　用　法　規　別　労　働　組　合　数　及　び　組　合　員　数</t>
  </si>
  <si>
    <t>年次及び市 都 別</t>
  </si>
  <si>
    <t xml:space="preserve"> </t>
  </si>
  <si>
    <t>漁　業、水産養殖業</t>
  </si>
  <si>
    <t>総　　　　　　　　　　数</t>
  </si>
  <si>
    <t>金　　　　　　　　　　沢</t>
  </si>
  <si>
    <t>小　　　　　　　　　　松</t>
  </si>
  <si>
    <t>七　　　　　　　　　　尾</t>
  </si>
  <si>
    <t>輪　　　　　　　　　　島</t>
  </si>
  <si>
    <t>　</t>
  </si>
  <si>
    <t>－</t>
  </si>
  <si>
    <t>珠洲郡</t>
  </si>
  <si>
    <t>29 人 以 下</t>
  </si>
  <si>
    <t>30　～　99</t>
  </si>
  <si>
    <t>100　～　299</t>
  </si>
  <si>
    <t>300　～　499</t>
  </si>
  <si>
    <t>500　～　999</t>
  </si>
  <si>
    <t>1000 人 以 上</t>
  </si>
  <si>
    <t>総　　数</t>
  </si>
  <si>
    <t>合　　計</t>
  </si>
  <si>
    <t>有協約組合</t>
  </si>
  <si>
    <t>93　　産　業　別　労　働　協　約　締　結　状　況　（昭和49～51年）</t>
  </si>
  <si>
    <r>
      <t>昭和</t>
    </r>
    <r>
      <rPr>
        <b/>
        <sz val="12"/>
        <color indexed="8"/>
        <rFont val="ＭＳ ゴシック"/>
        <family val="3"/>
      </rPr>
      <t>51</t>
    </r>
    <r>
      <rPr>
        <b/>
        <sz val="12"/>
        <color indexed="9"/>
        <rFont val="ＭＳ ゴシック"/>
        <family val="3"/>
      </rPr>
      <t>年</t>
    </r>
  </si>
  <si>
    <t>林　業、狩猟業</t>
  </si>
  <si>
    <t>金　融・保険業</t>
  </si>
  <si>
    <t>運　輸・通信業</t>
  </si>
  <si>
    <t>－</t>
  </si>
  <si>
    <t>94　　産業別、月別労働争議発生件数及び参加人員　（昭和51年）</t>
  </si>
  <si>
    <t>区　分</t>
  </si>
  <si>
    <t>　本表は労働組合法適用組合のみについて示したものである。</t>
  </si>
  <si>
    <t>　 もの</t>
  </si>
  <si>
    <t>資料　石川県労政訓練課「労働組合基本調査」による。</t>
  </si>
  <si>
    <t>製　　　造　　　業</t>
  </si>
  <si>
    <t>産　業　別</t>
  </si>
  <si>
    <t>総　数</t>
  </si>
  <si>
    <t>１　月</t>
  </si>
  <si>
    <t>２　月</t>
  </si>
  <si>
    <t>３　月</t>
  </si>
  <si>
    <t>４　月</t>
  </si>
  <si>
    <t>５　月</t>
  </si>
  <si>
    <t>６　月</t>
  </si>
  <si>
    <t>７　月</t>
  </si>
  <si>
    <t>８　月</t>
  </si>
  <si>
    <t>９　月</t>
  </si>
  <si>
    <t>10　月</t>
  </si>
  <si>
    <t>11　月</t>
  </si>
  <si>
    <t>12　月</t>
  </si>
  <si>
    <t>卸売業、小売業</t>
  </si>
  <si>
    <t>－</t>
  </si>
  <si>
    <t>木材・木製品製造業</t>
  </si>
  <si>
    <t>パルプ、出版関係工業</t>
  </si>
  <si>
    <t>食料品、たばこ製造業</t>
  </si>
  <si>
    <t>整 理 前　　従業員数</t>
  </si>
  <si>
    <t>縮　小</t>
  </si>
  <si>
    <t>閉　鎖</t>
  </si>
  <si>
    <t>休　業</t>
  </si>
  <si>
    <t>15 ～ 99</t>
  </si>
  <si>
    <t>500 人　　　以　上</t>
  </si>
  <si>
    <t>95　　企　　業　　整　　備　　状　　況　（昭和47～51年）</t>
  </si>
  <si>
    <t>（１）　　産　　業　　別　　企　　業　　整　　備　　状　　況</t>
  </si>
  <si>
    <t>（２）　　月　　　別　　　企　　　業　　　整　　　備　　　状　　　況</t>
  </si>
  <si>
    <t>500 人　　以　上</t>
  </si>
  <si>
    <t>218　労働及び賃金</t>
  </si>
  <si>
    <t>労働及び賃金　219</t>
  </si>
  <si>
    <t>年次及び月次　　安 定 所 別</t>
  </si>
  <si>
    <t>前月から繰越  された有効求  職　者　数</t>
  </si>
  <si>
    <t>充 足 全 数</t>
  </si>
  <si>
    <t>他 府 県 か　　ら の 充 足</t>
  </si>
  <si>
    <t>求　　　　　　　　人</t>
  </si>
  <si>
    <t>就 職 全 数</t>
  </si>
  <si>
    <t>金　　　沢</t>
  </si>
  <si>
    <t>小　　　松</t>
  </si>
  <si>
    <t>七　　　尾</t>
  </si>
  <si>
    <t>能　　　都</t>
  </si>
  <si>
    <t>加　　　賀</t>
  </si>
  <si>
    <t>羽　　　咋</t>
  </si>
  <si>
    <t>穴　　　水</t>
  </si>
  <si>
    <t>項　　　目</t>
  </si>
  <si>
    <t>能都</t>
  </si>
  <si>
    <t>(保)受給者の就職数</t>
  </si>
  <si>
    <t>(失)対象者の就職数</t>
  </si>
  <si>
    <t>中　　学　　校</t>
  </si>
  <si>
    <t>高　等　学　校</t>
  </si>
  <si>
    <t>96　　職　　　業　　　紹　　　介　　　状　　　況　（昭和47～51年）</t>
  </si>
  <si>
    <t>（１）　　一　般　職　業　紹　介　状　況　（学卒、パートタイムを除く）</t>
  </si>
  <si>
    <t>求　　　　　　　職</t>
  </si>
  <si>
    <t>就　　　　　　　　　　　　職</t>
  </si>
  <si>
    <t>（２）　　産業別一般求人状況（学卒、パートタイムを除く）（昭和51年）</t>
  </si>
  <si>
    <t>１月 ～ ３</t>
  </si>
  <si>
    <t>４ ～ ６</t>
  </si>
  <si>
    <t>７ ～ ９</t>
  </si>
  <si>
    <t>10 ～ 12月</t>
  </si>
  <si>
    <t>（３）　　昭和51年３月新規学校卒業者の安定所別職業紹介状況</t>
  </si>
  <si>
    <t>合 計</t>
  </si>
  <si>
    <t>220　労働及び賃金</t>
  </si>
  <si>
    <t>労働及び賃金　221</t>
  </si>
  <si>
    <t>97　　日　雇　職　業　紹　介　状　況　（昭和47～51年）</t>
  </si>
  <si>
    <t>（１）　　月　別　日　雇　職　業　紹　介　状　況</t>
  </si>
  <si>
    <t>日雇取扱　日　　数</t>
  </si>
  <si>
    <t>翌月繰越し有効紹介　対　象　者</t>
  </si>
  <si>
    <t>　　　　1)</t>
  </si>
  <si>
    <t>求　人</t>
  </si>
  <si>
    <t>全　数</t>
  </si>
  <si>
    <r>
      <t>昭和</t>
    </r>
    <r>
      <rPr>
        <b/>
        <sz val="12"/>
        <color indexed="8"/>
        <rFont val="ＭＳ ゴシック"/>
        <family val="3"/>
      </rPr>
      <t>51</t>
    </r>
    <r>
      <rPr>
        <b/>
        <sz val="12"/>
        <color indexed="9"/>
        <rFont val="ＭＳ ゴシック"/>
        <family val="3"/>
      </rPr>
      <t>年</t>
    </r>
  </si>
  <si>
    <t>注　1）民間事業等の求人である。</t>
  </si>
  <si>
    <t>金　　沢</t>
  </si>
  <si>
    <t>小　　松</t>
  </si>
  <si>
    <t>七　　尾</t>
  </si>
  <si>
    <t>能　　都</t>
  </si>
  <si>
    <t>加　　賀</t>
  </si>
  <si>
    <t>羽　　咋</t>
  </si>
  <si>
    <t>穴　　水</t>
  </si>
  <si>
    <t>（２）　　月　別　、　安　定　所　別　日　雇　就　労　状　況</t>
  </si>
  <si>
    <t>98　　賃金指数及び雇用指数　（総数）（昭和47～51年）</t>
  </si>
  <si>
    <t>総　数
(サービス業含む)</t>
  </si>
  <si>
    <t>総　数
(サービス業除く)</t>
  </si>
  <si>
    <t>消 費 者　物価指数</t>
  </si>
  <si>
    <t>注　　「実質賃金指数」は「名目賃金指数」を「消費者物価指数」で除したものである。</t>
  </si>
  <si>
    <t>99　　産 業 別 名 目 賃 金 指 数　（昭和47～51年）</t>
  </si>
  <si>
    <t>総　数
(サービス業除く)</t>
  </si>
  <si>
    <t>建 設 業</t>
  </si>
  <si>
    <t>製 造 業</t>
  </si>
  <si>
    <t>卸 売 ・　　小 売 業</t>
  </si>
  <si>
    <t>金 融 ・　　保 険 業</t>
  </si>
  <si>
    <t>運 輸 ・　　通 信 業</t>
  </si>
  <si>
    <t>電気ガス水 道 業</t>
  </si>
  <si>
    <t>サービ　ス　業</t>
  </si>
  <si>
    <t>100　　産　　業　　別　　毎　　月　　平　　均　　現　　金　　給　　与　　額　（昭和50・51年）</t>
  </si>
  <si>
    <t>　本表以下105表までは、鉱業、不動産業は調査対象事業所が少なく公表していないが、調査産業計には含まれている。また、表中の「その他の製造業」には、製造業中分類の、22,23,24,26,31,32,36を、「その他のサービス業」には、サービス業中分類の80,81,82,84,85,86,87,89,92,93をそれぞれ一括集計している。</t>
  </si>
  <si>
    <t>（１）　　平　　　　　　　　　　　　　　　　　　　　　　　　　　　　　　均</t>
  </si>
  <si>
    <t>電　気・ガ　ス・水　道・熱供給業</t>
  </si>
  <si>
    <t>出　版・印　刷・同関連産業</t>
  </si>
  <si>
    <t>窯　業・土石製品製造業</t>
  </si>
  <si>
    <t>衣　服・その他の繊維製品製造業</t>
  </si>
  <si>
    <t>平　　均</t>
  </si>
  <si>
    <t>１　　月</t>
  </si>
  <si>
    <t>２　　月</t>
  </si>
  <si>
    <t>３　　月</t>
  </si>
  <si>
    <t>４　　月</t>
  </si>
  <si>
    <t>５　　月</t>
  </si>
  <si>
    <t>６　　月</t>
  </si>
  <si>
    <t>７　　月</t>
  </si>
  <si>
    <t>８　　月</t>
  </si>
  <si>
    <t>９　　月</t>
  </si>
  <si>
    <t>10　　月</t>
  </si>
  <si>
    <t>11　　月</t>
  </si>
  <si>
    <t>12　　月</t>
  </si>
  <si>
    <t>産　　業　　別　　毎　　月　　平　　均　　現　　金　　給　　与　　額　（昭和50・51年）（つづき）</t>
  </si>
  <si>
    <t>（２）　　男</t>
  </si>
  <si>
    <t>（３）　　女</t>
  </si>
  <si>
    <t>101　　産　　業　　別　　毎　　月　　平　　均　　出　　勤　　日　　数　（昭和50・51年）</t>
  </si>
  <si>
    <t>102　　産　 業　 別　 毎　 月　 平　 均　 実　 労　 働　 時　 間　 数　（昭和50・51年）</t>
  </si>
  <si>
    <t>旅館その他の宿泊所</t>
  </si>
  <si>
    <t>103　　産　 業　 別　 毎　 月　 推　 計　 常　 用　 労　 働　 者　 数　（昭和50・51年）</t>
  </si>
  <si>
    <t>年次及び産業別</t>
  </si>
  <si>
    <t>105　　産 業 別 臨 時 及 び 日 雇 労 働 者 の 毎 月 推 計 延 人 員　（昭和50・51年）</t>
  </si>
  <si>
    <t>104　　産 業 別 臨 時 及 び 日 雇 労 働 者 の １ 人 １ 日 平 均 現 金 給 与 額　（昭和50・51年）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</si>
</sst>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
    <numFmt numFmtId="180" formatCode="0;&quot;△ &quot;0"/>
    <numFmt numFmtId="181" formatCode="0.0;&quot;△ &quot;0.0"/>
    <numFmt numFmtId="182" formatCode="#,##0_);[Red]\(#,##0\)"/>
    <numFmt numFmtId="183" formatCode="#,##0.0"/>
    <numFmt numFmtId="184" formatCode="#,##0.0_);[Red]\(#,##0.0\)"/>
    <numFmt numFmtId="185" formatCode="#,##0;&quot;△ &quot;#,##0"/>
    <numFmt numFmtId="186" formatCode="#,##0.0;&quot;△ &quot;#,##0.0"/>
    <numFmt numFmtId="187" formatCode="_ * #,##0_ ;_ * \-#,##0_ ;_ * &quot;―&quot;_ ;_ @_ "/>
    <numFmt numFmtId="188" formatCode="#,##0_ "/>
    <numFmt numFmtId="189" formatCode="_ * #,##0_ ;_ * \-#,##0_ ;_ * &quot;0&quot;_ ;_ @_ "/>
    <numFmt numFmtId="190" formatCode="#,##0;[Red]#,##0"/>
    <numFmt numFmtId="191" formatCode="#,##0.0;[Red]#,##0.0"/>
  </numFmts>
  <fonts count="62">
    <font>
      <sz val="11"/>
      <name val="ＭＳ Ｐゴシック"/>
      <family val="3"/>
    </font>
    <font>
      <sz val="6"/>
      <name val="ＭＳ Ｐゴシック"/>
      <family val="3"/>
    </font>
    <font>
      <b/>
      <sz val="11"/>
      <name val="ＭＳ Ｐゴシック"/>
      <family val="3"/>
    </font>
    <font>
      <sz val="11"/>
      <name val="ＭＳ 明朝"/>
      <family val="1"/>
    </font>
    <font>
      <sz val="11"/>
      <name val="ＭＳ ゴシック"/>
      <family val="3"/>
    </font>
    <font>
      <sz val="14"/>
      <name val="ＭＳ ゴシック"/>
      <family val="3"/>
    </font>
    <font>
      <sz val="12"/>
      <name val="ＭＳ Ｐゴシック"/>
      <family val="3"/>
    </font>
    <font>
      <sz val="12"/>
      <name val="ＭＳ 明朝"/>
      <family val="1"/>
    </font>
    <font>
      <b/>
      <sz val="12"/>
      <name val="ＭＳ 明朝"/>
      <family val="1"/>
    </font>
    <font>
      <sz val="12"/>
      <color indexed="12"/>
      <name val="ＭＳ 明朝"/>
      <family val="1"/>
    </font>
    <font>
      <sz val="6"/>
      <name val="ＭＳ Ｐ明朝"/>
      <family val="1"/>
    </font>
    <font>
      <b/>
      <sz val="14"/>
      <name val="ＭＳ 明朝"/>
      <family val="1"/>
    </font>
    <font>
      <b/>
      <sz val="12"/>
      <name val="ＭＳ ゴシック"/>
      <family val="3"/>
    </font>
    <font>
      <b/>
      <sz val="12"/>
      <color indexed="56"/>
      <name val="ＭＳ ゴシック"/>
      <family val="3"/>
    </font>
    <font>
      <b/>
      <sz val="12"/>
      <color indexed="56"/>
      <name val="ＭＳ 明朝"/>
      <family val="1"/>
    </font>
    <font>
      <sz val="12"/>
      <color indexed="56"/>
      <name val="ＭＳ 明朝"/>
      <family val="1"/>
    </font>
    <font>
      <sz val="10"/>
      <name val="ＭＳ 明朝"/>
      <family val="1"/>
    </font>
    <font>
      <sz val="12"/>
      <color indexed="8"/>
      <name val="ＭＳ 明朝"/>
      <family val="1"/>
    </font>
    <font>
      <sz val="14"/>
      <name val="ＭＳ Ｐゴシック"/>
      <family val="3"/>
    </font>
    <font>
      <sz val="12"/>
      <color indexed="56"/>
      <name val="ＭＳ ゴシック"/>
      <family val="3"/>
    </font>
    <font>
      <sz val="6"/>
      <name val="ＭＳ 明朝"/>
      <family val="1"/>
    </font>
    <font>
      <sz val="14"/>
      <name val="ＭＳ 明朝"/>
      <family val="1"/>
    </font>
    <font>
      <sz val="12"/>
      <color indexed="9"/>
      <name val="ＭＳ 明朝"/>
      <family val="1"/>
    </font>
    <font>
      <b/>
      <sz val="12"/>
      <color indexed="9"/>
      <name val="ＭＳ 明朝"/>
      <family val="1"/>
    </font>
    <font>
      <b/>
      <sz val="16"/>
      <name val="ＭＳ ゴシック"/>
      <family val="3"/>
    </font>
    <font>
      <b/>
      <sz val="12"/>
      <color indexed="9"/>
      <name val="ＭＳ ゴシック"/>
      <family val="3"/>
    </font>
    <font>
      <b/>
      <sz val="12"/>
      <color indexed="8"/>
      <name val="ＭＳ ゴシック"/>
      <family val="3"/>
    </font>
    <font>
      <b/>
      <sz val="11"/>
      <name val="ＭＳ ゴシック"/>
      <family val="3"/>
    </font>
    <font>
      <sz val="12"/>
      <color indexed="8"/>
      <name val="ＭＳ Ｐゴシック"/>
      <family val="3"/>
    </font>
    <font>
      <sz val="12"/>
      <color indexed="9"/>
      <name val="ＭＳ Ｐゴシック"/>
      <family val="3"/>
    </font>
    <font>
      <sz val="18"/>
      <color indexed="54"/>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style="thin">
        <color indexed="8"/>
      </left>
      <right>
        <color indexed="63"/>
      </right>
      <top style="thin">
        <color indexed="8"/>
      </top>
      <bottom style="thin">
        <color indexed="8"/>
      </bottom>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right>
        <color indexed="63"/>
      </right>
      <top style="thin"/>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style="thin"/>
      <right style="thin"/>
      <top style="thin">
        <color indexed="8"/>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medium"/>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style="thin"/>
      <right style="thin"/>
      <top style="medium"/>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553">
    <xf numFmtId="0" fontId="0" fillId="0" borderId="0" xfId="0" applyAlignment="1">
      <alignment/>
    </xf>
    <xf numFmtId="0" fontId="0" fillId="0" borderId="0" xfId="0"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3" fillId="0" borderId="0" xfId="0" applyFont="1" applyFill="1" applyAlignment="1">
      <alignment vertical="top"/>
    </xf>
    <xf numFmtId="0" fontId="3" fillId="0" borderId="0" xfId="0" applyFont="1" applyFill="1" applyAlignment="1">
      <alignment horizontal="right" vertical="top"/>
    </xf>
    <xf numFmtId="0" fontId="5"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7" fillId="0" borderId="0" xfId="0" applyFont="1" applyFill="1" applyAlignment="1">
      <alignment vertical="center"/>
    </xf>
    <xf numFmtId="0" fontId="7" fillId="0"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Continuous" vertical="center"/>
      <protection/>
    </xf>
    <xf numFmtId="0" fontId="7" fillId="0" borderId="13" xfId="0" applyFont="1" applyFill="1" applyBorder="1" applyAlignment="1" applyProtection="1">
      <alignment vertical="center"/>
      <protection/>
    </xf>
    <xf numFmtId="0" fontId="7" fillId="0" borderId="13"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38" fontId="15" fillId="0" borderId="0" xfId="48" applyFont="1" applyFill="1" applyBorder="1" applyAlignment="1" applyProtection="1">
      <alignment horizontal="center" vertical="center"/>
      <protection/>
    </xf>
    <xf numFmtId="177" fontId="15" fillId="0" borderId="0" xfId="48"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7" fillId="0" borderId="0" xfId="0" applyFont="1" applyFill="1" applyBorder="1" applyAlignment="1" applyProtection="1">
      <alignment horizontal="distributed" vertical="center"/>
      <protection/>
    </xf>
    <xf numFmtId="37" fontId="15" fillId="0" borderId="0" xfId="0" applyNumberFormat="1" applyFont="1" applyFill="1" applyBorder="1" applyAlignment="1" applyProtection="1">
      <alignment vertical="center"/>
      <protection/>
    </xf>
    <xf numFmtId="0" fontId="7" fillId="0" borderId="14" xfId="0" applyFont="1" applyFill="1" applyBorder="1" applyAlignment="1" applyProtection="1">
      <alignment horizontal="distributed" vertical="center"/>
      <protection/>
    </xf>
    <xf numFmtId="37" fontId="7" fillId="0" borderId="15" xfId="0"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37" fontId="7" fillId="0" borderId="0" xfId="0" applyNumberFormat="1" applyFont="1" applyFill="1" applyAlignment="1" applyProtection="1">
      <alignment vertical="center"/>
      <protection/>
    </xf>
    <xf numFmtId="0" fontId="7" fillId="0" borderId="0" xfId="0" applyFont="1" applyFill="1" applyAlignment="1">
      <alignment horizontal="right" vertical="center"/>
    </xf>
    <xf numFmtId="0" fontId="9" fillId="0" borderId="0" xfId="0" applyFont="1" applyFill="1" applyBorder="1" applyAlignment="1" applyProtection="1">
      <alignment horizontal="center" vertical="center"/>
      <protection/>
    </xf>
    <xf numFmtId="181" fontId="9" fillId="0" borderId="0" xfId="48" applyNumberFormat="1" applyFont="1" applyFill="1" applyAlignment="1" applyProtection="1">
      <alignment vertical="center"/>
      <protection/>
    </xf>
    <xf numFmtId="181" fontId="15" fillId="0" borderId="0" xfId="0" applyNumberFormat="1" applyFont="1" applyFill="1" applyBorder="1" applyAlignment="1" applyProtection="1">
      <alignment horizontal="center" vertical="center"/>
      <protection/>
    </xf>
    <xf numFmtId="180" fontId="9" fillId="0" borderId="0" xfId="48" applyNumberFormat="1" applyFont="1" applyFill="1" applyAlignment="1" applyProtection="1">
      <alignment horizontal="right" vertical="center"/>
      <protection/>
    </xf>
    <xf numFmtId="0" fontId="7" fillId="0" borderId="16" xfId="0" applyFont="1" applyFill="1" applyBorder="1" applyAlignment="1" applyProtection="1">
      <alignment horizontal="center" vertical="center" shrinkToFit="1"/>
      <protection/>
    </xf>
    <xf numFmtId="37" fontId="9"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7" xfId="0" applyFont="1" applyFill="1" applyBorder="1" applyAlignment="1" applyProtection="1">
      <alignment vertical="center"/>
      <protection/>
    </xf>
    <xf numFmtId="38" fontId="7" fillId="0" borderId="0" xfId="48" applyFont="1" applyFill="1" applyBorder="1" applyAlignment="1" applyProtection="1">
      <alignment horizontal="right" vertical="center"/>
      <protection/>
    </xf>
    <xf numFmtId="38" fontId="7" fillId="0" borderId="0" xfId="48" applyFont="1" applyFill="1" applyAlignment="1" applyProtection="1">
      <alignment horizontal="right" vertical="center"/>
      <protection/>
    </xf>
    <xf numFmtId="0" fontId="7" fillId="0" borderId="18" xfId="0" applyFont="1" applyFill="1" applyBorder="1" applyAlignment="1" applyProtection="1">
      <alignment vertical="center"/>
      <protection/>
    </xf>
    <xf numFmtId="0" fontId="7" fillId="0" borderId="18" xfId="0" applyFont="1" applyFill="1" applyBorder="1" applyAlignment="1" applyProtection="1">
      <alignment horizontal="centerContinuous" vertical="center"/>
      <protection/>
    </xf>
    <xf numFmtId="0" fontId="7" fillId="0" borderId="19" xfId="0" applyFont="1" applyFill="1" applyBorder="1" applyAlignment="1" applyProtection="1">
      <alignment horizontal="center" vertical="center" shrinkToFit="1"/>
      <protection/>
    </xf>
    <xf numFmtId="0" fontId="7" fillId="0" borderId="12"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7" fillId="0" borderId="0" xfId="0" applyFont="1" applyFill="1" applyBorder="1" applyAlignment="1">
      <alignment horizontal="center" vertical="center"/>
    </xf>
    <xf numFmtId="37" fontId="14"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vertical="center"/>
      <protection/>
    </xf>
    <xf numFmtId="0" fontId="7" fillId="0" borderId="12" xfId="0" applyFont="1" applyFill="1" applyBorder="1" applyAlignment="1" applyProtection="1">
      <alignment horizontal="centerContinuous" vertical="center"/>
      <protection/>
    </xf>
    <xf numFmtId="0" fontId="7"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0" xfId="0" applyFont="1" applyFill="1" applyBorder="1" applyAlignment="1" applyProtection="1">
      <alignment horizontal="distributed" vertical="center"/>
      <protection/>
    </xf>
    <xf numFmtId="0" fontId="7" fillId="0" borderId="11" xfId="0" applyFont="1" applyFill="1" applyBorder="1" applyAlignment="1" applyProtection="1">
      <alignment horizontal="distributed" vertical="center"/>
      <protection/>
    </xf>
    <xf numFmtId="0" fontId="7" fillId="0" borderId="21" xfId="0" applyFont="1" applyFill="1" applyBorder="1" applyAlignment="1" applyProtection="1">
      <alignment horizontal="distributed" vertical="center"/>
      <protection/>
    </xf>
    <xf numFmtId="0" fontId="7" fillId="0" borderId="0" xfId="0" applyFont="1" applyBorder="1" applyAlignment="1">
      <alignment horizontal="center" vertical="center"/>
    </xf>
    <xf numFmtId="37" fontId="7" fillId="0" borderId="0" xfId="0" applyNumberFormat="1" applyFont="1" applyBorder="1" applyAlignment="1">
      <alignment vertical="center"/>
    </xf>
    <xf numFmtId="37" fontId="7" fillId="0" borderId="0" xfId="0" applyNumberFormat="1" applyFont="1" applyBorder="1" applyAlignment="1">
      <alignment horizontal="right" vertical="center"/>
    </xf>
    <xf numFmtId="37" fontId="7" fillId="0" borderId="0" xfId="0" applyNumberFormat="1"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7" fillId="0" borderId="0" xfId="0" applyFont="1" applyFill="1" applyBorder="1" applyAlignment="1" applyProtection="1" quotePrefix="1">
      <alignment horizontal="right" vertical="center"/>
      <protection/>
    </xf>
    <xf numFmtId="2" fontId="19"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2" fontId="13" fillId="0" borderId="0" xfId="0" applyNumberFormat="1" applyFont="1" applyFill="1" applyBorder="1" applyAlignment="1" applyProtection="1">
      <alignment vertical="center"/>
      <protection/>
    </xf>
    <xf numFmtId="2" fontId="15" fillId="0" borderId="0" xfId="0" applyNumberFormat="1" applyFont="1" applyFill="1" applyBorder="1" applyAlignment="1" applyProtection="1">
      <alignment vertical="center"/>
      <protection/>
    </xf>
    <xf numFmtId="38" fontId="7" fillId="0" borderId="0" xfId="0" applyNumberFormat="1"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wrapText="1"/>
      <protection/>
    </xf>
    <xf numFmtId="0" fontId="7" fillId="0" borderId="18" xfId="0" applyFont="1" applyFill="1" applyBorder="1" applyAlignment="1">
      <alignment vertical="center"/>
    </xf>
    <xf numFmtId="0" fontId="7" fillId="0" borderId="14" xfId="0" applyFont="1" applyFill="1" applyBorder="1" applyAlignment="1" applyProtection="1">
      <alignment horizontal="distributed" vertical="center"/>
      <protection/>
    </xf>
    <xf numFmtId="0" fontId="7" fillId="0" borderId="16" xfId="0" applyFont="1" applyFill="1" applyBorder="1" applyAlignment="1" applyProtection="1">
      <alignment horizontal="distributed" vertical="center"/>
      <protection/>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left" vertical="center"/>
    </xf>
    <xf numFmtId="0" fontId="3" fillId="0" borderId="0" xfId="0" applyFont="1" applyFill="1" applyAlignment="1">
      <alignment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right"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2" fillId="0" borderId="25" xfId="0" applyFont="1" applyFill="1" applyBorder="1" applyAlignment="1">
      <alignment horizontal="distributed" vertical="center"/>
    </xf>
    <xf numFmtId="37" fontId="7" fillId="0" borderId="0" xfId="0" applyNumberFormat="1" applyFont="1" applyFill="1" applyAlignment="1" applyProtection="1">
      <alignment horizontal="right" vertical="center"/>
      <protection/>
    </xf>
    <xf numFmtId="0" fontId="2" fillId="0" borderId="0" xfId="0" applyFont="1" applyAlignment="1">
      <alignment vertical="center"/>
    </xf>
    <xf numFmtId="3" fontId="7" fillId="0" borderId="0" xfId="0" applyNumberFormat="1" applyFont="1" applyFill="1" applyBorder="1" applyAlignment="1" applyProtection="1">
      <alignment horizontal="right" vertical="center"/>
      <protection/>
    </xf>
    <xf numFmtId="3" fontId="7" fillId="0" borderId="26" xfId="0" applyNumberFormat="1" applyFont="1" applyBorder="1" applyAlignment="1">
      <alignment horizontal="right" vertical="center"/>
    </xf>
    <xf numFmtId="183" fontId="7" fillId="0" borderId="26" xfId="0" applyNumberFormat="1" applyFont="1" applyBorder="1" applyAlignment="1">
      <alignment horizontal="right" vertical="center"/>
    </xf>
    <xf numFmtId="3" fontId="7" fillId="0" borderId="27" xfId="0" applyNumberFormat="1" applyFont="1" applyBorder="1" applyAlignment="1">
      <alignment horizontal="right" vertical="center"/>
    </xf>
    <xf numFmtId="0" fontId="7" fillId="0" borderId="0" xfId="0" applyFont="1" applyBorder="1" applyAlignment="1">
      <alignment horizontal="right" vertical="center"/>
    </xf>
    <xf numFmtId="0" fontId="7" fillId="0" borderId="12"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12" xfId="0" applyFont="1" applyBorder="1" applyAlignment="1">
      <alignment horizontal="center" vertical="center"/>
    </xf>
    <xf numFmtId="0" fontId="7" fillId="0" borderId="12" xfId="0" applyFont="1" applyBorder="1" applyAlignment="1">
      <alignment horizontal="center" vertical="center"/>
    </xf>
    <xf numFmtId="0" fontId="23" fillId="0" borderId="0" xfId="0" applyFont="1" applyBorder="1" applyAlignment="1">
      <alignment horizontal="center" vertical="center"/>
    </xf>
    <xf numFmtId="0" fontId="22" fillId="0" borderId="12" xfId="0" applyFont="1" applyBorder="1" applyAlignment="1">
      <alignment horizontal="distributed" vertical="center"/>
    </xf>
    <xf numFmtId="0" fontId="7" fillId="0" borderId="12" xfId="0" applyFont="1" applyBorder="1" applyAlignment="1">
      <alignment horizontal="distributed" vertical="center"/>
    </xf>
    <xf numFmtId="37" fontId="7" fillId="0" borderId="28" xfId="0" applyNumberFormat="1" applyFont="1" applyFill="1" applyBorder="1" applyAlignment="1" applyProtection="1">
      <alignment vertical="center"/>
      <protection/>
    </xf>
    <xf numFmtId="37" fontId="7" fillId="0" borderId="13" xfId="0" applyNumberFormat="1"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Continuous" vertical="center"/>
      <protection/>
    </xf>
    <xf numFmtId="0" fontId="7" fillId="0" borderId="17" xfId="0" applyFont="1" applyFill="1" applyBorder="1" applyAlignment="1">
      <alignment vertical="center"/>
    </xf>
    <xf numFmtId="0" fontId="7" fillId="0" borderId="29" xfId="0" applyFont="1" applyFill="1" applyBorder="1" applyAlignment="1">
      <alignment vertical="center"/>
    </xf>
    <xf numFmtId="0" fontId="7" fillId="0" borderId="29" xfId="0" applyFont="1" applyFill="1" applyBorder="1" applyAlignment="1">
      <alignment horizontal="right" vertical="center"/>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vertical="center"/>
      <protection/>
    </xf>
    <xf numFmtId="0" fontId="7" fillId="0" borderId="20" xfId="0" applyFont="1" applyFill="1" applyBorder="1" applyAlignment="1" applyProtection="1">
      <alignment horizontal="center" vertical="center"/>
      <protection/>
    </xf>
    <xf numFmtId="0" fontId="7" fillId="0" borderId="31" xfId="0" applyFont="1" applyBorder="1" applyAlignment="1">
      <alignment horizontal="distributed" vertical="center"/>
    </xf>
    <xf numFmtId="0" fontId="7" fillId="0" borderId="12" xfId="0" applyFont="1" applyBorder="1" applyAlignment="1">
      <alignment horizontal="right" vertical="center"/>
    </xf>
    <xf numFmtId="0" fontId="7" fillId="0" borderId="0" xfId="0" applyFont="1" applyBorder="1" applyAlignment="1">
      <alignment vertical="center"/>
    </xf>
    <xf numFmtId="0" fontId="22" fillId="0" borderId="0" xfId="0" applyFont="1" applyAlignment="1">
      <alignment horizontal="distributed" vertical="center"/>
    </xf>
    <xf numFmtId="0" fontId="7" fillId="0" borderId="0" xfId="0" applyFont="1" applyAlignment="1">
      <alignment horizontal="distributed" vertical="center"/>
    </xf>
    <xf numFmtId="38" fontId="8" fillId="0" borderId="0" xfId="48" applyFont="1" applyAlignment="1">
      <alignment vertical="center"/>
    </xf>
    <xf numFmtId="0" fontId="7" fillId="0" borderId="32" xfId="60" applyFont="1" applyBorder="1" applyAlignment="1">
      <alignment horizontal="center" vertical="center"/>
      <protection/>
    </xf>
    <xf numFmtId="0" fontId="7" fillId="0" borderId="33" xfId="60" applyFont="1" applyBorder="1" applyAlignment="1">
      <alignment horizontal="center" vertical="center"/>
      <protection/>
    </xf>
    <xf numFmtId="38" fontId="7" fillId="0" borderId="0" xfId="48" applyFont="1" applyAlignment="1">
      <alignment vertical="center"/>
    </xf>
    <xf numFmtId="0" fontId="7" fillId="0" borderId="12" xfId="60" applyFont="1" applyBorder="1" applyAlignment="1">
      <alignment horizontal="distributed" vertical="center"/>
      <protection/>
    </xf>
    <xf numFmtId="38" fontId="7" fillId="0" borderId="17" xfId="48" applyFont="1" applyBorder="1" applyAlignment="1">
      <alignment vertical="center"/>
    </xf>
    <xf numFmtId="177" fontId="7" fillId="0" borderId="0" xfId="48" applyNumberFormat="1" applyFont="1" applyAlignment="1">
      <alignment vertical="center"/>
    </xf>
    <xf numFmtId="177" fontId="8" fillId="0" borderId="0" xfId="48" applyNumberFormat="1" applyFont="1" applyAlignment="1">
      <alignment vertical="center"/>
    </xf>
    <xf numFmtId="177" fontId="7" fillId="0" borderId="17" xfId="48" applyNumberFormat="1" applyFont="1" applyBorder="1" applyAlignment="1">
      <alignment vertical="center"/>
    </xf>
    <xf numFmtId="0" fontId="7" fillId="0" borderId="15" xfId="0" applyFont="1" applyFill="1" applyBorder="1" applyAlignment="1">
      <alignment horizontal="center" vertical="center" wrapText="1"/>
    </xf>
    <xf numFmtId="185" fontId="9" fillId="0" borderId="0" xfId="48" applyNumberFormat="1" applyFont="1" applyFill="1" applyAlignment="1" applyProtection="1">
      <alignment vertical="center"/>
      <protection/>
    </xf>
    <xf numFmtId="3" fontId="7" fillId="0" borderId="29" xfId="0" applyNumberFormat="1" applyFont="1" applyBorder="1" applyAlignment="1">
      <alignment horizontal="right" vertical="center"/>
    </xf>
    <xf numFmtId="3"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38" fontId="7" fillId="0" borderId="0" xfId="48" applyFont="1" applyBorder="1" applyAlignment="1">
      <alignment horizontal="right" vertical="center"/>
    </xf>
    <xf numFmtId="0" fontId="7" fillId="0" borderId="17" xfId="0" applyFont="1" applyBorder="1" applyAlignment="1">
      <alignment horizontal="distributed" vertical="center"/>
    </xf>
    <xf numFmtId="38" fontId="7" fillId="0" borderId="17" xfId="48" applyFont="1" applyBorder="1" applyAlignment="1">
      <alignment horizontal="right" vertical="center"/>
    </xf>
    <xf numFmtId="38" fontId="7" fillId="0" borderId="0" xfId="48" applyNumberFormat="1" applyFont="1" applyAlignment="1">
      <alignment vertical="center"/>
    </xf>
    <xf numFmtId="38" fontId="7" fillId="0" borderId="17" xfId="48" applyNumberFormat="1" applyFont="1" applyBorder="1" applyAlignment="1">
      <alignment vertical="center"/>
    </xf>
    <xf numFmtId="38" fontId="7" fillId="0" borderId="0" xfId="48" applyFont="1" applyFill="1" applyAlignment="1">
      <alignment vertical="center"/>
    </xf>
    <xf numFmtId="0" fontId="7" fillId="0" borderId="0" xfId="0" applyFont="1" applyAlignment="1">
      <alignment vertical="top"/>
    </xf>
    <xf numFmtId="0" fontId="4" fillId="0" borderId="0" xfId="0" applyFont="1" applyAlignment="1">
      <alignment vertical="center"/>
    </xf>
    <xf numFmtId="0" fontId="7" fillId="0" borderId="18" xfId="0" applyFont="1" applyBorder="1" applyAlignment="1">
      <alignment vertical="center"/>
    </xf>
    <xf numFmtId="0" fontId="0" fillId="0" borderId="0" xfId="0" applyBorder="1" applyAlignment="1">
      <alignment vertical="center"/>
    </xf>
    <xf numFmtId="0" fontId="7" fillId="0" borderId="0" xfId="0" applyFont="1" applyAlignment="1">
      <alignment vertical="center"/>
    </xf>
    <xf numFmtId="0" fontId="0" fillId="0" borderId="0" xfId="0" applyAlignment="1">
      <alignment vertical="center" wrapText="1"/>
    </xf>
    <xf numFmtId="186" fontId="7" fillId="0" borderId="0" xfId="48" applyNumberFormat="1" applyFont="1" applyAlignment="1">
      <alignment vertical="center"/>
    </xf>
    <xf numFmtId="185" fontId="7" fillId="0" borderId="0" xfId="48" applyNumberFormat="1" applyFont="1" applyAlignment="1">
      <alignment vertical="center"/>
    </xf>
    <xf numFmtId="186" fontId="7" fillId="0" borderId="0" xfId="48" applyNumberFormat="1" applyFont="1" applyAlignment="1">
      <alignment horizontal="left" vertical="center"/>
    </xf>
    <xf numFmtId="186" fontId="7" fillId="0" borderId="0" xfId="48" applyNumberFormat="1" applyFont="1" applyAlignment="1">
      <alignment horizontal="right" vertical="center"/>
    </xf>
    <xf numFmtId="177" fontId="7" fillId="0" borderId="0" xfId="48" applyNumberFormat="1" applyFont="1" applyBorder="1" applyAlignment="1">
      <alignment vertical="center"/>
    </xf>
    <xf numFmtId="186" fontId="7" fillId="0" borderId="0" xfId="48" applyNumberFormat="1" applyFont="1" applyBorder="1" applyAlignment="1">
      <alignment horizontal="right" vertical="center"/>
    </xf>
    <xf numFmtId="185" fontId="7" fillId="0" borderId="0" xfId="48" applyNumberFormat="1" applyFont="1" applyBorder="1" applyAlignment="1">
      <alignment vertical="center"/>
    </xf>
    <xf numFmtId="185" fontId="7" fillId="0" borderId="17" xfId="48" applyNumberFormat="1" applyFont="1" applyBorder="1" applyAlignment="1">
      <alignment vertical="center"/>
    </xf>
    <xf numFmtId="186" fontId="7" fillId="0" borderId="17" xfId="48" applyNumberFormat="1" applyFont="1" applyBorder="1" applyAlignment="1">
      <alignment horizontal="right" vertical="center"/>
    </xf>
    <xf numFmtId="0" fontId="3" fillId="0" borderId="0" xfId="0" applyFont="1" applyAlignment="1">
      <alignment horizontal="right" vertical="top"/>
    </xf>
    <xf numFmtId="0" fontId="16" fillId="0" borderId="11" xfId="0" applyFont="1" applyBorder="1" applyAlignment="1">
      <alignment horizontal="center" vertical="center"/>
    </xf>
    <xf numFmtId="0" fontId="7" fillId="0" borderId="26" xfId="0" applyFont="1" applyFill="1" applyBorder="1" applyAlignment="1" applyProtection="1">
      <alignment horizontal="center" vertical="center"/>
      <protection/>
    </xf>
    <xf numFmtId="0" fontId="7" fillId="0" borderId="27" xfId="0" applyFont="1" applyFill="1" applyBorder="1" applyAlignment="1" applyProtection="1">
      <alignment horizontal="right" vertical="center"/>
      <protection/>
    </xf>
    <xf numFmtId="0" fontId="7" fillId="0" borderId="26"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34" xfId="0" applyFont="1" applyBorder="1" applyAlignment="1">
      <alignment horizontal="center" vertical="center"/>
    </xf>
    <xf numFmtId="185" fontId="12" fillId="0" borderId="0" xfId="48" applyNumberFormat="1" applyFont="1" applyFill="1" applyAlignment="1" applyProtection="1">
      <alignment vertical="center"/>
      <protection/>
    </xf>
    <xf numFmtId="181" fontId="12" fillId="0" borderId="0" xfId="48" applyNumberFormat="1" applyFont="1" applyFill="1" applyAlignment="1" applyProtection="1">
      <alignment vertical="center"/>
      <protection/>
    </xf>
    <xf numFmtId="185" fontId="12" fillId="0" borderId="0" xfId="48" applyNumberFormat="1" applyFont="1" applyFill="1" applyAlignment="1" applyProtection="1">
      <alignment horizontal="right" vertical="center"/>
      <protection/>
    </xf>
    <xf numFmtId="178" fontId="12" fillId="0" borderId="0" xfId="0" applyNumberFormat="1" applyFont="1" applyFill="1" applyAlignment="1" applyProtection="1">
      <alignment vertical="center"/>
      <protection/>
    </xf>
    <xf numFmtId="185" fontId="7" fillId="0" borderId="0" xfId="48" applyNumberFormat="1" applyFont="1" applyFill="1" applyAlignment="1" applyProtection="1">
      <alignment vertical="center"/>
      <protection/>
    </xf>
    <xf numFmtId="181" fontId="7" fillId="0" borderId="0" xfId="48" applyNumberFormat="1" applyFont="1" applyFill="1" applyAlignment="1" applyProtection="1">
      <alignment vertical="center"/>
      <protection/>
    </xf>
    <xf numFmtId="185" fontId="7" fillId="0" borderId="0" xfId="48" applyNumberFormat="1" applyFont="1" applyFill="1" applyAlignment="1" applyProtection="1">
      <alignment horizontal="right" vertical="center"/>
      <protection/>
    </xf>
    <xf numFmtId="178" fontId="7" fillId="0" borderId="0" xfId="0" applyNumberFormat="1" applyFont="1" applyFill="1" applyAlignment="1" applyProtection="1">
      <alignment vertical="center"/>
      <protection/>
    </xf>
    <xf numFmtId="180" fontId="7" fillId="0" borderId="0" xfId="48" applyNumberFormat="1" applyFont="1" applyFill="1" applyAlignment="1" applyProtection="1">
      <alignment horizontal="right" vertical="center"/>
      <protection/>
    </xf>
    <xf numFmtId="185" fontId="7" fillId="0" borderId="0" xfId="48" applyNumberFormat="1" applyFont="1" applyFill="1" applyBorder="1" applyAlignment="1" applyProtection="1">
      <alignment vertical="center"/>
      <protection/>
    </xf>
    <xf numFmtId="185" fontId="7" fillId="0" borderId="17" xfId="48" applyNumberFormat="1" applyFont="1" applyFill="1" applyBorder="1" applyAlignment="1" applyProtection="1">
      <alignment vertical="center"/>
      <protection/>
    </xf>
    <xf numFmtId="181" fontId="7" fillId="0" borderId="17" xfId="48" applyNumberFormat="1" applyFont="1" applyFill="1" applyBorder="1" applyAlignment="1" applyProtection="1">
      <alignment vertical="center"/>
      <protection/>
    </xf>
    <xf numFmtId="185" fontId="7" fillId="0" borderId="17" xfId="48" applyNumberFormat="1" applyFont="1" applyFill="1" applyBorder="1" applyAlignment="1" applyProtection="1">
      <alignment horizontal="right" vertical="center"/>
      <protection/>
    </xf>
    <xf numFmtId="178" fontId="7" fillId="0" borderId="17" xfId="0" applyNumberFormat="1" applyFont="1" applyFill="1" applyBorder="1" applyAlignment="1" applyProtection="1">
      <alignment vertical="center"/>
      <protection/>
    </xf>
    <xf numFmtId="0" fontId="7" fillId="0" borderId="20" xfId="0" applyFont="1" applyBorder="1" applyAlignment="1">
      <alignment horizontal="distributed" vertical="center"/>
    </xf>
    <xf numFmtId="0" fontId="7" fillId="0" borderId="15" xfId="0" applyFont="1" applyFill="1" applyBorder="1" applyAlignment="1">
      <alignment vertical="center"/>
    </xf>
    <xf numFmtId="37" fontId="7" fillId="0" borderId="29" xfId="0" applyNumberFormat="1" applyFont="1" applyFill="1" applyBorder="1" applyAlignment="1" applyProtection="1">
      <alignment vertical="center"/>
      <protection/>
    </xf>
    <xf numFmtId="37" fontId="12" fillId="0" borderId="15" xfId="0" applyNumberFormat="1" applyFont="1" applyFill="1" applyBorder="1" applyAlignment="1">
      <alignment vertical="center"/>
    </xf>
    <xf numFmtId="37" fontId="12" fillId="0" borderId="0" xfId="0" applyNumberFormat="1" applyFont="1" applyFill="1" applyBorder="1" applyAlignment="1">
      <alignment vertical="center"/>
    </xf>
    <xf numFmtId="37" fontId="12" fillId="0" borderId="29" xfId="0" applyNumberFormat="1" applyFont="1" applyFill="1" applyBorder="1" applyAlignment="1" applyProtection="1">
      <alignment horizontal="right" vertical="center"/>
      <protection/>
    </xf>
    <xf numFmtId="37" fontId="12" fillId="0" borderId="0" xfId="0" applyNumberFormat="1" applyFont="1" applyFill="1" applyBorder="1" applyAlignment="1" applyProtection="1">
      <alignment horizontal="right" vertical="center"/>
      <protection/>
    </xf>
    <xf numFmtId="0" fontId="0" fillId="0" borderId="18" xfId="0" applyBorder="1" applyAlignment="1">
      <alignment vertical="center"/>
    </xf>
    <xf numFmtId="0" fontId="2" fillId="0" borderId="0" xfId="0" applyFont="1" applyBorder="1" applyAlignment="1">
      <alignment vertical="center"/>
    </xf>
    <xf numFmtId="182" fontId="9" fillId="0" borderId="30" xfId="0" applyNumberFormat="1" applyFont="1" applyBorder="1" applyAlignment="1">
      <alignment horizontal="right" vertical="center"/>
    </xf>
    <xf numFmtId="182" fontId="9" fillId="0" borderId="17" xfId="0" applyNumberFormat="1" applyFont="1" applyBorder="1" applyAlignment="1">
      <alignment horizontal="right" vertical="center"/>
    </xf>
    <xf numFmtId="182" fontId="7" fillId="0" borderId="17" xfId="0" applyNumberFormat="1" applyFont="1" applyBorder="1" applyAlignment="1">
      <alignment horizontal="right" vertical="center"/>
    </xf>
    <xf numFmtId="182" fontId="0" fillId="0" borderId="17" xfId="0" applyNumberFormat="1" applyBorder="1" applyAlignment="1">
      <alignment horizontal="right" vertical="center"/>
    </xf>
    <xf numFmtId="0" fontId="7" fillId="0" borderId="31" xfId="0" applyFont="1" applyBorder="1" applyAlignment="1">
      <alignment vertical="center"/>
    </xf>
    <xf numFmtId="0" fontId="3" fillId="0" borderId="0" xfId="0" applyFont="1" applyAlignment="1">
      <alignment vertical="top"/>
    </xf>
    <xf numFmtId="190" fontId="7" fillId="0" borderId="0" xfId="0" applyNumberFormat="1" applyFont="1" applyAlignment="1">
      <alignment horizontal="right" vertical="center"/>
    </xf>
    <xf numFmtId="190" fontId="7" fillId="0" borderId="0" xfId="0" applyNumberFormat="1" applyFont="1" applyBorder="1" applyAlignment="1">
      <alignment horizontal="right" vertical="center"/>
    </xf>
    <xf numFmtId="190" fontId="7" fillId="0" borderId="0" xfId="0" applyNumberFormat="1" applyFont="1" applyFill="1" applyBorder="1" applyAlignment="1" applyProtection="1">
      <alignment horizontal="right" vertical="center"/>
      <protection/>
    </xf>
    <xf numFmtId="190" fontId="7" fillId="0" borderId="0" xfId="0" applyNumberFormat="1" applyFont="1" applyFill="1" applyBorder="1" applyAlignment="1">
      <alignment horizontal="right" vertical="center"/>
    </xf>
    <xf numFmtId="0" fontId="25" fillId="0" borderId="12" xfId="0" applyFont="1" applyBorder="1" applyAlignment="1">
      <alignment horizontal="distributed" vertical="center"/>
    </xf>
    <xf numFmtId="190" fontId="12" fillId="0" borderId="0" xfId="0" applyNumberFormat="1" applyFont="1" applyAlignment="1">
      <alignment horizontal="right" vertical="center"/>
    </xf>
    <xf numFmtId="190" fontId="12" fillId="0" borderId="0" xfId="0" applyNumberFormat="1" applyFont="1" applyBorder="1" applyAlignment="1">
      <alignment horizontal="right" vertical="center"/>
    </xf>
    <xf numFmtId="190" fontId="12" fillId="0" borderId="0" xfId="0" applyNumberFormat="1" applyFont="1" applyFill="1" applyBorder="1" applyAlignment="1" applyProtection="1">
      <alignment horizontal="right" vertical="center"/>
      <protection/>
    </xf>
    <xf numFmtId="190" fontId="7" fillId="0" borderId="17" xfId="0" applyNumberFormat="1" applyFont="1" applyBorder="1" applyAlignment="1">
      <alignment horizontal="right" vertical="center"/>
    </xf>
    <xf numFmtId="0" fontId="25" fillId="0" borderId="12" xfId="0" applyFont="1" applyBorder="1" applyAlignment="1">
      <alignment horizontal="center" vertical="center"/>
    </xf>
    <xf numFmtId="0" fontId="12" fillId="0" borderId="12" xfId="0" applyFont="1" applyBorder="1" applyAlignment="1">
      <alignment horizontal="distributed" vertical="center"/>
    </xf>
    <xf numFmtId="0" fontId="7" fillId="0" borderId="17" xfId="0" applyFont="1" applyFill="1" applyBorder="1" applyAlignment="1" applyProtection="1">
      <alignment horizontal="distributed" vertical="center"/>
      <protection/>
    </xf>
    <xf numFmtId="0" fontId="7" fillId="0" borderId="35" xfId="0" applyFont="1" applyFill="1" applyBorder="1" applyAlignment="1">
      <alignment horizontal="center" vertical="center" wrapText="1"/>
    </xf>
    <xf numFmtId="0" fontId="7" fillId="0" borderId="23" xfId="0" applyFont="1" applyBorder="1" applyAlignment="1">
      <alignment horizontal="distributed" vertical="center"/>
    </xf>
    <xf numFmtId="0" fontId="3" fillId="0" borderId="0" xfId="0" applyFont="1" applyAlignment="1">
      <alignment vertical="center"/>
    </xf>
    <xf numFmtId="0" fontId="0" fillId="0" borderId="0" xfId="0" applyAlignment="1">
      <alignment horizontal="left" vertical="center"/>
    </xf>
    <xf numFmtId="0" fontId="18" fillId="0" borderId="0" xfId="0" applyFont="1" applyAlignment="1">
      <alignment horizontal="left" vertical="center"/>
    </xf>
    <xf numFmtId="0" fontId="7" fillId="0" borderId="26" xfId="0" applyFont="1" applyBorder="1" applyAlignment="1">
      <alignment vertical="center"/>
    </xf>
    <xf numFmtId="0" fontId="7" fillId="0" borderId="0" xfId="0" applyFont="1" applyAlignment="1">
      <alignment horizontal="right" vertical="center"/>
    </xf>
    <xf numFmtId="0" fontId="0" fillId="0" borderId="17" xfId="0" applyBorder="1" applyAlignment="1">
      <alignment vertical="center"/>
    </xf>
    <xf numFmtId="3" fontId="7" fillId="0" borderId="30" xfId="0" applyNumberFormat="1" applyFont="1" applyBorder="1" applyAlignment="1">
      <alignment horizontal="right" vertical="center"/>
    </xf>
    <xf numFmtId="3" fontId="7" fillId="0" borderId="17" xfId="0" applyNumberFormat="1" applyFont="1" applyBorder="1" applyAlignment="1">
      <alignment horizontal="right" vertical="center"/>
    </xf>
    <xf numFmtId="183" fontId="7" fillId="0" borderId="17" xfId="0" applyNumberFormat="1" applyFont="1" applyBorder="1" applyAlignment="1">
      <alignment horizontal="right" vertical="center"/>
    </xf>
    <xf numFmtId="0" fontId="3" fillId="0" borderId="0" xfId="0" applyFont="1" applyAlignment="1">
      <alignment horizontal="left" vertical="center"/>
    </xf>
    <xf numFmtId="0" fontId="7" fillId="0" borderId="0" xfId="0" applyFont="1" applyAlignment="1">
      <alignment horizontal="left" vertical="center"/>
    </xf>
    <xf numFmtId="0" fontId="0" fillId="0" borderId="0" xfId="0" applyFont="1" applyAlignment="1">
      <alignment horizontal="left" vertical="center"/>
    </xf>
    <xf numFmtId="0" fontId="0" fillId="0" borderId="18" xfId="0" applyBorder="1" applyAlignment="1">
      <alignment horizontal="left" vertical="center"/>
    </xf>
    <xf numFmtId="0" fontId="7" fillId="0" borderId="17" xfId="0" applyFont="1" applyBorder="1" applyAlignment="1">
      <alignment horizontal="right" vertical="center"/>
    </xf>
    <xf numFmtId="0" fontId="7" fillId="0" borderId="20" xfId="0" applyFont="1" applyBorder="1" applyAlignment="1">
      <alignment horizontal="right" vertical="center"/>
    </xf>
    <xf numFmtId="0" fontId="7" fillId="0" borderId="30" xfId="0" applyFont="1" applyBorder="1" applyAlignment="1">
      <alignment horizontal="right" vertical="center"/>
    </xf>
    <xf numFmtId="3" fontId="12" fillId="0" borderId="29" xfId="0" applyNumberFormat="1" applyFont="1" applyBorder="1" applyAlignment="1">
      <alignment horizontal="right" vertical="center"/>
    </xf>
    <xf numFmtId="3" fontId="12" fillId="0" borderId="0" xfId="0" applyNumberFormat="1" applyFont="1" applyBorder="1" applyAlignment="1">
      <alignment horizontal="right" vertical="center"/>
    </xf>
    <xf numFmtId="183" fontId="12" fillId="0" borderId="0" xfId="0" applyNumberFormat="1" applyFont="1" applyBorder="1" applyAlignment="1">
      <alignment horizontal="right" vertical="center"/>
    </xf>
    <xf numFmtId="190" fontId="7" fillId="0" borderId="29" xfId="0" applyNumberFormat="1" applyFont="1" applyBorder="1" applyAlignment="1">
      <alignment horizontal="right" vertical="center"/>
    </xf>
    <xf numFmtId="191" fontId="7" fillId="0" borderId="0" xfId="0" applyNumberFormat="1" applyFont="1" applyBorder="1" applyAlignment="1">
      <alignment horizontal="right" vertical="center"/>
    </xf>
    <xf numFmtId="190" fontId="3" fillId="0" borderId="0" xfId="0" applyNumberFormat="1" applyFont="1" applyAlignment="1">
      <alignment horizontal="right" vertical="center"/>
    </xf>
    <xf numFmtId="190" fontId="3" fillId="0" borderId="17" xfId="0" applyNumberFormat="1" applyFont="1" applyBorder="1" applyAlignment="1">
      <alignment horizontal="right" vertical="center"/>
    </xf>
    <xf numFmtId="190" fontId="3" fillId="0" borderId="30" xfId="0" applyNumberFormat="1" applyFont="1" applyBorder="1" applyAlignment="1">
      <alignment horizontal="right" vertical="center"/>
    </xf>
    <xf numFmtId="0" fontId="27" fillId="0" borderId="36" xfId="0" applyFont="1" applyBorder="1" applyAlignment="1">
      <alignment horizontal="distributed" vertical="center"/>
    </xf>
    <xf numFmtId="190" fontId="27" fillId="0" borderId="0" xfId="0" applyNumberFormat="1" applyFont="1" applyAlignment="1">
      <alignment horizontal="right" vertical="center"/>
    </xf>
    <xf numFmtId="0" fontId="27"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horizontal="center" vertical="center"/>
    </xf>
    <xf numFmtId="190" fontId="7" fillId="0" borderId="0" xfId="48" applyNumberFormat="1" applyFont="1" applyAlignment="1">
      <alignment horizontal="right" vertical="center"/>
    </xf>
    <xf numFmtId="190" fontId="12" fillId="0" borderId="0" xfId="48" applyNumberFormat="1" applyFont="1" applyAlignment="1">
      <alignment horizontal="right" vertical="center"/>
    </xf>
    <xf numFmtId="0" fontId="7" fillId="0" borderId="14"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vertical="center"/>
    </xf>
    <xf numFmtId="38" fontId="7" fillId="0" borderId="26" xfId="48" applyFont="1" applyBorder="1" applyAlignment="1">
      <alignment vertical="center"/>
    </xf>
    <xf numFmtId="38" fontId="7" fillId="0" borderId="0" xfId="48" applyFont="1" applyBorder="1" applyAlignment="1">
      <alignment vertical="center"/>
    </xf>
    <xf numFmtId="38" fontId="7" fillId="0" borderId="0" xfId="48" applyFont="1" applyFill="1" applyBorder="1" applyAlignment="1">
      <alignment vertical="center"/>
    </xf>
    <xf numFmtId="0" fontId="7" fillId="0" borderId="12" xfId="0" applyFont="1" applyBorder="1" applyAlignment="1">
      <alignment vertical="center"/>
    </xf>
    <xf numFmtId="3" fontId="7" fillId="0" borderId="0" xfId="0" applyNumberFormat="1" applyFont="1" applyAlignment="1">
      <alignment horizontal="right" vertical="center"/>
    </xf>
    <xf numFmtId="0" fontId="7" fillId="0" borderId="17" xfId="0" applyFont="1" applyBorder="1" applyAlignment="1">
      <alignment vertical="center"/>
    </xf>
    <xf numFmtId="0" fontId="7" fillId="0" borderId="31" xfId="0" applyFont="1" applyBorder="1" applyAlignment="1">
      <alignment horizontal="right" vertical="center"/>
    </xf>
    <xf numFmtId="38" fontId="7" fillId="0" borderId="17" xfId="48" applyFont="1" applyFill="1" applyBorder="1" applyAlignment="1">
      <alignment vertical="center"/>
    </xf>
    <xf numFmtId="0" fontId="7" fillId="0" borderId="37" xfId="0" applyFont="1" applyFill="1" applyBorder="1" applyAlignment="1">
      <alignment horizontal="center" vertical="center" wrapText="1"/>
    </xf>
    <xf numFmtId="190" fontId="7" fillId="0" borderId="24" xfId="0" applyNumberFormat="1" applyFont="1" applyFill="1" applyBorder="1" applyAlignment="1" applyProtection="1">
      <alignment horizontal="right" vertical="center"/>
      <protection/>
    </xf>
    <xf numFmtId="190" fontId="7" fillId="0" borderId="25" xfId="0" applyNumberFormat="1" applyFont="1" applyFill="1" applyBorder="1" applyAlignment="1" applyProtection="1">
      <alignment horizontal="right" vertical="center"/>
      <protection/>
    </xf>
    <xf numFmtId="190" fontId="7" fillId="0" borderId="25" xfId="0" applyNumberFormat="1" applyFont="1" applyFill="1" applyBorder="1" applyAlignment="1">
      <alignment horizontal="right" vertical="center"/>
    </xf>
    <xf numFmtId="190" fontId="7" fillId="0" borderId="15" xfId="0" applyNumberFormat="1" applyFont="1" applyFill="1" applyBorder="1" applyAlignment="1" applyProtection="1">
      <alignment horizontal="right" vertical="center"/>
      <protection/>
    </xf>
    <xf numFmtId="190" fontId="7" fillId="0" borderId="29" xfId="0" applyNumberFormat="1" applyFont="1" applyFill="1" applyBorder="1" applyAlignment="1" applyProtection="1">
      <alignment horizontal="right" vertical="center"/>
      <protection/>
    </xf>
    <xf numFmtId="190" fontId="7" fillId="0" borderId="0" xfId="48" applyNumberFormat="1" applyFont="1" applyFill="1" applyBorder="1" applyAlignment="1" applyProtection="1">
      <alignment horizontal="right" vertical="center"/>
      <protection/>
    </xf>
    <xf numFmtId="190" fontId="7" fillId="0" borderId="28" xfId="0" applyNumberFormat="1" applyFont="1" applyFill="1" applyBorder="1" applyAlignment="1" applyProtection="1">
      <alignment horizontal="right" vertical="center"/>
      <protection/>
    </xf>
    <xf numFmtId="190" fontId="7" fillId="0" borderId="13" xfId="0" applyNumberFormat="1" applyFont="1" applyFill="1" applyBorder="1" applyAlignment="1" applyProtection="1">
      <alignment horizontal="right" vertical="center"/>
      <protection/>
    </xf>
    <xf numFmtId="190" fontId="7" fillId="0" borderId="13" xfId="0" applyNumberFormat="1" applyFont="1" applyFill="1" applyBorder="1" applyAlignment="1">
      <alignment horizontal="right" vertical="center"/>
    </xf>
    <xf numFmtId="0" fontId="25" fillId="0" borderId="0" xfId="0" applyFont="1" applyAlignment="1">
      <alignment horizontal="distributed" vertical="center"/>
    </xf>
    <xf numFmtId="190" fontId="12" fillId="0" borderId="15" xfId="0" applyNumberFormat="1" applyFont="1" applyFill="1" applyBorder="1" applyAlignment="1" applyProtection="1">
      <alignment horizontal="right" vertical="center"/>
      <protection/>
    </xf>
    <xf numFmtId="0" fontId="7" fillId="0" borderId="36" xfId="0" applyFont="1" applyFill="1" applyBorder="1" applyAlignment="1" applyProtection="1">
      <alignment horizontal="center" vertical="center" shrinkToFit="1"/>
      <protection/>
    </xf>
    <xf numFmtId="0" fontId="22" fillId="0" borderId="14" xfId="0" applyFont="1" applyBorder="1" applyAlignment="1">
      <alignment horizontal="distributed" vertical="center"/>
    </xf>
    <xf numFmtId="0" fontId="7" fillId="0" borderId="0" xfId="0" applyFont="1" applyBorder="1" applyAlignment="1">
      <alignment horizontal="center" vertical="center" shrinkToFit="1"/>
    </xf>
    <xf numFmtId="38" fontId="12" fillId="0" borderId="0" xfId="48" applyFont="1" applyBorder="1" applyAlignment="1">
      <alignment vertical="center"/>
    </xf>
    <xf numFmtId="38" fontId="12" fillId="0" borderId="30" xfId="48" applyFont="1" applyBorder="1" applyAlignment="1">
      <alignment vertical="center"/>
    </xf>
    <xf numFmtId="0" fontId="0" fillId="0" borderId="20" xfId="0" applyBorder="1" applyAlignment="1">
      <alignment vertical="center"/>
    </xf>
    <xf numFmtId="3" fontId="12" fillId="0" borderId="0" xfId="0" applyNumberFormat="1" applyFont="1" applyAlignment="1">
      <alignment horizontal="right" vertical="center"/>
    </xf>
    <xf numFmtId="0" fontId="16" fillId="0" borderId="12" xfId="0" applyFont="1" applyFill="1" applyBorder="1" applyAlignment="1" applyProtection="1">
      <alignment horizontal="center" vertical="center" shrinkToFit="1"/>
      <protection/>
    </xf>
    <xf numFmtId="0" fontId="3" fillId="0" borderId="0" xfId="0" applyFont="1" applyFill="1" applyAlignment="1">
      <alignment horizontal="right" vertical="center"/>
    </xf>
    <xf numFmtId="0" fontId="21" fillId="0" borderId="0" xfId="0" applyFont="1" applyAlignment="1">
      <alignment vertical="center"/>
    </xf>
    <xf numFmtId="0" fontId="8" fillId="0" borderId="0" xfId="0" applyFont="1" applyBorder="1" applyAlignment="1">
      <alignment vertical="center"/>
    </xf>
    <xf numFmtId="38" fontId="7" fillId="0" borderId="0" xfId="48" applyFont="1" applyAlignment="1">
      <alignment horizontal="right" vertical="center"/>
    </xf>
    <xf numFmtId="0" fontId="5" fillId="0" borderId="0" xfId="0" applyFont="1" applyFill="1" applyBorder="1" applyAlignment="1">
      <alignment vertical="center"/>
    </xf>
    <xf numFmtId="0" fontId="7" fillId="0" borderId="22" xfId="0" applyFont="1" applyBorder="1" applyAlignment="1">
      <alignment horizontal="left" vertical="center"/>
    </xf>
    <xf numFmtId="0" fontId="7" fillId="0" borderId="21" xfId="0" applyFont="1" applyBorder="1" applyAlignment="1">
      <alignment horizontal="distributed" vertical="center" shrinkToFit="1"/>
    </xf>
    <xf numFmtId="38" fontId="12" fillId="0" borderId="0" xfId="48" applyFont="1" applyAlignment="1">
      <alignment vertical="center"/>
    </xf>
    <xf numFmtId="190" fontId="7" fillId="0" borderId="0" xfId="0" applyNumberFormat="1" applyFont="1" applyAlignment="1">
      <alignment vertical="center"/>
    </xf>
    <xf numFmtId="190" fontId="7" fillId="0" borderId="0" xfId="0" applyNumberFormat="1" applyFont="1" applyBorder="1" applyAlignment="1">
      <alignment vertical="center"/>
    </xf>
    <xf numFmtId="191" fontId="17" fillId="0" borderId="15"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lignment horizontal="right" vertical="center"/>
    </xf>
    <xf numFmtId="191" fontId="17" fillId="0" borderId="0" xfId="0" applyNumberFormat="1" applyFont="1" applyFill="1" applyBorder="1" applyAlignment="1">
      <alignment horizontal="right" vertical="center"/>
    </xf>
    <xf numFmtId="191" fontId="17" fillId="0" borderId="29" xfId="0" applyNumberFormat="1" applyFont="1" applyFill="1" applyBorder="1" applyAlignment="1" applyProtection="1">
      <alignment horizontal="right" vertical="center"/>
      <protection/>
    </xf>
    <xf numFmtId="191" fontId="17" fillId="0" borderId="29" xfId="0" applyNumberFormat="1" applyFont="1" applyFill="1" applyBorder="1" applyAlignment="1">
      <alignment horizontal="right" vertical="center"/>
    </xf>
    <xf numFmtId="191" fontId="17" fillId="0" borderId="30" xfId="0" applyNumberFormat="1" applyFont="1" applyFill="1" applyBorder="1" applyAlignment="1">
      <alignment horizontal="right" vertical="center"/>
    </xf>
    <xf numFmtId="191" fontId="17" fillId="0" borderId="17" xfId="0" applyNumberFormat="1" applyFont="1" applyFill="1" applyBorder="1" applyAlignment="1">
      <alignment horizontal="right" vertical="center"/>
    </xf>
    <xf numFmtId="191" fontId="17" fillId="0" borderId="17" xfId="0" applyNumberFormat="1" applyFont="1" applyBorder="1" applyAlignment="1">
      <alignment horizontal="right" vertical="center"/>
    </xf>
    <xf numFmtId="191" fontId="26" fillId="0" borderId="15" xfId="0" applyNumberFormat="1" applyFont="1" applyFill="1" applyBorder="1" applyAlignment="1" applyProtection="1">
      <alignment horizontal="right" vertical="center"/>
      <protection/>
    </xf>
    <xf numFmtId="191" fontId="26" fillId="0" borderId="0" xfId="0" applyNumberFormat="1" applyFont="1" applyFill="1" applyBorder="1" applyAlignment="1" applyProtection="1">
      <alignment horizontal="right" vertical="center"/>
      <protection/>
    </xf>
    <xf numFmtId="0" fontId="3" fillId="0" borderId="0" xfId="60" applyFont="1" applyAlignment="1">
      <alignment vertical="top"/>
      <protection/>
    </xf>
    <xf numFmtId="0" fontId="3" fillId="0" borderId="0" xfId="60" applyFont="1" applyAlignment="1">
      <alignment horizontal="right" vertical="top"/>
      <protection/>
    </xf>
    <xf numFmtId="0" fontId="3" fillId="0" borderId="0" xfId="60" applyFont="1" applyAlignment="1">
      <alignment vertical="center"/>
      <protection/>
    </xf>
    <xf numFmtId="0" fontId="7" fillId="0" borderId="0" xfId="60" applyFont="1" applyAlignment="1">
      <alignment vertical="center"/>
      <protection/>
    </xf>
    <xf numFmtId="0" fontId="7" fillId="0" borderId="26" xfId="60" applyFont="1" applyBorder="1" applyAlignment="1">
      <alignment vertical="center"/>
      <protection/>
    </xf>
    <xf numFmtId="0" fontId="7" fillId="0" borderId="31" xfId="60" applyFont="1" applyBorder="1" applyAlignment="1">
      <alignment vertical="center"/>
      <protection/>
    </xf>
    <xf numFmtId="0" fontId="8" fillId="0" borderId="0" xfId="60" applyFont="1" applyAlignment="1">
      <alignment vertical="center"/>
      <protection/>
    </xf>
    <xf numFmtId="0" fontId="7" fillId="0" borderId="0" xfId="60" applyFont="1" applyBorder="1" applyAlignment="1">
      <alignment vertical="center"/>
      <protection/>
    </xf>
    <xf numFmtId="0" fontId="7" fillId="0" borderId="12" xfId="60" applyFont="1" applyBorder="1" applyAlignment="1">
      <alignment vertical="center"/>
      <protection/>
    </xf>
    <xf numFmtId="0" fontId="7" fillId="0" borderId="17" xfId="60" applyFont="1" applyBorder="1" applyAlignment="1">
      <alignment vertical="center"/>
      <protection/>
    </xf>
    <xf numFmtId="0" fontId="7" fillId="0" borderId="20" xfId="60" applyFont="1" applyBorder="1" applyAlignment="1">
      <alignment vertical="center"/>
      <protection/>
    </xf>
    <xf numFmtId="0" fontId="7" fillId="0" borderId="0" xfId="60" applyFont="1" applyAlignment="1">
      <alignment horizontal="right" vertical="center"/>
      <protection/>
    </xf>
    <xf numFmtId="177" fontId="3" fillId="0" borderId="0" xfId="60" applyNumberFormat="1" applyFont="1" applyAlignment="1">
      <alignment vertical="center"/>
      <protection/>
    </xf>
    <xf numFmtId="177" fontId="7" fillId="0" borderId="0" xfId="60" applyNumberFormat="1" applyFont="1" applyAlignment="1">
      <alignment vertical="center"/>
      <protection/>
    </xf>
    <xf numFmtId="177" fontId="12" fillId="0" borderId="0" xfId="48" applyNumberFormat="1" applyFont="1" applyAlignment="1">
      <alignment vertical="center"/>
    </xf>
    <xf numFmtId="38" fontId="12" fillId="0" borderId="0" xfId="48" applyNumberFormat="1" applyFont="1" applyAlignment="1">
      <alignment vertical="center"/>
    </xf>
    <xf numFmtId="0" fontId="24" fillId="0" borderId="0" xfId="0" applyFont="1" applyAlignment="1">
      <alignment horizontal="center" vertical="center"/>
    </xf>
    <xf numFmtId="0" fontId="11" fillId="0" borderId="0" xfId="0" applyFont="1" applyAlignment="1">
      <alignment horizontal="center" vertical="center"/>
    </xf>
    <xf numFmtId="0" fontId="7" fillId="0" borderId="0" xfId="0" applyFont="1" applyBorder="1" applyAlignment="1">
      <alignment horizontal="center" vertical="center"/>
    </xf>
    <xf numFmtId="38" fontId="7" fillId="0" borderId="0" xfId="48" applyFont="1" applyBorder="1" applyAlignment="1">
      <alignment horizontal="right" vertical="center"/>
    </xf>
    <xf numFmtId="38" fontId="12" fillId="0" borderId="26" xfId="48" applyFont="1" applyBorder="1" applyAlignment="1">
      <alignment horizontal="righ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33" xfId="0" applyFont="1"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38" fontId="7" fillId="0" borderId="17" xfId="48" applyFont="1" applyBorder="1" applyAlignment="1">
      <alignment horizontal="right" vertical="center"/>
    </xf>
    <xf numFmtId="0" fontId="7" fillId="0" borderId="42" xfId="0" applyFont="1" applyBorder="1" applyAlignment="1">
      <alignment horizontal="center" vertical="center"/>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176" fontId="7" fillId="0" borderId="0" xfId="0" applyNumberFormat="1" applyFont="1" applyBorder="1" applyAlignment="1">
      <alignment horizontal="right" vertical="center"/>
    </xf>
    <xf numFmtId="0" fontId="12" fillId="0" borderId="26" xfId="0" applyFont="1" applyBorder="1" applyAlignment="1">
      <alignment horizontal="distributed" vertical="center"/>
    </xf>
    <xf numFmtId="0" fontId="12" fillId="0" borderId="31"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7" fillId="0" borderId="17" xfId="0" applyFont="1" applyBorder="1" applyAlignment="1">
      <alignment horizontal="distributed" vertical="center"/>
    </xf>
    <xf numFmtId="0" fontId="7" fillId="0" borderId="20" xfId="0" applyFont="1" applyBorder="1" applyAlignment="1">
      <alignment horizontal="distributed" vertical="center"/>
    </xf>
    <xf numFmtId="176" fontId="7" fillId="0" borderId="17" xfId="0" applyNumberFormat="1" applyFont="1" applyBorder="1" applyAlignment="1">
      <alignment horizontal="right" vertical="center"/>
    </xf>
    <xf numFmtId="0" fontId="7" fillId="0" borderId="41"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176" fontId="7" fillId="0" borderId="29" xfId="0" applyNumberFormat="1" applyFont="1" applyBorder="1" applyAlignment="1">
      <alignment horizontal="right"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176" fontId="12" fillId="0" borderId="26" xfId="0" applyNumberFormat="1" applyFont="1" applyBorder="1" applyAlignment="1">
      <alignment horizontal="right" vertical="center"/>
    </xf>
    <xf numFmtId="0" fontId="7" fillId="0" borderId="0" xfId="0" applyFont="1" applyAlignment="1">
      <alignment horizontal="left" vertical="center" wrapText="1"/>
    </xf>
    <xf numFmtId="0" fontId="7" fillId="0" borderId="17" xfId="0" applyFont="1" applyBorder="1" applyAlignment="1">
      <alignment horizontal="center" vertical="center"/>
    </xf>
    <xf numFmtId="0" fontId="7" fillId="0" borderId="38" xfId="0" applyFont="1" applyBorder="1" applyAlignment="1">
      <alignment horizontal="distributed" vertical="center"/>
    </xf>
    <xf numFmtId="0" fontId="7" fillId="0" borderId="43" xfId="0" applyFont="1" applyBorder="1" applyAlignment="1">
      <alignment horizontal="distributed" vertical="center"/>
    </xf>
    <xf numFmtId="0" fontId="7" fillId="0" borderId="30" xfId="0" applyFont="1" applyBorder="1" applyAlignment="1">
      <alignment horizontal="distributed" vertical="center"/>
    </xf>
    <xf numFmtId="0" fontId="7" fillId="0" borderId="17" xfId="0" applyFont="1" applyBorder="1" applyAlignment="1">
      <alignment horizontal="distributed" vertical="center"/>
    </xf>
    <xf numFmtId="0" fontId="7" fillId="0" borderId="0" xfId="0" applyFont="1" applyAlignment="1">
      <alignment horizontal="center" vertical="center"/>
    </xf>
    <xf numFmtId="0" fontId="7" fillId="0" borderId="41" xfId="0" applyFont="1" applyBorder="1" applyAlignment="1">
      <alignment horizontal="distributed" vertical="center"/>
    </xf>
    <xf numFmtId="0" fontId="7" fillId="0" borderId="32" xfId="0" applyFont="1" applyBorder="1" applyAlignment="1">
      <alignment horizontal="distributed" vertical="center"/>
    </xf>
    <xf numFmtId="0" fontId="7" fillId="0" borderId="21" xfId="0" applyFont="1" applyBorder="1" applyAlignment="1">
      <alignment horizontal="distributed" vertical="center"/>
    </xf>
    <xf numFmtId="0" fontId="7" fillId="0" borderId="10" xfId="0" applyFont="1" applyBorder="1" applyAlignment="1">
      <alignment horizontal="distributed" vertical="center"/>
    </xf>
    <xf numFmtId="0" fontId="7" fillId="0" borderId="39" xfId="0" applyFont="1" applyBorder="1" applyAlignment="1">
      <alignment horizontal="distributed" vertical="center"/>
    </xf>
    <xf numFmtId="0" fontId="7" fillId="0" borderId="20" xfId="0" applyFont="1" applyBorder="1" applyAlignment="1">
      <alignment horizontal="distributed" vertical="center"/>
    </xf>
    <xf numFmtId="176" fontId="7" fillId="0" borderId="30" xfId="0" applyNumberFormat="1" applyFont="1" applyBorder="1" applyAlignment="1">
      <alignment horizontal="right" vertical="center"/>
    </xf>
    <xf numFmtId="37" fontId="7" fillId="0" borderId="15" xfId="0" applyNumberFormat="1" applyFont="1" applyFill="1" applyBorder="1" applyAlignment="1" applyProtection="1">
      <alignment horizontal="right" vertical="center"/>
      <protection/>
    </xf>
    <xf numFmtId="185" fontId="7" fillId="0" borderId="0" xfId="48" applyNumberFormat="1" applyFont="1" applyFill="1" applyAlignment="1" applyProtection="1">
      <alignment horizontal="right" vertical="center"/>
      <protection/>
    </xf>
    <xf numFmtId="181" fontId="7" fillId="0" borderId="0" xfId="48" applyNumberFormat="1" applyFont="1" applyFill="1" applyAlignment="1" applyProtection="1">
      <alignment horizontal="right" vertical="center"/>
      <protection/>
    </xf>
    <xf numFmtId="178" fontId="7" fillId="0" borderId="0" xfId="0" applyNumberFormat="1" applyFont="1" applyFill="1" applyAlignment="1" applyProtection="1">
      <alignment horizontal="right" vertical="center"/>
      <protection/>
    </xf>
    <xf numFmtId="0" fontId="7" fillId="0" borderId="44"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7" fillId="0" borderId="46" xfId="0" applyFont="1" applyFill="1" applyBorder="1" applyAlignment="1" applyProtection="1">
      <alignment horizontal="distributed" vertical="center"/>
      <protection/>
    </xf>
    <xf numFmtId="0" fontId="7" fillId="0" borderId="47"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44" xfId="0"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wrapText="1"/>
      <protection/>
    </xf>
    <xf numFmtId="0" fontId="7" fillId="0" borderId="0" xfId="0" applyFont="1" applyFill="1" applyBorder="1" applyAlignment="1" applyProtection="1">
      <alignment horizontal="distributed" vertical="center"/>
      <protection/>
    </xf>
    <xf numFmtId="0" fontId="7" fillId="0" borderId="14" xfId="0" applyFont="1" applyFill="1" applyBorder="1" applyAlignment="1" applyProtection="1">
      <alignment horizontal="distributed" vertical="center"/>
      <protection/>
    </xf>
    <xf numFmtId="0" fontId="7" fillId="0" borderId="43"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48"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46"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12" fillId="0" borderId="25" xfId="0" applyFont="1" applyFill="1" applyBorder="1" applyAlignment="1" applyProtection="1">
      <alignment horizontal="distributed" vertical="center"/>
      <protection/>
    </xf>
    <xf numFmtId="0" fontId="12" fillId="0" borderId="49" xfId="0" applyFont="1" applyBorder="1" applyAlignment="1">
      <alignment horizontal="distributed" vertical="center"/>
    </xf>
    <xf numFmtId="0" fontId="7" fillId="0" borderId="46"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7" xfId="0" applyFont="1" applyFill="1" applyBorder="1" applyAlignment="1" applyProtection="1">
      <alignment horizontal="center" vertical="center"/>
      <protection/>
    </xf>
    <xf numFmtId="0" fontId="7" fillId="0" borderId="0" xfId="0" applyFont="1" applyFill="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7" fillId="0" borderId="13" xfId="0" applyFont="1" applyFill="1" applyBorder="1" applyAlignment="1" applyProtection="1">
      <alignment horizontal="distributed" vertical="center"/>
      <protection/>
    </xf>
    <xf numFmtId="0" fontId="7" fillId="0" borderId="16" xfId="0" applyFont="1" applyFill="1" applyBorder="1" applyAlignment="1" applyProtection="1">
      <alignment horizontal="distributed" vertical="center"/>
      <protection/>
    </xf>
    <xf numFmtId="0" fontId="12" fillId="0" borderId="14" xfId="0" applyFont="1" applyFill="1" applyBorder="1" applyAlignment="1" applyProtection="1">
      <alignment horizontal="distributed" vertical="center"/>
      <protection/>
    </xf>
    <xf numFmtId="190" fontId="7" fillId="0" borderId="0" xfId="0" applyNumberFormat="1" applyFont="1" applyFill="1" applyBorder="1" applyAlignment="1" applyProtection="1">
      <alignment horizontal="center" vertical="center"/>
      <protection/>
    </xf>
    <xf numFmtId="0" fontId="7" fillId="0" borderId="23" xfId="0" applyFont="1" applyBorder="1" applyAlignment="1">
      <alignment horizontal="distributed" vertical="center"/>
    </xf>
    <xf numFmtId="0" fontId="7" fillId="0" borderId="0" xfId="0" applyFont="1" applyBorder="1" applyAlignment="1">
      <alignment horizontal="left" vertical="center" wrapText="1"/>
    </xf>
    <xf numFmtId="0" fontId="0" fillId="0" borderId="0" xfId="0" applyBorder="1" applyAlignment="1">
      <alignmen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0"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17" fillId="0" borderId="50" xfId="0"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7" fillId="0" borderId="43" xfId="0" applyFont="1" applyFill="1" applyBorder="1" applyAlignment="1" applyProtection="1">
      <alignment horizontal="distributed" vertical="center"/>
      <protection/>
    </xf>
    <xf numFmtId="0" fontId="7" fillId="0" borderId="39"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12" xfId="0" applyFont="1" applyFill="1" applyBorder="1" applyAlignment="1" applyProtection="1">
      <alignment horizontal="distributed" vertical="center"/>
      <protection/>
    </xf>
    <xf numFmtId="0" fontId="7" fillId="0" borderId="17"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7" fillId="0" borderId="26" xfId="0" applyFont="1" applyBorder="1" applyAlignment="1">
      <alignment horizontal="distributed" vertical="center"/>
    </xf>
    <xf numFmtId="0" fontId="7" fillId="0" borderId="31" xfId="0" applyFont="1" applyBorder="1" applyAlignment="1">
      <alignment horizontal="distributed" vertical="center"/>
    </xf>
    <xf numFmtId="0" fontId="22" fillId="0" borderId="0" xfId="0" applyFont="1" applyBorder="1" applyAlignment="1">
      <alignment horizontal="distributed" vertical="center"/>
    </xf>
    <xf numFmtId="0" fontId="22" fillId="0" borderId="12" xfId="0" applyFont="1" applyBorder="1" applyAlignment="1">
      <alignment horizontal="distributed" vertical="center"/>
    </xf>
    <xf numFmtId="0" fontId="25" fillId="0" borderId="0" xfId="0" applyFont="1" applyBorder="1" applyAlignment="1">
      <alignment horizontal="distributed" vertical="center"/>
    </xf>
    <xf numFmtId="0" fontId="25" fillId="0" borderId="12" xfId="0" applyFont="1" applyBorder="1" applyAlignment="1">
      <alignment horizontal="distributed" vertical="center"/>
    </xf>
    <xf numFmtId="0" fontId="7" fillId="0" borderId="23" xfId="0" applyFont="1" applyFill="1" applyBorder="1" applyAlignment="1" applyProtection="1">
      <alignment horizontal="distributed" vertical="center"/>
      <protection/>
    </xf>
    <xf numFmtId="190" fontId="7" fillId="0" borderId="0" xfId="0" applyNumberFormat="1" applyFont="1" applyFill="1" applyBorder="1" applyAlignment="1" applyProtection="1">
      <alignment horizontal="right" vertical="center"/>
      <protection/>
    </xf>
    <xf numFmtId="0" fontId="7" fillId="0" borderId="10" xfId="0" applyFont="1" applyFill="1" applyBorder="1" applyAlignment="1" applyProtection="1">
      <alignment horizontal="center" vertical="center"/>
      <protection/>
    </xf>
    <xf numFmtId="190" fontId="7" fillId="0" borderId="0" xfId="0" applyNumberFormat="1" applyFont="1" applyBorder="1" applyAlignment="1">
      <alignment horizontal="right" vertical="center"/>
    </xf>
    <xf numFmtId="0" fontId="0" fillId="0" borderId="10" xfId="0" applyBorder="1" applyAlignment="1">
      <alignment horizontal="distributed" vertical="center"/>
    </xf>
    <xf numFmtId="0" fontId="7" fillId="0" borderId="30" xfId="0" applyFont="1" applyFill="1" applyBorder="1" applyAlignment="1" applyProtection="1">
      <alignment horizontal="distributed" vertical="center"/>
      <protection/>
    </xf>
    <xf numFmtId="0" fontId="0" fillId="0" borderId="11" xfId="0" applyBorder="1" applyAlignment="1">
      <alignment horizontal="distributed" vertical="center"/>
    </xf>
    <xf numFmtId="0" fontId="7" fillId="0" borderId="12" xfId="0" applyFont="1" applyFill="1" applyBorder="1" applyAlignment="1" applyProtection="1">
      <alignment horizontal="distributed" vertical="center"/>
      <protection/>
    </xf>
    <xf numFmtId="0" fontId="7" fillId="0" borderId="17"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7" fillId="0" borderId="36" xfId="0" applyFont="1" applyFill="1" applyBorder="1" applyAlignment="1" applyProtection="1">
      <alignment horizontal="center" vertical="center"/>
      <protection/>
    </xf>
    <xf numFmtId="190" fontId="12" fillId="0" borderId="0" xfId="0" applyNumberFormat="1" applyFont="1" applyBorder="1" applyAlignment="1">
      <alignment horizontal="right" vertical="center"/>
    </xf>
    <xf numFmtId="182" fontId="9" fillId="0" borderId="17" xfId="0" applyNumberFormat="1" applyFont="1" applyBorder="1" applyAlignment="1">
      <alignment horizontal="right" vertical="center"/>
    </xf>
    <xf numFmtId="190" fontId="7" fillId="0" borderId="26" xfId="0" applyNumberFormat="1" applyFont="1" applyFill="1" applyBorder="1" applyAlignment="1" applyProtection="1">
      <alignment horizontal="right" vertical="center"/>
      <protection/>
    </xf>
    <xf numFmtId="190" fontId="12" fillId="0" borderId="0" xfId="0" applyNumberFormat="1" applyFont="1" applyFill="1" applyBorder="1" applyAlignment="1" applyProtection="1">
      <alignment horizontal="right" vertical="center"/>
      <protection/>
    </xf>
    <xf numFmtId="182" fontId="9" fillId="0" borderId="17" xfId="0" applyNumberFormat="1" applyFont="1" applyFill="1" applyBorder="1" applyAlignment="1" applyProtection="1">
      <alignment horizontal="right" vertical="center"/>
      <protection/>
    </xf>
    <xf numFmtId="0" fontId="7" fillId="0" borderId="0" xfId="0" applyFont="1" applyFill="1" applyBorder="1" applyAlignment="1">
      <alignment horizontal="center" vertical="center"/>
    </xf>
    <xf numFmtId="0" fontId="22" fillId="0" borderId="0" xfId="0" applyFont="1" applyFill="1" applyBorder="1" applyAlignment="1" applyProtection="1">
      <alignment horizontal="distributed" vertical="center"/>
      <protection/>
    </xf>
    <xf numFmtId="0" fontId="22" fillId="0" borderId="12" xfId="0" applyFont="1" applyFill="1" applyBorder="1" applyAlignment="1" applyProtection="1">
      <alignment horizontal="distributed" vertical="center"/>
      <protection/>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22" fillId="0" borderId="0" xfId="0" applyFont="1" applyFill="1" applyBorder="1" applyAlignment="1" applyProtection="1">
      <alignment horizontal="center" vertical="center"/>
      <protection/>
    </xf>
    <xf numFmtId="0" fontId="22" fillId="0" borderId="12" xfId="0" applyFont="1" applyFill="1" applyBorder="1" applyAlignment="1" applyProtection="1">
      <alignment horizontal="center" vertical="center"/>
      <protection/>
    </xf>
    <xf numFmtId="0" fontId="25" fillId="0" borderId="22" xfId="0" applyFont="1" applyBorder="1" applyAlignment="1">
      <alignment horizontal="distributed" vertical="center"/>
    </xf>
    <xf numFmtId="0" fontId="22" fillId="0" borderId="22" xfId="0" applyFont="1" applyBorder="1" applyAlignment="1">
      <alignment horizontal="distributed" vertical="center"/>
    </xf>
    <xf numFmtId="0" fontId="7" fillId="0" borderId="40" xfId="0" applyFont="1" applyBorder="1" applyAlignment="1">
      <alignment horizontal="distributed" vertical="center"/>
    </xf>
    <xf numFmtId="0" fontId="7" fillId="0" borderId="36" xfId="0"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0" xfId="0" applyFont="1" applyBorder="1" applyAlignment="1">
      <alignment horizontal="center" vertical="center"/>
    </xf>
    <xf numFmtId="0" fontId="7" fillId="0" borderId="22" xfId="0" applyFont="1" applyBorder="1" applyAlignment="1">
      <alignment horizontal="center" vertical="center"/>
    </xf>
    <xf numFmtId="0" fontId="7" fillId="0" borderId="5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2"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horizontal="center" vertical="center" textRotation="255"/>
    </xf>
    <xf numFmtId="0" fontId="6" fillId="0" borderId="0" xfId="0" applyFont="1" applyAlignment="1">
      <alignment horizontal="center" vertical="center" textRotation="255"/>
    </xf>
    <xf numFmtId="0" fontId="7" fillId="0" borderId="12" xfId="0" applyFont="1" applyBorder="1" applyAlignment="1">
      <alignment horizontal="distributed" vertical="center" shrinkToFit="1"/>
    </xf>
    <xf numFmtId="0" fontId="0" fillId="0" borderId="12" xfId="0" applyBorder="1" applyAlignment="1">
      <alignment horizontal="distributed" vertical="center"/>
    </xf>
    <xf numFmtId="0" fontId="3" fillId="0" borderId="41" xfId="0" applyFont="1" applyBorder="1" applyAlignment="1">
      <alignment horizontal="distributed" vertical="center"/>
    </xf>
    <xf numFmtId="0" fontId="3" fillId="0" borderId="32" xfId="0" applyFont="1" applyBorder="1" applyAlignment="1">
      <alignment horizontal="distributed" vertical="center"/>
    </xf>
    <xf numFmtId="0" fontId="12" fillId="0" borderId="0" xfId="0" applyFont="1" applyAlignment="1">
      <alignment horizontal="distributed" vertical="center"/>
    </xf>
    <xf numFmtId="0" fontId="7" fillId="0" borderId="43"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left" vertical="center"/>
    </xf>
    <xf numFmtId="0" fontId="7" fillId="0" borderId="20" xfId="0" applyFont="1" applyBorder="1" applyAlignment="1">
      <alignment horizontal="left" vertical="center"/>
    </xf>
    <xf numFmtId="0" fontId="7" fillId="0" borderId="10" xfId="0" applyFont="1" applyBorder="1" applyAlignment="1">
      <alignment horizontal="center" vertical="center" textRotation="255"/>
    </xf>
    <xf numFmtId="0" fontId="7" fillId="0" borderId="10" xfId="0" applyFont="1" applyBorder="1" applyAlignment="1">
      <alignment horizontal="center" vertical="distributed" textRotation="255"/>
    </xf>
    <xf numFmtId="0" fontId="7" fillId="0" borderId="10" xfId="0" applyFont="1" applyBorder="1" applyAlignment="1">
      <alignment horizontal="distributed" vertical="center" wrapText="1"/>
    </xf>
    <xf numFmtId="0" fontId="7" fillId="0" borderId="27" xfId="0" applyFont="1" applyBorder="1" applyAlignment="1">
      <alignment horizontal="center" vertical="center"/>
    </xf>
    <xf numFmtId="0" fontId="7" fillId="0" borderId="33" xfId="0" applyFont="1" applyBorder="1" applyAlignment="1">
      <alignment horizontal="center" vertical="center"/>
    </xf>
    <xf numFmtId="0" fontId="7" fillId="0" borderId="36" xfId="0" applyFont="1" applyBorder="1" applyAlignment="1">
      <alignment horizontal="center" vertical="distributed" textRotation="255"/>
    </xf>
    <xf numFmtId="0" fontId="7" fillId="0" borderId="22" xfId="0" applyFont="1" applyBorder="1" applyAlignment="1">
      <alignment horizontal="center" vertical="distributed" textRotation="255"/>
    </xf>
    <xf numFmtId="0" fontId="7" fillId="0" borderId="23" xfId="0" applyFont="1" applyBorder="1" applyAlignment="1">
      <alignment horizontal="center" vertical="distributed" textRotation="255"/>
    </xf>
    <xf numFmtId="0" fontId="7" fillId="0" borderId="27"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21" xfId="0" applyFont="1" applyBorder="1" applyAlignment="1">
      <alignment horizontal="center" vertical="distributed" textRotation="255"/>
    </xf>
    <xf numFmtId="0" fontId="22" fillId="0" borderId="17" xfId="0" applyFont="1" applyFill="1" applyBorder="1" applyAlignment="1" applyProtection="1">
      <alignment horizontal="center" vertical="center"/>
      <protection/>
    </xf>
    <xf numFmtId="0" fontId="7" fillId="0" borderId="12"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27" xfId="0" applyFont="1" applyFill="1" applyBorder="1" applyAlignment="1" applyProtection="1">
      <alignment horizontal="center" vertical="center" wrapText="1" shrinkToFit="1"/>
      <protection/>
    </xf>
    <xf numFmtId="0" fontId="7" fillId="0" borderId="26" xfId="0" applyFont="1" applyFill="1" applyBorder="1" applyAlignment="1" applyProtection="1">
      <alignment horizontal="center" vertical="center" wrapText="1" shrinkToFit="1"/>
      <protection/>
    </xf>
    <xf numFmtId="0" fontId="7" fillId="0" borderId="29" xfId="0" applyFont="1" applyFill="1" applyBorder="1" applyAlignment="1" applyProtection="1">
      <alignment horizontal="center" vertical="center" wrapText="1" shrinkToFit="1"/>
      <protection/>
    </xf>
    <xf numFmtId="0" fontId="7" fillId="0" borderId="0" xfId="0" applyFont="1" applyFill="1" applyBorder="1" applyAlignment="1" applyProtection="1">
      <alignment horizontal="center" vertical="center" wrapText="1" shrinkToFit="1"/>
      <protection/>
    </xf>
    <xf numFmtId="0" fontId="7" fillId="0" borderId="33" xfId="0" applyFont="1" applyFill="1" applyBorder="1" applyAlignment="1" applyProtection="1">
      <alignment horizontal="distributed" vertical="center"/>
      <protection/>
    </xf>
    <xf numFmtId="0" fontId="7" fillId="0" borderId="40" xfId="0" applyFont="1" applyFill="1" applyBorder="1" applyAlignment="1" applyProtection="1">
      <alignment horizontal="distributed" vertical="center"/>
      <protection/>
    </xf>
    <xf numFmtId="190" fontId="7" fillId="0" borderId="25" xfId="0" applyNumberFormat="1" applyFont="1" applyFill="1" applyBorder="1" applyAlignment="1" applyProtection="1">
      <alignment horizontal="right" vertical="center"/>
      <protection/>
    </xf>
    <xf numFmtId="0" fontId="7" fillId="0" borderId="27" xfId="0" applyFont="1" applyFill="1" applyBorder="1" applyAlignment="1" applyProtection="1">
      <alignment horizontal="center" vertical="center" shrinkToFit="1"/>
      <protection/>
    </xf>
    <xf numFmtId="0" fontId="7" fillId="0" borderId="31" xfId="0" applyFont="1" applyFill="1" applyBorder="1" applyAlignment="1" applyProtection="1">
      <alignment horizontal="center" vertical="center" shrinkToFit="1"/>
      <protection/>
    </xf>
    <xf numFmtId="0" fontId="7" fillId="0" borderId="29"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16" fillId="0" borderId="27" xfId="0" applyFont="1" applyFill="1" applyBorder="1" applyAlignment="1" applyProtection="1">
      <alignment horizontal="center" vertical="center" wrapText="1"/>
      <protection/>
    </xf>
    <xf numFmtId="0" fontId="16" fillId="0" borderId="31" xfId="0" applyFont="1" applyFill="1" applyBorder="1" applyAlignment="1" applyProtection="1">
      <alignment horizontal="center" vertical="center" wrapText="1"/>
      <protection/>
    </xf>
    <xf numFmtId="0" fontId="16" fillId="0" borderId="29"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7" fillId="0" borderId="41" xfId="0" applyFont="1" applyFill="1" applyBorder="1" applyAlignment="1" applyProtection="1">
      <alignment horizontal="distributed" vertical="center"/>
      <protection/>
    </xf>
    <xf numFmtId="0" fontId="7" fillId="0" borderId="27"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7" fillId="0" borderId="51" xfId="0" applyFont="1" applyFill="1" applyBorder="1" applyAlignment="1" applyProtection="1">
      <alignment horizontal="distributed" vertical="center"/>
      <protection/>
    </xf>
    <xf numFmtId="0" fontId="7" fillId="0" borderId="52" xfId="0" applyFont="1" applyFill="1" applyBorder="1" applyAlignment="1" applyProtection="1">
      <alignment horizontal="distributed" vertical="center"/>
      <protection/>
    </xf>
    <xf numFmtId="0" fontId="7" fillId="0" borderId="42"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shrinkToFit="1"/>
      <protection/>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8" xfId="0" applyFont="1" applyFill="1" applyBorder="1" applyAlignment="1" applyProtection="1">
      <alignment horizontal="center" vertical="center" wrapText="1"/>
      <protection/>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1" xfId="0" applyFont="1" applyBorder="1" applyAlignment="1">
      <alignment horizontal="center" vertical="center" textRotation="255"/>
    </xf>
    <xf numFmtId="190" fontId="7" fillId="0" borderId="17" xfId="0" applyNumberFormat="1" applyFont="1" applyFill="1" applyBorder="1" applyAlignment="1" applyProtection="1">
      <alignment horizontal="right" vertical="center"/>
      <protection/>
    </xf>
    <xf numFmtId="190" fontId="7" fillId="0" borderId="25"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90" fontId="7" fillId="0" borderId="17" xfId="0" applyNumberFormat="1" applyFont="1" applyFill="1" applyBorder="1" applyAlignment="1">
      <alignment horizontal="right" vertical="center"/>
    </xf>
    <xf numFmtId="0" fontId="3" fillId="0" borderId="4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7" fillId="0" borderId="51" xfId="0" applyFont="1" applyFill="1" applyBorder="1" applyAlignment="1">
      <alignment horizontal="distributed" vertical="center" wrapText="1"/>
    </xf>
    <xf numFmtId="0" fontId="6" fillId="0" borderId="53" xfId="0" applyFont="1" applyBorder="1" applyAlignment="1">
      <alignment horizontal="distributed"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6" fillId="0" borderId="53" xfId="0" applyFont="1" applyBorder="1" applyAlignment="1">
      <alignment horizontal="center"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7" xfId="0" applyFont="1" applyFill="1" applyBorder="1" applyAlignment="1">
      <alignment horizontal="center" vertical="center"/>
    </xf>
    <xf numFmtId="0" fontId="0" fillId="0" borderId="45" xfId="0" applyBorder="1" applyAlignment="1">
      <alignment horizontal="center" vertical="center" wrapText="1"/>
    </xf>
    <xf numFmtId="0" fontId="0" fillId="0" borderId="35" xfId="0" applyBorder="1" applyAlignment="1">
      <alignment horizontal="center" vertical="center" wrapText="1"/>
    </xf>
    <xf numFmtId="0" fontId="0" fillId="0" borderId="23" xfId="0" applyBorder="1" applyAlignment="1">
      <alignment horizontal="center" vertical="center" wrapText="1"/>
    </xf>
    <xf numFmtId="0" fontId="7" fillId="0" borderId="0" xfId="0" applyFont="1" applyBorder="1" applyAlignment="1">
      <alignment horizontal="center" vertical="center" shrinkToFit="1"/>
    </xf>
    <xf numFmtId="0" fontId="7" fillId="0" borderId="17" xfId="0" applyFont="1" applyBorder="1" applyAlignment="1">
      <alignment horizontal="center" vertical="center" shrinkToFit="1"/>
    </xf>
    <xf numFmtId="0" fontId="11" fillId="0" borderId="0" xfId="0" applyFont="1" applyFill="1" applyBorder="1" applyAlignment="1">
      <alignment horizontal="center" vertical="center"/>
    </xf>
    <xf numFmtId="0" fontId="0" fillId="0" borderId="23" xfId="0" applyBorder="1" applyAlignment="1">
      <alignment horizontal="center" vertical="center"/>
    </xf>
    <xf numFmtId="38" fontId="7" fillId="0" borderId="26" xfId="48" applyFont="1" applyBorder="1" applyAlignment="1">
      <alignment horizontal="center" vertical="center"/>
    </xf>
    <xf numFmtId="38" fontId="7" fillId="0" borderId="0" xfId="48" applyFont="1" applyAlignment="1">
      <alignment horizontal="center" vertical="center"/>
    </xf>
    <xf numFmtId="0" fontId="7" fillId="0" borderId="0" xfId="60" applyFont="1" applyBorder="1" applyAlignment="1">
      <alignment horizontal="distributed" vertical="center"/>
      <protection/>
    </xf>
    <xf numFmtId="0" fontId="7" fillId="0" borderId="12" xfId="60" applyFont="1" applyBorder="1" applyAlignment="1">
      <alignment horizontal="distributed" vertical="center"/>
      <protection/>
    </xf>
    <xf numFmtId="0" fontId="7" fillId="0" borderId="0" xfId="60" applyFont="1" applyBorder="1" applyAlignment="1">
      <alignment horizontal="left" vertical="distributed" textRotation="255"/>
      <protection/>
    </xf>
    <xf numFmtId="0" fontId="12" fillId="0" borderId="0" xfId="60" applyFont="1" applyBorder="1" applyAlignment="1">
      <alignment horizontal="distributed" vertical="center"/>
      <protection/>
    </xf>
    <xf numFmtId="0" fontId="27" fillId="0" borderId="12" xfId="60" applyFont="1" applyBorder="1" applyAlignment="1">
      <alignment horizontal="distributed" vertical="center"/>
      <protection/>
    </xf>
    <xf numFmtId="0" fontId="11" fillId="0" borderId="0" xfId="60" applyFont="1" applyAlignment="1">
      <alignment horizontal="center" vertical="center"/>
      <protection/>
    </xf>
    <xf numFmtId="0" fontId="3" fillId="0" borderId="0" xfId="60" applyFont="1" applyAlignment="1">
      <alignment horizontal="left" vertical="center" wrapText="1"/>
      <protection/>
    </xf>
    <xf numFmtId="0" fontId="7" fillId="0" borderId="0" xfId="60" applyFont="1" applyAlignment="1">
      <alignment horizontal="center" vertical="center"/>
      <protection/>
    </xf>
    <xf numFmtId="0" fontId="7" fillId="0" borderId="40" xfId="60" applyFont="1" applyBorder="1" applyAlignment="1">
      <alignment horizontal="distributed" vertical="center"/>
      <protection/>
    </xf>
    <xf numFmtId="0" fontId="0" fillId="0" borderId="40" xfId="60" applyBorder="1" applyAlignment="1">
      <alignment horizontal="distributed" vertical="center"/>
      <protection/>
    </xf>
    <xf numFmtId="0" fontId="0" fillId="0" borderId="41" xfId="60" applyBorder="1" applyAlignment="1">
      <alignment horizontal="distributed" vertical="center"/>
      <protection/>
    </xf>
    <xf numFmtId="0" fontId="7" fillId="0" borderId="0" xfId="60" applyFont="1" applyBorder="1" applyAlignment="1">
      <alignment horizontal="left" vertical="center" textRotation="255"/>
      <protection/>
    </xf>
    <xf numFmtId="0" fontId="7" fillId="0" borderId="41" xfId="60" applyFont="1" applyBorder="1" applyAlignment="1">
      <alignment horizontal="distributed" vertical="center"/>
      <protection/>
    </xf>
    <xf numFmtId="38" fontId="12" fillId="0" borderId="0" xfId="48"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41</xdr:row>
      <xdr:rowOff>47625</xdr:rowOff>
    </xdr:from>
    <xdr:to>
      <xdr:col>8</xdr:col>
      <xdr:colOff>657225</xdr:colOff>
      <xdr:row>42</xdr:row>
      <xdr:rowOff>0</xdr:rowOff>
    </xdr:to>
    <xdr:sp>
      <xdr:nvSpPr>
        <xdr:cNvPr id="1" name="AutoShape 1"/>
        <xdr:cNvSpPr>
          <a:spLocks/>
        </xdr:cNvSpPr>
      </xdr:nvSpPr>
      <xdr:spPr>
        <a:xfrm rot="16200000">
          <a:off x="4448175" y="9810750"/>
          <a:ext cx="2838450" cy="190500"/>
        </a:xfrm>
        <a:prstGeom prst="leftBrace">
          <a:avLst>
            <a:gd name="adj" fmla="val 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0</xdr:col>
      <xdr:colOff>0</xdr:colOff>
      <xdr:row>32</xdr:row>
      <xdr:rowOff>0</xdr:rowOff>
    </xdr:to>
    <xdr:sp>
      <xdr:nvSpPr>
        <xdr:cNvPr id="1" name="AutoShape 1"/>
        <xdr:cNvSpPr>
          <a:spLocks/>
        </xdr:cNvSpPr>
      </xdr:nvSpPr>
      <xdr:spPr>
        <a:xfrm>
          <a:off x="0" y="5895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39</xdr:row>
      <xdr:rowOff>38100</xdr:rowOff>
    </xdr:from>
    <xdr:to>
      <xdr:col>0</xdr:col>
      <xdr:colOff>371475</xdr:colOff>
      <xdr:row>50</xdr:row>
      <xdr:rowOff>114300</xdr:rowOff>
    </xdr:to>
    <xdr:sp>
      <xdr:nvSpPr>
        <xdr:cNvPr id="1" name="AutoShape 2"/>
        <xdr:cNvSpPr>
          <a:spLocks/>
        </xdr:cNvSpPr>
      </xdr:nvSpPr>
      <xdr:spPr>
        <a:xfrm>
          <a:off x="295275" y="9324975"/>
          <a:ext cx="76200" cy="2695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45</xdr:row>
      <xdr:rowOff>57150</xdr:rowOff>
    </xdr:from>
    <xdr:to>
      <xdr:col>10</xdr:col>
      <xdr:colOff>152400</xdr:colOff>
      <xdr:row>47</xdr:row>
      <xdr:rowOff>133350</xdr:rowOff>
    </xdr:to>
    <xdr:sp>
      <xdr:nvSpPr>
        <xdr:cNvPr id="1" name="AutoShape 2"/>
        <xdr:cNvSpPr>
          <a:spLocks/>
        </xdr:cNvSpPr>
      </xdr:nvSpPr>
      <xdr:spPr>
        <a:xfrm>
          <a:off x="9610725" y="8401050"/>
          <a:ext cx="95250" cy="438150"/>
        </a:xfrm>
        <a:prstGeom prst="leftBrace">
          <a:avLst>
            <a:gd name="adj" fmla="val -45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48</xdr:row>
      <xdr:rowOff>76200</xdr:rowOff>
    </xdr:from>
    <xdr:to>
      <xdr:col>10</xdr:col>
      <xdr:colOff>152400</xdr:colOff>
      <xdr:row>50</xdr:row>
      <xdr:rowOff>152400</xdr:rowOff>
    </xdr:to>
    <xdr:sp>
      <xdr:nvSpPr>
        <xdr:cNvPr id="2" name="AutoShape 3"/>
        <xdr:cNvSpPr>
          <a:spLocks/>
        </xdr:cNvSpPr>
      </xdr:nvSpPr>
      <xdr:spPr>
        <a:xfrm>
          <a:off x="9610725" y="8963025"/>
          <a:ext cx="95250" cy="438150"/>
        </a:xfrm>
        <a:prstGeom prst="leftBrace">
          <a:avLst>
            <a:gd name="adj" fmla="val -45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51</xdr:row>
      <xdr:rowOff>57150</xdr:rowOff>
    </xdr:from>
    <xdr:to>
      <xdr:col>10</xdr:col>
      <xdr:colOff>161925</xdr:colOff>
      <xdr:row>53</xdr:row>
      <xdr:rowOff>133350</xdr:rowOff>
    </xdr:to>
    <xdr:sp>
      <xdr:nvSpPr>
        <xdr:cNvPr id="3" name="AutoShape 4"/>
        <xdr:cNvSpPr>
          <a:spLocks/>
        </xdr:cNvSpPr>
      </xdr:nvSpPr>
      <xdr:spPr>
        <a:xfrm>
          <a:off x="9620250" y="9486900"/>
          <a:ext cx="95250" cy="438150"/>
        </a:xfrm>
        <a:prstGeom prst="leftBrace">
          <a:avLst>
            <a:gd name="adj" fmla="val -45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54</xdr:row>
      <xdr:rowOff>57150</xdr:rowOff>
    </xdr:from>
    <xdr:to>
      <xdr:col>10</xdr:col>
      <xdr:colOff>161925</xdr:colOff>
      <xdr:row>56</xdr:row>
      <xdr:rowOff>133350</xdr:rowOff>
    </xdr:to>
    <xdr:sp>
      <xdr:nvSpPr>
        <xdr:cNvPr id="4" name="AutoShape 5"/>
        <xdr:cNvSpPr>
          <a:spLocks/>
        </xdr:cNvSpPr>
      </xdr:nvSpPr>
      <xdr:spPr>
        <a:xfrm>
          <a:off x="9610725" y="10029825"/>
          <a:ext cx="104775" cy="438150"/>
        </a:xfrm>
        <a:prstGeom prst="leftBrace">
          <a:avLst>
            <a:gd name="adj" fmla="val -449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57</xdr:row>
      <xdr:rowOff>47625</xdr:rowOff>
    </xdr:from>
    <xdr:to>
      <xdr:col>10</xdr:col>
      <xdr:colOff>152400</xdr:colOff>
      <xdr:row>59</xdr:row>
      <xdr:rowOff>123825</xdr:rowOff>
    </xdr:to>
    <xdr:sp>
      <xdr:nvSpPr>
        <xdr:cNvPr id="5" name="AutoShape 6"/>
        <xdr:cNvSpPr>
          <a:spLocks/>
        </xdr:cNvSpPr>
      </xdr:nvSpPr>
      <xdr:spPr>
        <a:xfrm>
          <a:off x="9610725" y="10563225"/>
          <a:ext cx="95250" cy="438150"/>
        </a:xfrm>
        <a:prstGeom prst="leftBrace">
          <a:avLst>
            <a:gd name="adj" fmla="val -45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60</xdr:row>
      <xdr:rowOff>57150</xdr:rowOff>
    </xdr:from>
    <xdr:to>
      <xdr:col>10</xdr:col>
      <xdr:colOff>152400</xdr:colOff>
      <xdr:row>62</xdr:row>
      <xdr:rowOff>133350</xdr:rowOff>
    </xdr:to>
    <xdr:sp>
      <xdr:nvSpPr>
        <xdr:cNvPr id="6" name="AutoShape 7"/>
        <xdr:cNvSpPr>
          <a:spLocks/>
        </xdr:cNvSpPr>
      </xdr:nvSpPr>
      <xdr:spPr>
        <a:xfrm>
          <a:off x="9620250" y="11115675"/>
          <a:ext cx="85725" cy="438150"/>
        </a:xfrm>
        <a:prstGeom prst="leftBrace">
          <a:avLst>
            <a:gd name="adj" fmla="val -45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61</xdr:row>
      <xdr:rowOff>76200</xdr:rowOff>
    </xdr:from>
    <xdr:to>
      <xdr:col>1</xdr:col>
      <xdr:colOff>0</xdr:colOff>
      <xdr:row>84</xdr:row>
      <xdr:rowOff>142875</xdr:rowOff>
    </xdr:to>
    <xdr:sp>
      <xdr:nvSpPr>
        <xdr:cNvPr id="1" name="AutoShape 1"/>
        <xdr:cNvSpPr>
          <a:spLocks/>
        </xdr:cNvSpPr>
      </xdr:nvSpPr>
      <xdr:spPr>
        <a:xfrm>
          <a:off x="257175" y="112109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36</xdr:row>
      <xdr:rowOff>76200</xdr:rowOff>
    </xdr:from>
    <xdr:to>
      <xdr:col>1</xdr:col>
      <xdr:colOff>0</xdr:colOff>
      <xdr:row>59</xdr:row>
      <xdr:rowOff>142875</xdr:rowOff>
    </xdr:to>
    <xdr:sp>
      <xdr:nvSpPr>
        <xdr:cNvPr id="2" name="AutoShape 2"/>
        <xdr:cNvSpPr>
          <a:spLocks/>
        </xdr:cNvSpPr>
      </xdr:nvSpPr>
      <xdr:spPr>
        <a:xfrm>
          <a:off x="257175" y="66865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11</xdr:row>
      <xdr:rowOff>76200</xdr:rowOff>
    </xdr:from>
    <xdr:to>
      <xdr:col>1</xdr:col>
      <xdr:colOff>0</xdr:colOff>
      <xdr:row>34</xdr:row>
      <xdr:rowOff>142875</xdr:rowOff>
    </xdr:to>
    <xdr:sp>
      <xdr:nvSpPr>
        <xdr:cNvPr id="3" name="AutoShape 3"/>
        <xdr:cNvSpPr>
          <a:spLocks/>
        </xdr:cNvSpPr>
      </xdr:nvSpPr>
      <xdr:spPr>
        <a:xfrm>
          <a:off x="257175" y="216217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58</xdr:row>
      <xdr:rowOff>76200</xdr:rowOff>
    </xdr:from>
    <xdr:to>
      <xdr:col>1</xdr:col>
      <xdr:colOff>0</xdr:colOff>
      <xdr:row>81</xdr:row>
      <xdr:rowOff>142875</xdr:rowOff>
    </xdr:to>
    <xdr:sp>
      <xdr:nvSpPr>
        <xdr:cNvPr id="1" name="AutoShape 1"/>
        <xdr:cNvSpPr>
          <a:spLocks/>
        </xdr:cNvSpPr>
      </xdr:nvSpPr>
      <xdr:spPr>
        <a:xfrm>
          <a:off x="257175" y="106775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33</xdr:row>
      <xdr:rowOff>76200</xdr:rowOff>
    </xdr:from>
    <xdr:to>
      <xdr:col>1</xdr:col>
      <xdr:colOff>0</xdr:colOff>
      <xdr:row>56</xdr:row>
      <xdr:rowOff>142875</xdr:rowOff>
    </xdr:to>
    <xdr:sp>
      <xdr:nvSpPr>
        <xdr:cNvPr id="2" name="AutoShape 2"/>
        <xdr:cNvSpPr>
          <a:spLocks/>
        </xdr:cNvSpPr>
      </xdr:nvSpPr>
      <xdr:spPr>
        <a:xfrm>
          <a:off x="257175" y="61531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8</xdr:row>
      <xdr:rowOff>76200</xdr:rowOff>
    </xdr:from>
    <xdr:to>
      <xdr:col>1</xdr:col>
      <xdr:colOff>0</xdr:colOff>
      <xdr:row>31</xdr:row>
      <xdr:rowOff>142875</xdr:rowOff>
    </xdr:to>
    <xdr:sp>
      <xdr:nvSpPr>
        <xdr:cNvPr id="3" name="AutoShape 3"/>
        <xdr:cNvSpPr>
          <a:spLocks/>
        </xdr:cNvSpPr>
      </xdr:nvSpPr>
      <xdr:spPr>
        <a:xfrm>
          <a:off x="257175" y="162877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58</xdr:row>
      <xdr:rowOff>76200</xdr:rowOff>
    </xdr:from>
    <xdr:to>
      <xdr:col>1</xdr:col>
      <xdr:colOff>0</xdr:colOff>
      <xdr:row>81</xdr:row>
      <xdr:rowOff>142875</xdr:rowOff>
    </xdr:to>
    <xdr:sp>
      <xdr:nvSpPr>
        <xdr:cNvPr id="4" name="AutoShape 1"/>
        <xdr:cNvSpPr>
          <a:spLocks/>
        </xdr:cNvSpPr>
      </xdr:nvSpPr>
      <xdr:spPr>
        <a:xfrm>
          <a:off x="257175" y="106775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33</xdr:row>
      <xdr:rowOff>76200</xdr:rowOff>
    </xdr:from>
    <xdr:to>
      <xdr:col>1</xdr:col>
      <xdr:colOff>0</xdr:colOff>
      <xdr:row>56</xdr:row>
      <xdr:rowOff>142875</xdr:rowOff>
    </xdr:to>
    <xdr:sp>
      <xdr:nvSpPr>
        <xdr:cNvPr id="5" name="AutoShape 2"/>
        <xdr:cNvSpPr>
          <a:spLocks/>
        </xdr:cNvSpPr>
      </xdr:nvSpPr>
      <xdr:spPr>
        <a:xfrm>
          <a:off x="257175" y="61531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8</xdr:row>
      <xdr:rowOff>76200</xdr:rowOff>
    </xdr:from>
    <xdr:to>
      <xdr:col>1</xdr:col>
      <xdr:colOff>0</xdr:colOff>
      <xdr:row>31</xdr:row>
      <xdr:rowOff>142875</xdr:rowOff>
    </xdr:to>
    <xdr:sp>
      <xdr:nvSpPr>
        <xdr:cNvPr id="6" name="AutoShape 3"/>
        <xdr:cNvSpPr>
          <a:spLocks/>
        </xdr:cNvSpPr>
      </xdr:nvSpPr>
      <xdr:spPr>
        <a:xfrm>
          <a:off x="257175" y="162877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58</xdr:row>
      <xdr:rowOff>76200</xdr:rowOff>
    </xdr:from>
    <xdr:to>
      <xdr:col>1</xdr:col>
      <xdr:colOff>0</xdr:colOff>
      <xdr:row>81</xdr:row>
      <xdr:rowOff>142875</xdr:rowOff>
    </xdr:to>
    <xdr:sp>
      <xdr:nvSpPr>
        <xdr:cNvPr id="1" name="AutoShape 1"/>
        <xdr:cNvSpPr>
          <a:spLocks/>
        </xdr:cNvSpPr>
      </xdr:nvSpPr>
      <xdr:spPr>
        <a:xfrm>
          <a:off x="257175" y="106775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33</xdr:row>
      <xdr:rowOff>76200</xdr:rowOff>
    </xdr:from>
    <xdr:to>
      <xdr:col>1</xdr:col>
      <xdr:colOff>0</xdr:colOff>
      <xdr:row>56</xdr:row>
      <xdr:rowOff>142875</xdr:rowOff>
    </xdr:to>
    <xdr:sp>
      <xdr:nvSpPr>
        <xdr:cNvPr id="2" name="AutoShape 2"/>
        <xdr:cNvSpPr>
          <a:spLocks/>
        </xdr:cNvSpPr>
      </xdr:nvSpPr>
      <xdr:spPr>
        <a:xfrm>
          <a:off x="257175" y="61531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8</xdr:row>
      <xdr:rowOff>76200</xdr:rowOff>
    </xdr:from>
    <xdr:to>
      <xdr:col>1</xdr:col>
      <xdr:colOff>0</xdr:colOff>
      <xdr:row>31</xdr:row>
      <xdr:rowOff>142875</xdr:rowOff>
    </xdr:to>
    <xdr:sp>
      <xdr:nvSpPr>
        <xdr:cNvPr id="3" name="AutoShape 3"/>
        <xdr:cNvSpPr>
          <a:spLocks/>
        </xdr:cNvSpPr>
      </xdr:nvSpPr>
      <xdr:spPr>
        <a:xfrm>
          <a:off x="257175" y="162877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58</xdr:row>
      <xdr:rowOff>76200</xdr:rowOff>
    </xdr:from>
    <xdr:to>
      <xdr:col>1</xdr:col>
      <xdr:colOff>0</xdr:colOff>
      <xdr:row>81</xdr:row>
      <xdr:rowOff>142875</xdr:rowOff>
    </xdr:to>
    <xdr:sp>
      <xdr:nvSpPr>
        <xdr:cNvPr id="4" name="AutoShape 1"/>
        <xdr:cNvSpPr>
          <a:spLocks/>
        </xdr:cNvSpPr>
      </xdr:nvSpPr>
      <xdr:spPr>
        <a:xfrm>
          <a:off x="257175" y="106775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33</xdr:row>
      <xdr:rowOff>76200</xdr:rowOff>
    </xdr:from>
    <xdr:to>
      <xdr:col>1</xdr:col>
      <xdr:colOff>0</xdr:colOff>
      <xdr:row>56</xdr:row>
      <xdr:rowOff>142875</xdr:rowOff>
    </xdr:to>
    <xdr:sp>
      <xdr:nvSpPr>
        <xdr:cNvPr id="5" name="AutoShape 2"/>
        <xdr:cNvSpPr>
          <a:spLocks/>
        </xdr:cNvSpPr>
      </xdr:nvSpPr>
      <xdr:spPr>
        <a:xfrm>
          <a:off x="257175" y="61531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8</xdr:row>
      <xdr:rowOff>76200</xdr:rowOff>
    </xdr:from>
    <xdr:to>
      <xdr:col>1</xdr:col>
      <xdr:colOff>0</xdr:colOff>
      <xdr:row>31</xdr:row>
      <xdr:rowOff>142875</xdr:rowOff>
    </xdr:to>
    <xdr:sp>
      <xdr:nvSpPr>
        <xdr:cNvPr id="6" name="AutoShape 3"/>
        <xdr:cNvSpPr>
          <a:spLocks/>
        </xdr:cNvSpPr>
      </xdr:nvSpPr>
      <xdr:spPr>
        <a:xfrm>
          <a:off x="257175" y="162877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58</xdr:row>
      <xdr:rowOff>76200</xdr:rowOff>
    </xdr:from>
    <xdr:to>
      <xdr:col>1</xdr:col>
      <xdr:colOff>0</xdr:colOff>
      <xdr:row>81</xdr:row>
      <xdr:rowOff>142875</xdr:rowOff>
    </xdr:to>
    <xdr:sp>
      <xdr:nvSpPr>
        <xdr:cNvPr id="7" name="AutoShape 1"/>
        <xdr:cNvSpPr>
          <a:spLocks/>
        </xdr:cNvSpPr>
      </xdr:nvSpPr>
      <xdr:spPr>
        <a:xfrm>
          <a:off x="257175" y="106775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33</xdr:row>
      <xdr:rowOff>76200</xdr:rowOff>
    </xdr:from>
    <xdr:to>
      <xdr:col>1</xdr:col>
      <xdr:colOff>0</xdr:colOff>
      <xdr:row>56</xdr:row>
      <xdr:rowOff>142875</xdr:rowOff>
    </xdr:to>
    <xdr:sp>
      <xdr:nvSpPr>
        <xdr:cNvPr id="8" name="AutoShape 2"/>
        <xdr:cNvSpPr>
          <a:spLocks/>
        </xdr:cNvSpPr>
      </xdr:nvSpPr>
      <xdr:spPr>
        <a:xfrm>
          <a:off x="257175" y="61531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8</xdr:row>
      <xdr:rowOff>76200</xdr:rowOff>
    </xdr:from>
    <xdr:to>
      <xdr:col>1</xdr:col>
      <xdr:colOff>0</xdr:colOff>
      <xdr:row>31</xdr:row>
      <xdr:rowOff>142875</xdr:rowOff>
    </xdr:to>
    <xdr:sp>
      <xdr:nvSpPr>
        <xdr:cNvPr id="9" name="AutoShape 3"/>
        <xdr:cNvSpPr>
          <a:spLocks/>
        </xdr:cNvSpPr>
      </xdr:nvSpPr>
      <xdr:spPr>
        <a:xfrm>
          <a:off x="257175" y="162877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56</xdr:row>
      <xdr:rowOff>76200</xdr:rowOff>
    </xdr:from>
    <xdr:to>
      <xdr:col>1</xdr:col>
      <xdr:colOff>0</xdr:colOff>
      <xdr:row>79</xdr:row>
      <xdr:rowOff>142875</xdr:rowOff>
    </xdr:to>
    <xdr:sp>
      <xdr:nvSpPr>
        <xdr:cNvPr id="1" name="AutoShape 1"/>
        <xdr:cNvSpPr>
          <a:spLocks/>
        </xdr:cNvSpPr>
      </xdr:nvSpPr>
      <xdr:spPr>
        <a:xfrm>
          <a:off x="257175" y="1032510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31</xdr:row>
      <xdr:rowOff>76200</xdr:rowOff>
    </xdr:from>
    <xdr:to>
      <xdr:col>1</xdr:col>
      <xdr:colOff>0</xdr:colOff>
      <xdr:row>54</xdr:row>
      <xdr:rowOff>142875</xdr:rowOff>
    </xdr:to>
    <xdr:sp>
      <xdr:nvSpPr>
        <xdr:cNvPr id="2" name="AutoShape 2"/>
        <xdr:cNvSpPr>
          <a:spLocks/>
        </xdr:cNvSpPr>
      </xdr:nvSpPr>
      <xdr:spPr>
        <a:xfrm>
          <a:off x="257175" y="58007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6</xdr:row>
      <xdr:rowOff>76200</xdr:rowOff>
    </xdr:from>
    <xdr:to>
      <xdr:col>1</xdr:col>
      <xdr:colOff>0</xdr:colOff>
      <xdr:row>29</xdr:row>
      <xdr:rowOff>142875</xdr:rowOff>
    </xdr:to>
    <xdr:sp>
      <xdr:nvSpPr>
        <xdr:cNvPr id="3" name="AutoShape 3"/>
        <xdr:cNvSpPr>
          <a:spLocks/>
        </xdr:cNvSpPr>
      </xdr:nvSpPr>
      <xdr:spPr>
        <a:xfrm>
          <a:off x="257175" y="12763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56</xdr:row>
      <xdr:rowOff>76200</xdr:rowOff>
    </xdr:from>
    <xdr:to>
      <xdr:col>1</xdr:col>
      <xdr:colOff>0</xdr:colOff>
      <xdr:row>79</xdr:row>
      <xdr:rowOff>142875</xdr:rowOff>
    </xdr:to>
    <xdr:sp>
      <xdr:nvSpPr>
        <xdr:cNvPr id="1" name="AutoShape 1"/>
        <xdr:cNvSpPr>
          <a:spLocks/>
        </xdr:cNvSpPr>
      </xdr:nvSpPr>
      <xdr:spPr>
        <a:xfrm>
          <a:off x="257175" y="1032510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31</xdr:row>
      <xdr:rowOff>76200</xdr:rowOff>
    </xdr:from>
    <xdr:to>
      <xdr:col>1</xdr:col>
      <xdr:colOff>0</xdr:colOff>
      <xdr:row>54</xdr:row>
      <xdr:rowOff>142875</xdr:rowOff>
    </xdr:to>
    <xdr:sp>
      <xdr:nvSpPr>
        <xdr:cNvPr id="2" name="AutoShape 2"/>
        <xdr:cNvSpPr>
          <a:spLocks/>
        </xdr:cNvSpPr>
      </xdr:nvSpPr>
      <xdr:spPr>
        <a:xfrm>
          <a:off x="257175" y="58007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6</xdr:row>
      <xdr:rowOff>76200</xdr:rowOff>
    </xdr:from>
    <xdr:to>
      <xdr:col>1</xdr:col>
      <xdr:colOff>0</xdr:colOff>
      <xdr:row>29</xdr:row>
      <xdr:rowOff>142875</xdr:rowOff>
    </xdr:to>
    <xdr:sp>
      <xdr:nvSpPr>
        <xdr:cNvPr id="3" name="AutoShape 3"/>
        <xdr:cNvSpPr>
          <a:spLocks/>
        </xdr:cNvSpPr>
      </xdr:nvSpPr>
      <xdr:spPr>
        <a:xfrm>
          <a:off x="257175" y="12763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56</xdr:row>
      <xdr:rowOff>76200</xdr:rowOff>
    </xdr:from>
    <xdr:to>
      <xdr:col>1</xdr:col>
      <xdr:colOff>0</xdr:colOff>
      <xdr:row>79</xdr:row>
      <xdr:rowOff>142875</xdr:rowOff>
    </xdr:to>
    <xdr:sp>
      <xdr:nvSpPr>
        <xdr:cNvPr id="4" name="AutoShape 1"/>
        <xdr:cNvSpPr>
          <a:spLocks/>
        </xdr:cNvSpPr>
      </xdr:nvSpPr>
      <xdr:spPr>
        <a:xfrm>
          <a:off x="257175" y="1032510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31</xdr:row>
      <xdr:rowOff>76200</xdr:rowOff>
    </xdr:from>
    <xdr:to>
      <xdr:col>1</xdr:col>
      <xdr:colOff>0</xdr:colOff>
      <xdr:row>54</xdr:row>
      <xdr:rowOff>142875</xdr:rowOff>
    </xdr:to>
    <xdr:sp>
      <xdr:nvSpPr>
        <xdr:cNvPr id="5" name="AutoShape 2"/>
        <xdr:cNvSpPr>
          <a:spLocks/>
        </xdr:cNvSpPr>
      </xdr:nvSpPr>
      <xdr:spPr>
        <a:xfrm>
          <a:off x="257175" y="58007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6</xdr:row>
      <xdr:rowOff>76200</xdr:rowOff>
    </xdr:from>
    <xdr:to>
      <xdr:col>1</xdr:col>
      <xdr:colOff>0</xdr:colOff>
      <xdr:row>29</xdr:row>
      <xdr:rowOff>142875</xdr:rowOff>
    </xdr:to>
    <xdr:sp>
      <xdr:nvSpPr>
        <xdr:cNvPr id="6" name="AutoShape 3"/>
        <xdr:cNvSpPr>
          <a:spLocks/>
        </xdr:cNvSpPr>
      </xdr:nvSpPr>
      <xdr:spPr>
        <a:xfrm>
          <a:off x="257175" y="12763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56</xdr:row>
      <xdr:rowOff>76200</xdr:rowOff>
    </xdr:from>
    <xdr:to>
      <xdr:col>1</xdr:col>
      <xdr:colOff>0</xdr:colOff>
      <xdr:row>79</xdr:row>
      <xdr:rowOff>142875</xdr:rowOff>
    </xdr:to>
    <xdr:sp>
      <xdr:nvSpPr>
        <xdr:cNvPr id="1" name="AutoShape 1"/>
        <xdr:cNvSpPr>
          <a:spLocks/>
        </xdr:cNvSpPr>
      </xdr:nvSpPr>
      <xdr:spPr>
        <a:xfrm>
          <a:off x="257175" y="1032510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31</xdr:row>
      <xdr:rowOff>76200</xdr:rowOff>
    </xdr:from>
    <xdr:to>
      <xdr:col>1</xdr:col>
      <xdr:colOff>0</xdr:colOff>
      <xdr:row>54</xdr:row>
      <xdr:rowOff>142875</xdr:rowOff>
    </xdr:to>
    <xdr:sp>
      <xdr:nvSpPr>
        <xdr:cNvPr id="2" name="AutoShape 2"/>
        <xdr:cNvSpPr>
          <a:spLocks/>
        </xdr:cNvSpPr>
      </xdr:nvSpPr>
      <xdr:spPr>
        <a:xfrm>
          <a:off x="257175" y="58007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6</xdr:row>
      <xdr:rowOff>76200</xdr:rowOff>
    </xdr:from>
    <xdr:to>
      <xdr:col>1</xdr:col>
      <xdr:colOff>0</xdr:colOff>
      <xdr:row>29</xdr:row>
      <xdr:rowOff>142875</xdr:rowOff>
    </xdr:to>
    <xdr:sp>
      <xdr:nvSpPr>
        <xdr:cNvPr id="3" name="AutoShape 3"/>
        <xdr:cNvSpPr>
          <a:spLocks/>
        </xdr:cNvSpPr>
      </xdr:nvSpPr>
      <xdr:spPr>
        <a:xfrm>
          <a:off x="257175" y="12763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56</xdr:row>
      <xdr:rowOff>76200</xdr:rowOff>
    </xdr:from>
    <xdr:to>
      <xdr:col>1</xdr:col>
      <xdr:colOff>0</xdr:colOff>
      <xdr:row>79</xdr:row>
      <xdr:rowOff>142875</xdr:rowOff>
    </xdr:to>
    <xdr:sp>
      <xdr:nvSpPr>
        <xdr:cNvPr id="4" name="AutoShape 1"/>
        <xdr:cNvSpPr>
          <a:spLocks/>
        </xdr:cNvSpPr>
      </xdr:nvSpPr>
      <xdr:spPr>
        <a:xfrm>
          <a:off x="257175" y="1032510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31</xdr:row>
      <xdr:rowOff>76200</xdr:rowOff>
    </xdr:from>
    <xdr:to>
      <xdr:col>1</xdr:col>
      <xdr:colOff>0</xdr:colOff>
      <xdr:row>54</xdr:row>
      <xdr:rowOff>142875</xdr:rowOff>
    </xdr:to>
    <xdr:sp>
      <xdr:nvSpPr>
        <xdr:cNvPr id="5" name="AutoShape 2"/>
        <xdr:cNvSpPr>
          <a:spLocks/>
        </xdr:cNvSpPr>
      </xdr:nvSpPr>
      <xdr:spPr>
        <a:xfrm>
          <a:off x="257175" y="58007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6</xdr:row>
      <xdr:rowOff>76200</xdr:rowOff>
    </xdr:from>
    <xdr:to>
      <xdr:col>1</xdr:col>
      <xdr:colOff>0</xdr:colOff>
      <xdr:row>29</xdr:row>
      <xdr:rowOff>142875</xdr:rowOff>
    </xdr:to>
    <xdr:sp>
      <xdr:nvSpPr>
        <xdr:cNvPr id="6" name="AutoShape 3"/>
        <xdr:cNvSpPr>
          <a:spLocks/>
        </xdr:cNvSpPr>
      </xdr:nvSpPr>
      <xdr:spPr>
        <a:xfrm>
          <a:off x="257175" y="12763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56</xdr:row>
      <xdr:rowOff>76200</xdr:rowOff>
    </xdr:from>
    <xdr:to>
      <xdr:col>1</xdr:col>
      <xdr:colOff>0</xdr:colOff>
      <xdr:row>79</xdr:row>
      <xdr:rowOff>142875</xdr:rowOff>
    </xdr:to>
    <xdr:sp>
      <xdr:nvSpPr>
        <xdr:cNvPr id="7" name="AutoShape 1"/>
        <xdr:cNvSpPr>
          <a:spLocks/>
        </xdr:cNvSpPr>
      </xdr:nvSpPr>
      <xdr:spPr>
        <a:xfrm>
          <a:off x="257175" y="1032510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31</xdr:row>
      <xdr:rowOff>76200</xdr:rowOff>
    </xdr:from>
    <xdr:to>
      <xdr:col>1</xdr:col>
      <xdr:colOff>0</xdr:colOff>
      <xdr:row>54</xdr:row>
      <xdr:rowOff>142875</xdr:rowOff>
    </xdr:to>
    <xdr:sp>
      <xdr:nvSpPr>
        <xdr:cNvPr id="8" name="AutoShape 2"/>
        <xdr:cNvSpPr>
          <a:spLocks/>
        </xdr:cNvSpPr>
      </xdr:nvSpPr>
      <xdr:spPr>
        <a:xfrm>
          <a:off x="257175" y="5800725"/>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6</xdr:row>
      <xdr:rowOff>76200</xdr:rowOff>
    </xdr:from>
    <xdr:to>
      <xdr:col>1</xdr:col>
      <xdr:colOff>0</xdr:colOff>
      <xdr:row>29</xdr:row>
      <xdr:rowOff>142875</xdr:rowOff>
    </xdr:to>
    <xdr:sp>
      <xdr:nvSpPr>
        <xdr:cNvPr id="9" name="AutoShape 3"/>
        <xdr:cNvSpPr>
          <a:spLocks/>
        </xdr:cNvSpPr>
      </xdr:nvSpPr>
      <xdr:spPr>
        <a:xfrm>
          <a:off x="257175" y="1276350"/>
          <a:ext cx="2000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06"/>
  <sheetViews>
    <sheetView zoomScale="85" zoomScaleNormal="85" zoomScalePageLayoutView="0" workbookViewId="0" topLeftCell="A1">
      <selection activeCell="A1" sqref="A1"/>
    </sheetView>
  </sheetViews>
  <sheetFormatPr defaultColWidth="9.00390625" defaultRowHeight="13.5"/>
  <cols>
    <col min="1" max="1" width="3.375" style="1" customWidth="1"/>
    <col min="2" max="2" width="4.625" style="1" customWidth="1"/>
    <col min="3" max="3" width="4.00390625" style="1" customWidth="1"/>
    <col min="4" max="4" width="11.25390625" style="1" customWidth="1"/>
    <col min="5" max="13" width="10.125" style="1" customWidth="1"/>
    <col min="14" max="14" width="9.00390625" style="1" customWidth="1"/>
    <col min="15" max="15" width="2.50390625" style="1" customWidth="1"/>
    <col min="16" max="16384" width="9.00390625" style="1" customWidth="1"/>
  </cols>
  <sheetData>
    <row r="1" ht="15" customHeight="1">
      <c r="M1" s="150" t="s">
        <v>221</v>
      </c>
    </row>
    <row r="2" ht="15" customHeight="1"/>
    <row r="3" spans="1:13" ht="18.75">
      <c r="A3" s="299" t="s">
        <v>269</v>
      </c>
      <c r="B3" s="299"/>
      <c r="C3" s="299"/>
      <c r="D3" s="299"/>
      <c r="E3" s="299"/>
      <c r="F3" s="299"/>
      <c r="G3" s="299"/>
      <c r="H3" s="299"/>
      <c r="I3" s="299"/>
      <c r="J3" s="299"/>
      <c r="K3" s="299"/>
      <c r="L3" s="299"/>
      <c r="M3" s="299"/>
    </row>
    <row r="4" ht="16.5" customHeight="1">
      <c r="C4" s="136"/>
    </row>
    <row r="5" spans="1:13" ht="17.25">
      <c r="A5" s="300" t="s">
        <v>270</v>
      </c>
      <c r="B5" s="300"/>
      <c r="C5" s="300"/>
      <c r="D5" s="300"/>
      <c r="E5" s="300"/>
      <c r="F5" s="300"/>
      <c r="G5" s="300"/>
      <c r="H5" s="300"/>
      <c r="I5" s="300"/>
      <c r="J5" s="300"/>
      <c r="K5" s="300"/>
      <c r="L5" s="300"/>
      <c r="M5" s="300"/>
    </row>
    <row r="6" ht="15" customHeight="1"/>
    <row r="7" spans="1:13" ht="15" customHeight="1">
      <c r="A7" s="301" t="s">
        <v>271</v>
      </c>
      <c r="B7" s="301"/>
      <c r="C7" s="301"/>
      <c r="D7" s="301"/>
      <c r="E7" s="301"/>
      <c r="F7" s="301"/>
      <c r="G7" s="301"/>
      <c r="H7" s="301"/>
      <c r="I7" s="301"/>
      <c r="J7" s="301"/>
      <c r="K7" s="301"/>
      <c r="L7" s="301"/>
      <c r="M7" s="301"/>
    </row>
    <row r="8" spans="1:13" ht="15" thickBot="1">
      <c r="A8" s="137"/>
      <c r="B8" s="137"/>
      <c r="C8" s="137"/>
      <c r="D8" s="137"/>
      <c r="E8" s="137"/>
      <c r="F8" s="137"/>
      <c r="G8" s="137"/>
      <c r="H8" s="137"/>
      <c r="I8" s="137"/>
      <c r="J8" s="137"/>
      <c r="K8" s="137"/>
      <c r="L8" s="137"/>
      <c r="M8" s="137"/>
    </row>
    <row r="9" spans="1:14" ht="23.25" customHeight="1">
      <c r="A9" s="325" t="s">
        <v>18</v>
      </c>
      <c r="B9" s="326"/>
      <c r="C9" s="326"/>
      <c r="D9" s="304" t="s">
        <v>272</v>
      </c>
      <c r="E9" s="305"/>
      <c r="F9" s="308" t="s">
        <v>274</v>
      </c>
      <c r="G9" s="309"/>
      <c r="H9" s="309"/>
      <c r="I9" s="309"/>
      <c r="J9" s="309"/>
      <c r="K9" s="310"/>
      <c r="L9" s="315" t="s">
        <v>200</v>
      </c>
      <c r="M9" s="315"/>
      <c r="N9" s="138"/>
    </row>
    <row r="10" spans="1:14" ht="23.25" customHeight="1">
      <c r="A10" s="312"/>
      <c r="B10" s="327"/>
      <c r="C10" s="327"/>
      <c r="D10" s="306"/>
      <c r="E10" s="307"/>
      <c r="F10" s="311" t="s">
        <v>4</v>
      </c>
      <c r="G10" s="312"/>
      <c r="H10" s="314" t="s">
        <v>273</v>
      </c>
      <c r="I10" s="312"/>
      <c r="J10" s="311" t="s">
        <v>197</v>
      </c>
      <c r="K10" s="312"/>
      <c r="L10" s="316"/>
      <c r="M10" s="316"/>
      <c r="N10" s="138"/>
    </row>
    <row r="11" spans="1:14" ht="23.25" customHeight="1">
      <c r="A11" s="318" t="s">
        <v>0</v>
      </c>
      <c r="B11" s="318"/>
      <c r="C11" s="319"/>
      <c r="D11" s="303">
        <f>SUM(D12:E13)</f>
        <v>811515</v>
      </c>
      <c r="E11" s="303"/>
      <c r="F11" s="303">
        <f>SUM(F12:G13)</f>
        <v>547382</v>
      </c>
      <c r="G11" s="303"/>
      <c r="H11" s="303">
        <f>SUM(H12:I13)</f>
        <v>538155</v>
      </c>
      <c r="I11" s="303"/>
      <c r="J11" s="303">
        <f>SUM(J12:K13)</f>
        <v>9227</v>
      </c>
      <c r="K11" s="303"/>
      <c r="L11" s="303">
        <f>SUM(L12:M13)</f>
        <v>264133</v>
      </c>
      <c r="M11" s="303"/>
      <c r="N11" s="138"/>
    </row>
    <row r="12" spans="1:14" ht="23.25" customHeight="1">
      <c r="A12" s="320" t="s">
        <v>2</v>
      </c>
      <c r="B12" s="320"/>
      <c r="C12" s="321"/>
      <c r="D12" s="302">
        <v>386170</v>
      </c>
      <c r="E12" s="302"/>
      <c r="F12" s="302">
        <f>SUM(H12:K12)</f>
        <v>317662</v>
      </c>
      <c r="G12" s="302"/>
      <c r="H12" s="302">
        <v>311317</v>
      </c>
      <c r="I12" s="302"/>
      <c r="J12" s="302">
        <v>6345</v>
      </c>
      <c r="K12" s="302"/>
      <c r="L12" s="302">
        <v>68508</v>
      </c>
      <c r="M12" s="302"/>
      <c r="N12" s="138"/>
    </row>
    <row r="13" spans="1:14" ht="23.25" customHeight="1">
      <c r="A13" s="322" t="s">
        <v>3</v>
      </c>
      <c r="B13" s="322"/>
      <c r="C13" s="323"/>
      <c r="D13" s="313">
        <v>425345</v>
      </c>
      <c r="E13" s="313"/>
      <c r="F13" s="313">
        <f>SUM(H13:K13)</f>
        <v>229720</v>
      </c>
      <c r="G13" s="313"/>
      <c r="H13" s="313">
        <v>226838</v>
      </c>
      <c r="I13" s="313"/>
      <c r="J13" s="313">
        <v>2882</v>
      </c>
      <c r="K13" s="313"/>
      <c r="L13" s="313">
        <v>195625</v>
      </c>
      <c r="M13" s="313"/>
      <c r="N13" s="138"/>
    </row>
    <row r="14" spans="1:13" ht="15" customHeight="1">
      <c r="A14" s="139"/>
      <c r="B14" s="139"/>
      <c r="C14" s="139"/>
      <c r="D14" s="139"/>
      <c r="E14" s="139"/>
      <c r="F14" s="139"/>
      <c r="G14" s="139"/>
      <c r="H14" s="139"/>
      <c r="I14" s="139"/>
      <c r="J14" s="139"/>
      <c r="K14" s="139"/>
      <c r="L14" s="139"/>
      <c r="M14" s="139"/>
    </row>
    <row r="15" spans="1:13" ht="15" customHeight="1">
      <c r="A15" s="139"/>
      <c r="B15" s="139"/>
      <c r="C15" s="139"/>
      <c r="D15" s="139"/>
      <c r="E15" s="139"/>
      <c r="F15" s="139"/>
      <c r="G15" s="139"/>
      <c r="H15" s="139"/>
      <c r="I15" s="139"/>
      <c r="J15" s="139"/>
      <c r="K15" s="139"/>
      <c r="L15" s="139"/>
      <c r="M15" s="139"/>
    </row>
    <row r="16" spans="1:13" ht="15" customHeight="1">
      <c r="A16" s="333" t="s">
        <v>17</v>
      </c>
      <c r="B16" s="333"/>
      <c r="C16" s="333"/>
      <c r="D16" s="301"/>
      <c r="E16" s="301"/>
      <c r="F16" s="301"/>
      <c r="G16" s="301"/>
      <c r="H16" s="301"/>
      <c r="I16" s="301"/>
      <c r="J16" s="301"/>
      <c r="K16" s="301"/>
      <c r="L16" s="301"/>
      <c r="M16" s="301"/>
    </row>
    <row r="17" spans="1:14" ht="23.25" customHeight="1">
      <c r="A17" s="318" t="s">
        <v>0</v>
      </c>
      <c r="B17" s="318"/>
      <c r="C17" s="319"/>
      <c r="D17" s="331">
        <f>D11/$D11*100</f>
        <v>100</v>
      </c>
      <c r="E17" s="331"/>
      <c r="F17" s="331">
        <v>67.4</v>
      </c>
      <c r="G17" s="331"/>
      <c r="H17" s="331">
        <f>H11/$D11*100</f>
        <v>66.3148555479566</v>
      </c>
      <c r="I17" s="331"/>
      <c r="J17" s="331">
        <f>J11/$D11*100</f>
        <v>1.1370091741988748</v>
      </c>
      <c r="K17" s="331"/>
      <c r="L17" s="331">
        <v>32.6</v>
      </c>
      <c r="M17" s="331"/>
      <c r="N17" s="138"/>
    </row>
    <row r="18" spans="1:14" ht="23.25" customHeight="1">
      <c r="A18" s="320" t="s">
        <v>2</v>
      </c>
      <c r="B18" s="320"/>
      <c r="C18" s="321"/>
      <c r="D18" s="328">
        <f>D12/$D12*100</f>
        <v>100</v>
      </c>
      <c r="E18" s="317"/>
      <c r="F18" s="317">
        <v>82.2</v>
      </c>
      <c r="G18" s="317"/>
      <c r="H18" s="317">
        <f>H12/$D12*100</f>
        <v>80.61656783281974</v>
      </c>
      <c r="I18" s="317"/>
      <c r="J18" s="317">
        <f>J12/$D12*100</f>
        <v>1.6430587565062018</v>
      </c>
      <c r="K18" s="317"/>
      <c r="L18" s="317">
        <v>17.8</v>
      </c>
      <c r="M18" s="317"/>
      <c r="N18" s="138"/>
    </row>
    <row r="19" spans="1:14" ht="23.25" customHeight="1">
      <c r="A19" s="322" t="s">
        <v>3</v>
      </c>
      <c r="B19" s="322"/>
      <c r="C19" s="323"/>
      <c r="D19" s="345">
        <f>D13/$D13*100</f>
        <v>100</v>
      </c>
      <c r="E19" s="324"/>
      <c r="F19" s="324">
        <f>F13/$D13*100</f>
        <v>54.00792298016904</v>
      </c>
      <c r="G19" s="324"/>
      <c r="H19" s="324">
        <f>H13/$D13*100</f>
        <v>53.33035535859126</v>
      </c>
      <c r="I19" s="324"/>
      <c r="J19" s="324">
        <f>J13/$D13*100</f>
        <v>0.6775676215777781</v>
      </c>
      <c r="K19" s="324"/>
      <c r="L19" s="324">
        <f>L13/$D13*100</f>
        <v>45.992077019830965</v>
      </c>
      <c r="M19" s="324"/>
      <c r="N19" s="138"/>
    </row>
    <row r="20" spans="1:13" s="140" customFormat="1" ht="60" customHeight="1">
      <c r="A20" s="135" t="s">
        <v>19</v>
      </c>
      <c r="B20" s="332" t="s">
        <v>275</v>
      </c>
      <c r="C20" s="332"/>
      <c r="D20" s="332"/>
      <c r="E20" s="332"/>
      <c r="F20" s="332"/>
      <c r="G20" s="332"/>
      <c r="H20" s="332"/>
      <c r="I20" s="332"/>
      <c r="J20" s="332"/>
      <c r="K20" s="332"/>
      <c r="L20" s="332"/>
      <c r="M20" s="332"/>
    </row>
    <row r="21" spans="2:13" s="140" customFormat="1" ht="33" customHeight="1">
      <c r="B21" s="332" t="s">
        <v>276</v>
      </c>
      <c r="C21" s="332"/>
      <c r="D21" s="332"/>
      <c r="E21" s="332"/>
      <c r="F21" s="332"/>
      <c r="G21" s="332"/>
      <c r="H21" s="332"/>
      <c r="I21" s="332"/>
      <c r="J21" s="332"/>
      <c r="K21" s="332"/>
      <c r="L21" s="332"/>
      <c r="M21" s="332"/>
    </row>
    <row r="22" spans="2:13" s="140" customFormat="1" ht="29.25" customHeight="1">
      <c r="B22" s="332" t="s">
        <v>198</v>
      </c>
      <c r="C22" s="332"/>
      <c r="D22" s="332"/>
      <c r="E22" s="332"/>
      <c r="F22" s="332"/>
      <c r="G22" s="332"/>
      <c r="H22" s="332"/>
      <c r="I22" s="332"/>
      <c r="J22" s="332"/>
      <c r="K22" s="332"/>
      <c r="L22" s="332"/>
      <c r="M22" s="332"/>
    </row>
    <row r="23" spans="1:13" ht="15" customHeight="1">
      <c r="A23" s="139"/>
      <c r="B23" s="139"/>
      <c r="C23" s="139"/>
      <c r="D23" s="139"/>
      <c r="E23" s="139"/>
      <c r="F23" s="139"/>
      <c r="G23" s="139"/>
      <c r="H23" s="139"/>
      <c r="I23" s="139"/>
      <c r="J23" s="139"/>
      <c r="K23" s="139"/>
      <c r="L23" s="139"/>
      <c r="M23" s="139"/>
    </row>
    <row r="24" spans="1:13" ht="15" customHeight="1">
      <c r="A24" s="139"/>
      <c r="B24" s="139"/>
      <c r="C24" s="139"/>
      <c r="D24" s="139"/>
      <c r="E24" s="139"/>
      <c r="F24" s="139"/>
      <c r="G24" s="139"/>
      <c r="H24" s="139"/>
      <c r="I24" s="139"/>
      <c r="J24" s="139"/>
      <c r="K24" s="139"/>
      <c r="L24" s="139"/>
      <c r="M24" s="139"/>
    </row>
    <row r="25" spans="1:13" ht="15" customHeight="1">
      <c r="A25" s="139"/>
      <c r="B25" s="139"/>
      <c r="C25" s="139"/>
      <c r="D25" s="139"/>
      <c r="E25" s="139"/>
      <c r="F25" s="139"/>
      <c r="G25" s="139"/>
      <c r="H25" s="139"/>
      <c r="I25" s="139"/>
      <c r="J25" s="139"/>
      <c r="K25" s="139"/>
      <c r="L25" s="139"/>
      <c r="M25" s="139"/>
    </row>
    <row r="26" spans="1:13" ht="16.5" customHeight="1">
      <c r="A26" s="338" t="s">
        <v>277</v>
      </c>
      <c r="B26" s="338"/>
      <c r="C26" s="338"/>
      <c r="D26" s="338"/>
      <c r="E26" s="338"/>
      <c r="F26" s="338"/>
      <c r="G26" s="338"/>
      <c r="H26" s="338"/>
      <c r="I26" s="338"/>
      <c r="J26" s="338"/>
      <c r="K26" s="338"/>
      <c r="L26" s="338"/>
      <c r="M26" s="338"/>
    </row>
    <row r="27" spans="1:13" ht="16.5" customHeight="1" thickBot="1">
      <c r="A27" s="137"/>
      <c r="B27" s="137"/>
      <c r="C27" s="137"/>
      <c r="D27" s="137"/>
      <c r="E27" s="137"/>
      <c r="F27" s="137"/>
      <c r="G27" s="137"/>
      <c r="H27" s="137"/>
      <c r="I27" s="137"/>
      <c r="J27" s="137"/>
      <c r="K27" s="137"/>
      <c r="L27" s="137"/>
      <c r="M27" s="137"/>
    </row>
    <row r="28" spans="1:13" ht="16.5" customHeight="1">
      <c r="A28" s="339" t="s">
        <v>5</v>
      </c>
      <c r="B28" s="340"/>
      <c r="C28" s="340"/>
      <c r="D28" s="340"/>
      <c r="E28" s="334" t="s">
        <v>281</v>
      </c>
      <c r="F28" s="335"/>
      <c r="G28" s="343"/>
      <c r="H28" s="304" t="s">
        <v>160</v>
      </c>
      <c r="I28" s="305"/>
      <c r="J28" s="334" t="s">
        <v>15</v>
      </c>
      <c r="K28" s="335"/>
      <c r="L28" s="335"/>
      <c r="M28" s="335"/>
    </row>
    <row r="29" spans="1:13" ht="16.5" customHeight="1">
      <c r="A29" s="341"/>
      <c r="B29" s="342"/>
      <c r="C29" s="342"/>
      <c r="D29" s="342"/>
      <c r="E29" s="336"/>
      <c r="F29" s="337"/>
      <c r="G29" s="344"/>
      <c r="H29" s="306" t="s">
        <v>14</v>
      </c>
      <c r="I29" s="307"/>
      <c r="J29" s="336"/>
      <c r="K29" s="337"/>
      <c r="L29" s="337"/>
      <c r="M29" s="337"/>
    </row>
    <row r="30" spans="1:13" ht="16.5" customHeight="1">
      <c r="A30" s="341"/>
      <c r="B30" s="342"/>
      <c r="C30" s="342"/>
      <c r="D30" s="342"/>
      <c r="E30" s="3" t="s">
        <v>278</v>
      </c>
      <c r="F30" s="3" t="s">
        <v>279</v>
      </c>
      <c r="G30" s="3" t="s">
        <v>280</v>
      </c>
      <c r="H30" s="3" t="s">
        <v>13</v>
      </c>
      <c r="I30" s="151" t="s">
        <v>201</v>
      </c>
      <c r="J30" s="3" t="s">
        <v>278</v>
      </c>
      <c r="K30" s="3" t="s">
        <v>279</v>
      </c>
      <c r="L30" s="3" t="s">
        <v>280</v>
      </c>
      <c r="M30" s="3" t="s">
        <v>199</v>
      </c>
    </row>
    <row r="31" spans="1:13" ht="17.25" customHeight="1">
      <c r="A31" s="318" t="s">
        <v>0</v>
      </c>
      <c r="B31" s="318"/>
      <c r="C31" s="318"/>
      <c r="D31" s="319"/>
      <c r="E31" s="118"/>
      <c r="F31" s="118"/>
      <c r="G31" s="118"/>
      <c r="H31" s="118"/>
      <c r="I31" s="118"/>
      <c r="J31" s="118"/>
      <c r="K31" s="118"/>
      <c r="L31" s="118"/>
      <c r="M31" s="118"/>
    </row>
    <row r="32" spans="1:13" ht="17.25" customHeight="1">
      <c r="A32" s="320" t="s">
        <v>6</v>
      </c>
      <c r="B32" s="320"/>
      <c r="C32" s="320"/>
      <c r="D32" s="321"/>
      <c r="E32" s="118">
        <f>SUM(E33,E36)</f>
        <v>736483</v>
      </c>
      <c r="F32" s="118">
        <f>SUM(F33,F36)</f>
        <v>767040</v>
      </c>
      <c r="G32" s="118">
        <f>SUM(G33,G36)</f>
        <v>811515</v>
      </c>
      <c r="H32" s="142">
        <f>G32-F32</f>
        <v>44475</v>
      </c>
      <c r="I32" s="141">
        <f>H32/F32*100</f>
        <v>5.7982634543178975</v>
      </c>
      <c r="J32" s="121">
        <f aca="true" t="shared" si="0" ref="J32:L36">E32/E$32*100</f>
        <v>100</v>
      </c>
      <c r="K32" s="121">
        <f t="shared" si="0"/>
        <v>100</v>
      </c>
      <c r="L32" s="121">
        <f t="shared" si="0"/>
        <v>100</v>
      </c>
      <c r="M32" s="121">
        <v>100</v>
      </c>
    </row>
    <row r="33" spans="1:13" ht="17.25" customHeight="1">
      <c r="A33" s="4"/>
      <c r="B33" s="320" t="s">
        <v>7</v>
      </c>
      <c r="C33" s="320"/>
      <c r="D33" s="321"/>
      <c r="E33" s="118">
        <f>SUM(E34:E35)</f>
        <v>517536</v>
      </c>
      <c r="F33" s="118">
        <f>SUM(F34:F35)</f>
        <v>549760</v>
      </c>
      <c r="G33" s="118">
        <f>SUM(G34:G35)</f>
        <v>547382</v>
      </c>
      <c r="H33" s="142">
        <f>G33-F33</f>
        <v>-2378</v>
      </c>
      <c r="I33" s="141">
        <f>H33/F33*100</f>
        <v>-0.4325523864959255</v>
      </c>
      <c r="J33" s="121">
        <f t="shared" si="0"/>
        <v>70.27127577961745</v>
      </c>
      <c r="K33" s="121">
        <f t="shared" si="0"/>
        <v>71.67292448894452</v>
      </c>
      <c r="L33" s="121">
        <f t="shared" si="0"/>
        <v>67.45186472215548</v>
      </c>
      <c r="M33" s="121">
        <v>64.2</v>
      </c>
    </row>
    <row r="34" spans="1:13" ht="17.25" customHeight="1">
      <c r="A34" s="4"/>
      <c r="B34" s="4"/>
      <c r="C34" s="320" t="s">
        <v>8</v>
      </c>
      <c r="D34" s="321"/>
      <c r="E34" s="118">
        <f aca="true" t="shared" si="1" ref="E34:G36">E41+E48</f>
        <v>513883</v>
      </c>
      <c r="F34" s="118">
        <f t="shared" si="1"/>
        <v>545127</v>
      </c>
      <c r="G34" s="118">
        <f t="shared" si="1"/>
        <v>538155</v>
      </c>
      <c r="H34" s="142">
        <f>G34-F34</f>
        <v>-6972</v>
      </c>
      <c r="I34" s="141">
        <f>H34/F34*100</f>
        <v>-1.278968020296188</v>
      </c>
      <c r="J34" s="121">
        <f t="shared" si="0"/>
        <v>69.7752697618275</v>
      </c>
      <c r="K34" s="121">
        <f t="shared" si="0"/>
        <v>71.0689142678348</v>
      </c>
      <c r="L34" s="121">
        <f t="shared" si="0"/>
        <v>66.3148555479566</v>
      </c>
      <c r="M34" s="121">
        <v>62.7</v>
      </c>
    </row>
    <row r="35" spans="1:13" ht="17.25" customHeight="1">
      <c r="A35" s="4"/>
      <c r="B35" s="4"/>
      <c r="C35" s="320" t="s">
        <v>9</v>
      </c>
      <c r="D35" s="321"/>
      <c r="E35" s="118">
        <f t="shared" si="1"/>
        <v>3653</v>
      </c>
      <c r="F35" s="118">
        <f t="shared" si="1"/>
        <v>4633</v>
      </c>
      <c r="G35" s="118">
        <f t="shared" si="1"/>
        <v>9227</v>
      </c>
      <c r="H35" s="142">
        <f>G35-F35</f>
        <v>4594</v>
      </c>
      <c r="I35" s="141">
        <f>H35/F35*100</f>
        <v>99.15821282106626</v>
      </c>
      <c r="J35" s="121">
        <f t="shared" si="0"/>
        <v>0.49600601778995573</v>
      </c>
      <c r="K35" s="121">
        <f t="shared" si="0"/>
        <v>0.6040102211097205</v>
      </c>
      <c r="L35" s="121">
        <v>1.2</v>
      </c>
      <c r="M35" s="121">
        <v>1.5</v>
      </c>
    </row>
    <row r="36" spans="1:13" ht="17.25" customHeight="1">
      <c r="A36" s="4"/>
      <c r="B36" s="320" t="s">
        <v>10</v>
      </c>
      <c r="C36" s="320"/>
      <c r="D36" s="321"/>
      <c r="E36" s="118">
        <f t="shared" si="1"/>
        <v>218947</v>
      </c>
      <c r="F36" s="118">
        <f t="shared" si="1"/>
        <v>217280</v>
      </c>
      <c r="G36" s="118">
        <f t="shared" si="1"/>
        <v>264133</v>
      </c>
      <c r="H36" s="142">
        <f>G36-F36</f>
        <v>46853</v>
      </c>
      <c r="I36" s="141">
        <f>H36/F36*100</f>
        <v>21.563420471281297</v>
      </c>
      <c r="J36" s="121">
        <f t="shared" si="0"/>
        <v>29.728724220382546</v>
      </c>
      <c r="K36" s="121">
        <f t="shared" si="0"/>
        <v>28.32707551105549</v>
      </c>
      <c r="L36" s="121">
        <f t="shared" si="0"/>
        <v>32.54813527784452</v>
      </c>
      <c r="M36" s="121">
        <v>35.8</v>
      </c>
    </row>
    <row r="37" spans="1:13" ht="17.25" customHeight="1">
      <c r="A37" s="4"/>
      <c r="B37" s="4"/>
      <c r="C37" s="4"/>
      <c r="D37" s="5"/>
      <c r="E37" s="118"/>
      <c r="F37" s="118"/>
      <c r="G37" s="118"/>
      <c r="H37" s="142"/>
      <c r="I37" s="141"/>
      <c r="J37" s="118"/>
      <c r="K37" s="118"/>
      <c r="L37" s="118"/>
      <c r="M37" s="118"/>
    </row>
    <row r="38" spans="1:13" ht="17.25" customHeight="1">
      <c r="A38" s="329" t="s">
        <v>11</v>
      </c>
      <c r="B38" s="329"/>
      <c r="C38" s="329"/>
      <c r="D38" s="330"/>
      <c r="E38" s="118"/>
      <c r="F38" s="118"/>
      <c r="G38" s="118"/>
      <c r="H38" s="142"/>
      <c r="I38" s="143"/>
      <c r="J38" s="118"/>
      <c r="K38" s="118"/>
      <c r="L38" s="118"/>
      <c r="M38" s="118"/>
    </row>
    <row r="39" spans="1:13" ht="17.25" customHeight="1">
      <c r="A39" s="320" t="s">
        <v>6</v>
      </c>
      <c r="B39" s="320"/>
      <c r="C39" s="320"/>
      <c r="D39" s="321"/>
      <c r="E39" s="118">
        <f>SUM(E40,E43)</f>
        <v>344239</v>
      </c>
      <c r="F39" s="118">
        <f>SUM(F40,F43)</f>
        <v>360167</v>
      </c>
      <c r="G39" s="118">
        <f>SUM(G40,G43)</f>
        <v>386170</v>
      </c>
      <c r="H39" s="142">
        <f>G39-F39</f>
        <v>26003</v>
      </c>
      <c r="I39" s="144">
        <f>H39/F39*100</f>
        <v>7.219706413969075</v>
      </c>
      <c r="J39" s="121">
        <f>E39/E$39*100</f>
        <v>100</v>
      </c>
      <c r="K39" s="121">
        <f aca="true" t="shared" si="2" ref="K39:L43">F39/F$39*100</f>
        <v>100</v>
      </c>
      <c r="L39" s="121">
        <f t="shared" si="2"/>
        <v>100</v>
      </c>
      <c r="M39" s="121">
        <v>100</v>
      </c>
    </row>
    <row r="40" spans="1:13" ht="17.25" customHeight="1">
      <c r="A40" s="4"/>
      <c r="B40" s="320" t="s">
        <v>7</v>
      </c>
      <c r="C40" s="320"/>
      <c r="D40" s="321"/>
      <c r="E40" s="118">
        <f>SUM(E41:E42)</f>
        <v>286394</v>
      </c>
      <c r="F40" s="118">
        <f>SUM(F41:F42)</f>
        <v>302782</v>
      </c>
      <c r="G40" s="118">
        <f>SUM(G41:G42)</f>
        <v>317662</v>
      </c>
      <c r="H40" s="142">
        <f>G40-F40</f>
        <v>14880</v>
      </c>
      <c r="I40" s="144">
        <f>H40/F40*100</f>
        <v>4.914426881386609</v>
      </c>
      <c r="J40" s="121">
        <f>E40/E$39*100</f>
        <v>83.1962677093531</v>
      </c>
      <c r="K40" s="121">
        <f t="shared" si="2"/>
        <v>84.06711331132503</v>
      </c>
      <c r="L40" s="121">
        <f t="shared" si="2"/>
        <v>82.25962658932595</v>
      </c>
      <c r="M40" s="121">
        <v>83.4</v>
      </c>
    </row>
    <row r="41" spans="1:13" ht="17.25" customHeight="1">
      <c r="A41" s="4"/>
      <c r="B41" s="4"/>
      <c r="C41" s="320" t="s">
        <v>8</v>
      </c>
      <c r="D41" s="321"/>
      <c r="E41" s="118">
        <v>283990</v>
      </c>
      <c r="F41" s="118">
        <v>299991</v>
      </c>
      <c r="G41" s="118">
        <v>311317</v>
      </c>
      <c r="H41" s="142">
        <f>G41-F41</f>
        <v>11326</v>
      </c>
      <c r="I41" s="144">
        <f>H41/F41*100</f>
        <v>3.7754465967312356</v>
      </c>
      <c r="J41" s="121">
        <f>E41/E$39*100</f>
        <v>82.49791569229518</v>
      </c>
      <c r="K41" s="121">
        <f t="shared" si="2"/>
        <v>83.29219500953724</v>
      </c>
      <c r="L41" s="121">
        <f t="shared" si="2"/>
        <v>80.61656783281974</v>
      </c>
      <c r="M41" s="121">
        <v>81.2</v>
      </c>
    </row>
    <row r="42" spans="1:13" ht="17.25" customHeight="1">
      <c r="A42" s="4"/>
      <c r="B42" s="4"/>
      <c r="C42" s="320" t="s">
        <v>9</v>
      </c>
      <c r="D42" s="321"/>
      <c r="E42" s="118">
        <v>2404</v>
      </c>
      <c r="F42" s="118">
        <v>2791</v>
      </c>
      <c r="G42" s="118">
        <v>6345</v>
      </c>
      <c r="H42" s="142">
        <f>G42-F42</f>
        <v>3554</v>
      </c>
      <c r="I42" s="144">
        <f>H42/F42*100</f>
        <v>127.33787173056253</v>
      </c>
      <c r="J42" s="121">
        <f>E42/E$39*100</f>
        <v>0.6983520170579162</v>
      </c>
      <c r="K42" s="121">
        <f t="shared" si="2"/>
        <v>0.7749183017877818</v>
      </c>
      <c r="L42" s="121">
        <f t="shared" si="2"/>
        <v>1.6430587565062018</v>
      </c>
      <c r="M42" s="121">
        <v>2.2</v>
      </c>
    </row>
    <row r="43" spans="1:13" ht="17.25" customHeight="1">
      <c r="A43" s="4"/>
      <c r="B43" s="320" t="s">
        <v>10</v>
      </c>
      <c r="C43" s="320"/>
      <c r="D43" s="321"/>
      <c r="E43" s="118">
        <v>57845</v>
      </c>
      <c r="F43" s="118">
        <v>57385</v>
      </c>
      <c r="G43" s="118">
        <v>68508</v>
      </c>
      <c r="H43" s="142">
        <f>G43-F43</f>
        <v>11123</v>
      </c>
      <c r="I43" s="144">
        <f>H43/F43*100</f>
        <v>19.383114054195346</v>
      </c>
      <c r="J43" s="121">
        <f>E43/E$39*100</f>
        <v>16.803732290646906</v>
      </c>
      <c r="K43" s="121">
        <f t="shared" si="2"/>
        <v>15.932886688674976</v>
      </c>
      <c r="L43" s="121">
        <f t="shared" si="2"/>
        <v>17.740373410674056</v>
      </c>
      <c r="M43" s="121">
        <v>16.6</v>
      </c>
    </row>
    <row r="44" spans="1:13" ht="17.25" customHeight="1">
      <c r="A44" s="4"/>
      <c r="B44" s="4"/>
      <c r="C44" s="4"/>
      <c r="D44" s="5"/>
      <c r="E44" s="118"/>
      <c r="F44" s="118"/>
      <c r="G44" s="118"/>
      <c r="H44" s="142"/>
      <c r="I44" s="144"/>
      <c r="J44" s="121"/>
      <c r="K44" s="121"/>
      <c r="L44" s="121"/>
      <c r="M44" s="121"/>
    </row>
    <row r="45" spans="1:13" ht="17.25" customHeight="1">
      <c r="A45" s="329" t="s">
        <v>12</v>
      </c>
      <c r="B45" s="329"/>
      <c r="C45" s="329"/>
      <c r="D45" s="330"/>
      <c r="E45" s="118"/>
      <c r="F45" s="118"/>
      <c r="G45" s="118"/>
      <c r="H45" s="142"/>
      <c r="I45" s="144"/>
      <c r="J45" s="121"/>
      <c r="K45" s="121"/>
      <c r="L45" s="121"/>
      <c r="M45" s="121"/>
    </row>
    <row r="46" spans="1:13" ht="17.25" customHeight="1">
      <c r="A46" s="320" t="s">
        <v>6</v>
      </c>
      <c r="B46" s="320"/>
      <c r="C46" s="320"/>
      <c r="D46" s="321"/>
      <c r="E46" s="118">
        <f>SUM(E47,E50)</f>
        <v>392244</v>
      </c>
      <c r="F46" s="118">
        <f>SUM(F47,F50)</f>
        <v>406873</v>
      </c>
      <c r="G46" s="118">
        <f>SUM(G47,G50)</f>
        <v>425345</v>
      </c>
      <c r="H46" s="142">
        <f>G46-F46</f>
        <v>18472</v>
      </c>
      <c r="I46" s="144">
        <f>H46/F46*100</f>
        <v>4.539991594428729</v>
      </c>
      <c r="J46" s="145">
        <f>E46/E$46*100</f>
        <v>100</v>
      </c>
      <c r="K46" s="145">
        <f aca="true" t="shared" si="3" ref="K46:L50">F46/F$46*100</f>
        <v>100</v>
      </c>
      <c r="L46" s="145">
        <f t="shared" si="3"/>
        <v>100</v>
      </c>
      <c r="M46" s="121">
        <v>100</v>
      </c>
    </row>
    <row r="47" spans="1:13" ht="17.25" customHeight="1">
      <c r="A47" s="4"/>
      <c r="B47" s="320" t="s">
        <v>7</v>
      </c>
      <c r="C47" s="320"/>
      <c r="D47" s="321"/>
      <c r="E47" s="118">
        <f>SUM(E48:E49)</f>
        <v>231142</v>
      </c>
      <c r="F47" s="118">
        <f>SUM(F48:F49)</f>
        <v>246978</v>
      </c>
      <c r="G47" s="118">
        <f>SUM(G48:G49)</f>
        <v>229720</v>
      </c>
      <c r="H47" s="142">
        <f>G47-F47</f>
        <v>-17258</v>
      </c>
      <c r="I47" s="146">
        <f>H47/F47*100</f>
        <v>-6.987666917701171</v>
      </c>
      <c r="J47" s="145">
        <f>E47/E$46*100</f>
        <v>58.928116172586456</v>
      </c>
      <c r="K47" s="145">
        <f t="shared" si="3"/>
        <v>60.701496535774055</v>
      </c>
      <c r="L47" s="145">
        <f t="shared" si="3"/>
        <v>54.00792298016904</v>
      </c>
      <c r="M47" s="121">
        <v>46.1</v>
      </c>
    </row>
    <row r="48" spans="1:13" ht="17.25" customHeight="1">
      <c r="A48" s="4"/>
      <c r="B48" s="4"/>
      <c r="C48" s="320" t="s">
        <v>8</v>
      </c>
      <c r="D48" s="321"/>
      <c r="E48" s="118">
        <v>229893</v>
      </c>
      <c r="F48" s="118">
        <v>245136</v>
      </c>
      <c r="G48" s="118">
        <v>226838</v>
      </c>
      <c r="H48" s="147">
        <f>G48-F48</f>
        <v>-18298</v>
      </c>
      <c r="I48" s="146">
        <f>H48/F48*100</f>
        <v>-7.464427909405391</v>
      </c>
      <c r="J48" s="145">
        <f>E48/E$46*100</f>
        <v>58.60969192645394</v>
      </c>
      <c r="K48" s="145">
        <f t="shared" si="3"/>
        <v>60.248775416407575</v>
      </c>
      <c r="L48" s="145">
        <f t="shared" si="3"/>
        <v>53.33035535859126</v>
      </c>
      <c r="M48" s="121">
        <v>45.3</v>
      </c>
    </row>
    <row r="49" spans="1:13" ht="17.25" customHeight="1">
      <c r="A49" s="4"/>
      <c r="B49" s="4"/>
      <c r="C49" s="320" t="s">
        <v>9</v>
      </c>
      <c r="D49" s="321"/>
      <c r="E49" s="118">
        <v>1249</v>
      </c>
      <c r="F49" s="118">
        <v>1842</v>
      </c>
      <c r="G49" s="118">
        <v>2882</v>
      </c>
      <c r="H49" s="147">
        <f>G49-F49</f>
        <v>1040</v>
      </c>
      <c r="I49" s="146">
        <f>H49/F49*100</f>
        <v>56.46036916395223</v>
      </c>
      <c r="J49" s="145">
        <f>E49/E$46*100</f>
        <v>0.31842424613250936</v>
      </c>
      <c r="K49" s="145">
        <f t="shared" si="3"/>
        <v>0.4527211193664854</v>
      </c>
      <c r="L49" s="145">
        <f t="shared" si="3"/>
        <v>0.6775676215777781</v>
      </c>
      <c r="M49" s="121">
        <v>0.8</v>
      </c>
    </row>
    <row r="50" spans="1:13" ht="17.25" customHeight="1">
      <c r="A50" s="130"/>
      <c r="B50" s="322" t="s">
        <v>10</v>
      </c>
      <c r="C50" s="322"/>
      <c r="D50" s="323"/>
      <c r="E50" s="120">
        <v>161102</v>
      </c>
      <c r="F50" s="120">
        <v>159895</v>
      </c>
      <c r="G50" s="120">
        <v>195625</v>
      </c>
      <c r="H50" s="148">
        <f>G50-F50</f>
        <v>35730</v>
      </c>
      <c r="I50" s="149">
        <v>22.4</v>
      </c>
      <c r="J50" s="123">
        <f>E50/E$46*100</f>
        <v>41.071883827413544</v>
      </c>
      <c r="K50" s="123">
        <f t="shared" si="3"/>
        <v>39.29850346422594</v>
      </c>
      <c r="L50" s="123">
        <f t="shared" si="3"/>
        <v>45.992077019830965</v>
      </c>
      <c r="M50" s="123">
        <v>53.9</v>
      </c>
    </row>
    <row r="51" spans="1:13" ht="17.25" customHeight="1">
      <c r="A51" s="139" t="s">
        <v>186</v>
      </c>
      <c r="B51" s="139"/>
      <c r="C51" s="139"/>
      <c r="D51" s="139"/>
      <c r="E51" s="139"/>
      <c r="F51" s="139"/>
      <c r="G51" s="139"/>
      <c r="H51" s="139"/>
      <c r="I51" s="139"/>
      <c r="J51" s="139"/>
      <c r="K51" s="139"/>
      <c r="L51" s="139"/>
      <c r="M51" s="139"/>
    </row>
    <row r="52" spans="1:13" ht="14.25">
      <c r="A52" s="139"/>
      <c r="B52" s="139"/>
      <c r="C52" s="139"/>
      <c r="D52" s="139"/>
      <c r="E52" s="139"/>
      <c r="F52" s="139"/>
      <c r="G52" s="139"/>
      <c r="H52" s="139"/>
      <c r="I52" s="139"/>
      <c r="J52" s="139"/>
      <c r="K52" s="139"/>
      <c r="L52" s="139"/>
      <c r="M52" s="139"/>
    </row>
    <row r="53" spans="1:13" ht="14.25">
      <c r="A53" s="139"/>
      <c r="B53" s="139"/>
      <c r="C53" s="139"/>
      <c r="D53" s="139"/>
      <c r="E53" s="139"/>
      <c r="F53" s="139"/>
      <c r="G53" s="139"/>
      <c r="H53" s="139"/>
      <c r="I53" s="139"/>
      <c r="J53" s="139"/>
      <c r="K53" s="139"/>
      <c r="L53" s="139"/>
      <c r="M53" s="139"/>
    </row>
    <row r="54" spans="1:13" ht="14.25">
      <c r="A54" s="139"/>
      <c r="B54" s="139"/>
      <c r="C54" s="139"/>
      <c r="D54" s="139"/>
      <c r="E54" s="139"/>
      <c r="F54" s="139"/>
      <c r="G54" s="139"/>
      <c r="H54" s="139"/>
      <c r="I54" s="139"/>
      <c r="J54" s="139"/>
      <c r="K54" s="139"/>
      <c r="L54" s="139"/>
      <c r="M54" s="139"/>
    </row>
    <row r="55" spans="1:13" ht="14.25">
      <c r="A55" s="139"/>
      <c r="B55" s="139"/>
      <c r="C55" s="139"/>
      <c r="D55" s="139"/>
      <c r="E55" s="139"/>
      <c r="F55" s="139"/>
      <c r="G55" s="139"/>
      <c r="H55" s="139"/>
      <c r="I55" s="139"/>
      <c r="J55" s="139"/>
      <c r="K55" s="139"/>
      <c r="L55" s="139"/>
      <c r="M55" s="139"/>
    </row>
    <row r="56" spans="1:13" ht="14.25">
      <c r="A56" s="139"/>
      <c r="B56" s="139"/>
      <c r="C56" s="139"/>
      <c r="D56" s="139"/>
      <c r="E56" s="139"/>
      <c r="F56" s="139"/>
      <c r="G56" s="139"/>
      <c r="H56" s="139"/>
      <c r="I56" s="139"/>
      <c r="J56" s="139"/>
      <c r="K56" s="139"/>
      <c r="L56" s="139"/>
      <c r="M56" s="139"/>
    </row>
    <row r="57" spans="1:13" ht="14.25">
      <c r="A57" s="139"/>
      <c r="B57" s="139"/>
      <c r="C57" s="139"/>
      <c r="D57" s="139"/>
      <c r="E57" s="139"/>
      <c r="F57" s="139"/>
      <c r="G57" s="139"/>
      <c r="H57" s="139"/>
      <c r="I57" s="139"/>
      <c r="J57" s="139"/>
      <c r="K57" s="139"/>
      <c r="L57" s="139"/>
      <c r="M57" s="139"/>
    </row>
    <row r="58" spans="1:13" ht="14.25">
      <c r="A58" s="139"/>
      <c r="B58" s="139"/>
      <c r="C58" s="139"/>
      <c r="D58" s="139"/>
      <c r="E58" s="139"/>
      <c r="F58" s="139"/>
      <c r="G58" s="139"/>
      <c r="H58" s="139"/>
      <c r="I58" s="139"/>
      <c r="J58" s="139"/>
      <c r="K58" s="139"/>
      <c r="L58" s="139"/>
      <c r="M58" s="139"/>
    </row>
    <row r="59" spans="1:13" ht="14.25">
      <c r="A59" s="139"/>
      <c r="B59" s="139"/>
      <c r="C59" s="139"/>
      <c r="D59" s="139"/>
      <c r="E59" s="139"/>
      <c r="F59" s="139"/>
      <c r="G59" s="139"/>
      <c r="H59" s="139"/>
      <c r="I59" s="139"/>
      <c r="J59" s="139"/>
      <c r="K59" s="139"/>
      <c r="L59" s="139"/>
      <c r="M59" s="139"/>
    </row>
    <row r="60" spans="1:13" ht="14.25">
      <c r="A60" s="139"/>
      <c r="B60" s="139"/>
      <c r="C60" s="139"/>
      <c r="D60" s="139"/>
      <c r="E60" s="139"/>
      <c r="F60" s="139"/>
      <c r="G60" s="139"/>
      <c r="H60" s="139"/>
      <c r="I60" s="139"/>
      <c r="J60" s="139"/>
      <c r="K60" s="139"/>
      <c r="L60" s="139"/>
      <c r="M60" s="139"/>
    </row>
    <row r="61" spans="1:13" ht="14.25">
      <c r="A61" s="139"/>
      <c r="B61" s="139"/>
      <c r="C61" s="139"/>
      <c r="D61" s="139"/>
      <c r="E61" s="139"/>
      <c r="F61" s="139"/>
      <c r="G61" s="139"/>
      <c r="H61" s="139"/>
      <c r="I61" s="139"/>
      <c r="J61" s="139"/>
      <c r="K61" s="139"/>
      <c r="L61" s="139"/>
      <c r="M61" s="139"/>
    </row>
    <row r="62" spans="1:13" ht="14.25">
      <c r="A62" s="139"/>
      <c r="B62" s="139"/>
      <c r="C62" s="139"/>
      <c r="D62" s="139"/>
      <c r="E62" s="139"/>
      <c r="F62" s="139"/>
      <c r="G62" s="139"/>
      <c r="H62" s="139"/>
      <c r="I62" s="139"/>
      <c r="J62" s="139"/>
      <c r="K62" s="139"/>
      <c r="L62" s="139"/>
      <c r="M62" s="139"/>
    </row>
    <row r="63" spans="1:13" ht="14.25">
      <c r="A63" s="139"/>
      <c r="B63" s="139"/>
      <c r="C63" s="139"/>
      <c r="D63" s="139"/>
      <c r="E63" s="139"/>
      <c r="F63" s="139"/>
      <c r="G63" s="139"/>
      <c r="H63" s="139"/>
      <c r="I63" s="139"/>
      <c r="J63" s="139"/>
      <c r="K63" s="139"/>
      <c r="L63" s="139"/>
      <c r="M63" s="139"/>
    </row>
    <row r="64" spans="1:13" ht="14.25">
      <c r="A64" s="139"/>
      <c r="B64" s="139"/>
      <c r="C64" s="139"/>
      <c r="D64" s="139"/>
      <c r="E64" s="139"/>
      <c r="F64" s="139"/>
      <c r="G64" s="139"/>
      <c r="H64" s="139"/>
      <c r="I64" s="139"/>
      <c r="J64" s="139"/>
      <c r="K64" s="139"/>
      <c r="L64" s="139"/>
      <c r="M64" s="139"/>
    </row>
    <row r="65" spans="1:13" ht="14.25">
      <c r="A65" s="139"/>
      <c r="B65" s="139"/>
      <c r="C65" s="139"/>
      <c r="D65" s="139"/>
      <c r="E65" s="139"/>
      <c r="F65" s="139"/>
      <c r="G65" s="139"/>
      <c r="H65" s="139"/>
      <c r="I65" s="139"/>
      <c r="J65" s="139"/>
      <c r="K65" s="139"/>
      <c r="L65" s="139"/>
      <c r="M65" s="139"/>
    </row>
    <row r="66" spans="1:13" ht="14.25">
      <c r="A66" s="139"/>
      <c r="B66" s="139"/>
      <c r="C66" s="139"/>
      <c r="D66" s="139"/>
      <c r="E66" s="139"/>
      <c r="F66" s="139"/>
      <c r="G66" s="139"/>
      <c r="H66" s="139"/>
      <c r="I66" s="139"/>
      <c r="J66" s="139"/>
      <c r="K66" s="139"/>
      <c r="L66" s="139"/>
      <c r="M66" s="139"/>
    </row>
    <row r="67" spans="1:13" ht="14.25">
      <c r="A67" s="139"/>
      <c r="B67" s="139"/>
      <c r="C67" s="139"/>
      <c r="D67" s="139"/>
      <c r="E67" s="139"/>
      <c r="F67" s="139"/>
      <c r="G67" s="139"/>
      <c r="H67" s="139"/>
      <c r="I67" s="139"/>
      <c r="J67" s="139"/>
      <c r="K67" s="139"/>
      <c r="L67" s="139"/>
      <c r="M67" s="139"/>
    </row>
    <row r="68" spans="1:13" ht="14.25">
      <c r="A68" s="139"/>
      <c r="B68" s="139"/>
      <c r="C68" s="139"/>
      <c r="D68" s="139"/>
      <c r="E68" s="139"/>
      <c r="F68" s="139"/>
      <c r="G68" s="139"/>
      <c r="H68" s="139"/>
      <c r="I68" s="139"/>
      <c r="J68" s="139"/>
      <c r="K68" s="139"/>
      <c r="L68" s="139"/>
      <c r="M68" s="139"/>
    </row>
    <row r="69" spans="1:13" ht="14.25">
      <c r="A69" s="139"/>
      <c r="B69" s="139"/>
      <c r="C69" s="139"/>
      <c r="D69" s="139"/>
      <c r="E69" s="139"/>
      <c r="F69" s="139"/>
      <c r="G69" s="139"/>
      <c r="H69" s="139"/>
      <c r="I69" s="139"/>
      <c r="J69" s="139"/>
      <c r="K69" s="139"/>
      <c r="L69" s="139"/>
      <c r="M69" s="139"/>
    </row>
    <row r="70" spans="1:13" ht="14.25">
      <c r="A70" s="139"/>
      <c r="B70" s="139"/>
      <c r="C70" s="139"/>
      <c r="D70" s="139"/>
      <c r="E70" s="139"/>
      <c r="F70" s="139"/>
      <c r="G70" s="139"/>
      <c r="H70" s="139"/>
      <c r="I70" s="139"/>
      <c r="J70" s="139"/>
      <c r="K70" s="139"/>
      <c r="L70" s="139"/>
      <c r="M70" s="139"/>
    </row>
    <row r="71" spans="1:13" ht="14.25">
      <c r="A71" s="139"/>
      <c r="B71" s="139"/>
      <c r="C71" s="139"/>
      <c r="D71" s="139"/>
      <c r="E71" s="139"/>
      <c r="F71" s="139"/>
      <c r="G71" s="139"/>
      <c r="H71" s="139"/>
      <c r="I71" s="139"/>
      <c r="J71" s="139"/>
      <c r="K71" s="139"/>
      <c r="L71" s="139"/>
      <c r="M71" s="139"/>
    </row>
    <row r="72" spans="1:13" ht="14.25">
      <c r="A72" s="139"/>
      <c r="B72" s="139"/>
      <c r="C72" s="139"/>
      <c r="D72" s="139"/>
      <c r="E72" s="139"/>
      <c r="F72" s="139"/>
      <c r="G72" s="139"/>
      <c r="H72" s="139"/>
      <c r="I72" s="139"/>
      <c r="J72" s="139"/>
      <c r="K72" s="139"/>
      <c r="L72" s="139"/>
      <c r="M72" s="139"/>
    </row>
    <row r="73" spans="1:13" ht="14.25">
      <c r="A73" s="139"/>
      <c r="B73" s="139"/>
      <c r="C73" s="139"/>
      <c r="D73" s="139"/>
      <c r="E73" s="139"/>
      <c r="F73" s="139"/>
      <c r="G73" s="139"/>
      <c r="H73" s="139"/>
      <c r="I73" s="139"/>
      <c r="J73" s="139"/>
      <c r="K73" s="139"/>
      <c r="L73" s="139"/>
      <c r="M73" s="139"/>
    </row>
    <row r="74" spans="1:13" ht="14.25">
      <c r="A74" s="139"/>
      <c r="B74" s="139"/>
      <c r="C74" s="139"/>
      <c r="D74" s="139"/>
      <c r="E74" s="139"/>
      <c r="F74" s="139"/>
      <c r="G74" s="139"/>
      <c r="H74" s="139"/>
      <c r="I74" s="139"/>
      <c r="J74" s="139"/>
      <c r="K74" s="139"/>
      <c r="L74" s="139"/>
      <c r="M74" s="139"/>
    </row>
    <row r="75" spans="1:13" ht="14.25">
      <c r="A75" s="139"/>
      <c r="B75" s="139"/>
      <c r="C75" s="139"/>
      <c r="D75" s="139"/>
      <c r="E75" s="139"/>
      <c r="F75" s="139"/>
      <c r="G75" s="139"/>
      <c r="H75" s="139"/>
      <c r="I75" s="139"/>
      <c r="J75" s="139"/>
      <c r="K75" s="139"/>
      <c r="L75" s="139"/>
      <c r="M75" s="139"/>
    </row>
    <row r="76" spans="1:13" ht="14.25">
      <c r="A76" s="139"/>
      <c r="B76" s="139"/>
      <c r="C76" s="139"/>
      <c r="D76" s="139"/>
      <c r="E76" s="139"/>
      <c r="F76" s="139"/>
      <c r="G76" s="139"/>
      <c r="H76" s="139"/>
      <c r="I76" s="139"/>
      <c r="J76" s="139"/>
      <c r="K76" s="139"/>
      <c r="L76" s="139"/>
      <c r="M76" s="139"/>
    </row>
    <row r="77" spans="1:13" ht="14.25">
      <c r="A77" s="139"/>
      <c r="B77" s="139"/>
      <c r="C77" s="139"/>
      <c r="D77" s="139"/>
      <c r="E77" s="139"/>
      <c r="F77" s="139"/>
      <c r="G77" s="139"/>
      <c r="H77" s="139"/>
      <c r="I77" s="139"/>
      <c r="J77" s="139"/>
      <c r="K77" s="139"/>
      <c r="L77" s="139"/>
      <c r="M77" s="139"/>
    </row>
    <row r="78" spans="1:13" ht="14.25">
      <c r="A78" s="139"/>
      <c r="B78" s="139"/>
      <c r="C78" s="139"/>
      <c r="D78" s="139"/>
      <c r="E78" s="139"/>
      <c r="F78" s="139"/>
      <c r="G78" s="139"/>
      <c r="H78" s="139"/>
      <c r="I78" s="139"/>
      <c r="J78" s="139"/>
      <c r="K78" s="139"/>
      <c r="L78" s="139"/>
      <c r="M78" s="139"/>
    </row>
    <row r="79" spans="1:13" ht="14.25">
      <c r="A79" s="139"/>
      <c r="B79" s="139"/>
      <c r="C79" s="139"/>
      <c r="D79" s="139"/>
      <c r="E79" s="139"/>
      <c r="F79" s="139"/>
      <c r="G79" s="139"/>
      <c r="H79" s="139"/>
      <c r="I79" s="139"/>
      <c r="J79" s="139"/>
      <c r="K79" s="139"/>
      <c r="L79" s="139"/>
      <c r="M79" s="139"/>
    </row>
    <row r="80" spans="1:13" ht="14.25">
      <c r="A80" s="139"/>
      <c r="B80" s="139"/>
      <c r="C80" s="139"/>
      <c r="D80" s="139"/>
      <c r="E80" s="139"/>
      <c r="F80" s="139"/>
      <c r="G80" s="139"/>
      <c r="H80" s="139"/>
      <c r="I80" s="139"/>
      <c r="J80" s="139"/>
      <c r="K80" s="139"/>
      <c r="L80" s="139"/>
      <c r="M80" s="139"/>
    </row>
    <row r="81" spans="1:13" ht="14.25">
      <c r="A81" s="139"/>
      <c r="B81" s="139"/>
      <c r="C81" s="139"/>
      <c r="D81" s="139"/>
      <c r="E81" s="139"/>
      <c r="F81" s="139"/>
      <c r="G81" s="139"/>
      <c r="H81" s="139"/>
      <c r="I81" s="139"/>
      <c r="J81" s="139"/>
      <c r="K81" s="139"/>
      <c r="L81" s="139"/>
      <c r="M81" s="139"/>
    </row>
    <row r="82" spans="1:13" ht="14.25">
      <c r="A82" s="139"/>
      <c r="B82" s="139"/>
      <c r="C82" s="139"/>
      <c r="D82" s="139"/>
      <c r="E82" s="139"/>
      <c r="F82" s="139"/>
      <c r="G82" s="139"/>
      <c r="H82" s="139"/>
      <c r="I82" s="139"/>
      <c r="J82" s="139"/>
      <c r="K82" s="139"/>
      <c r="L82" s="139"/>
      <c r="M82" s="139"/>
    </row>
    <row r="83" spans="1:13" ht="14.25">
      <c r="A83" s="139"/>
      <c r="B83" s="139"/>
      <c r="C83" s="139"/>
      <c r="D83" s="139"/>
      <c r="E83" s="139"/>
      <c r="F83" s="139"/>
      <c r="G83" s="139"/>
      <c r="H83" s="139"/>
      <c r="I83" s="139"/>
      <c r="J83" s="139"/>
      <c r="K83" s="139"/>
      <c r="L83" s="139"/>
      <c r="M83" s="139"/>
    </row>
    <row r="84" spans="1:13" ht="14.25">
      <c r="A84" s="139"/>
      <c r="B84" s="139"/>
      <c r="C84" s="139"/>
      <c r="D84" s="139"/>
      <c r="E84" s="139"/>
      <c r="F84" s="139"/>
      <c r="G84" s="139"/>
      <c r="H84" s="139"/>
      <c r="I84" s="139"/>
      <c r="J84" s="139"/>
      <c r="K84" s="139"/>
      <c r="L84" s="139"/>
      <c r="M84" s="139"/>
    </row>
    <row r="85" spans="1:13" ht="14.25">
      <c r="A85" s="139"/>
      <c r="B85" s="139"/>
      <c r="C85" s="139"/>
      <c r="D85" s="139"/>
      <c r="E85" s="139"/>
      <c r="F85" s="139"/>
      <c r="G85" s="139"/>
      <c r="H85" s="139"/>
      <c r="I85" s="139"/>
      <c r="J85" s="139"/>
      <c r="K85" s="139"/>
      <c r="L85" s="139"/>
      <c r="M85" s="139"/>
    </row>
    <row r="86" spans="1:13" ht="14.25">
      <c r="A86" s="139"/>
      <c r="B86" s="139"/>
      <c r="C86" s="139"/>
      <c r="D86" s="139"/>
      <c r="E86" s="139"/>
      <c r="F86" s="139"/>
      <c r="G86" s="139"/>
      <c r="H86" s="139"/>
      <c r="I86" s="139"/>
      <c r="J86" s="139"/>
      <c r="K86" s="139"/>
      <c r="L86" s="139"/>
      <c r="M86" s="139"/>
    </row>
    <row r="87" spans="1:13" ht="14.25">
      <c r="A87" s="139"/>
      <c r="B87" s="139"/>
      <c r="C87" s="139"/>
      <c r="D87" s="139"/>
      <c r="E87" s="139"/>
      <c r="F87" s="139"/>
      <c r="G87" s="139"/>
      <c r="H87" s="139"/>
      <c r="I87" s="139"/>
      <c r="J87" s="139"/>
      <c r="K87" s="139"/>
      <c r="L87" s="139"/>
      <c r="M87" s="139"/>
    </row>
    <row r="88" spans="1:13" ht="14.25">
      <c r="A88" s="139"/>
      <c r="B88" s="139"/>
      <c r="C88" s="139"/>
      <c r="D88" s="139"/>
      <c r="E88" s="139"/>
      <c r="F88" s="139"/>
      <c r="G88" s="139"/>
      <c r="H88" s="139"/>
      <c r="I88" s="139"/>
      <c r="J88" s="139"/>
      <c r="K88" s="139"/>
      <c r="L88" s="139"/>
      <c r="M88" s="139"/>
    </row>
    <row r="89" spans="1:13" ht="14.25">
      <c r="A89" s="139"/>
      <c r="B89" s="139"/>
      <c r="C89" s="139"/>
      <c r="D89" s="139"/>
      <c r="E89" s="139"/>
      <c r="F89" s="139"/>
      <c r="G89" s="139"/>
      <c r="H89" s="139"/>
      <c r="I89" s="139"/>
      <c r="J89" s="139"/>
      <c r="K89" s="139"/>
      <c r="L89" s="139"/>
      <c r="M89" s="139"/>
    </row>
    <row r="90" spans="1:13" ht="14.25">
      <c r="A90" s="139"/>
      <c r="B90" s="139"/>
      <c r="C90" s="139"/>
      <c r="D90" s="139"/>
      <c r="E90" s="139"/>
      <c r="F90" s="139"/>
      <c r="G90" s="139"/>
      <c r="H90" s="139"/>
      <c r="I90" s="139"/>
      <c r="J90" s="139"/>
      <c r="K90" s="139"/>
      <c r="L90" s="139"/>
      <c r="M90" s="139"/>
    </row>
    <row r="91" spans="1:13" ht="14.25">
      <c r="A91" s="139"/>
      <c r="B91" s="139"/>
      <c r="C91" s="139"/>
      <c r="D91" s="139"/>
      <c r="E91" s="139"/>
      <c r="F91" s="139"/>
      <c r="G91" s="139"/>
      <c r="H91" s="139"/>
      <c r="I91" s="139"/>
      <c r="J91" s="139"/>
      <c r="K91" s="139"/>
      <c r="L91" s="139"/>
      <c r="M91" s="139"/>
    </row>
    <row r="92" spans="1:13" ht="14.25">
      <c r="A92" s="139"/>
      <c r="B92" s="139"/>
      <c r="C92" s="139"/>
      <c r="D92" s="139"/>
      <c r="E92" s="139"/>
      <c r="F92" s="139"/>
      <c r="G92" s="139"/>
      <c r="H92" s="139"/>
      <c r="I92" s="139"/>
      <c r="J92" s="139"/>
      <c r="K92" s="139"/>
      <c r="L92" s="139"/>
      <c r="M92" s="139"/>
    </row>
    <row r="93" spans="1:13" ht="14.25">
      <c r="A93" s="139"/>
      <c r="B93" s="139"/>
      <c r="C93" s="139"/>
      <c r="D93" s="139"/>
      <c r="E93" s="139"/>
      <c r="F93" s="139"/>
      <c r="G93" s="139"/>
      <c r="H93" s="139"/>
      <c r="I93" s="139"/>
      <c r="J93" s="139"/>
      <c r="K93" s="139"/>
      <c r="L93" s="139"/>
      <c r="M93" s="139"/>
    </row>
    <row r="94" spans="1:13" ht="14.25">
      <c r="A94" s="139"/>
      <c r="B94" s="139"/>
      <c r="C94" s="139"/>
      <c r="D94" s="139"/>
      <c r="E94" s="139"/>
      <c r="F94" s="139"/>
      <c r="G94" s="139"/>
      <c r="H94" s="139"/>
      <c r="I94" s="139"/>
      <c r="J94" s="139"/>
      <c r="K94" s="139"/>
      <c r="L94" s="139"/>
      <c r="M94" s="139"/>
    </row>
    <row r="95" spans="1:13" ht="14.25">
      <c r="A95" s="139"/>
      <c r="B95" s="139"/>
      <c r="C95" s="139"/>
      <c r="D95" s="139"/>
      <c r="E95" s="139"/>
      <c r="F95" s="139"/>
      <c r="G95" s="139"/>
      <c r="H95" s="139"/>
      <c r="I95" s="139"/>
      <c r="J95" s="139"/>
      <c r="K95" s="139"/>
      <c r="L95" s="139"/>
      <c r="M95" s="139"/>
    </row>
    <row r="96" spans="1:13" ht="14.25">
      <c r="A96" s="139"/>
      <c r="B96" s="139"/>
      <c r="C96" s="139"/>
      <c r="D96" s="139"/>
      <c r="E96" s="139"/>
      <c r="F96" s="139"/>
      <c r="G96" s="139"/>
      <c r="H96" s="139"/>
      <c r="I96" s="139"/>
      <c r="J96" s="139"/>
      <c r="K96" s="139"/>
      <c r="L96" s="139"/>
      <c r="M96" s="139"/>
    </row>
    <row r="97" spans="1:13" ht="14.25">
      <c r="A97" s="139"/>
      <c r="B97" s="139"/>
      <c r="C97" s="139"/>
      <c r="D97" s="139"/>
      <c r="E97" s="139"/>
      <c r="F97" s="139"/>
      <c r="G97" s="139"/>
      <c r="H97" s="139"/>
      <c r="I97" s="139"/>
      <c r="J97" s="139"/>
      <c r="K97" s="139"/>
      <c r="L97" s="139"/>
      <c r="M97" s="139"/>
    </row>
    <row r="98" spans="1:13" ht="14.25">
      <c r="A98" s="139"/>
      <c r="B98" s="139"/>
      <c r="C98" s="139"/>
      <c r="D98" s="139"/>
      <c r="E98" s="139"/>
      <c r="F98" s="139"/>
      <c r="G98" s="139"/>
      <c r="H98" s="139"/>
      <c r="I98" s="139"/>
      <c r="J98" s="139"/>
      <c r="K98" s="139"/>
      <c r="L98" s="139"/>
      <c r="M98" s="139"/>
    </row>
    <row r="99" spans="1:13" ht="14.25">
      <c r="A99" s="139"/>
      <c r="B99" s="139"/>
      <c r="C99" s="139"/>
      <c r="D99" s="139"/>
      <c r="E99" s="139"/>
      <c r="F99" s="139"/>
      <c r="G99" s="139"/>
      <c r="H99" s="139"/>
      <c r="I99" s="139"/>
      <c r="J99" s="139"/>
      <c r="K99" s="139"/>
      <c r="L99" s="139"/>
      <c r="M99" s="139"/>
    </row>
    <row r="100" spans="1:13" ht="14.25">
      <c r="A100" s="139"/>
      <c r="B100" s="139"/>
      <c r="C100" s="139"/>
      <c r="D100" s="139"/>
      <c r="E100" s="139"/>
      <c r="F100" s="139"/>
      <c r="G100" s="139"/>
      <c r="H100" s="139"/>
      <c r="I100" s="139"/>
      <c r="J100" s="139"/>
      <c r="K100" s="139"/>
      <c r="L100" s="139"/>
      <c r="M100" s="139"/>
    </row>
    <row r="101" spans="1:13" ht="14.25">
      <c r="A101" s="139"/>
      <c r="B101" s="139"/>
      <c r="C101" s="139"/>
      <c r="D101" s="139"/>
      <c r="E101" s="139"/>
      <c r="F101" s="139"/>
      <c r="G101" s="139"/>
      <c r="H101" s="139"/>
      <c r="I101" s="139"/>
      <c r="J101" s="139"/>
      <c r="K101" s="139"/>
      <c r="L101" s="139"/>
      <c r="M101" s="139"/>
    </row>
    <row r="102" spans="1:13" ht="14.25">
      <c r="A102" s="139"/>
      <c r="B102" s="139"/>
      <c r="C102" s="139"/>
      <c r="D102" s="139"/>
      <c r="E102" s="139"/>
      <c r="F102" s="139"/>
      <c r="G102" s="139"/>
      <c r="H102" s="139"/>
      <c r="I102" s="139"/>
      <c r="J102" s="139"/>
      <c r="K102" s="139"/>
      <c r="L102" s="139"/>
      <c r="M102" s="139"/>
    </row>
    <row r="103" spans="1:13" ht="14.25">
      <c r="A103" s="139"/>
      <c r="B103" s="139"/>
      <c r="C103" s="139"/>
      <c r="D103" s="139"/>
      <c r="E103" s="139"/>
      <c r="F103" s="139"/>
      <c r="G103" s="139"/>
      <c r="H103" s="139"/>
      <c r="I103" s="139"/>
      <c r="J103" s="139"/>
      <c r="K103" s="139"/>
      <c r="L103" s="139"/>
      <c r="M103" s="139"/>
    </row>
    <row r="104" spans="1:13" ht="14.25">
      <c r="A104" s="139"/>
      <c r="B104" s="139"/>
      <c r="C104" s="139"/>
      <c r="D104" s="139"/>
      <c r="E104" s="139"/>
      <c r="F104" s="139"/>
      <c r="G104" s="139"/>
      <c r="H104" s="139"/>
      <c r="I104" s="139"/>
      <c r="J104" s="139"/>
      <c r="K104" s="139"/>
      <c r="L104" s="139"/>
      <c r="M104" s="139"/>
    </row>
    <row r="105" spans="1:13" ht="14.25">
      <c r="A105" s="139"/>
      <c r="B105" s="139"/>
      <c r="C105" s="139"/>
      <c r="D105" s="139"/>
      <c r="E105" s="139"/>
      <c r="F105" s="139"/>
      <c r="G105" s="139"/>
      <c r="H105" s="139"/>
      <c r="I105" s="139"/>
      <c r="J105" s="139"/>
      <c r="K105" s="139"/>
      <c r="L105" s="139"/>
      <c r="M105" s="139"/>
    </row>
    <row r="106" spans="1:13" ht="14.25">
      <c r="A106" s="139"/>
      <c r="B106" s="139"/>
      <c r="C106" s="139"/>
      <c r="D106" s="139"/>
      <c r="E106" s="139"/>
      <c r="F106" s="139"/>
      <c r="G106" s="139"/>
      <c r="H106" s="139"/>
      <c r="I106" s="139"/>
      <c r="J106" s="139"/>
      <c r="K106" s="139"/>
      <c r="L106" s="139"/>
      <c r="M106" s="139"/>
    </row>
  </sheetData>
  <sheetProtection/>
  <mergeCells count="74">
    <mergeCell ref="H19:I19"/>
    <mergeCell ref="B22:M22"/>
    <mergeCell ref="A26:M26"/>
    <mergeCell ref="C35:D35"/>
    <mergeCell ref="B33:D33"/>
    <mergeCell ref="A28:D30"/>
    <mergeCell ref="E28:G29"/>
    <mergeCell ref="F19:G19"/>
    <mergeCell ref="D19:E19"/>
    <mergeCell ref="H28:I28"/>
    <mergeCell ref="A38:D38"/>
    <mergeCell ref="B36:D36"/>
    <mergeCell ref="J17:K17"/>
    <mergeCell ref="A16:M16"/>
    <mergeCell ref="A17:C17"/>
    <mergeCell ref="D17:E17"/>
    <mergeCell ref="L17:M17"/>
    <mergeCell ref="J28:M29"/>
    <mergeCell ref="B21:M21"/>
    <mergeCell ref="J19:K19"/>
    <mergeCell ref="A32:D32"/>
    <mergeCell ref="H29:I29"/>
    <mergeCell ref="C34:D34"/>
    <mergeCell ref="F17:G17"/>
    <mergeCell ref="A31:D31"/>
    <mergeCell ref="A18:C18"/>
    <mergeCell ref="A19:C19"/>
    <mergeCell ref="B20:M20"/>
    <mergeCell ref="H17:I17"/>
    <mergeCell ref="L18:M18"/>
    <mergeCell ref="C49:D49"/>
    <mergeCell ref="C48:D48"/>
    <mergeCell ref="A46:D46"/>
    <mergeCell ref="A39:D39"/>
    <mergeCell ref="B43:D43"/>
    <mergeCell ref="A45:D45"/>
    <mergeCell ref="B47:D47"/>
    <mergeCell ref="C42:D42"/>
    <mergeCell ref="C41:D41"/>
    <mergeCell ref="B40:D40"/>
    <mergeCell ref="L19:M19"/>
    <mergeCell ref="J18:K18"/>
    <mergeCell ref="A9:C10"/>
    <mergeCell ref="H12:I12"/>
    <mergeCell ref="B50:D50"/>
    <mergeCell ref="H11:I11"/>
    <mergeCell ref="D13:E13"/>
    <mergeCell ref="F13:G13"/>
    <mergeCell ref="H13:I13"/>
    <mergeCell ref="D18:E18"/>
    <mergeCell ref="F18:G18"/>
    <mergeCell ref="H18:I18"/>
    <mergeCell ref="A11:C11"/>
    <mergeCell ref="A12:C12"/>
    <mergeCell ref="A13:C13"/>
    <mergeCell ref="D11:E11"/>
    <mergeCell ref="D12:E12"/>
    <mergeCell ref="J10:K10"/>
    <mergeCell ref="F10:G10"/>
    <mergeCell ref="L13:M13"/>
    <mergeCell ref="H10:I10"/>
    <mergeCell ref="L9:M10"/>
    <mergeCell ref="F12:G12"/>
    <mergeCell ref="J13:K13"/>
    <mergeCell ref="A3:M3"/>
    <mergeCell ref="A5:M5"/>
    <mergeCell ref="A7:M7"/>
    <mergeCell ref="L12:M12"/>
    <mergeCell ref="L11:M11"/>
    <mergeCell ref="D9:E10"/>
    <mergeCell ref="F9:K9"/>
    <mergeCell ref="J12:K12"/>
    <mergeCell ref="J11:K11"/>
    <mergeCell ref="F11:G11"/>
  </mergeCells>
  <printOptions horizontalCentered="1"/>
  <pageMargins left="0.35433070866141736" right="0.35433070866141736" top="0.5905511811023623" bottom="0.3937007874015748" header="0" footer="0"/>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selection activeCell="A1" sqref="A1"/>
    </sheetView>
  </sheetViews>
  <sheetFormatPr defaultColWidth="9.00390625" defaultRowHeight="13.5"/>
  <cols>
    <col min="1" max="1" width="6.00390625" style="286" customWidth="1"/>
    <col min="2" max="2" width="4.375" style="286" customWidth="1"/>
    <col min="3" max="3" width="37.50390625" style="286" customWidth="1"/>
    <col min="4" max="4" width="12.50390625" style="296" customWidth="1"/>
    <col min="5" max="12" width="12.50390625" style="286" customWidth="1"/>
    <col min="13" max="13" width="12.75390625" style="286" customWidth="1"/>
    <col min="14" max="16" width="12.50390625" style="286" customWidth="1"/>
    <col min="17" max="16384" width="9.00390625" style="286" customWidth="1"/>
  </cols>
  <sheetData>
    <row r="1" spans="1:16" s="285" customFormat="1" ht="13.5">
      <c r="A1" s="283" t="s">
        <v>255</v>
      </c>
      <c r="D1" s="295"/>
      <c r="P1" s="284" t="s">
        <v>256</v>
      </c>
    </row>
    <row r="3" spans="1:16" ht="17.25">
      <c r="A3" s="544" t="s">
        <v>460</v>
      </c>
      <c r="B3" s="544"/>
      <c r="C3" s="544"/>
      <c r="D3" s="544"/>
      <c r="E3" s="544"/>
      <c r="F3" s="544"/>
      <c r="G3" s="544"/>
      <c r="H3" s="544"/>
      <c r="I3" s="544"/>
      <c r="J3" s="544"/>
      <c r="K3" s="544"/>
      <c r="L3" s="544"/>
      <c r="M3" s="544"/>
      <c r="N3" s="544"/>
      <c r="O3" s="544"/>
      <c r="P3" s="544"/>
    </row>
    <row r="4" spans="4:16" ht="15" thickBot="1">
      <c r="D4" s="122"/>
      <c r="P4" s="294" t="s">
        <v>257</v>
      </c>
    </row>
    <row r="5" spans="1:16" ht="21" customHeight="1">
      <c r="A5" s="547" t="s">
        <v>130</v>
      </c>
      <c r="B5" s="548"/>
      <c r="C5" s="549"/>
      <c r="D5" s="116" t="s">
        <v>444</v>
      </c>
      <c r="E5" s="116" t="s">
        <v>445</v>
      </c>
      <c r="F5" s="116" t="s">
        <v>446</v>
      </c>
      <c r="G5" s="116" t="s">
        <v>447</v>
      </c>
      <c r="H5" s="116" t="s">
        <v>448</v>
      </c>
      <c r="I5" s="116" t="s">
        <v>449</v>
      </c>
      <c r="J5" s="116" t="s">
        <v>450</v>
      </c>
      <c r="K5" s="116" t="s">
        <v>451</v>
      </c>
      <c r="L5" s="116" t="s">
        <v>452</v>
      </c>
      <c r="M5" s="116" t="s">
        <v>453</v>
      </c>
      <c r="N5" s="116" t="s">
        <v>454</v>
      </c>
      <c r="O5" s="116" t="s">
        <v>455</v>
      </c>
      <c r="P5" s="117" t="s">
        <v>456</v>
      </c>
    </row>
    <row r="6" spans="1:16" ht="14.25">
      <c r="A6" s="287"/>
      <c r="B6" s="287"/>
      <c r="C6" s="288"/>
      <c r="D6" s="121"/>
      <c r="E6" s="121"/>
      <c r="F6" s="121"/>
      <c r="G6" s="121"/>
      <c r="H6" s="121"/>
      <c r="I6" s="121"/>
      <c r="J6" s="121"/>
      <c r="K6" s="121"/>
      <c r="L6" s="121"/>
      <c r="M6" s="121"/>
      <c r="N6" s="121"/>
      <c r="O6" s="121"/>
      <c r="P6" s="121"/>
    </row>
    <row r="7" spans="1:16" ht="14.25">
      <c r="A7" s="550" t="s">
        <v>4</v>
      </c>
      <c r="B7" s="539" t="s">
        <v>238</v>
      </c>
      <c r="C7" s="540"/>
      <c r="D7" s="121">
        <f>AVERAGE(E7:P7)</f>
        <v>22.11666666666667</v>
      </c>
      <c r="E7" s="121">
        <v>20.5</v>
      </c>
      <c r="F7" s="121">
        <v>22.1</v>
      </c>
      <c r="G7" s="121">
        <v>21.5</v>
      </c>
      <c r="H7" s="121">
        <v>22.4</v>
      </c>
      <c r="I7" s="121">
        <v>21.4</v>
      </c>
      <c r="J7" s="121">
        <v>23.1</v>
      </c>
      <c r="K7" s="121">
        <v>22.8</v>
      </c>
      <c r="L7" s="121">
        <v>21.7</v>
      </c>
      <c r="M7" s="121">
        <v>22.5</v>
      </c>
      <c r="N7" s="121">
        <v>22.4</v>
      </c>
      <c r="O7" s="121">
        <v>22.4</v>
      </c>
      <c r="P7" s="121">
        <v>22.6</v>
      </c>
    </row>
    <row r="8" spans="1:16" s="289" customFormat="1" ht="14.25">
      <c r="A8" s="550"/>
      <c r="B8" s="542" t="s">
        <v>239</v>
      </c>
      <c r="C8" s="543"/>
      <c r="D8" s="297">
        <f>AVERAGE(E8:P8)</f>
        <v>22.366666666666664</v>
      </c>
      <c r="E8" s="297">
        <v>20.2</v>
      </c>
      <c r="F8" s="297">
        <v>22.2</v>
      </c>
      <c r="G8" s="297">
        <v>22.3</v>
      </c>
      <c r="H8" s="297">
        <v>23</v>
      </c>
      <c r="I8" s="297">
        <v>21.6</v>
      </c>
      <c r="J8" s="297">
        <v>23.6</v>
      </c>
      <c r="K8" s="297">
        <v>23.5</v>
      </c>
      <c r="L8" s="297">
        <v>21.6</v>
      </c>
      <c r="M8" s="297">
        <v>22.4</v>
      </c>
      <c r="N8" s="297">
        <v>22.6</v>
      </c>
      <c r="O8" s="297">
        <v>23</v>
      </c>
      <c r="P8" s="297">
        <v>22.4</v>
      </c>
    </row>
    <row r="9" spans="1:16" ht="14.25">
      <c r="A9" s="550"/>
      <c r="B9" s="290"/>
      <c r="C9" s="291"/>
      <c r="D9" s="121"/>
      <c r="E9" s="121"/>
      <c r="F9" s="121"/>
      <c r="G9" s="121"/>
      <c r="H9" s="121"/>
      <c r="I9" s="121"/>
      <c r="J9" s="121"/>
      <c r="K9" s="121"/>
      <c r="L9" s="121"/>
      <c r="M9" s="121"/>
      <c r="N9" s="121"/>
      <c r="O9" s="121"/>
      <c r="P9" s="121"/>
    </row>
    <row r="10" spans="1:16" ht="14.25">
      <c r="A10" s="550"/>
      <c r="B10" s="539" t="s">
        <v>240</v>
      </c>
      <c r="C10" s="540"/>
      <c r="D10" s="121">
        <f>AVERAGE(E10:P10)</f>
        <v>22.099999999999994</v>
      </c>
      <c r="E10" s="121">
        <v>19.7</v>
      </c>
      <c r="F10" s="121">
        <v>22.1</v>
      </c>
      <c r="G10" s="121">
        <v>22</v>
      </c>
      <c r="H10" s="121">
        <v>22.7</v>
      </c>
      <c r="I10" s="121">
        <v>21.1</v>
      </c>
      <c r="J10" s="121">
        <v>23.2</v>
      </c>
      <c r="K10" s="121">
        <v>23.2</v>
      </c>
      <c r="L10" s="121">
        <v>21.8</v>
      </c>
      <c r="M10" s="121">
        <v>22.2</v>
      </c>
      <c r="N10" s="121">
        <v>22.2</v>
      </c>
      <c r="O10" s="121">
        <v>22.7</v>
      </c>
      <c r="P10" s="121">
        <v>22.3</v>
      </c>
    </row>
    <row r="11" spans="1:16" ht="14.25">
      <c r="A11" s="550"/>
      <c r="B11" s="539" t="s">
        <v>143</v>
      </c>
      <c r="C11" s="540"/>
      <c r="D11" s="121">
        <f>AVERAGE(E11:P11)</f>
        <v>23.166666666666668</v>
      </c>
      <c r="E11" s="121">
        <v>19.6</v>
      </c>
      <c r="F11" s="121">
        <v>23.4</v>
      </c>
      <c r="G11" s="121">
        <v>22.9</v>
      </c>
      <c r="H11" s="121">
        <v>23.4</v>
      </c>
      <c r="I11" s="121">
        <v>22.1</v>
      </c>
      <c r="J11" s="121">
        <v>24.9</v>
      </c>
      <c r="K11" s="121">
        <v>25.2</v>
      </c>
      <c r="L11" s="121">
        <v>23.2</v>
      </c>
      <c r="M11" s="121">
        <v>22.3</v>
      </c>
      <c r="N11" s="121">
        <v>23.7</v>
      </c>
      <c r="O11" s="121">
        <v>24</v>
      </c>
      <c r="P11" s="121">
        <v>23.3</v>
      </c>
    </row>
    <row r="12" spans="1:16" ht="14.25">
      <c r="A12" s="550"/>
      <c r="B12" s="539" t="s">
        <v>92</v>
      </c>
      <c r="C12" s="540"/>
      <c r="D12" s="121">
        <f>AVERAGE(E12:P12)</f>
        <v>21.566666666666666</v>
      </c>
      <c r="E12" s="121">
        <v>18.8</v>
      </c>
      <c r="F12" s="121">
        <v>22</v>
      </c>
      <c r="G12" s="121">
        <v>21.3</v>
      </c>
      <c r="H12" s="121">
        <v>22.1</v>
      </c>
      <c r="I12" s="121">
        <v>20.4</v>
      </c>
      <c r="J12" s="121">
        <v>22.7</v>
      </c>
      <c r="K12" s="121">
        <v>22.5</v>
      </c>
      <c r="L12" s="121">
        <v>21.1</v>
      </c>
      <c r="M12" s="121">
        <v>21.9</v>
      </c>
      <c r="N12" s="121">
        <v>21.8</v>
      </c>
      <c r="O12" s="121">
        <v>22.4</v>
      </c>
      <c r="P12" s="121">
        <v>21.8</v>
      </c>
    </row>
    <row r="13" spans="1:16" ht="14.25">
      <c r="A13" s="550"/>
      <c r="B13" s="290"/>
      <c r="C13" s="119" t="s">
        <v>241</v>
      </c>
      <c r="D13" s="121">
        <f aca="true" t="shared" si="0" ref="D13:D25">AVERAGE(E13:P13)</f>
        <v>22.858333333333334</v>
      </c>
      <c r="E13" s="121">
        <v>21.1</v>
      </c>
      <c r="F13" s="121">
        <v>22.4</v>
      </c>
      <c r="G13" s="121">
        <v>23.2</v>
      </c>
      <c r="H13" s="121">
        <v>23.2</v>
      </c>
      <c r="I13" s="121">
        <v>21.4</v>
      </c>
      <c r="J13" s="121">
        <v>23.6</v>
      </c>
      <c r="K13" s="121">
        <v>24.1</v>
      </c>
      <c r="L13" s="121">
        <v>23.2</v>
      </c>
      <c r="M13" s="121">
        <v>22.8</v>
      </c>
      <c r="N13" s="121">
        <v>23</v>
      </c>
      <c r="O13" s="121">
        <v>23.5</v>
      </c>
      <c r="P13" s="121">
        <v>22.8</v>
      </c>
    </row>
    <row r="14" spans="1:16" ht="14.25">
      <c r="A14" s="550"/>
      <c r="B14" s="290"/>
      <c r="C14" s="119" t="s">
        <v>242</v>
      </c>
      <c r="D14" s="121">
        <f t="shared" si="0"/>
        <v>21.89166666666667</v>
      </c>
      <c r="E14" s="121">
        <v>20.1</v>
      </c>
      <c r="F14" s="121">
        <v>23</v>
      </c>
      <c r="G14" s="121">
        <v>21.8</v>
      </c>
      <c r="H14" s="121">
        <v>22.5</v>
      </c>
      <c r="I14" s="121">
        <v>21.4</v>
      </c>
      <c r="J14" s="121">
        <v>22.8</v>
      </c>
      <c r="K14" s="121">
        <v>22.2</v>
      </c>
      <c r="L14" s="121">
        <v>21.4</v>
      </c>
      <c r="M14" s="121">
        <v>21.9</v>
      </c>
      <c r="N14" s="121">
        <v>22</v>
      </c>
      <c r="O14" s="121">
        <v>22</v>
      </c>
      <c r="P14" s="121">
        <v>21.6</v>
      </c>
    </row>
    <row r="15" spans="1:16" ht="14.25">
      <c r="A15" s="550"/>
      <c r="B15" s="290"/>
      <c r="C15" s="119" t="s">
        <v>443</v>
      </c>
      <c r="D15" s="121">
        <f t="shared" si="0"/>
        <v>22.58333333333333</v>
      </c>
      <c r="E15" s="121">
        <v>18.9</v>
      </c>
      <c r="F15" s="121">
        <v>24.2</v>
      </c>
      <c r="G15" s="121">
        <v>22.2</v>
      </c>
      <c r="H15" s="121">
        <v>23.4</v>
      </c>
      <c r="I15" s="121">
        <v>22.6</v>
      </c>
      <c r="J15" s="121">
        <v>23.7</v>
      </c>
      <c r="K15" s="121">
        <v>23.7</v>
      </c>
      <c r="L15" s="121">
        <v>21.7</v>
      </c>
      <c r="M15" s="121">
        <v>21.8</v>
      </c>
      <c r="N15" s="121">
        <v>22.2</v>
      </c>
      <c r="O15" s="121">
        <v>23.4</v>
      </c>
      <c r="P15" s="121">
        <v>23.2</v>
      </c>
    </row>
    <row r="16" spans="1:16" ht="14.25">
      <c r="A16" s="550"/>
      <c r="B16" s="290"/>
      <c r="C16" s="119" t="s">
        <v>441</v>
      </c>
      <c r="D16" s="121">
        <f t="shared" si="0"/>
        <v>22.24166666666667</v>
      </c>
      <c r="E16" s="121">
        <v>20.5</v>
      </c>
      <c r="F16" s="121">
        <v>22.8</v>
      </c>
      <c r="G16" s="121">
        <v>21.9</v>
      </c>
      <c r="H16" s="121">
        <v>22.9</v>
      </c>
      <c r="I16" s="121">
        <v>21.5</v>
      </c>
      <c r="J16" s="121">
        <v>23.1</v>
      </c>
      <c r="K16" s="121">
        <v>22.9</v>
      </c>
      <c r="L16" s="121">
        <v>22.3</v>
      </c>
      <c r="M16" s="121">
        <v>21.9</v>
      </c>
      <c r="N16" s="121">
        <v>22.1</v>
      </c>
      <c r="O16" s="121">
        <v>22.4</v>
      </c>
      <c r="P16" s="121">
        <v>22.6</v>
      </c>
    </row>
    <row r="17" spans="1:16" ht="14.25">
      <c r="A17" s="550"/>
      <c r="B17" s="290"/>
      <c r="C17" s="119" t="s">
        <v>442</v>
      </c>
      <c r="D17" s="121">
        <f t="shared" si="0"/>
        <v>21.46666666666667</v>
      </c>
      <c r="E17" s="121">
        <v>17.1</v>
      </c>
      <c r="F17" s="121">
        <v>23.3</v>
      </c>
      <c r="G17" s="121">
        <v>20.4</v>
      </c>
      <c r="H17" s="121">
        <v>21.6</v>
      </c>
      <c r="I17" s="121">
        <v>19.6</v>
      </c>
      <c r="J17" s="121">
        <v>21.3</v>
      </c>
      <c r="K17" s="121">
        <v>23.4</v>
      </c>
      <c r="L17" s="121">
        <v>20.8</v>
      </c>
      <c r="M17" s="121">
        <v>21.4</v>
      </c>
      <c r="N17" s="121">
        <v>22.4</v>
      </c>
      <c r="O17" s="121">
        <v>23.9</v>
      </c>
      <c r="P17" s="121">
        <v>22.4</v>
      </c>
    </row>
    <row r="18" spans="1:16" ht="14.25">
      <c r="A18" s="550"/>
      <c r="B18" s="290"/>
      <c r="C18" s="119" t="s">
        <v>218</v>
      </c>
      <c r="D18" s="121">
        <f t="shared" si="0"/>
        <v>21.724999999999998</v>
      </c>
      <c r="E18" s="121">
        <v>19.1</v>
      </c>
      <c r="F18" s="121">
        <v>22.2</v>
      </c>
      <c r="G18" s="121">
        <v>21.4</v>
      </c>
      <c r="H18" s="121">
        <v>21.6</v>
      </c>
      <c r="I18" s="121">
        <v>20.4</v>
      </c>
      <c r="J18" s="121">
        <v>23.7</v>
      </c>
      <c r="K18" s="121">
        <v>23.3</v>
      </c>
      <c r="L18" s="121">
        <v>20.3</v>
      </c>
      <c r="M18" s="121">
        <v>21.5</v>
      </c>
      <c r="N18" s="121">
        <v>21.8</v>
      </c>
      <c r="O18" s="121">
        <v>23</v>
      </c>
      <c r="P18" s="121">
        <v>22.4</v>
      </c>
    </row>
    <row r="19" spans="1:16" ht="14.25">
      <c r="A19" s="550"/>
      <c r="B19" s="290"/>
      <c r="C19" s="119" t="s">
        <v>243</v>
      </c>
      <c r="D19" s="121">
        <f t="shared" si="0"/>
        <v>20.425</v>
      </c>
      <c r="E19" s="121">
        <v>17.4</v>
      </c>
      <c r="F19" s="121">
        <v>19.1</v>
      </c>
      <c r="G19" s="121">
        <v>19.6</v>
      </c>
      <c r="H19" s="121">
        <v>20.9</v>
      </c>
      <c r="I19" s="121">
        <v>18.9</v>
      </c>
      <c r="J19" s="121">
        <v>22</v>
      </c>
      <c r="K19" s="121">
        <v>21.7</v>
      </c>
      <c r="L19" s="121">
        <v>19.7</v>
      </c>
      <c r="M19" s="121">
        <v>21.9</v>
      </c>
      <c r="N19" s="121">
        <v>21.1</v>
      </c>
      <c r="O19" s="121">
        <v>21.9</v>
      </c>
      <c r="P19" s="121">
        <v>20.9</v>
      </c>
    </row>
    <row r="20" spans="1:16" ht="14.25">
      <c r="A20" s="550"/>
      <c r="B20" s="290"/>
      <c r="C20" s="119" t="s">
        <v>244</v>
      </c>
      <c r="D20" s="121">
        <f t="shared" si="0"/>
        <v>21.424999999999997</v>
      </c>
      <c r="E20" s="121">
        <v>16.7</v>
      </c>
      <c r="F20" s="121">
        <v>22.8</v>
      </c>
      <c r="G20" s="121">
        <v>21.4</v>
      </c>
      <c r="H20" s="121">
        <v>22.7</v>
      </c>
      <c r="I20" s="121">
        <v>19.3</v>
      </c>
      <c r="J20" s="121">
        <v>22.9</v>
      </c>
      <c r="K20" s="121">
        <v>22.6</v>
      </c>
      <c r="L20" s="121">
        <v>21.1</v>
      </c>
      <c r="M20" s="121">
        <v>21.5</v>
      </c>
      <c r="N20" s="121">
        <v>21.5</v>
      </c>
      <c r="O20" s="121">
        <v>22.5</v>
      </c>
      <c r="P20" s="121">
        <v>22.1</v>
      </c>
    </row>
    <row r="21" spans="1:16" ht="14.25">
      <c r="A21" s="550"/>
      <c r="B21" s="290"/>
      <c r="C21" s="119" t="s">
        <v>102</v>
      </c>
      <c r="D21" s="121">
        <f t="shared" si="0"/>
        <v>21.84166666666667</v>
      </c>
      <c r="E21" s="121">
        <v>18.5</v>
      </c>
      <c r="F21" s="121">
        <v>22.9</v>
      </c>
      <c r="G21" s="121">
        <v>22</v>
      </c>
      <c r="H21" s="121">
        <v>22.1</v>
      </c>
      <c r="I21" s="121">
        <v>20.6</v>
      </c>
      <c r="J21" s="121">
        <v>22.9</v>
      </c>
      <c r="K21" s="121">
        <v>22.8</v>
      </c>
      <c r="L21" s="121">
        <v>21.7</v>
      </c>
      <c r="M21" s="121">
        <v>21.9</v>
      </c>
      <c r="N21" s="121">
        <v>21.9</v>
      </c>
      <c r="O21" s="121">
        <v>22.7</v>
      </c>
      <c r="P21" s="121">
        <v>22.1</v>
      </c>
    </row>
    <row r="22" spans="1:16" ht="14.25">
      <c r="A22" s="550"/>
      <c r="B22" s="539" t="s">
        <v>164</v>
      </c>
      <c r="C22" s="540"/>
      <c r="D22" s="121">
        <f t="shared" si="0"/>
        <v>23.3</v>
      </c>
      <c r="E22" s="121">
        <v>21.2</v>
      </c>
      <c r="F22" s="121">
        <v>22.6</v>
      </c>
      <c r="G22" s="121">
        <v>23.2</v>
      </c>
      <c r="H22" s="121">
        <v>24.3</v>
      </c>
      <c r="I22" s="121">
        <v>22.3</v>
      </c>
      <c r="J22" s="121">
        <v>24.3</v>
      </c>
      <c r="K22" s="121">
        <v>24.5</v>
      </c>
      <c r="L22" s="121">
        <v>23</v>
      </c>
      <c r="M22" s="121">
        <v>23.6</v>
      </c>
      <c r="N22" s="121">
        <v>22.8</v>
      </c>
      <c r="O22" s="121">
        <v>23.8</v>
      </c>
      <c r="P22" s="121">
        <v>24</v>
      </c>
    </row>
    <row r="23" spans="1:16" ht="14.25">
      <c r="A23" s="550"/>
      <c r="B23" s="539" t="s">
        <v>334</v>
      </c>
      <c r="C23" s="540"/>
      <c r="D23" s="121">
        <f t="shared" si="0"/>
        <v>21.191666666666666</v>
      </c>
      <c r="E23" s="121">
        <v>19.8</v>
      </c>
      <c r="F23" s="121">
        <v>20.6</v>
      </c>
      <c r="G23" s="121">
        <v>22.9</v>
      </c>
      <c r="H23" s="121">
        <v>21.3</v>
      </c>
      <c r="I23" s="121">
        <v>19.9</v>
      </c>
      <c r="J23" s="121">
        <v>22</v>
      </c>
      <c r="K23" s="121">
        <v>22.5</v>
      </c>
      <c r="L23" s="121">
        <v>20.7</v>
      </c>
      <c r="M23" s="121">
        <v>20.3</v>
      </c>
      <c r="N23" s="121">
        <v>21.7</v>
      </c>
      <c r="O23" s="121">
        <v>20.6</v>
      </c>
      <c r="P23" s="121">
        <v>22</v>
      </c>
    </row>
    <row r="24" spans="1:16" ht="14.25">
      <c r="A24" s="550"/>
      <c r="B24" s="539" t="s">
        <v>335</v>
      </c>
      <c r="C24" s="540"/>
      <c r="D24" s="121">
        <f t="shared" si="0"/>
        <v>22.583333333333332</v>
      </c>
      <c r="E24" s="121">
        <v>21.3</v>
      </c>
      <c r="F24" s="121">
        <v>21.9</v>
      </c>
      <c r="G24" s="121">
        <v>22.4</v>
      </c>
      <c r="H24" s="121">
        <v>23.1</v>
      </c>
      <c r="I24" s="121">
        <v>22.2</v>
      </c>
      <c r="J24" s="121">
        <v>23.6</v>
      </c>
      <c r="K24" s="121">
        <v>23.3</v>
      </c>
      <c r="L24" s="121">
        <v>22.9</v>
      </c>
      <c r="M24" s="121">
        <v>22.5</v>
      </c>
      <c r="N24" s="121">
        <v>22.5</v>
      </c>
      <c r="O24" s="121">
        <v>22.9</v>
      </c>
      <c r="P24" s="121">
        <v>22.4</v>
      </c>
    </row>
    <row r="25" spans="1:16" ht="14.25">
      <c r="A25" s="550"/>
      <c r="B25" s="539" t="s">
        <v>440</v>
      </c>
      <c r="C25" s="540"/>
      <c r="D25" s="121">
        <f t="shared" si="0"/>
        <v>22.058333333333334</v>
      </c>
      <c r="E25" s="121">
        <v>20.8</v>
      </c>
      <c r="F25" s="121">
        <v>20.7</v>
      </c>
      <c r="G25" s="121">
        <v>23.6</v>
      </c>
      <c r="H25" s="121">
        <v>23.1</v>
      </c>
      <c r="I25" s="121">
        <v>21</v>
      </c>
      <c r="J25" s="121">
        <v>23.8</v>
      </c>
      <c r="K25" s="121">
        <v>23.5</v>
      </c>
      <c r="L25" s="121">
        <v>21.8</v>
      </c>
      <c r="M25" s="121">
        <v>20.5</v>
      </c>
      <c r="N25" s="121">
        <v>21.9</v>
      </c>
      <c r="O25" s="121">
        <v>21.6</v>
      </c>
      <c r="P25" s="121">
        <v>22.4</v>
      </c>
    </row>
    <row r="26" spans="1:16" ht="14.25">
      <c r="A26" s="550"/>
      <c r="B26" s="539" t="s">
        <v>147</v>
      </c>
      <c r="C26" s="540"/>
      <c r="D26" s="121">
        <f>AVERAGE(E26:P26)</f>
        <v>23.183333333333334</v>
      </c>
      <c r="E26" s="121">
        <v>21.9</v>
      </c>
      <c r="F26" s="121">
        <v>22.6</v>
      </c>
      <c r="G26" s="121">
        <v>23.4</v>
      </c>
      <c r="H26" s="121">
        <v>24.1</v>
      </c>
      <c r="I26" s="121">
        <v>22.9</v>
      </c>
      <c r="J26" s="121">
        <v>24.6</v>
      </c>
      <c r="K26" s="121">
        <v>24.6</v>
      </c>
      <c r="L26" s="121">
        <v>21</v>
      </c>
      <c r="M26" s="121">
        <v>23</v>
      </c>
      <c r="N26" s="121">
        <v>23.7</v>
      </c>
      <c r="O26" s="121">
        <v>23.8</v>
      </c>
      <c r="P26" s="121">
        <v>22.6</v>
      </c>
    </row>
    <row r="27" spans="1:16" ht="14.25">
      <c r="A27" s="550"/>
      <c r="B27" s="290"/>
      <c r="C27" s="119" t="s">
        <v>462</v>
      </c>
      <c r="D27" s="121">
        <f>AVERAGE(E27:P27)</f>
        <v>24.20833333333333</v>
      </c>
      <c r="E27" s="121">
        <v>24.4</v>
      </c>
      <c r="F27" s="121">
        <v>24.2</v>
      </c>
      <c r="G27" s="121">
        <v>23.8</v>
      </c>
      <c r="H27" s="121">
        <v>24.4</v>
      </c>
      <c r="I27" s="121">
        <v>24.2</v>
      </c>
      <c r="J27" s="121">
        <v>24.8</v>
      </c>
      <c r="K27" s="121">
        <v>24.6</v>
      </c>
      <c r="L27" s="121">
        <v>24.6</v>
      </c>
      <c r="M27" s="121">
        <v>23.9</v>
      </c>
      <c r="N27" s="121">
        <v>24.9</v>
      </c>
      <c r="O27" s="121">
        <v>24.5</v>
      </c>
      <c r="P27" s="121">
        <v>22.2</v>
      </c>
    </row>
    <row r="28" spans="1:16" ht="14.25">
      <c r="A28" s="550"/>
      <c r="B28" s="290"/>
      <c r="C28" s="119" t="s">
        <v>245</v>
      </c>
      <c r="D28" s="121">
        <f>AVERAGE(E28:P28)</f>
        <v>24.099999999999998</v>
      </c>
      <c r="E28" s="121">
        <v>21.5</v>
      </c>
      <c r="F28" s="121">
        <v>23</v>
      </c>
      <c r="G28" s="121">
        <v>24.4</v>
      </c>
      <c r="H28" s="121">
        <v>25</v>
      </c>
      <c r="I28" s="121">
        <v>23.1</v>
      </c>
      <c r="J28" s="121">
        <v>25.2</v>
      </c>
      <c r="K28" s="121">
        <v>25.5</v>
      </c>
      <c r="L28" s="121">
        <v>25.4</v>
      </c>
      <c r="M28" s="121">
        <v>24</v>
      </c>
      <c r="N28" s="121">
        <v>24.3</v>
      </c>
      <c r="O28" s="121">
        <v>24.3</v>
      </c>
      <c r="P28" s="121">
        <v>23.5</v>
      </c>
    </row>
    <row r="29" spans="1:16" ht="14.25">
      <c r="A29" s="550"/>
      <c r="B29" s="290"/>
      <c r="C29" s="119" t="s">
        <v>246</v>
      </c>
      <c r="D29" s="121">
        <f>AVERAGE(E29:P29)</f>
        <v>22.241666666666664</v>
      </c>
      <c r="E29" s="121">
        <v>21.1</v>
      </c>
      <c r="F29" s="121">
        <v>22.2</v>
      </c>
      <c r="G29" s="121">
        <v>22.6</v>
      </c>
      <c r="H29" s="121">
        <v>23.4</v>
      </c>
      <c r="I29" s="121">
        <v>23.1</v>
      </c>
      <c r="J29" s="121">
        <v>24.9</v>
      </c>
      <c r="K29" s="121">
        <v>24.5</v>
      </c>
      <c r="L29" s="121">
        <v>13.2</v>
      </c>
      <c r="M29" s="121">
        <v>22.4</v>
      </c>
      <c r="N29" s="121">
        <v>23.5</v>
      </c>
      <c r="O29" s="121">
        <v>23.5</v>
      </c>
      <c r="P29" s="121">
        <v>22.5</v>
      </c>
    </row>
    <row r="30" spans="1:16" ht="14.25">
      <c r="A30" s="550"/>
      <c r="B30" s="290"/>
      <c r="C30" s="119" t="s">
        <v>247</v>
      </c>
      <c r="D30" s="121">
        <f>AVERAGE(E30:P30)</f>
        <v>22.625</v>
      </c>
      <c r="E30" s="121">
        <v>21.2</v>
      </c>
      <c r="F30" s="121">
        <v>21.3</v>
      </c>
      <c r="G30" s="121">
        <v>23.3</v>
      </c>
      <c r="H30" s="121">
        <v>23.8</v>
      </c>
      <c r="I30" s="121">
        <v>21.8</v>
      </c>
      <c r="J30" s="121">
        <v>23.6</v>
      </c>
      <c r="K30" s="121">
        <v>23.9</v>
      </c>
      <c r="L30" s="121">
        <v>22.4</v>
      </c>
      <c r="M30" s="121">
        <v>22.1</v>
      </c>
      <c r="N30" s="121">
        <v>22.8</v>
      </c>
      <c r="O30" s="121">
        <v>23.1</v>
      </c>
      <c r="P30" s="121">
        <v>22.2</v>
      </c>
    </row>
    <row r="31" spans="1:16" ht="14.25">
      <c r="A31" s="290"/>
      <c r="B31" s="290"/>
      <c r="C31" s="291"/>
      <c r="D31" s="121"/>
      <c r="E31" s="121"/>
      <c r="F31" s="121"/>
      <c r="G31" s="121"/>
      <c r="H31" s="121"/>
      <c r="I31" s="121"/>
      <c r="J31" s="121"/>
      <c r="K31" s="121"/>
      <c r="L31" s="121"/>
      <c r="M31" s="121"/>
      <c r="N31" s="121"/>
      <c r="O31" s="121"/>
      <c r="P31" s="121"/>
    </row>
    <row r="32" spans="1:16" ht="14.25">
      <c r="A32" s="550" t="s">
        <v>11</v>
      </c>
      <c r="B32" s="539" t="s">
        <v>238</v>
      </c>
      <c r="C32" s="540"/>
      <c r="D32" s="121">
        <f>AVERAGE(E32:P32)</f>
        <v>22.15833333333333</v>
      </c>
      <c r="E32" s="121">
        <v>20.7</v>
      </c>
      <c r="F32" s="121">
        <v>22.2</v>
      </c>
      <c r="G32" s="121">
        <v>21.7</v>
      </c>
      <c r="H32" s="121">
        <v>22.4</v>
      </c>
      <c r="I32" s="121">
        <v>21.4</v>
      </c>
      <c r="J32" s="121">
        <v>23</v>
      </c>
      <c r="K32" s="121">
        <v>22.8</v>
      </c>
      <c r="L32" s="121">
        <v>21.7</v>
      </c>
      <c r="M32" s="121">
        <v>22.7</v>
      </c>
      <c r="N32" s="121">
        <v>22.4</v>
      </c>
      <c r="O32" s="121">
        <v>22.4</v>
      </c>
      <c r="P32" s="121">
        <v>22.5</v>
      </c>
    </row>
    <row r="33" spans="1:16" s="289" customFormat="1" ht="14.25">
      <c r="A33" s="550"/>
      <c r="B33" s="542" t="s">
        <v>239</v>
      </c>
      <c r="C33" s="543"/>
      <c r="D33" s="297">
        <f>AVERAGE(E33:P33)</f>
        <v>22.38333333333333</v>
      </c>
      <c r="E33" s="297">
        <v>20.3</v>
      </c>
      <c r="F33" s="297">
        <v>22</v>
      </c>
      <c r="G33" s="297">
        <v>22.3</v>
      </c>
      <c r="H33" s="297">
        <v>23</v>
      </c>
      <c r="I33" s="297">
        <v>21.6</v>
      </c>
      <c r="J33" s="297">
        <v>23.6</v>
      </c>
      <c r="K33" s="297">
        <v>23.4</v>
      </c>
      <c r="L33" s="297">
        <v>21.6</v>
      </c>
      <c r="M33" s="297">
        <v>22.6</v>
      </c>
      <c r="N33" s="297">
        <v>22.6</v>
      </c>
      <c r="O33" s="297">
        <v>23.1</v>
      </c>
      <c r="P33" s="297">
        <v>22.5</v>
      </c>
    </row>
    <row r="34" spans="1:16" ht="14.25">
      <c r="A34" s="550"/>
      <c r="B34" s="290"/>
      <c r="C34" s="291"/>
      <c r="D34" s="121"/>
      <c r="E34" s="121"/>
      <c r="F34" s="121"/>
      <c r="G34" s="121"/>
      <c r="H34" s="121"/>
      <c r="I34" s="121"/>
      <c r="J34" s="121"/>
      <c r="K34" s="121"/>
      <c r="L34" s="121"/>
      <c r="M34" s="121"/>
      <c r="N34" s="121"/>
      <c r="O34" s="121"/>
      <c r="P34" s="121"/>
    </row>
    <row r="35" spans="1:16" ht="14.25">
      <c r="A35" s="550"/>
      <c r="B35" s="539" t="s">
        <v>240</v>
      </c>
      <c r="C35" s="540"/>
      <c r="D35" s="121">
        <f>AVERAGE(E35:P35)</f>
        <v>22.191666666666666</v>
      </c>
      <c r="E35" s="121">
        <v>19.8</v>
      </c>
      <c r="F35" s="121">
        <v>22</v>
      </c>
      <c r="G35" s="121">
        <v>22.1</v>
      </c>
      <c r="H35" s="121">
        <v>22.8</v>
      </c>
      <c r="I35" s="121">
        <v>21.2</v>
      </c>
      <c r="J35" s="121">
        <v>23.3</v>
      </c>
      <c r="K35" s="121">
        <v>23.1</v>
      </c>
      <c r="L35" s="121">
        <v>22</v>
      </c>
      <c r="M35" s="121">
        <v>22.5</v>
      </c>
      <c r="N35" s="121">
        <v>22.3</v>
      </c>
      <c r="O35" s="121">
        <v>22.8</v>
      </c>
      <c r="P35" s="121">
        <v>22.4</v>
      </c>
    </row>
    <row r="36" spans="1:16" ht="14.25">
      <c r="A36" s="550"/>
      <c r="B36" s="539" t="s">
        <v>143</v>
      </c>
      <c r="C36" s="540"/>
      <c r="D36" s="121">
        <f>AVERAGE(E36:P36)</f>
        <v>23.36666666666667</v>
      </c>
      <c r="E36" s="121">
        <v>19.3</v>
      </c>
      <c r="F36" s="121">
        <v>23.5</v>
      </c>
      <c r="G36" s="121">
        <v>22.8</v>
      </c>
      <c r="H36" s="121">
        <v>23.7</v>
      </c>
      <c r="I36" s="121">
        <v>22.5</v>
      </c>
      <c r="J36" s="121">
        <v>25.1</v>
      </c>
      <c r="K36" s="121">
        <v>25.2</v>
      </c>
      <c r="L36" s="121">
        <v>23.5</v>
      </c>
      <c r="M36" s="121">
        <v>23</v>
      </c>
      <c r="N36" s="121">
        <v>24</v>
      </c>
      <c r="O36" s="121">
        <v>24.2</v>
      </c>
      <c r="P36" s="121">
        <v>23.6</v>
      </c>
    </row>
    <row r="37" spans="1:16" ht="14.25">
      <c r="A37" s="550"/>
      <c r="B37" s="539" t="s">
        <v>92</v>
      </c>
      <c r="C37" s="540"/>
      <c r="D37" s="121">
        <f>AVERAGE(E37:P37)</f>
        <v>21.59166666666667</v>
      </c>
      <c r="E37" s="121">
        <v>18.7</v>
      </c>
      <c r="F37" s="121">
        <v>21.5</v>
      </c>
      <c r="G37" s="121">
        <v>21.1</v>
      </c>
      <c r="H37" s="121">
        <v>23.7</v>
      </c>
      <c r="I37" s="121">
        <v>20.3</v>
      </c>
      <c r="J37" s="121">
        <v>22.6</v>
      </c>
      <c r="K37" s="121">
        <v>22.3</v>
      </c>
      <c r="L37" s="121">
        <v>21</v>
      </c>
      <c r="M37" s="121">
        <v>22.2</v>
      </c>
      <c r="N37" s="121">
        <v>21.8</v>
      </c>
      <c r="O37" s="121">
        <v>22.4</v>
      </c>
      <c r="P37" s="121">
        <v>21.5</v>
      </c>
    </row>
    <row r="38" spans="1:16" ht="14.25">
      <c r="A38" s="550"/>
      <c r="B38" s="290"/>
      <c r="C38" s="119" t="s">
        <v>241</v>
      </c>
      <c r="D38" s="121">
        <f aca="true" t="shared" si="1" ref="D38:D50">AVERAGE(E38:P38)</f>
        <v>23.483333333333334</v>
      </c>
      <c r="E38" s="121">
        <v>21.6</v>
      </c>
      <c r="F38" s="121">
        <v>23</v>
      </c>
      <c r="G38" s="121">
        <v>24</v>
      </c>
      <c r="H38" s="121">
        <v>24.1</v>
      </c>
      <c r="I38" s="121">
        <v>22.4</v>
      </c>
      <c r="J38" s="121">
        <v>24.4</v>
      </c>
      <c r="K38" s="121">
        <v>24.5</v>
      </c>
      <c r="L38" s="121">
        <v>23.4</v>
      </c>
      <c r="M38" s="121">
        <v>23.8</v>
      </c>
      <c r="N38" s="121">
        <v>23.3</v>
      </c>
      <c r="O38" s="121">
        <v>23.8</v>
      </c>
      <c r="P38" s="121">
        <v>23.5</v>
      </c>
    </row>
    <row r="39" spans="1:16" ht="14.25">
      <c r="A39" s="550"/>
      <c r="B39" s="290"/>
      <c r="C39" s="119" t="s">
        <v>242</v>
      </c>
      <c r="D39" s="121">
        <f t="shared" si="1"/>
        <v>21.891666666666666</v>
      </c>
      <c r="E39" s="121">
        <v>20.1</v>
      </c>
      <c r="F39" s="121">
        <v>23.2</v>
      </c>
      <c r="G39" s="121">
        <v>21.7</v>
      </c>
      <c r="H39" s="121">
        <v>22.3</v>
      </c>
      <c r="I39" s="121">
        <v>21.3</v>
      </c>
      <c r="J39" s="121">
        <v>22.8</v>
      </c>
      <c r="K39" s="121">
        <v>21.9</v>
      </c>
      <c r="L39" s="121">
        <v>21.6</v>
      </c>
      <c r="M39" s="121">
        <v>22.2</v>
      </c>
      <c r="N39" s="121">
        <v>22.1</v>
      </c>
      <c r="O39" s="121">
        <v>22.3</v>
      </c>
      <c r="P39" s="121">
        <v>21.2</v>
      </c>
    </row>
    <row r="40" spans="1:16" ht="14.25">
      <c r="A40" s="550"/>
      <c r="B40" s="290"/>
      <c r="C40" s="119" t="s">
        <v>443</v>
      </c>
      <c r="D40" s="121">
        <f t="shared" si="1"/>
        <v>23.40833333333333</v>
      </c>
      <c r="E40" s="121">
        <v>20.1</v>
      </c>
      <c r="F40" s="121">
        <v>25.3</v>
      </c>
      <c r="G40" s="121">
        <v>23.6</v>
      </c>
      <c r="H40" s="121">
        <v>24.6</v>
      </c>
      <c r="I40" s="121">
        <v>22</v>
      </c>
      <c r="J40" s="121">
        <v>25.8</v>
      </c>
      <c r="K40" s="121">
        <v>24.2</v>
      </c>
      <c r="L40" s="121">
        <v>22.5</v>
      </c>
      <c r="M40" s="121">
        <v>21.8</v>
      </c>
      <c r="N40" s="121">
        <v>23.2</v>
      </c>
      <c r="O40" s="121">
        <v>24.1</v>
      </c>
      <c r="P40" s="121">
        <v>23.7</v>
      </c>
    </row>
    <row r="41" spans="1:16" ht="14.25">
      <c r="A41" s="550"/>
      <c r="B41" s="290"/>
      <c r="C41" s="119" t="s">
        <v>441</v>
      </c>
      <c r="D41" s="121">
        <f t="shared" si="1"/>
        <v>22.45</v>
      </c>
      <c r="E41" s="121">
        <v>20.9</v>
      </c>
      <c r="F41" s="121">
        <v>22.9</v>
      </c>
      <c r="G41" s="121">
        <v>22.1</v>
      </c>
      <c r="H41" s="121">
        <v>23.1</v>
      </c>
      <c r="I41" s="121">
        <v>21.8</v>
      </c>
      <c r="J41" s="121">
        <v>23.3</v>
      </c>
      <c r="K41" s="121">
        <v>22.9</v>
      </c>
      <c r="L41" s="121">
        <v>22.4</v>
      </c>
      <c r="M41" s="121">
        <v>22.2</v>
      </c>
      <c r="N41" s="121">
        <v>22.3</v>
      </c>
      <c r="O41" s="121">
        <v>22.7</v>
      </c>
      <c r="P41" s="121">
        <v>22.8</v>
      </c>
    </row>
    <row r="42" spans="1:16" ht="14.25">
      <c r="A42" s="550"/>
      <c r="B42" s="290"/>
      <c r="C42" s="119" t="s">
        <v>442</v>
      </c>
      <c r="D42" s="121">
        <f t="shared" si="1"/>
        <v>22.13333333333333</v>
      </c>
      <c r="E42" s="121">
        <v>17.8</v>
      </c>
      <c r="F42" s="121">
        <v>23.8</v>
      </c>
      <c r="G42" s="121">
        <v>21</v>
      </c>
      <c r="H42" s="121">
        <v>22.5</v>
      </c>
      <c r="I42" s="121">
        <v>20.5</v>
      </c>
      <c r="J42" s="121">
        <v>21.8</v>
      </c>
      <c r="K42" s="121">
        <v>24</v>
      </c>
      <c r="L42" s="121">
        <v>21.5</v>
      </c>
      <c r="M42" s="121">
        <v>22.5</v>
      </c>
      <c r="N42" s="121">
        <v>23.2</v>
      </c>
      <c r="O42" s="121">
        <v>24.2</v>
      </c>
      <c r="P42" s="121">
        <v>22.8</v>
      </c>
    </row>
    <row r="43" spans="1:16" ht="14.25">
      <c r="A43" s="550"/>
      <c r="B43" s="290"/>
      <c r="C43" s="119" t="s">
        <v>218</v>
      </c>
      <c r="D43" s="121">
        <f t="shared" si="1"/>
        <v>21.783333333333335</v>
      </c>
      <c r="E43" s="121">
        <v>19.3</v>
      </c>
      <c r="F43" s="121">
        <v>22</v>
      </c>
      <c r="G43" s="121">
        <v>21.3</v>
      </c>
      <c r="H43" s="121">
        <v>21.7</v>
      </c>
      <c r="I43" s="121">
        <v>20.6</v>
      </c>
      <c r="J43" s="121">
        <v>23.8</v>
      </c>
      <c r="K43" s="121">
        <v>23.3</v>
      </c>
      <c r="L43" s="121">
        <v>20.5</v>
      </c>
      <c r="M43" s="121">
        <v>21.4</v>
      </c>
      <c r="N43" s="121">
        <v>21.9</v>
      </c>
      <c r="O43" s="121">
        <v>22.9</v>
      </c>
      <c r="P43" s="121">
        <v>22.7</v>
      </c>
    </row>
    <row r="44" spans="1:16" ht="14.25">
      <c r="A44" s="550"/>
      <c r="B44" s="290"/>
      <c r="C44" s="119" t="s">
        <v>243</v>
      </c>
      <c r="D44" s="121">
        <f t="shared" si="1"/>
        <v>20.408333333333335</v>
      </c>
      <c r="E44" s="121">
        <v>17.4</v>
      </c>
      <c r="F44" s="121">
        <v>19.1</v>
      </c>
      <c r="G44" s="121">
        <v>19.6</v>
      </c>
      <c r="H44" s="121">
        <v>20.9</v>
      </c>
      <c r="I44" s="121">
        <v>18.8</v>
      </c>
      <c r="J44" s="121">
        <v>22</v>
      </c>
      <c r="K44" s="121">
        <v>21.6</v>
      </c>
      <c r="L44" s="121">
        <v>19.8</v>
      </c>
      <c r="M44" s="121">
        <v>21.9</v>
      </c>
      <c r="N44" s="121">
        <v>21.1</v>
      </c>
      <c r="O44" s="121">
        <v>21.9</v>
      </c>
      <c r="P44" s="121">
        <v>20.8</v>
      </c>
    </row>
    <row r="45" spans="1:16" ht="14.25">
      <c r="A45" s="550"/>
      <c r="B45" s="290"/>
      <c r="C45" s="119" t="s">
        <v>244</v>
      </c>
      <c r="D45" s="121">
        <f t="shared" si="1"/>
        <v>21.941666666666663</v>
      </c>
      <c r="E45" s="121">
        <v>18.9</v>
      </c>
      <c r="F45" s="121">
        <v>23</v>
      </c>
      <c r="G45" s="121">
        <v>21.5</v>
      </c>
      <c r="H45" s="121">
        <v>23.6</v>
      </c>
      <c r="I45" s="121">
        <v>19.3</v>
      </c>
      <c r="J45" s="121">
        <v>23</v>
      </c>
      <c r="K45" s="121">
        <v>22.5</v>
      </c>
      <c r="L45" s="121">
        <v>22</v>
      </c>
      <c r="M45" s="121">
        <v>21.7</v>
      </c>
      <c r="N45" s="121">
        <v>22.2</v>
      </c>
      <c r="O45" s="121">
        <v>23.2</v>
      </c>
      <c r="P45" s="121">
        <v>22.4</v>
      </c>
    </row>
    <row r="46" spans="1:16" ht="14.25">
      <c r="A46" s="550"/>
      <c r="B46" s="290"/>
      <c r="C46" s="119" t="s">
        <v>102</v>
      </c>
      <c r="D46" s="121">
        <f t="shared" si="1"/>
        <v>21.933333333333337</v>
      </c>
      <c r="E46" s="121">
        <v>18.2</v>
      </c>
      <c r="F46" s="121">
        <v>23.1</v>
      </c>
      <c r="G46" s="121">
        <v>22.1</v>
      </c>
      <c r="H46" s="121">
        <v>22.5</v>
      </c>
      <c r="I46" s="121">
        <v>20.9</v>
      </c>
      <c r="J46" s="121">
        <v>23</v>
      </c>
      <c r="K46" s="121">
        <v>22.8</v>
      </c>
      <c r="L46" s="121">
        <v>21.8</v>
      </c>
      <c r="M46" s="121">
        <v>22.1</v>
      </c>
      <c r="N46" s="121">
        <v>21.9</v>
      </c>
      <c r="O46" s="121">
        <v>22.7</v>
      </c>
      <c r="P46" s="121">
        <v>22.1</v>
      </c>
    </row>
    <row r="47" spans="1:16" ht="14.25">
      <c r="A47" s="550"/>
      <c r="B47" s="539" t="s">
        <v>164</v>
      </c>
      <c r="C47" s="540"/>
      <c r="D47" s="121">
        <f t="shared" si="1"/>
        <v>23.18583333333333</v>
      </c>
      <c r="E47" s="121">
        <v>21.3</v>
      </c>
      <c r="F47" s="121">
        <v>22.9</v>
      </c>
      <c r="G47" s="121">
        <v>23.8</v>
      </c>
      <c r="H47" s="121">
        <v>24.2</v>
      </c>
      <c r="I47" s="121">
        <v>21.9</v>
      </c>
      <c r="J47" s="121">
        <v>24</v>
      </c>
      <c r="K47" s="121">
        <v>24</v>
      </c>
      <c r="L47" s="121">
        <v>22.9</v>
      </c>
      <c r="M47" s="121">
        <v>23.33</v>
      </c>
      <c r="N47" s="121">
        <v>22.6</v>
      </c>
      <c r="O47" s="121">
        <v>23.6</v>
      </c>
      <c r="P47" s="121">
        <v>23.7</v>
      </c>
    </row>
    <row r="48" spans="1:16" ht="14.25">
      <c r="A48" s="550"/>
      <c r="B48" s="539" t="s">
        <v>334</v>
      </c>
      <c r="C48" s="540"/>
      <c r="D48" s="121">
        <f t="shared" si="1"/>
        <v>21.775000000000002</v>
      </c>
      <c r="E48" s="121">
        <v>20.6</v>
      </c>
      <c r="F48" s="121">
        <v>21.6</v>
      </c>
      <c r="G48" s="121">
        <v>23.5</v>
      </c>
      <c r="H48" s="121">
        <v>21.4</v>
      </c>
      <c r="I48" s="121">
        <v>20.3</v>
      </c>
      <c r="J48" s="121">
        <v>22.2</v>
      </c>
      <c r="K48" s="121">
        <v>22.9</v>
      </c>
      <c r="L48" s="121">
        <v>21.3</v>
      </c>
      <c r="M48" s="121">
        <v>21.2</v>
      </c>
      <c r="N48" s="121">
        <v>22.4</v>
      </c>
      <c r="O48" s="121">
        <v>21.4</v>
      </c>
      <c r="P48" s="121">
        <v>22.5</v>
      </c>
    </row>
    <row r="49" spans="1:16" ht="14.25">
      <c r="A49" s="550"/>
      <c r="B49" s="539" t="s">
        <v>335</v>
      </c>
      <c r="C49" s="540"/>
      <c r="D49" s="121">
        <f t="shared" si="1"/>
        <v>22.791666666666668</v>
      </c>
      <c r="E49" s="121">
        <v>21.5</v>
      </c>
      <c r="F49" s="121">
        <v>21.9</v>
      </c>
      <c r="G49" s="121">
        <v>22.5</v>
      </c>
      <c r="H49" s="121">
        <v>23.3</v>
      </c>
      <c r="I49" s="121">
        <v>22.6</v>
      </c>
      <c r="J49" s="121">
        <v>23.8</v>
      </c>
      <c r="K49" s="121">
        <v>23.6</v>
      </c>
      <c r="L49" s="121">
        <v>23.2</v>
      </c>
      <c r="M49" s="121">
        <v>22.8</v>
      </c>
      <c r="N49" s="121">
        <v>22.7</v>
      </c>
      <c r="O49" s="121">
        <v>23</v>
      </c>
      <c r="P49" s="121">
        <v>22.6</v>
      </c>
    </row>
    <row r="50" spans="1:16" ht="14.25">
      <c r="A50" s="550"/>
      <c r="B50" s="539" t="s">
        <v>440</v>
      </c>
      <c r="C50" s="540"/>
      <c r="D50" s="121">
        <f t="shared" si="1"/>
        <v>22.116666666666664</v>
      </c>
      <c r="E50" s="121">
        <v>20.7</v>
      </c>
      <c r="F50" s="121">
        <v>20.7</v>
      </c>
      <c r="G50" s="121">
        <v>23.8</v>
      </c>
      <c r="H50" s="121">
        <v>23</v>
      </c>
      <c r="I50" s="121">
        <v>21.1</v>
      </c>
      <c r="J50" s="121">
        <v>23.8</v>
      </c>
      <c r="K50" s="121">
        <v>23.7</v>
      </c>
      <c r="L50" s="121">
        <v>21.9</v>
      </c>
      <c r="M50" s="121">
        <v>20.6</v>
      </c>
      <c r="N50" s="121">
        <v>21.9</v>
      </c>
      <c r="O50" s="121">
        <v>21.7</v>
      </c>
      <c r="P50" s="121">
        <v>22.5</v>
      </c>
    </row>
    <row r="51" spans="1:16" ht="14.25">
      <c r="A51" s="550"/>
      <c r="B51" s="539" t="s">
        <v>147</v>
      </c>
      <c r="C51" s="540"/>
      <c r="D51" s="121">
        <f>AVERAGE(E51:P51)</f>
        <v>23.141666666666666</v>
      </c>
      <c r="E51" s="121">
        <v>21.9</v>
      </c>
      <c r="F51" s="121">
        <v>22.3</v>
      </c>
      <c r="G51" s="121">
        <v>23.5</v>
      </c>
      <c r="H51" s="121">
        <v>24.1</v>
      </c>
      <c r="I51" s="121">
        <v>22.8</v>
      </c>
      <c r="J51" s="121">
        <v>24.7</v>
      </c>
      <c r="K51" s="121">
        <v>24.4</v>
      </c>
      <c r="L51" s="121">
        <v>20.2</v>
      </c>
      <c r="M51" s="121">
        <v>23.1</v>
      </c>
      <c r="N51" s="121">
        <v>23.7</v>
      </c>
      <c r="O51" s="121">
        <v>23.9</v>
      </c>
      <c r="P51" s="121">
        <v>23.1</v>
      </c>
    </row>
    <row r="52" spans="1:16" ht="14.25">
      <c r="A52" s="550"/>
      <c r="B52" s="290"/>
      <c r="C52" s="119" t="s">
        <v>462</v>
      </c>
      <c r="D52" s="121">
        <f>AVERAGE(E52:P52)</f>
        <v>25.608333333333334</v>
      </c>
      <c r="E52" s="121">
        <v>25</v>
      </c>
      <c r="F52" s="121">
        <v>24.6</v>
      </c>
      <c r="G52" s="121">
        <v>24.3</v>
      </c>
      <c r="H52" s="121">
        <v>26</v>
      </c>
      <c r="I52" s="121">
        <v>25.4</v>
      </c>
      <c r="J52" s="121">
        <v>26.7</v>
      </c>
      <c r="K52" s="121">
        <v>25.6</v>
      </c>
      <c r="L52" s="121">
        <v>25.5</v>
      </c>
      <c r="M52" s="121">
        <v>25.7</v>
      </c>
      <c r="N52" s="121">
        <v>25.9</v>
      </c>
      <c r="O52" s="121">
        <v>26.1</v>
      </c>
      <c r="P52" s="121">
        <v>26.5</v>
      </c>
    </row>
    <row r="53" spans="1:16" ht="14.25">
      <c r="A53" s="550"/>
      <c r="B53" s="290"/>
      <c r="C53" s="119" t="s">
        <v>245</v>
      </c>
      <c r="D53" s="121">
        <f>AVERAGE(E53:P53)</f>
        <v>24.375</v>
      </c>
      <c r="E53" s="121">
        <v>22.3</v>
      </c>
      <c r="F53" s="121">
        <v>23.2</v>
      </c>
      <c r="G53" s="121">
        <v>25.4</v>
      </c>
      <c r="H53" s="121">
        <v>25.5</v>
      </c>
      <c r="I53" s="121">
        <v>22.9</v>
      </c>
      <c r="J53" s="121">
        <v>25.7</v>
      </c>
      <c r="K53" s="121">
        <v>25.8</v>
      </c>
      <c r="L53" s="121">
        <v>25.4</v>
      </c>
      <c r="M53" s="121">
        <v>24</v>
      </c>
      <c r="N53" s="121">
        <v>24.9</v>
      </c>
      <c r="O53" s="121">
        <v>24</v>
      </c>
      <c r="P53" s="121">
        <v>23.4</v>
      </c>
    </row>
    <row r="54" spans="1:16" ht="14.25">
      <c r="A54" s="550"/>
      <c r="B54" s="290"/>
      <c r="C54" s="119" t="s">
        <v>246</v>
      </c>
      <c r="D54" s="121">
        <f>AVERAGE(E54:P54)</f>
        <v>22.525000000000006</v>
      </c>
      <c r="E54" s="121">
        <v>21.4</v>
      </c>
      <c r="F54" s="121">
        <v>22.3</v>
      </c>
      <c r="G54" s="121">
        <v>23.1</v>
      </c>
      <c r="H54" s="121">
        <v>23.7</v>
      </c>
      <c r="I54" s="121">
        <v>23.2</v>
      </c>
      <c r="J54" s="121">
        <v>25.3</v>
      </c>
      <c r="K54" s="121">
        <v>24.4</v>
      </c>
      <c r="L54" s="121">
        <v>13.8</v>
      </c>
      <c r="M54" s="121">
        <v>23.3</v>
      </c>
      <c r="N54" s="121">
        <v>23.7</v>
      </c>
      <c r="O54" s="121">
        <v>23.8</v>
      </c>
      <c r="P54" s="121">
        <v>22.3</v>
      </c>
    </row>
    <row r="55" spans="1:16" ht="14.25">
      <c r="A55" s="550"/>
      <c r="B55" s="290"/>
      <c r="C55" s="119" t="s">
        <v>247</v>
      </c>
      <c r="D55" s="121">
        <f>AVERAGE(E55:P55)</f>
        <v>22.433333333333334</v>
      </c>
      <c r="E55" s="121">
        <v>21.1</v>
      </c>
      <c r="F55" s="121">
        <v>21</v>
      </c>
      <c r="G55" s="121">
        <v>22.9</v>
      </c>
      <c r="H55" s="121">
        <v>23.5</v>
      </c>
      <c r="I55" s="121">
        <v>21.6</v>
      </c>
      <c r="J55" s="121">
        <v>23.3</v>
      </c>
      <c r="K55" s="121">
        <v>23.6</v>
      </c>
      <c r="L55" s="121">
        <v>22.1</v>
      </c>
      <c r="M55" s="121">
        <v>21.9</v>
      </c>
      <c r="N55" s="121">
        <v>22.6</v>
      </c>
      <c r="O55" s="121">
        <v>23.1</v>
      </c>
      <c r="P55" s="121">
        <v>22.5</v>
      </c>
    </row>
    <row r="56" spans="1:16" ht="14.25">
      <c r="A56" s="290"/>
      <c r="B56" s="290"/>
      <c r="C56" s="291"/>
      <c r="D56" s="121"/>
      <c r="E56" s="121"/>
      <c r="F56" s="121"/>
      <c r="G56" s="121"/>
      <c r="H56" s="121"/>
      <c r="I56" s="121"/>
      <c r="J56" s="121"/>
      <c r="K56" s="121"/>
      <c r="L56" s="121"/>
      <c r="M56" s="121"/>
      <c r="N56" s="121"/>
      <c r="O56" s="121"/>
      <c r="P56" s="121"/>
    </row>
    <row r="57" spans="1:16" ht="14.25">
      <c r="A57" s="550" t="s">
        <v>12</v>
      </c>
      <c r="B57" s="539" t="s">
        <v>238</v>
      </c>
      <c r="C57" s="540"/>
      <c r="D57" s="121">
        <f>AVERAGE(E57:P57)</f>
        <v>22.099999999999998</v>
      </c>
      <c r="E57" s="121">
        <v>20.2</v>
      </c>
      <c r="F57" s="121">
        <v>22.1</v>
      </c>
      <c r="G57" s="121">
        <v>21.3</v>
      </c>
      <c r="H57" s="121">
        <v>22.6</v>
      </c>
      <c r="I57" s="121">
        <v>21.4</v>
      </c>
      <c r="J57" s="121">
        <v>23.3</v>
      </c>
      <c r="K57" s="121">
        <v>23</v>
      </c>
      <c r="L57" s="121">
        <v>21.7</v>
      </c>
      <c r="M57" s="121">
        <v>22</v>
      </c>
      <c r="N57" s="121">
        <v>22.3</v>
      </c>
      <c r="O57" s="121">
        <v>22.5</v>
      </c>
      <c r="P57" s="121">
        <v>22.8</v>
      </c>
    </row>
    <row r="58" spans="1:16" s="289" customFormat="1" ht="14.25">
      <c r="A58" s="550"/>
      <c r="B58" s="542" t="s">
        <v>239</v>
      </c>
      <c r="C58" s="543"/>
      <c r="D58" s="297">
        <f>AVERAGE(E58:P58)</f>
        <v>22.308333333333334</v>
      </c>
      <c r="E58" s="297">
        <v>20.1</v>
      </c>
      <c r="F58" s="297">
        <v>22.4</v>
      </c>
      <c r="G58" s="297">
        <v>22.3</v>
      </c>
      <c r="H58" s="297">
        <v>23</v>
      </c>
      <c r="I58" s="297">
        <v>21.6</v>
      </c>
      <c r="J58" s="297">
        <v>23.5</v>
      </c>
      <c r="K58" s="297">
        <v>23.7</v>
      </c>
      <c r="L58" s="297">
        <v>21.5</v>
      </c>
      <c r="M58" s="297">
        <v>22</v>
      </c>
      <c r="N58" s="297">
        <v>22.6</v>
      </c>
      <c r="O58" s="297">
        <v>22.8</v>
      </c>
      <c r="P58" s="297">
        <v>22.2</v>
      </c>
    </row>
    <row r="59" spans="1:16" ht="14.25">
      <c r="A59" s="550"/>
      <c r="B59" s="290"/>
      <c r="C59" s="291"/>
      <c r="D59" s="121"/>
      <c r="E59" s="121"/>
      <c r="F59" s="121"/>
      <c r="G59" s="121"/>
      <c r="H59" s="121"/>
      <c r="I59" s="121"/>
      <c r="J59" s="121"/>
      <c r="K59" s="121"/>
      <c r="L59" s="121"/>
      <c r="M59" s="121"/>
      <c r="N59" s="121"/>
      <c r="O59" s="121"/>
      <c r="P59" s="121"/>
    </row>
    <row r="60" spans="1:16" ht="14.25">
      <c r="A60" s="550"/>
      <c r="B60" s="539" t="s">
        <v>240</v>
      </c>
      <c r="C60" s="540"/>
      <c r="D60" s="121">
        <f>AVERAGE(E60:P60)</f>
        <v>21.891666666666666</v>
      </c>
      <c r="E60" s="121">
        <v>19.5</v>
      </c>
      <c r="F60" s="121">
        <v>22.3</v>
      </c>
      <c r="G60" s="121">
        <v>21.8</v>
      </c>
      <c r="H60" s="121">
        <v>22.5</v>
      </c>
      <c r="I60" s="121">
        <v>20.9</v>
      </c>
      <c r="J60" s="121">
        <v>23</v>
      </c>
      <c r="K60" s="121">
        <v>23.2</v>
      </c>
      <c r="L60" s="121">
        <v>21.4</v>
      </c>
      <c r="M60" s="121">
        <v>21.5</v>
      </c>
      <c r="N60" s="121">
        <v>21.9</v>
      </c>
      <c r="O60" s="121">
        <v>22.4</v>
      </c>
      <c r="P60" s="121">
        <v>22.3</v>
      </c>
    </row>
    <row r="61" spans="1:16" ht="14.25">
      <c r="A61" s="550"/>
      <c r="B61" s="539" t="s">
        <v>143</v>
      </c>
      <c r="C61" s="540"/>
      <c r="D61" s="121">
        <f>AVERAGE(E61:P61)</f>
        <v>22.391666666666666</v>
      </c>
      <c r="E61" s="121">
        <v>21.3</v>
      </c>
      <c r="F61" s="121">
        <v>22.8</v>
      </c>
      <c r="G61" s="121">
        <v>23.6</v>
      </c>
      <c r="H61" s="121">
        <v>22.2</v>
      </c>
      <c r="I61" s="121">
        <v>20.2</v>
      </c>
      <c r="J61" s="121">
        <v>24.2</v>
      </c>
      <c r="K61" s="121">
        <v>25.2</v>
      </c>
      <c r="L61" s="121">
        <v>22</v>
      </c>
      <c r="M61" s="121">
        <v>19.6</v>
      </c>
      <c r="N61" s="121">
        <v>22.5</v>
      </c>
      <c r="O61" s="121">
        <v>23.1</v>
      </c>
      <c r="P61" s="121">
        <v>22</v>
      </c>
    </row>
    <row r="62" spans="1:16" ht="14.25">
      <c r="A62" s="550"/>
      <c r="B62" s="539" t="s">
        <v>92</v>
      </c>
      <c r="C62" s="540"/>
      <c r="D62" s="121">
        <f>AVERAGE(E62:P62)</f>
        <v>21.775000000000002</v>
      </c>
      <c r="E62" s="121">
        <v>19</v>
      </c>
      <c r="F62" s="121">
        <v>22.6</v>
      </c>
      <c r="G62" s="121">
        <v>21.6</v>
      </c>
      <c r="H62" s="121">
        <v>22.3</v>
      </c>
      <c r="I62" s="121">
        <v>20.7</v>
      </c>
      <c r="J62" s="121">
        <v>22.8</v>
      </c>
      <c r="K62" s="121">
        <v>22.8</v>
      </c>
      <c r="L62" s="121">
        <v>21.1</v>
      </c>
      <c r="M62" s="121">
        <v>22.2</v>
      </c>
      <c r="N62" s="121">
        <v>21.8</v>
      </c>
      <c r="O62" s="121">
        <v>22.3</v>
      </c>
      <c r="P62" s="121">
        <v>22.1</v>
      </c>
    </row>
    <row r="63" spans="1:16" ht="14.25">
      <c r="A63" s="550"/>
      <c r="B63" s="290"/>
      <c r="C63" s="119" t="s">
        <v>241</v>
      </c>
      <c r="D63" s="121">
        <f aca="true" t="shared" si="2" ref="D63:D75">AVERAGE(E63:P63)</f>
        <v>22.416666666666668</v>
      </c>
      <c r="E63" s="121">
        <v>20.7</v>
      </c>
      <c r="F63" s="121">
        <v>21.9</v>
      </c>
      <c r="G63" s="121">
        <v>22.5</v>
      </c>
      <c r="H63" s="121">
        <v>22.3</v>
      </c>
      <c r="I63" s="121">
        <v>20.3</v>
      </c>
      <c r="J63" s="121">
        <v>22.8</v>
      </c>
      <c r="K63" s="121">
        <v>23.7</v>
      </c>
      <c r="L63" s="121">
        <v>23</v>
      </c>
      <c r="M63" s="121">
        <v>23.8</v>
      </c>
      <c r="N63" s="121">
        <v>22.6</v>
      </c>
      <c r="O63" s="121">
        <v>23.2</v>
      </c>
      <c r="P63" s="121">
        <v>22.2</v>
      </c>
    </row>
    <row r="64" spans="1:16" ht="14.25">
      <c r="A64" s="550"/>
      <c r="B64" s="290"/>
      <c r="C64" s="119" t="s">
        <v>242</v>
      </c>
      <c r="D64" s="121">
        <f t="shared" si="2"/>
        <v>22</v>
      </c>
      <c r="E64" s="121">
        <v>20.3</v>
      </c>
      <c r="F64" s="121">
        <v>22.8</v>
      </c>
      <c r="G64" s="121">
        <v>21.8</v>
      </c>
      <c r="H64" s="121">
        <v>22.7</v>
      </c>
      <c r="I64" s="121">
        <v>21.6</v>
      </c>
      <c r="J64" s="121">
        <v>22.9</v>
      </c>
      <c r="K64" s="121">
        <v>22.7</v>
      </c>
      <c r="L64" s="121">
        <v>21.2</v>
      </c>
      <c r="M64" s="121">
        <v>22.2</v>
      </c>
      <c r="N64" s="121">
        <v>22</v>
      </c>
      <c r="O64" s="121">
        <v>21.7</v>
      </c>
      <c r="P64" s="121">
        <v>22.1</v>
      </c>
    </row>
    <row r="65" spans="1:16" ht="14.25">
      <c r="A65" s="550"/>
      <c r="B65" s="290"/>
      <c r="C65" s="119" t="s">
        <v>443</v>
      </c>
      <c r="D65" s="121">
        <f t="shared" si="2"/>
        <v>22.583333333333332</v>
      </c>
      <c r="E65" s="121">
        <v>18.6</v>
      </c>
      <c r="F65" s="121">
        <v>24</v>
      </c>
      <c r="G65" s="121">
        <v>21.9</v>
      </c>
      <c r="H65" s="121">
        <v>23.2</v>
      </c>
      <c r="I65" s="121">
        <v>22.7</v>
      </c>
      <c r="J65" s="121">
        <v>23.3</v>
      </c>
      <c r="K65" s="121">
        <v>23.6</v>
      </c>
      <c r="L65" s="121">
        <v>21.5</v>
      </c>
      <c r="M65" s="121">
        <v>23.7</v>
      </c>
      <c r="N65" s="121">
        <v>22</v>
      </c>
      <c r="O65" s="121">
        <v>23.3</v>
      </c>
      <c r="P65" s="121">
        <v>23.2</v>
      </c>
    </row>
    <row r="66" spans="1:16" ht="14.25">
      <c r="A66" s="550"/>
      <c r="B66" s="290"/>
      <c r="C66" s="119" t="s">
        <v>441</v>
      </c>
      <c r="D66" s="121">
        <f t="shared" si="2"/>
        <v>21.5</v>
      </c>
      <c r="E66" s="121">
        <v>19.1</v>
      </c>
      <c r="F66" s="121">
        <v>22.6</v>
      </c>
      <c r="G66" s="121">
        <v>21.2</v>
      </c>
      <c r="H66" s="121">
        <v>22.1</v>
      </c>
      <c r="I66" s="121">
        <v>20.7</v>
      </c>
      <c r="J66" s="121">
        <v>22.3</v>
      </c>
      <c r="K66" s="121">
        <v>22.9</v>
      </c>
      <c r="L66" s="121">
        <v>21.9</v>
      </c>
      <c r="M66" s="121">
        <v>21.1</v>
      </c>
      <c r="N66" s="121">
        <v>21.2</v>
      </c>
      <c r="O66" s="121">
        <v>21.2</v>
      </c>
      <c r="P66" s="121">
        <v>21.7</v>
      </c>
    </row>
    <row r="67" spans="1:16" ht="14.25">
      <c r="A67" s="550"/>
      <c r="B67" s="290"/>
      <c r="C67" s="119" t="s">
        <v>442</v>
      </c>
      <c r="D67" s="121">
        <f t="shared" si="2"/>
        <v>20.44166666666667</v>
      </c>
      <c r="E67" s="121">
        <v>16.2</v>
      </c>
      <c r="F67" s="121">
        <v>22.9</v>
      </c>
      <c r="G67" s="121">
        <v>19.7</v>
      </c>
      <c r="H67" s="121">
        <v>20.1</v>
      </c>
      <c r="I67" s="121">
        <v>18.1</v>
      </c>
      <c r="J67" s="121">
        <v>20.4</v>
      </c>
      <c r="K67" s="121">
        <v>22.3</v>
      </c>
      <c r="L67" s="121">
        <v>19.5</v>
      </c>
      <c r="M67" s="121">
        <v>19.6</v>
      </c>
      <c r="N67" s="121">
        <v>21.3</v>
      </c>
      <c r="O67" s="121">
        <v>23.4</v>
      </c>
      <c r="P67" s="121">
        <v>21.8</v>
      </c>
    </row>
    <row r="68" spans="1:16" ht="14.25">
      <c r="A68" s="550"/>
      <c r="B68" s="290"/>
      <c r="C68" s="119" t="s">
        <v>218</v>
      </c>
      <c r="D68" s="121">
        <f t="shared" si="2"/>
        <v>21.533333333333335</v>
      </c>
      <c r="E68" s="121">
        <v>18.6</v>
      </c>
      <c r="F68" s="121">
        <v>22.8</v>
      </c>
      <c r="G68" s="121">
        <v>21.5</v>
      </c>
      <c r="H68" s="121">
        <v>21.4</v>
      </c>
      <c r="I68" s="121">
        <v>19.9</v>
      </c>
      <c r="J68" s="121">
        <v>23.3</v>
      </c>
      <c r="K68" s="121">
        <v>23.2</v>
      </c>
      <c r="L68" s="121">
        <v>19.7</v>
      </c>
      <c r="M68" s="121">
        <v>21.8</v>
      </c>
      <c r="N68" s="121">
        <v>21.4</v>
      </c>
      <c r="O68" s="121">
        <v>23.3</v>
      </c>
      <c r="P68" s="121">
        <v>21.5</v>
      </c>
    </row>
    <row r="69" spans="1:16" ht="14.25">
      <c r="A69" s="550"/>
      <c r="B69" s="290"/>
      <c r="C69" s="119" t="s">
        <v>243</v>
      </c>
      <c r="D69" s="121">
        <f t="shared" si="2"/>
        <v>20.633333333333333</v>
      </c>
      <c r="E69" s="121">
        <v>18</v>
      </c>
      <c r="F69" s="121">
        <v>19.5</v>
      </c>
      <c r="G69" s="121">
        <v>19.5</v>
      </c>
      <c r="H69" s="121">
        <v>21.3</v>
      </c>
      <c r="I69" s="121">
        <v>19.5</v>
      </c>
      <c r="J69" s="121">
        <v>22.4</v>
      </c>
      <c r="K69" s="121">
        <v>21.9</v>
      </c>
      <c r="L69" s="121">
        <v>19.4</v>
      </c>
      <c r="M69" s="121">
        <v>21.9</v>
      </c>
      <c r="N69" s="121">
        <v>21.4</v>
      </c>
      <c r="O69" s="121">
        <v>21.7</v>
      </c>
      <c r="P69" s="121">
        <v>21.1</v>
      </c>
    </row>
    <row r="70" spans="1:16" ht="14.25">
      <c r="A70" s="550"/>
      <c r="B70" s="290"/>
      <c r="C70" s="119" t="s">
        <v>244</v>
      </c>
      <c r="D70" s="121">
        <f t="shared" si="2"/>
        <v>21.191666666666666</v>
      </c>
      <c r="E70" s="121">
        <v>16.1</v>
      </c>
      <c r="F70" s="121">
        <v>22.8</v>
      </c>
      <c r="G70" s="121">
        <v>21.4</v>
      </c>
      <c r="H70" s="121">
        <v>22.3</v>
      </c>
      <c r="I70" s="121">
        <v>18.7</v>
      </c>
      <c r="J70" s="121">
        <v>22.8</v>
      </c>
      <c r="K70" s="121">
        <v>22.6</v>
      </c>
      <c r="L70" s="121">
        <v>20.7</v>
      </c>
      <c r="M70" s="121">
        <v>21.4</v>
      </c>
      <c r="N70" s="121">
        <v>21.2</v>
      </c>
      <c r="O70" s="121">
        <v>22.3</v>
      </c>
      <c r="P70" s="121">
        <v>22</v>
      </c>
    </row>
    <row r="71" spans="1:16" ht="14.25">
      <c r="A71" s="550"/>
      <c r="B71" s="290"/>
      <c r="C71" s="119" t="s">
        <v>102</v>
      </c>
      <c r="D71" s="121">
        <f t="shared" si="2"/>
        <v>21.641666666666666</v>
      </c>
      <c r="E71" s="121">
        <v>19.1</v>
      </c>
      <c r="F71" s="121">
        <v>22.6</v>
      </c>
      <c r="G71" s="121">
        <v>21.8</v>
      </c>
      <c r="H71" s="121">
        <v>20.9</v>
      </c>
      <c r="I71" s="121">
        <v>19.9</v>
      </c>
      <c r="J71" s="121">
        <v>22.7</v>
      </c>
      <c r="K71" s="121">
        <v>23</v>
      </c>
      <c r="L71" s="121">
        <v>21.5</v>
      </c>
      <c r="M71" s="121">
        <v>21.4</v>
      </c>
      <c r="N71" s="121">
        <v>22</v>
      </c>
      <c r="O71" s="121">
        <v>22.7</v>
      </c>
      <c r="P71" s="121">
        <v>22.1</v>
      </c>
    </row>
    <row r="72" spans="1:16" ht="14.25">
      <c r="A72" s="550"/>
      <c r="B72" s="539" t="s">
        <v>164</v>
      </c>
      <c r="C72" s="540"/>
      <c r="D72" s="121">
        <f t="shared" si="2"/>
        <v>23.583333333333332</v>
      </c>
      <c r="E72" s="121">
        <v>21.1</v>
      </c>
      <c r="F72" s="121">
        <v>22.1</v>
      </c>
      <c r="G72" s="121">
        <v>22.3</v>
      </c>
      <c r="H72" s="121">
        <v>24.4</v>
      </c>
      <c r="I72" s="121">
        <v>23.3</v>
      </c>
      <c r="J72" s="121">
        <v>25</v>
      </c>
      <c r="K72" s="121">
        <v>25.6</v>
      </c>
      <c r="L72" s="121">
        <v>23.3</v>
      </c>
      <c r="M72" s="121">
        <v>24.1</v>
      </c>
      <c r="N72" s="121">
        <v>23.2</v>
      </c>
      <c r="O72" s="121">
        <v>24.1</v>
      </c>
      <c r="P72" s="121">
        <v>24.5</v>
      </c>
    </row>
    <row r="73" spans="1:16" ht="14.25">
      <c r="A73" s="550"/>
      <c r="B73" s="539" t="s">
        <v>334</v>
      </c>
      <c r="C73" s="540"/>
      <c r="D73" s="121">
        <f t="shared" si="2"/>
        <v>20.683333333333334</v>
      </c>
      <c r="E73" s="121">
        <v>19.2</v>
      </c>
      <c r="F73" s="121">
        <v>19.8</v>
      </c>
      <c r="G73" s="121">
        <v>22.3</v>
      </c>
      <c r="H73" s="121">
        <v>21.2</v>
      </c>
      <c r="I73" s="121">
        <v>19.5</v>
      </c>
      <c r="J73" s="121">
        <v>21.8</v>
      </c>
      <c r="K73" s="121">
        <v>22.2</v>
      </c>
      <c r="L73" s="121">
        <v>20.2</v>
      </c>
      <c r="M73" s="121">
        <v>19.6</v>
      </c>
      <c r="N73" s="121">
        <v>21</v>
      </c>
      <c r="O73" s="121">
        <v>19.9</v>
      </c>
      <c r="P73" s="121">
        <v>21.5</v>
      </c>
    </row>
    <row r="74" spans="1:16" ht="14.25">
      <c r="A74" s="550"/>
      <c r="B74" s="539" t="s">
        <v>335</v>
      </c>
      <c r="C74" s="540"/>
      <c r="D74" s="121">
        <f t="shared" si="2"/>
        <v>21.558333333333334</v>
      </c>
      <c r="E74" s="121">
        <v>19.7</v>
      </c>
      <c r="F74" s="121">
        <v>22.3</v>
      </c>
      <c r="G74" s="121">
        <v>21.8</v>
      </c>
      <c r="H74" s="121">
        <v>22.1</v>
      </c>
      <c r="I74" s="121">
        <v>20.7</v>
      </c>
      <c r="J74" s="121">
        <v>22.4</v>
      </c>
      <c r="K74" s="121">
        <v>22.2</v>
      </c>
      <c r="L74" s="121">
        <v>21.3</v>
      </c>
      <c r="M74" s="121">
        <v>21.1</v>
      </c>
      <c r="N74" s="121">
        <v>21.6</v>
      </c>
      <c r="O74" s="121">
        <v>22.4</v>
      </c>
      <c r="P74" s="121">
        <v>21.1</v>
      </c>
    </row>
    <row r="75" spans="1:16" ht="14.25">
      <c r="A75" s="550"/>
      <c r="B75" s="539" t="s">
        <v>440</v>
      </c>
      <c r="C75" s="540"/>
      <c r="D75" s="121">
        <f t="shared" si="2"/>
        <v>21.650000000000002</v>
      </c>
      <c r="E75" s="121">
        <v>20.9</v>
      </c>
      <c r="F75" s="121">
        <v>20.5</v>
      </c>
      <c r="G75" s="121">
        <v>22.7</v>
      </c>
      <c r="H75" s="121">
        <v>24.3</v>
      </c>
      <c r="I75" s="121">
        <v>20.7</v>
      </c>
      <c r="J75" s="121">
        <v>23.4</v>
      </c>
      <c r="K75" s="121">
        <v>21.3</v>
      </c>
      <c r="L75" s="121">
        <v>20.8</v>
      </c>
      <c r="M75" s="121">
        <v>20.2</v>
      </c>
      <c r="N75" s="121">
        <v>21.8</v>
      </c>
      <c r="O75" s="121">
        <v>21.2</v>
      </c>
      <c r="P75" s="121">
        <v>22</v>
      </c>
    </row>
    <row r="76" spans="1:16" ht="14.25">
      <c r="A76" s="550"/>
      <c r="B76" s="539" t="s">
        <v>147</v>
      </c>
      <c r="C76" s="540"/>
      <c r="D76" s="121">
        <f>AVERAGE(E76:P76)</f>
        <v>23.200000000000003</v>
      </c>
      <c r="E76" s="121">
        <v>21.8</v>
      </c>
      <c r="F76" s="121">
        <v>22.9</v>
      </c>
      <c r="G76" s="121">
        <v>23.4</v>
      </c>
      <c r="H76" s="121">
        <v>24</v>
      </c>
      <c r="I76" s="121">
        <v>23</v>
      </c>
      <c r="J76" s="121">
        <v>24.4</v>
      </c>
      <c r="K76" s="121">
        <v>24.7</v>
      </c>
      <c r="L76" s="121">
        <v>21.8</v>
      </c>
      <c r="M76" s="121">
        <v>22.8</v>
      </c>
      <c r="N76" s="121">
        <v>23.8</v>
      </c>
      <c r="O76" s="121">
        <v>23.7</v>
      </c>
      <c r="P76" s="121">
        <v>22.1</v>
      </c>
    </row>
    <row r="77" spans="1:16" ht="14.25">
      <c r="A77" s="550"/>
      <c r="B77" s="290"/>
      <c r="C77" s="119" t="s">
        <v>462</v>
      </c>
      <c r="D77" s="121">
        <f>AVERAGE(E77:P77)</f>
        <v>23.50833333333333</v>
      </c>
      <c r="E77" s="121">
        <v>24</v>
      </c>
      <c r="F77" s="121">
        <v>24</v>
      </c>
      <c r="G77" s="121">
        <v>23.5</v>
      </c>
      <c r="H77" s="121">
        <v>23.6</v>
      </c>
      <c r="I77" s="121">
        <v>23.6</v>
      </c>
      <c r="J77" s="121">
        <v>23.9</v>
      </c>
      <c r="K77" s="121">
        <v>24.1</v>
      </c>
      <c r="L77" s="121">
        <v>24.2</v>
      </c>
      <c r="M77" s="121">
        <v>22.9</v>
      </c>
      <c r="N77" s="121">
        <v>24.4</v>
      </c>
      <c r="O77" s="121">
        <v>23.7</v>
      </c>
      <c r="P77" s="121">
        <v>20.2</v>
      </c>
    </row>
    <row r="78" spans="1:16" ht="14.25">
      <c r="A78" s="550"/>
      <c r="B78" s="290"/>
      <c r="C78" s="119" t="s">
        <v>245</v>
      </c>
      <c r="D78" s="121">
        <f>AVERAGE(E78:P78)</f>
        <v>23.983333333333334</v>
      </c>
      <c r="E78" s="121">
        <v>21.2</v>
      </c>
      <c r="F78" s="121">
        <v>22.9</v>
      </c>
      <c r="G78" s="121">
        <v>24</v>
      </c>
      <c r="H78" s="121">
        <v>24.8</v>
      </c>
      <c r="I78" s="121">
        <v>23.1</v>
      </c>
      <c r="J78" s="121">
        <v>25</v>
      </c>
      <c r="K78" s="121">
        <v>25.3</v>
      </c>
      <c r="L78" s="121">
        <v>25.4</v>
      </c>
      <c r="M78" s="121">
        <v>24</v>
      </c>
      <c r="N78" s="121">
        <v>24.1</v>
      </c>
      <c r="O78" s="121">
        <v>24.4</v>
      </c>
      <c r="P78" s="121">
        <v>23.6</v>
      </c>
    </row>
    <row r="79" spans="1:16" ht="14.25">
      <c r="A79" s="550"/>
      <c r="B79" s="290"/>
      <c r="C79" s="119" t="s">
        <v>246</v>
      </c>
      <c r="D79" s="121">
        <f>AVERAGE(E79:P79)</f>
        <v>21.666666666666668</v>
      </c>
      <c r="E79" s="121">
        <v>20.3</v>
      </c>
      <c r="F79" s="121">
        <v>21.8</v>
      </c>
      <c r="G79" s="121">
        <v>21.3</v>
      </c>
      <c r="H79" s="121">
        <v>23</v>
      </c>
      <c r="I79" s="121">
        <v>22.8</v>
      </c>
      <c r="J79" s="121">
        <v>24.4</v>
      </c>
      <c r="K79" s="121">
        <v>24.5</v>
      </c>
      <c r="L79" s="121">
        <v>12.2</v>
      </c>
      <c r="M79" s="121">
        <v>21.1</v>
      </c>
      <c r="N79" s="121">
        <v>23</v>
      </c>
      <c r="O79" s="121">
        <v>22.8</v>
      </c>
      <c r="P79" s="121">
        <v>22.8</v>
      </c>
    </row>
    <row r="80" spans="1:16" ht="14.25">
      <c r="A80" s="550"/>
      <c r="B80" s="290"/>
      <c r="C80" s="119" t="s">
        <v>247</v>
      </c>
      <c r="D80" s="121">
        <f>AVERAGE(E80:P80)</f>
        <v>23.041666666666668</v>
      </c>
      <c r="E80" s="121">
        <v>21.4</v>
      </c>
      <c r="F80" s="121">
        <v>22.1</v>
      </c>
      <c r="G80" s="121">
        <v>24</v>
      </c>
      <c r="H80" s="121">
        <v>24.4</v>
      </c>
      <c r="I80" s="121">
        <v>22.3</v>
      </c>
      <c r="J80" s="121">
        <v>24.3</v>
      </c>
      <c r="K80" s="121">
        <v>24.8</v>
      </c>
      <c r="L80" s="121">
        <v>23</v>
      </c>
      <c r="M80" s="121">
        <v>22.6</v>
      </c>
      <c r="N80" s="121">
        <v>23.1</v>
      </c>
      <c r="O80" s="121">
        <v>23.1</v>
      </c>
      <c r="P80" s="121">
        <v>21.4</v>
      </c>
    </row>
    <row r="81" spans="1:16" ht="14.25">
      <c r="A81" s="292"/>
      <c r="B81" s="292"/>
      <c r="C81" s="293"/>
      <c r="D81" s="123"/>
      <c r="E81" s="123"/>
      <c r="F81" s="123"/>
      <c r="G81" s="123"/>
      <c r="H81" s="123"/>
      <c r="I81" s="123"/>
      <c r="J81" s="123"/>
      <c r="K81" s="123"/>
      <c r="L81" s="123"/>
      <c r="M81" s="123"/>
      <c r="N81" s="123"/>
      <c r="O81" s="123"/>
      <c r="P81" s="123"/>
    </row>
    <row r="82" ht="14.25">
      <c r="A82" s="286" t="s">
        <v>250</v>
      </c>
    </row>
  </sheetData>
  <sheetProtection/>
  <mergeCells count="35">
    <mergeCell ref="B12:C12"/>
    <mergeCell ref="A5:C5"/>
    <mergeCell ref="B7:C7"/>
    <mergeCell ref="B8:C8"/>
    <mergeCell ref="A7:A30"/>
    <mergeCell ref="B22:C22"/>
    <mergeCell ref="A32:A55"/>
    <mergeCell ref="B32:C32"/>
    <mergeCell ref="B33:C33"/>
    <mergeCell ref="B35:C35"/>
    <mergeCell ref="B36:C36"/>
    <mergeCell ref="B37:C37"/>
    <mergeCell ref="B47:C47"/>
    <mergeCell ref="B48:C48"/>
    <mergeCell ref="B49:C49"/>
    <mergeCell ref="B50:C50"/>
    <mergeCell ref="A57:A80"/>
    <mergeCell ref="B57:C57"/>
    <mergeCell ref="B58:C58"/>
    <mergeCell ref="B60:C60"/>
    <mergeCell ref="B61:C61"/>
    <mergeCell ref="B62:C62"/>
    <mergeCell ref="B72:C72"/>
    <mergeCell ref="B75:C75"/>
    <mergeCell ref="B76:C76"/>
    <mergeCell ref="A3:P3"/>
    <mergeCell ref="B51:C51"/>
    <mergeCell ref="B73:C73"/>
    <mergeCell ref="B74:C74"/>
    <mergeCell ref="B26:C26"/>
    <mergeCell ref="B23:C23"/>
    <mergeCell ref="B24:C24"/>
    <mergeCell ref="B25:C25"/>
    <mergeCell ref="B10:C10"/>
    <mergeCell ref="B11:C11"/>
  </mergeCells>
  <printOptions horizontalCentered="1"/>
  <pageMargins left="0.5511811023622047" right="0.5511811023622047" top="0.5905511811023623" bottom="0.3937007874015748" header="0" footer="0"/>
  <pageSetup fitToHeight="1" fitToWidth="1" horizontalDpi="600" verticalDpi="600" orientation="landscape" paperSize="8" scale="7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selection activeCell="A1" sqref="A1"/>
    </sheetView>
  </sheetViews>
  <sheetFormatPr defaultColWidth="9.00390625" defaultRowHeight="13.5"/>
  <cols>
    <col min="1" max="1" width="6.00390625" style="286" customWidth="1"/>
    <col min="2" max="2" width="4.375" style="286" customWidth="1"/>
    <col min="3" max="3" width="37.50390625" style="286" customWidth="1"/>
    <col min="4" max="15" width="12.50390625" style="286" customWidth="1"/>
    <col min="16" max="16" width="12.75390625" style="286" customWidth="1"/>
    <col min="17" max="16384" width="9.00390625" style="286" customWidth="1"/>
  </cols>
  <sheetData>
    <row r="1" spans="1:16" s="285" customFormat="1" ht="13.5">
      <c r="A1" s="283" t="s">
        <v>258</v>
      </c>
      <c r="P1" s="284" t="s">
        <v>259</v>
      </c>
    </row>
    <row r="3" spans="1:16" ht="17.25">
      <c r="A3" s="544" t="s">
        <v>461</v>
      </c>
      <c r="B3" s="544"/>
      <c r="C3" s="544"/>
      <c r="D3" s="544"/>
      <c r="E3" s="544"/>
      <c r="F3" s="544"/>
      <c r="G3" s="544"/>
      <c r="H3" s="544"/>
      <c r="I3" s="544"/>
      <c r="J3" s="544"/>
      <c r="K3" s="544"/>
      <c r="L3" s="544"/>
      <c r="M3" s="544"/>
      <c r="N3" s="544"/>
      <c r="O3" s="544"/>
      <c r="P3" s="544"/>
    </row>
    <row r="4" spans="4:16" ht="15" thickBot="1">
      <c r="D4" s="115"/>
      <c r="P4" s="294" t="s">
        <v>260</v>
      </c>
    </row>
    <row r="5" spans="1:16" ht="21" customHeight="1">
      <c r="A5" s="547" t="s">
        <v>130</v>
      </c>
      <c r="B5" s="548"/>
      <c r="C5" s="549"/>
      <c r="D5" s="116" t="s">
        <v>444</v>
      </c>
      <c r="E5" s="116" t="s">
        <v>445</v>
      </c>
      <c r="F5" s="116" t="s">
        <v>446</v>
      </c>
      <c r="G5" s="116" t="s">
        <v>447</v>
      </c>
      <c r="H5" s="116" t="s">
        <v>448</v>
      </c>
      <c r="I5" s="116" t="s">
        <v>449</v>
      </c>
      <c r="J5" s="116" t="s">
        <v>450</v>
      </c>
      <c r="K5" s="116" t="s">
        <v>451</v>
      </c>
      <c r="L5" s="116" t="s">
        <v>452</v>
      </c>
      <c r="M5" s="116" t="s">
        <v>453</v>
      </c>
      <c r="N5" s="116" t="s">
        <v>454</v>
      </c>
      <c r="O5" s="116" t="s">
        <v>455</v>
      </c>
      <c r="P5" s="117" t="s">
        <v>456</v>
      </c>
    </row>
    <row r="6" spans="1:16" ht="14.25">
      <c r="A6" s="287"/>
      <c r="B6" s="287"/>
      <c r="C6" s="288"/>
      <c r="D6" s="121"/>
      <c r="E6" s="121"/>
      <c r="F6" s="121"/>
      <c r="G6" s="121"/>
      <c r="H6" s="121"/>
      <c r="I6" s="121"/>
      <c r="J6" s="121"/>
      <c r="K6" s="121"/>
      <c r="L6" s="121"/>
      <c r="M6" s="121"/>
      <c r="N6" s="121"/>
      <c r="O6" s="121"/>
      <c r="P6" s="121"/>
    </row>
    <row r="7" spans="1:16" ht="14.25" customHeight="1">
      <c r="A7" s="550" t="s">
        <v>4</v>
      </c>
      <c r="B7" s="539" t="s">
        <v>238</v>
      </c>
      <c r="C7" s="540"/>
      <c r="D7" s="121">
        <f>AVERAGE(E7:P7)</f>
        <v>172.53333333333333</v>
      </c>
      <c r="E7" s="121">
        <v>159.8</v>
      </c>
      <c r="F7" s="121">
        <v>171.6</v>
      </c>
      <c r="G7" s="121">
        <v>167.2</v>
      </c>
      <c r="H7" s="121">
        <v>174.7</v>
      </c>
      <c r="I7" s="121">
        <v>167.1</v>
      </c>
      <c r="J7" s="121">
        <v>179.8</v>
      </c>
      <c r="K7" s="121">
        <v>178.6</v>
      </c>
      <c r="L7" s="121">
        <v>169.1</v>
      </c>
      <c r="M7" s="121">
        <v>175.7</v>
      </c>
      <c r="N7" s="121">
        <v>174.7</v>
      </c>
      <c r="O7" s="121">
        <v>175.2</v>
      </c>
      <c r="P7" s="121">
        <v>176.9</v>
      </c>
    </row>
    <row r="8" spans="1:16" s="289" customFormat="1" ht="14.25" customHeight="1">
      <c r="A8" s="550"/>
      <c r="B8" s="542" t="s">
        <v>239</v>
      </c>
      <c r="C8" s="543"/>
      <c r="D8" s="297">
        <f>AVERAGE(E8:P8)</f>
        <v>175.63333333333333</v>
      </c>
      <c r="E8" s="297">
        <v>158.8</v>
      </c>
      <c r="F8" s="297">
        <v>173.9</v>
      </c>
      <c r="G8" s="297">
        <v>175.6</v>
      </c>
      <c r="H8" s="297">
        <v>181.4</v>
      </c>
      <c r="I8" s="297">
        <v>169.4</v>
      </c>
      <c r="J8" s="297">
        <v>184.3</v>
      </c>
      <c r="K8" s="297">
        <v>183</v>
      </c>
      <c r="L8" s="297">
        <v>171.3</v>
      </c>
      <c r="M8" s="297">
        <v>174.9</v>
      </c>
      <c r="N8" s="297">
        <v>177.5</v>
      </c>
      <c r="O8" s="297">
        <v>180.8</v>
      </c>
      <c r="P8" s="297">
        <v>176.7</v>
      </c>
    </row>
    <row r="9" spans="1:16" ht="14.25">
      <c r="A9" s="550"/>
      <c r="B9" s="290"/>
      <c r="C9" s="291"/>
      <c r="D9" s="121"/>
      <c r="E9" s="121"/>
      <c r="F9" s="121"/>
      <c r="G9" s="121"/>
      <c r="H9" s="121"/>
      <c r="I9" s="121"/>
      <c r="J9" s="121"/>
      <c r="K9" s="121"/>
      <c r="L9" s="121"/>
      <c r="M9" s="121"/>
      <c r="N9" s="121"/>
      <c r="O9" s="121"/>
      <c r="P9" s="121"/>
    </row>
    <row r="10" spans="1:16" ht="14.25" customHeight="1">
      <c r="A10" s="550"/>
      <c r="B10" s="539" t="s">
        <v>240</v>
      </c>
      <c r="C10" s="540"/>
      <c r="D10" s="121">
        <f>AVERAGE(E10:P10)</f>
        <v>174.125</v>
      </c>
      <c r="E10" s="121">
        <v>154.9</v>
      </c>
      <c r="F10" s="121">
        <v>173.3</v>
      </c>
      <c r="G10" s="121">
        <v>173.5</v>
      </c>
      <c r="H10" s="121">
        <v>177.6</v>
      </c>
      <c r="I10" s="121">
        <v>165.7</v>
      </c>
      <c r="J10" s="121">
        <v>181.7</v>
      </c>
      <c r="K10" s="121">
        <v>181.2</v>
      </c>
      <c r="L10" s="121">
        <v>173.5</v>
      </c>
      <c r="M10" s="121">
        <v>174.4</v>
      </c>
      <c r="N10" s="121">
        <v>176.3</v>
      </c>
      <c r="O10" s="121">
        <v>180.2</v>
      </c>
      <c r="P10" s="121">
        <v>177.2</v>
      </c>
    </row>
    <row r="11" spans="1:16" ht="14.25" customHeight="1">
      <c r="A11" s="550"/>
      <c r="B11" s="539" t="s">
        <v>143</v>
      </c>
      <c r="C11" s="540"/>
      <c r="D11" s="121">
        <f>AVERAGE(E11:P11)</f>
        <v>190.39166666666668</v>
      </c>
      <c r="E11" s="121">
        <v>158.6</v>
      </c>
      <c r="F11" s="121">
        <v>193</v>
      </c>
      <c r="G11" s="121">
        <v>191.4</v>
      </c>
      <c r="H11" s="121">
        <v>193.8</v>
      </c>
      <c r="I11" s="121">
        <v>184.2</v>
      </c>
      <c r="J11" s="121">
        <v>197</v>
      </c>
      <c r="K11" s="121">
        <v>200.4</v>
      </c>
      <c r="L11" s="121">
        <v>191.8</v>
      </c>
      <c r="M11" s="121">
        <v>186.3</v>
      </c>
      <c r="N11" s="121">
        <v>196.3</v>
      </c>
      <c r="O11" s="121">
        <v>199.6</v>
      </c>
      <c r="P11" s="121">
        <v>192.3</v>
      </c>
    </row>
    <row r="12" spans="1:16" ht="14.25" customHeight="1">
      <c r="A12" s="550"/>
      <c r="B12" s="539" t="s">
        <v>92</v>
      </c>
      <c r="C12" s="540"/>
      <c r="D12" s="121">
        <f>AVERAGE(E12:P12)</f>
        <v>172.125</v>
      </c>
      <c r="E12" s="121">
        <v>147.7</v>
      </c>
      <c r="F12" s="121">
        <v>173.2</v>
      </c>
      <c r="G12" s="121">
        <v>168.2</v>
      </c>
      <c r="H12" s="121">
        <v>174.7</v>
      </c>
      <c r="I12" s="121">
        <v>161.5</v>
      </c>
      <c r="J12" s="121">
        <v>181.5</v>
      </c>
      <c r="K12" s="121">
        <v>180.9</v>
      </c>
      <c r="L12" s="121">
        <v>170</v>
      </c>
      <c r="M12" s="121">
        <v>175.4</v>
      </c>
      <c r="N12" s="121">
        <v>176.4</v>
      </c>
      <c r="O12" s="121">
        <v>180.8</v>
      </c>
      <c r="P12" s="121">
        <v>175.2</v>
      </c>
    </row>
    <row r="13" spans="1:16" ht="14.25">
      <c r="A13" s="550"/>
      <c r="B13" s="290"/>
      <c r="C13" s="119" t="s">
        <v>241</v>
      </c>
      <c r="D13" s="121">
        <f aca="true" t="shared" si="0" ref="D13:D25">AVERAGE(E13:P13)</f>
        <v>180.97499999999994</v>
      </c>
      <c r="E13" s="121">
        <v>172.7</v>
      </c>
      <c r="F13" s="121">
        <v>177.7</v>
      </c>
      <c r="G13" s="121">
        <v>187.7</v>
      </c>
      <c r="H13" s="121">
        <v>180.5</v>
      </c>
      <c r="I13" s="121">
        <v>168.6</v>
      </c>
      <c r="J13" s="121">
        <v>185.5</v>
      </c>
      <c r="K13" s="121">
        <v>189.6</v>
      </c>
      <c r="L13" s="121">
        <v>181.1</v>
      </c>
      <c r="M13" s="121">
        <v>181.1</v>
      </c>
      <c r="N13" s="121">
        <v>185.1</v>
      </c>
      <c r="O13" s="121">
        <v>183.2</v>
      </c>
      <c r="P13" s="121">
        <v>178.9</v>
      </c>
    </row>
    <row r="14" spans="1:16" ht="14.25">
      <c r="A14" s="550"/>
      <c r="B14" s="290"/>
      <c r="C14" s="119" t="s">
        <v>242</v>
      </c>
      <c r="D14" s="121">
        <f t="shared" si="0"/>
        <v>179.10833333333335</v>
      </c>
      <c r="E14" s="121">
        <v>159.9</v>
      </c>
      <c r="F14" s="121">
        <v>182.2</v>
      </c>
      <c r="G14" s="121">
        <v>173.4</v>
      </c>
      <c r="H14" s="121">
        <v>185.1</v>
      </c>
      <c r="I14" s="121">
        <v>172.1</v>
      </c>
      <c r="J14" s="121">
        <v>186.3</v>
      </c>
      <c r="K14" s="121">
        <v>184.8</v>
      </c>
      <c r="L14" s="121">
        <v>177.7</v>
      </c>
      <c r="M14" s="121">
        <v>179.8</v>
      </c>
      <c r="N14" s="121">
        <v>183.4</v>
      </c>
      <c r="O14" s="121">
        <v>183.5</v>
      </c>
      <c r="P14" s="121">
        <v>181.1</v>
      </c>
    </row>
    <row r="15" spans="1:16" ht="14.25">
      <c r="A15" s="550"/>
      <c r="B15" s="290"/>
      <c r="C15" s="119" t="s">
        <v>443</v>
      </c>
      <c r="D15" s="121">
        <f t="shared" si="0"/>
        <v>176.7166666666667</v>
      </c>
      <c r="E15" s="121">
        <v>148.3</v>
      </c>
      <c r="F15" s="121">
        <v>183.4</v>
      </c>
      <c r="G15" s="121">
        <v>168.6</v>
      </c>
      <c r="H15" s="121">
        <v>180.5</v>
      </c>
      <c r="I15" s="121">
        <v>175.8</v>
      </c>
      <c r="J15" s="121">
        <v>187.8</v>
      </c>
      <c r="K15" s="121">
        <v>188</v>
      </c>
      <c r="L15" s="121">
        <v>172.9</v>
      </c>
      <c r="M15" s="121">
        <v>169.8</v>
      </c>
      <c r="N15" s="121">
        <v>175.9</v>
      </c>
      <c r="O15" s="121">
        <v>186.9</v>
      </c>
      <c r="P15" s="121">
        <v>182.7</v>
      </c>
    </row>
    <row r="16" spans="1:16" ht="14.25">
      <c r="A16" s="550"/>
      <c r="B16" s="290"/>
      <c r="C16" s="119" t="s">
        <v>441</v>
      </c>
      <c r="D16" s="121">
        <f t="shared" si="0"/>
        <v>169.69166666666663</v>
      </c>
      <c r="E16" s="121">
        <v>155.3</v>
      </c>
      <c r="F16" s="121">
        <v>174.1</v>
      </c>
      <c r="G16" s="121">
        <v>169.2</v>
      </c>
      <c r="H16" s="121">
        <v>172.5</v>
      </c>
      <c r="I16" s="121">
        <v>163.1</v>
      </c>
      <c r="J16" s="121">
        <v>176.7</v>
      </c>
      <c r="K16" s="121">
        <v>173.5</v>
      </c>
      <c r="L16" s="121">
        <v>170</v>
      </c>
      <c r="M16" s="121">
        <v>168.3</v>
      </c>
      <c r="N16" s="121">
        <v>168.7</v>
      </c>
      <c r="O16" s="121">
        <v>172.3</v>
      </c>
      <c r="P16" s="121">
        <v>172.6</v>
      </c>
    </row>
    <row r="17" spans="1:16" ht="14.25">
      <c r="A17" s="550"/>
      <c r="B17" s="290"/>
      <c r="C17" s="119" t="s">
        <v>442</v>
      </c>
      <c r="D17" s="121">
        <f t="shared" si="0"/>
        <v>170.75</v>
      </c>
      <c r="E17" s="121">
        <v>130.7</v>
      </c>
      <c r="F17" s="121">
        <v>180.8</v>
      </c>
      <c r="G17" s="121">
        <v>165.2</v>
      </c>
      <c r="H17" s="121">
        <v>170.4</v>
      </c>
      <c r="I17" s="121">
        <v>160</v>
      </c>
      <c r="J17" s="121">
        <v>171.9</v>
      </c>
      <c r="K17" s="121">
        <v>185.9</v>
      </c>
      <c r="L17" s="121">
        <v>166</v>
      </c>
      <c r="M17" s="121">
        <v>170.6</v>
      </c>
      <c r="N17" s="121">
        <v>176.6</v>
      </c>
      <c r="O17" s="121">
        <v>191.5</v>
      </c>
      <c r="P17" s="121">
        <v>179.4</v>
      </c>
    </row>
    <row r="18" spans="1:16" ht="14.25">
      <c r="A18" s="550"/>
      <c r="B18" s="290"/>
      <c r="C18" s="119" t="s">
        <v>218</v>
      </c>
      <c r="D18" s="121">
        <f t="shared" si="0"/>
        <v>174.54166666666666</v>
      </c>
      <c r="E18" s="121">
        <v>146.4</v>
      </c>
      <c r="F18" s="121">
        <v>182.9</v>
      </c>
      <c r="G18" s="121">
        <v>164.4</v>
      </c>
      <c r="H18" s="121">
        <v>169.4</v>
      </c>
      <c r="I18" s="121">
        <v>168.6</v>
      </c>
      <c r="J18" s="121">
        <v>192.2</v>
      </c>
      <c r="K18" s="121">
        <v>189.1</v>
      </c>
      <c r="L18" s="121">
        <v>163.4</v>
      </c>
      <c r="M18" s="121">
        <v>173.4</v>
      </c>
      <c r="N18" s="121">
        <v>177.2</v>
      </c>
      <c r="O18" s="121">
        <v>188.6</v>
      </c>
      <c r="P18" s="121">
        <v>178.9</v>
      </c>
    </row>
    <row r="19" spans="1:16" ht="14.25">
      <c r="A19" s="550"/>
      <c r="B19" s="290"/>
      <c r="C19" s="119" t="s">
        <v>243</v>
      </c>
      <c r="D19" s="121">
        <f t="shared" si="0"/>
        <v>158.49166666666667</v>
      </c>
      <c r="E19" s="121">
        <v>133.3</v>
      </c>
      <c r="F19" s="121">
        <v>148.5</v>
      </c>
      <c r="G19" s="121">
        <v>152.2</v>
      </c>
      <c r="H19" s="121">
        <v>158.8</v>
      </c>
      <c r="I19" s="121">
        <v>142</v>
      </c>
      <c r="J19" s="121">
        <v>170.2</v>
      </c>
      <c r="K19" s="121">
        <v>167.5</v>
      </c>
      <c r="L19" s="121">
        <v>156.8</v>
      </c>
      <c r="M19" s="121">
        <v>171.2</v>
      </c>
      <c r="N19" s="121">
        <v>167.2</v>
      </c>
      <c r="O19" s="121">
        <v>171.9</v>
      </c>
      <c r="P19" s="121">
        <v>162.3</v>
      </c>
    </row>
    <row r="20" spans="1:16" ht="14.25">
      <c r="A20" s="550"/>
      <c r="B20" s="290"/>
      <c r="C20" s="119" t="s">
        <v>244</v>
      </c>
      <c r="D20" s="121">
        <f t="shared" si="0"/>
        <v>175.01666666666665</v>
      </c>
      <c r="E20" s="121">
        <v>131.7</v>
      </c>
      <c r="F20" s="121">
        <v>179.9</v>
      </c>
      <c r="G20" s="121">
        <v>169.3</v>
      </c>
      <c r="H20" s="121">
        <v>183.8</v>
      </c>
      <c r="I20" s="121">
        <v>160.4</v>
      </c>
      <c r="J20" s="121">
        <v>189.1</v>
      </c>
      <c r="K20" s="121">
        <v>191.8</v>
      </c>
      <c r="L20" s="121">
        <v>174.4</v>
      </c>
      <c r="M20" s="121">
        <v>179.1</v>
      </c>
      <c r="N20" s="121">
        <v>176.9</v>
      </c>
      <c r="O20" s="121">
        <v>184.3</v>
      </c>
      <c r="P20" s="121">
        <v>179.5</v>
      </c>
    </row>
    <row r="21" spans="1:16" ht="14.25">
      <c r="A21" s="550"/>
      <c r="B21" s="290"/>
      <c r="C21" s="119" t="s">
        <v>102</v>
      </c>
      <c r="D21" s="121">
        <f t="shared" si="0"/>
        <v>175.6833333333333</v>
      </c>
      <c r="E21" s="121">
        <v>148.2</v>
      </c>
      <c r="F21" s="121">
        <v>184.7</v>
      </c>
      <c r="G21" s="121">
        <v>178</v>
      </c>
      <c r="H21" s="121">
        <v>175.2</v>
      </c>
      <c r="I21" s="121">
        <v>167</v>
      </c>
      <c r="J21" s="121">
        <v>185.3</v>
      </c>
      <c r="K21" s="121">
        <v>182.7</v>
      </c>
      <c r="L21" s="121">
        <v>173.6</v>
      </c>
      <c r="M21" s="121">
        <v>175.7</v>
      </c>
      <c r="N21" s="121">
        <v>177.1</v>
      </c>
      <c r="O21" s="121">
        <v>182.9</v>
      </c>
      <c r="P21" s="121">
        <v>177.8</v>
      </c>
    </row>
    <row r="22" spans="1:16" ht="14.25" customHeight="1">
      <c r="A22" s="550"/>
      <c r="B22" s="539" t="s">
        <v>164</v>
      </c>
      <c r="C22" s="540"/>
      <c r="D22" s="121">
        <f t="shared" si="0"/>
        <v>176.14166666666668</v>
      </c>
      <c r="E22" s="121">
        <v>165.6</v>
      </c>
      <c r="F22" s="121">
        <v>175.8</v>
      </c>
      <c r="G22" s="121">
        <v>180.8</v>
      </c>
      <c r="H22" s="121">
        <v>185.8</v>
      </c>
      <c r="I22" s="121">
        <v>168.9</v>
      </c>
      <c r="J22" s="121">
        <v>179.1</v>
      </c>
      <c r="K22" s="121">
        <v>178.5</v>
      </c>
      <c r="L22" s="121">
        <v>176</v>
      </c>
      <c r="M22" s="121">
        <v>173.7</v>
      </c>
      <c r="N22" s="121">
        <v>168.8</v>
      </c>
      <c r="O22" s="121">
        <v>178.9</v>
      </c>
      <c r="P22" s="121">
        <v>181.8</v>
      </c>
    </row>
    <row r="23" spans="1:16" ht="14.25" customHeight="1">
      <c r="A23" s="550"/>
      <c r="B23" s="539" t="s">
        <v>334</v>
      </c>
      <c r="C23" s="540"/>
      <c r="D23" s="121">
        <f t="shared" si="0"/>
        <v>150.61666666666665</v>
      </c>
      <c r="E23" s="121">
        <v>142</v>
      </c>
      <c r="F23" s="121">
        <v>147</v>
      </c>
      <c r="G23" s="121">
        <v>165.6</v>
      </c>
      <c r="H23" s="121">
        <v>149.5</v>
      </c>
      <c r="I23" s="121">
        <v>142.7</v>
      </c>
      <c r="J23" s="121">
        <v>159</v>
      </c>
      <c r="K23" s="121">
        <v>156.3</v>
      </c>
      <c r="L23" s="121">
        <v>144.5</v>
      </c>
      <c r="M23" s="121">
        <v>144.3</v>
      </c>
      <c r="N23" s="121">
        <v>152.1</v>
      </c>
      <c r="O23" s="121">
        <v>147</v>
      </c>
      <c r="P23" s="121">
        <v>157.4</v>
      </c>
    </row>
    <row r="24" spans="1:16" ht="14.25" customHeight="1">
      <c r="A24" s="550"/>
      <c r="B24" s="539" t="s">
        <v>335</v>
      </c>
      <c r="C24" s="540"/>
      <c r="D24" s="121">
        <f t="shared" si="0"/>
        <v>181.04166666666666</v>
      </c>
      <c r="E24" s="121">
        <v>174</v>
      </c>
      <c r="F24" s="121">
        <v>174.6</v>
      </c>
      <c r="G24" s="121">
        <v>179.9</v>
      </c>
      <c r="H24" s="121">
        <v>182.7</v>
      </c>
      <c r="I24" s="121">
        <v>177</v>
      </c>
      <c r="J24" s="121">
        <v>186.3</v>
      </c>
      <c r="K24" s="121">
        <v>186</v>
      </c>
      <c r="L24" s="121">
        <v>184.8</v>
      </c>
      <c r="M24" s="121">
        <v>179.2</v>
      </c>
      <c r="N24" s="121">
        <v>183.2</v>
      </c>
      <c r="O24" s="121">
        <v>184.1</v>
      </c>
      <c r="P24" s="121">
        <v>180.7</v>
      </c>
    </row>
    <row r="25" spans="1:16" ht="14.25" customHeight="1">
      <c r="A25" s="550"/>
      <c r="B25" s="539" t="s">
        <v>440</v>
      </c>
      <c r="C25" s="540"/>
      <c r="D25" s="121">
        <f t="shared" si="0"/>
        <v>166.90833333333333</v>
      </c>
      <c r="E25" s="121">
        <v>155</v>
      </c>
      <c r="F25" s="121">
        <v>155.3</v>
      </c>
      <c r="G25" s="121">
        <v>180.6</v>
      </c>
      <c r="H25" s="121">
        <v>175.4</v>
      </c>
      <c r="I25" s="121">
        <v>158.4</v>
      </c>
      <c r="J25" s="121">
        <v>181</v>
      </c>
      <c r="K25" s="121">
        <v>173.3</v>
      </c>
      <c r="L25" s="121">
        <v>166</v>
      </c>
      <c r="M25" s="121">
        <v>156</v>
      </c>
      <c r="N25" s="121">
        <v>164.9</v>
      </c>
      <c r="O25" s="121">
        <v>164.6</v>
      </c>
      <c r="P25" s="121">
        <v>172.4</v>
      </c>
    </row>
    <row r="26" spans="1:16" ht="14.25" customHeight="1">
      <c r="A26" s="550"/>
      <c r="B26" s="539" t="s">
        <v>147</v>
      </c>
      <c r="C26" s="540"/>
      <c r="D26" s="121">
        <f>AVERAGE(E26:P26)</f>
        <v>180.17499999999998</v>
      </c>
      <c r="E26" s="121">
        <v>171.8</v>
      </c>
      <c r="F26" s="121">
        <v>176.1</v>
      </c>
      <c r="G26" s="121">
        <v>182.4</v>
      </c>
      <c r="H26" s="121">
        <v>192.2</v>
      </c>
      <c r="I26" s="121">
        <v>179.7</v>
      </c>
      <c r="J26" s="121">
        <v>191.9</v>
      </c>
      <c r="K26" s="121">
        <v>187.8</v>
      </c>
      <c r="L26" s="121">
        <v>165.1</v>
      </c>
      <c r="M26" s="121">
        <v>176.3</v>
      </c>
      <c r="N26" s="121">
        <v>181</v>
      </c>
      <c r="O26" s="121">
        <v>182.4</v>
      </c>
      <c r="P26" s="121">
        <v>175.4</v>
      </c>
    </row>
    <row r="27" spans="1:16" ht="14.25">
      <c r="A27" s="550"/>
      <c r="B27" s="290"/>
      <c r="C27" s="119" t="s">
        <v>462</v>
      </c>
      <c r="D27" s="121">
        <f>AVERAGE(E27:P27)</f>
        <v>201.46666666666667</v>
      </c>
      <c r="E27" s="121">
        <v>208.6</v>
      </c>
      <c r="F27" s="121">
        <v>206.4</v>
      </c>
      <c r="G27" s="121">
        <v>202.6</v>
      </c>
      <c r="H27" s="121">
        <v>212</v>
      </c>
      <c r="I27" s="121">
        <v>199.1</v>
      </c>
      <c r="J27" s="121">
        <v>202</v>
      </c>
      <c r="K27" s="121">
        <v>202.3</v>
      </c>
      <c r="L27" s="121">
        <v>203.7</v>
      </c>
      <c r="M27" s="121">
        <v>194.2</v>
      </c>
      <c r="N27" s="121">
        <v>202.9</v>
      </c>
      <c r="O27" s="121">
        <v>198.7</v>
      </c>
      <c r="P27" s="121">
        <v>185.1</v>
      </c>
    </row>
    <row r="28" spans="1:16" ht="14.25">
      <c r="A28" s="550"/>
      <c r="B28" s="290"/>
      <c r="C28" s="119" t="s">
        <v>245</v>
      </c>
      <c r="D28" s="121">
        <f>AVERAGE(E28:P28)</f>
        <v>189.0333333333333</v>
      </c>
      <c r="E28" s="121">
        <v>172.4</v>
      </c>
      <c r="F28" s="121">
        <v>177.2</v>
      </c>
      <c r="G28" s="121">
        <v>192.4</v>
      </c>
      <c r="H28" s="121">
        <v>197.3</v>
      </c>
      <c r="I28" s="121">
        <v>180.8</v>
      </c>
      <c r="J28" s="121">
        <v>198.9</v>
      </c>
      <c r="K28" s="121">
        <v>199.1</v>
      </c>
      <c r="L28" s="121">
        <v>199.3</v>
      </c>
      <c r="M28" s="121">
        <v>186.1</v>
      </c>
      <c r="N28" s="121">
        <v>190.1</v>
      </c>
      <c r="O28" s="121">
        <v>187.4</v>
      </c>
      <c r="P28" s="121">
        <v>187.4</v>
      </c>
    </row>
    <row r="29" spans="1:16" ht="14.25">
      <c r="A29" s="550"/>
      <c r="B29" s="290"/>
      <c r="C29" s="119" t="s">
        <v>246</v>
      </c>
      <c r="D29" s="121">
        <f>AVERAGE(E29:P29)</f>
        <v>157.12499999999997</v>
      </c>
      <c r="E29" s="121">
        <v>155.8</v>
      </c>
      <c r="F29" s="121">
        <v>166.5</v>
      </c>
      <c r="G29" s="121">
        <v>164.9</v>
      </c>
      <c r="H29" s="121">
        <v>171.8</v>
      </c>
      <c r="I29" s="121">
        <v>162.9</v>
      </c>
      <c r="J29" s="121">
        <v>176.6</v>
      </c>
      <c r="K29" s="121">
        <v>160.8</v>
      </c>
      <c r="L29" s="121">
        <v>90.1</v>
      </c>
      <c r="M29" s="121">
        <v>151.9</v>
      </c>
      <c r="N29" s="121">
        <v>161.6</v>
      </c>
      <c r="O29" s="121">
        <v>164.6</v>
      </c>
      <c r="P29" s="121">
        <v>158</v>
      </c>
    </row>
    <row r="30" spans="1:16" ht="14.25">
      <c r="A30" s="550"/>
      <c r="B30" s="290"/>
      <c r="C30" s="119" t="s">
        <v>247</v>
      </c>
      <c r="D30" s="121">
        <f>AVERAGE(E30:P30)</f>
        <v>180.82500000000005</v>
      </c>
      <c r="E30" s="121">
        <v>163.1</v>
      </c>
      <c r="F30" s="121">
        <v>164</v>
      </c>
      <c r="G30" s="121">
        <v>179.1</v>
      </c>
      <c r="H30" s="121">
        <v>194.1</v>
      </c>
      <c r="I30" s="121">
        <v>181.6</v>
      </c>
      <c r="J30" s="121">
        <v>193.9</v>
      </c>
      <c r="K30" s="121">
        <v>194.7</v>
      </c>
      <c r="L30" s="121">
        <v>182.9</v>
      </c>
      <c r="M30" s="121">
        <v>179.4</v>
      </c>
      <c r="N30" s="121">
        <v>177.3</v>
      </c>
      <c r="O30" s="121">
        <v>184</v>
      </c>
      <c r="P30" s="121">
        <v>175.8</v>
      </c>
    </row>
    <row r="31" spans="1:16" ht="14.25">
      <c r="A31" s="290"/>
      <c r="B31" s="290"/>
      <c r="C31" s="291"/>
      <c r="D31" s="121"/>
      <c r="E31" s="121"/>
      <c r="F31" s="121"/>
      <c r="G31" s="121"/>
      <c r="H31" s="121"/>
      <c r="I31" s="121"/>
      <c r="J31" s="121"/>
      <c r="K31" s="121"/>
      <c r="L31" s="121"/>
      <c r="M31" s="121"/>
      <c r="N31" s="121"/>
      <c r="O31" s="121"/>
      <c r="P31" s="121"/>
    </row>
    <row r="32" spans="1:16" ht="14.25" customHeight="1">
      <c r="A32" s="550" t="s">
        <v>11</v>
      </c>
      <c r="B32" s="539" t="s">
        <v>238</v>
      </c>
      <c r="C32" s="540"/>
      <c r="D32" s="121">
        <f>AVERAGE(E32:P32)</f>
        <v>174.225</v>
      </c>
      <c r="E32" s="121">
        <v>162.3</v>
      </c>
      <c r="F32" s="121">
        <v>173.2</v>
      </c>
      <c r="G32" s="121">
        <v>169.5</v>
      </c>
      <c r="H32" s="121">
        <v>176.1</v>
      </c>
      <c r="I32" s="121">
        <v>168.3</v>
      </c>
      <c r="J32" s="121">
        <v>181.2</v>
      </c>
      <c r="K32" s="121">
        <v>179.6</v>
      </c>
      <c r="L32" s="121">
        <v>170.8</v>
      </c>
      <c r="M32" s="121">
        <v>179.3</v>
      </c>
      <c r="N32" s="121">
        <v>176.7</v>
      </c>
      <c r="O32" s="121">
        <v>176.3</v>
      </c>
      <c r="P32" s="121">
        <v>177.4</v>
      </c>
    </row>
    <row r="33" spans="1:16" s="289" customFormat="1" ht="14.25" customHeight="1">
      <c r="A33" s="550"/>
      <c r="B33" s="542" t="s">
        <v>239</v>
      </c>
      <c r="C33" s="543"/>
      <c r="D33" s="297">
        <f>AVERAGE(E33:P33)</f>
        <v>178.28333333333333</v>
      </c>
      <c r="E33" s="297">
        <v>160.9</v>
      </c>
      <c r="F33" s="297">
        <v>174.9</v>
      </c>
      <c r="G33" s="297">
        <v>177.9</v>
      </c>
      <c r="H33" s="297">
        <v>184.1</v>
      </c>
      <c r="I33" s="297">
        <v>171.6</v>
      </c>
      <c r="J33" s="297">
        <v>187</v>
      </c>
      <c r="K33" s="297">
        <v>184.7</v>
      </c>
      <c r="L33" s="297">
        <v>174.6</v>
      </c>
      <c r="M33" s="297">
        <v>179.3</v>
      </c>
      <c r="N33" s="297">
        <v>180.4</v>
      </c>
      <c r="O33" s="297">
        <v>184.1</v>
      </c>
      <c r="P33" s="297">
        <v>179.9</v>
      </c>
    </row>
    <row r="34" spans="1:16" ht="14.25">
      <c r="A34" s="550"/>
      <c r="B34" s="290"/>
      <c r="C34" s="291"/>
      <c r="D34" s="121"/>
      <c r="E34" s="121"/>
      <c r="F34" s="121"/>
      <c r="G34" s="121"/>
      <c r="H34" s="121"/>
      <c r="I34" s="121"/>
      <c r="J34" s="121"/>
      <c r="K34" s="121"/>
      <c r="L34" s="121"/>
      <c r="M34" s="121"/>
      <c r="N34" s="121"/>
      <c r="O34" s="121"/>
      <c r="P34" s="121"/>
    </row>
    <row r="35" spans="1:16" ht="14.25" customHeight="1">
      <c r="A35" s="550"/>
      <c r="B35" s="539" t="s">
        <v>240</v>
      </c>
      <c r="C35" s="540"/>
      <c r="D35" s="121">
        <f>AVERAGE(E35:P35)</f>
        <v>177.04999999999998</v>
      </c>
      <c r="E35" s="121">
        <v>157.6</v>
      </c>
      <c r="F35" s="121">
        <v>174.5</v>
      </c>
      <c r="G35" s="121">
        <v>176.6</v>
      </c>
      <c r="H35" s="121">
        <v>180.8</v>
      </c>
      <c r="I35" s="121">
        <v>168.6</v>
      </c>
      <c r="J35" s="121">
        <v>184</v>
      </c>
      <c r="K35" s="121">
        <v>183.1</v>
      </c>
      <c r="L35" s="121">
        <v>177.6</v>
      </c>
      <c r="M35" s="121">
        <v>178.7</v>
      </c>
      <c r="N35" s="121">
        <v>179.9</v>
      </c>
      <c r="O35" s="121">
        <v>183.7</v>
      </c>
      <c r="P35" s="121">
        <v>179.5</v>
      </c>
    </row>
    <row r="36" spans="1:16" ht="14.25" customHeight="1">
      <c r="A36" s="550"/>
      <c r="B36" s="539" t="s">
        <v>143</v>
      </c>
      <c r="C36" s="540"/>
      <c r="D36" s="121">
        <f>AVERAGE(E36:P36)</f>
        <v>193.81666666666663</v>
      </c>
      <c r="E36" s="121">
        <v>156.5</v>
      </c>
      <c r="F36" s="121">
        <v>195</v>
      </c>
      <c r="G36" s="121">
        <v>192.2</v>
      </c>
      <c r="H36" s="121">
        <v>198.8</v>
      </c>
      <c r="I36" s="121">
        <v>189.8</v>
      </c>
      <c r="J36" s="121">
        <v>200.2</v>
      </c>
      <c r="K36" s="121">
        <v>202.4</v>
      </c>
      <c r="L36" s="121">
        <v>196</v>
      </c>
      <c r="M36" s="121">
        <v>194.3</v>
      </c>
      <c r="N36" s="121">
        <v>200.5</v>
      </c>
      <c r="O36" s="121">
        <v>203.4</v>
      </c>
      <c r="P36" s="121">
        <v>196.7</v>
      </c>
    </row>
    <row r="37" spans="1:16" ht="14.25" customHeight="1">
      <c r="A37" s="550"/>
      <c r="B37" s="539" t="s">
        <v>92</v>
      </c>
      <c r="C37" s="540"/>
      <c r="D37" s="121">
        <f>AVERAGE(E37:P37)</f>
        <v>174.51666666666665</v>
      </c>
      <c r="E37" s="121">
        <v>147.7</v>
      </c>
      <c r="F37" s="121">
        <v>171.8</v>
      </c>
      <c r="G37" s="121">
        <v>169</v>
      </c>
      <c r="H37" s="121">
        <v>198.8</v>
      </c>
      <c r="I37" s="121">
        <v>161</v>
      </c>
      <c r="J37" s="121">
        <v>181.5</v>
      </c>
      <c r="K37" s="121">
        <v>179.8</v>
      </c>
      <c r="L37" s="121">
        <v>171.3</v>
      </c>
      <c r="M37" s="121">
        <v>178.5</v>
      </c>
      <c r="N37" s="121">
        <v>177.8</v>
      </c>
      <c r="O37" s="121">
        <v>182.3</v>
      </c>
      <c r="P37" s="121">
        <v>174.7</v>
      </c>
    </row>
    <row r="38" spans="1:16" ht="14.25">
      <c r="A38" s="550"/>
      <c r="B38" s="290"/>
      <c r="C38" s="119" t="s">
        <v>241</v>
      </c>
      <c r="D38" s="121">
        <f aca="true" t="shared" si="1" ref="D38:D50">AVERAGE(E38:P38)</f>
        <v>187.60833333333335</v>
      </c>
      <c r="E38" s="121">
        <v>180.4</v>
      </c>
      <c r="F38" s="121">
        <v>186.1</v>
      </c>
      <c r="G38" s="121">
        <v>198.6</v>
      </c>
      <c r="H38" s="121">
        <v>191.4</v>
      </c>
      <c r="I38" s="121">
        <v>178.4</v>
      </c>
      <c r="J38" s="121">
        <v>192.5</v>
      </c>
      <c r="K38" s="121">
        <v>193.2</v>
      </c>
      <c r="L38" s="121">
        <v>188.8</v>
      </c>
      <c r="M38" s="121">
        <v>187.9</v>
      </c>
      <c r="N38" s="121">
        <v>186</v>
      </c>
      <c r="O38" s="121">
        <v>185.1</v>
      </c>
      <c r="P38" s="121">
        <v>182.9</v>
      </c>
    </row>
    <row r="39" spans="1:16" ht="14.25">
      <c r="A39" s="550"/>
      <c r="B39" s="290"/>
      <c r="C39" s="119" t="s">
        <v>242</v>
      </c>
      <c r="D39" s="121">
        <f t="shared" si="1"/>
        <v>181.30000000000004</v>
      </c>
      <c r="E39" s="121">
        <v>161.9</v>
      </c>
      <c r="F39" s="121">
        <v>186.5</v>
      </c>
      <c r="G39" s="121">
        <v>175.6</v>
      </c>
      <c r="H39" s="121">
        <v>186</v>
      </c>
      <c r="I39" s="121">
        <v>172.9</v>
      </c>
      <c r="J39" s="121">
        <v>187.5</v>
      </c>
      <c r="K39" s="121">
        <v>185.2</v>
      </c>
      <c r="L39" s="121">
        <v>181.9</v>
      </c>
      <c r="M39" s="121">
        <v>183.7</v>
      </c>
      <c r="N39" s="121">
        <v>186</v>
      </c>
      <c r="O39" s="121">
        <v>187.9</v>
      </c>
      <c r="P39" s="121">
        <v>180.5</v>
      </c>
    </row>
    <row r="40" spans="1:16" ht="14.25">
      <c r="A40" s="550"/>
      <c r="B40" s="290"/>
      <c r="C40" s="119" t="s">
        <v>443</v>
      </c>
      <c r="D40" s="121">
        <f t="shared" si="1"/>
        <v>187.97500000000002</v>
      </c>
      <c r="E40" s="121">
        <v>158.1</v>
      </c>
      <c r="F40" s="121">
        <v>199</v>
      </c>
      <c r="G40" s="121">
        <v>186.6</v>
      </c>
      <c r="H40" s="121">
        <v>193.9</v>
      </c>
      <c r="I40" s="121">
        <v>173.3</v>
      </c>
      <c r="J40" s="121">
        <v>200.2</v>
      </c>
      <c r="K40" s="121">
        <v>194.7</v>
      </c>
      <c r="L40" s="121">
        <v>181.6</v>
      </c>
      <c r="M40" s="121">
        <v>190</v>
      </c>
      <c r="N40" s="121">
        <v>194.5</v>
      </c>
      <c r="O40" s="121">
        <v>193</v>
      </c>
      <c r="P40" s="121">
        <v>190.8</v>
      </c>
    </row>
    <row r="41" spans="1:16" ht="14.25">
      <c r="A41" s="550"/>
      <c r="B41" s="290"/>
      <c r="C41" s="119" t="s">
        <v>441</v>
      </c>
      <c r="D41" s="121">
        <f t="shared" si="1"/>
        <v>172.75833333333333</v>
      </c>
      <c r="E41" s="121">
        <v>159.5</v>
      </c>
      <c r="F41" s="121">
        <v>175.9</v>
      </c>
      <c r="G41" s="121">
        <v>172.3</v>
      </c>
      <c r="H41" s="121">
        <v>175.8</v>
      </c>
      <c r="I41" s="121">
        <v>166.4</v>
      </c>
      <c r="J41" s="121">
        <v>180.1</v>
      </c>
      <c r="K41" s="121">
        <v>175.2</v>
      </c>
      <c r="L41" s="121">
        <v>172.5</v>
      </c>
      <c r="M41" s="121">
        <v>171.6</v>
      </c>
      <c r="N41" s="121">
        <v>172</v>
      </c>
      <c r="O41" s="121">
        <v>176.1</v>
      </c>
      <c r="P41" s="121">
        <v>175.7</v>
      </c>
    </row>
    <row r="42" spans="1:16" ht="14.25">
      <c r="A42" s="550"/>
      <c r="B42" s="290"/>
      <c r="C42" s="119" t="s">
        <v>442</v>
      </c>
      <c r="D42" s="121">
        <f t="shared" si="1"/>
        <v>179.29166666666666</v>
      </c>
      <c r="E42" s="121">
        <v>138</v>
      </c>
      <c r="F42" s="121">
        <v>187.7</v>
      </c>
      <c r="G42" s="121">
        <v>175.9</v>
      </c>
      <c r="H42" s="121">
        <v>179.8</v>
      </c>
      <c r="I42" s="121">
        <v>172.6</v>
      </c>
      <c r="J42" s="121">
        <v>177.9</v>
      </c>
      <c r="K42" s="121">
        <v>193</v>
      </c>
      <c r="L42" s="121">
        <v>173.8</v>
      </c>
      <c r="M42" s="121">
        <v>182.3</v>
      </c>
      <c r="N42" s="121">
        <v>187.7</v>
      </c>
      <c r="O42" s="121">
        <v>197.5</v>
      </c>
      <c r="P42" s="121">
        <v>185.3</v>
      </c>
    </row>
    <row r="43" spans="1:16" ht="14.25">
      <c r="A43" s="550"/>
      <c r="B43" s="290"/>
      <c r="C43" s="119" t="s">
        <v>218</v>
      </c>
      <c r="D43" s="121">
        <f t="shared" si="1"/>
        <v>176.64166666666668</v>
      </c>
      <c r="E43" s="121">
        <v>148.4</v>
      </c>
      <c r="F43" s="121">
        <v>185.7</v>
      </c>
      <c r="G43" s="121">
        <v>165</v>
      </c>
      <c r="H43" s="121">
        <v>169.8</v>
      </c>
      <c r="I43" s="121">
        <v>170.4</v>
      </c>
      <c r="J43" s="121">
        <v>194.3</v>
      </c>
      <c r="K43" s="121">
        <v>191.5</v>
      </c>
      <c r="L43" s="121">
        <v>167</v>
      </c>
      <c r="M43" s="121">
        <v>173.9</v>
      </c>
      <c r="N43" s="121">
        <v>180.4</v>
      </c>
      <c r="O43" s="121">
        <v>190.9</v>
      </c>
      <c r="P43" s="121">
        <v>182.4</v>
      </c>
    </row>
    <row r="44" spans="1:16" ht="14.25">
      <c r="A44" s="550"/>
      <c r="B44" s="290"/>
      <c r="C44" s="119" t="s">
        <v>243</v>
      </c>
      <c r="D44" s="121">
        <f t="shared" si="1"/>
        <v>159.02499999999998</v>
      </c>
      <c r="E44" s="121">
        <v>133.4</v>
      </c>
      <c r="F44" s="121">
        <v>148.5</v>
      </c>
      <c r="G44" s="121">
        <v>152.9</v>
      </c>
      <c r="H44" s="121">
        <v>159.2</v>
      </c>
      <c r="I44" s="121">
        <v>142.3</v>
      </c>
      <c r="J44" s="121">
        <v>170.4</v>
      </c>
      <c r="K44" s="121">
        <v>168</v>
      </c>
      <c r="L44" s="121">
        <v>157.9</v>
      </c>
      <c r="M44" s="121">
        <v>172.1</v>
      </c>
      <c r="N44" s="121">
        <v>167.6</v>
      </c>
      <c r="O44" s="121">
        <v>173</v>
      </c>
      <c r="P44" s="121">
        <v>163</v>
      </c>
    </row>
    <row r="45" spans="1:16" ht="14.25">
      <c r="A45" s="550"/>
      <c r="B45" s="290"/>
      <c r="C45" s="119" t="s">
        <v>244</v>
      </c>
      <c r="D45" s="121">
        <f t="shared" si="1"/>
        <v>190.85833333333335</v>
      </c>
      <c r="E45" s="121">
        <v>160</v>
      </c>
      <c r="F45" s="121">
        <v>199</v>
      </c>
      <c r="G45" s="121">
        <v>190.3</v>
      </c>
      <c r="H45" s="121">
        <v>200</v>
      </c>
      <c r="I45" s="121">
        <v>178.9</v>
      </c>
      <c r="J45" s="121">
        <v>200.3</v>
      </c>
      <c r="K45" s="121">
        <v>197.6</v>
      </c>
      <c r="L45" s="121">
        <v>189.1</v>
      </c>
      <c r="M45" s="121">
        <v>191.9</v>
      </c>
      <c r="N45" s="121">
        <v>193.2</v>
      </c>
      <c r="O45" s="121">
        <v>198.5</v>
      </c>
      <c r="P45" s="121">
        <v>191.5</v>
      </c>
    </row>
    <row r="46" spans="1:16" ht="14.25">
      <c r="A46" s="550"/>
      <c r="B46" s="290"/>
      <c r="C46" s="119" t="s">
        <v>102</v>
      </c>
      <c r="D46" s="121">
        <f t="shared" si="1"/>
        <v>177.9333333333333</v>
      </c>
      <c r="E46" s="121">
        <v>147.7</v>
      </c>
      <c r="F46" s="121">
        <v>187.6</v>
      </c>
      <c r="G46" s="121">
        <v>181</v>
      </c>
      <c r="H46" s="121">
        <v>180.4</v>
      </c>
      <c r="I46" s="121">
        <v>170.7</v>
      </c>
      <c r="J46" s="121">
        <v>187.3</v>
      </c>
      <c r="K46" s="121">
        <v>183.7</v>
      </c>
      <c r="L46" s="121">
        <v>175.5</v>
      </c>
      <c r="M46" s="121">
        <v>178.9</v>
      </c>
      <c r="N46" s="121">
        <v>178.1</v>
      </c>
      <c r="O46" s="121">
        <v>184.4</v>
      </c>
      <c r="P46" s="121">
        <v>179.9</v>
      </c>
    </row>
    <row r="47" spans="1:16" ht="14.25" customHeight="1">
      <c r="A47" s="550"/>
      <c r="B47" s="539" t="s">
        <v>164</v>
      </c>
      <c r="C47" s="540"/>
      <c r="D47" s="121">
        <f t="shared" si="1"/>
        <v>179.1583333333333</v>
      </c>
      <c r="E47" s="121">
        <v>167</v>
      </c>
      <c r="F47" s="121">
        <v>178.9</v>
      </c>
      <c r="G47" s="121">
        <v>186.7</v>
      </c>
      <c r="H47" s="121">
        <v>190.7</v>
      </c>
      <c r="I47" s="121">
        <v>170.8</v>
      </c>
      <c r="J47" s="121">
        <v>180.8</v>
      </c>
      <c r="K47" s="121">
        <v>180.5</v>
      </c>
      <c r="L47" s="121">
        <v>179.8</v>
      </c>
      <c r="M47" s="121">
        <v>176.1</v>
      </c>
      <c r="N47" s="121">
        <v>172.5</v>
      </c>
      <c r="O47" s="121">
        <v>182.6</v>
      </c>
      <c r="P47" s="121">
        <v>183.5</v>
      </c>
    </row>
    <row r="48" spans="1:16" ht="14.25" customHeight="1">
      <c r="A48" s="550"/>
      <c r="B48" s="539" t="s">
        <v>334</v>
      </c>
      <c r="C48" s="540"/>
      <c r="D48" s="121">
        <f t="shared" si="1"/>
        <v>156.375</v>
      </c>
      <c r="E48" s="121">
        <v>149.9</v>
      </c>
      <c r="F48" s="121">
        <v>154.6</v>
      </c>
      <c r="G48" s="121">
        <v>173.9</v>
      </c>
      <c r="H48" s="121">
        <v>151.7</v>
      </c>
      <c r="I48" s="121">
        <v>147.3</v>
      </c>
      <c r="J48" s="121">
        <v>160.4</v>
      </c>
      <c r="K48" s="121">
        <v>161.1</v>
      </c>
      <c r="L48" s="121">
        <v>150.5</v>
      </c>
      <c r="M48" s="121">
        <v>150.5</v>
      </c>
      <c r="N48" s="121">
        <v>159.7</v>
      </c>
      <c r="O48" s="121">
        <v>154.7</v>
      </c>
      <c r="P48" s="121">
        <v>162.2</v>
      </c>
    </row>
    <row r="49" spans="1:16" ht="14.25" customHeight="1">
      <c r="A49" s="550"/>
      <c r="B49" s="539" t="s">
        <v>335</v>
      </c>
      <c r="C49" s="540"/>
      <c r="D49" s="121">
        <f t="shared" si="1"/>
        <v>184.01666666666665</v>
      </c>
      <c r="E49" s="121">
        <v>175.7</v>
      </c>
      <c r="F49" s="121">
        <v>175</v>
      </c>
      <c r="G49" s="121">
        <v>180.8</v>
      </c>
      <c r="H49" s="121">
        <v>186.9</v>
      </c>
      <c r="I49" s="121">
        <v>181.2</v>
      </c>
      <c r="J49" s="121">
        <v>190.8</v>
      </c>
      <c r="K49" s="121">
        <v>189.6</v>
      </c>
      <c r="L49" s="121">
        <v>188.9</v>
      </c>
      <c r="M49" s="121">
        <v>182.2</v>
      </c>
      <c r="N49" s="121">
        <v>186.6</v>
      </c>
      <c r="O49" s="121">
        <v>186.1</v>
      </c>
      <c r="P49" s="121">
        <v>184.4</v>
      </c>
    </row>
    <row r="50" spans="1:16" ht="14.25" customHeight="1">
      <c r="A50" s="550"/>
      <c r="B50" s="539" t="s">
        <v>440</v>
      </c>
      <c r="C50" s="540"/>
      <c r="D50" s="121">
        <f t="shared" si="1"/>
        <v>171.02499999999998</v>
      </c>
      <c r="E50" s="121">
        <v>159.8</v>
      </c>
      <c r="F50" s="121">
        <v>159.7</v>
      </c>
      <c r="G50" s="121">
        <v>186.4</v>
      </c>
      <c r="H50" s="121">
        <v>177.9</v>
      </c>
      <c r="I50" s="121">
        <v>161.7</v>
      </c>
      <c r="J50" s="121">
        <v>184.6</v>
      </c>
      <c r="K50" s="121">
        <v>178</v>
      </c>
      <c r="L50" s="121">
        <v>170.3</v>
      </c>
      <c r="M50" s="121">
        <v>159.9</v>
      </c>
      <c r="N50" s="121">
        <v>168.8</v>
      </c>
      <c r="O50" s="121">
        <v>168.5</v>
      </c>
      <c r="P50" s="121">
        <v>176.7</v>
      </c>
    </row>
    <row r="51" spans="1:16" ht="14.25" customHeight="1">
      <c r="A51" s="550"/>
      <c r="B51" s="539" t="s">
        <v>147</v>
      </c>
      <c r="C51" s="540"/>
      <c r="D51" s="121">
        <f>AVERAGE(E51:P51)</f>
        <v>182.9</v>
      </c>
      <c r="E51" s="121">
        <v>173.7</v>
      </c>
      <c r="F51" s="121">
        <v>176</v>
      </c>
      <c r="G51" s="121">
        <v>182.9</v>
      </c>
      <c r="H51" s="121">
        <v>196.5</v>
      </c>
      <c r="I51" s="121">
        <v>182.8</v>
      </c>
      <c r="J51" s="121">
        <v>197.8</v>
      </c>
      <c r="K51" s="121">
        <v>191</v>
      </c>
      <c r="L51" s="121">
        <v>163.2</v>
      </c>
      <c r="M51" s="121">
        <v>181.5</v>
      </c>
      <c r="N51" s="121">
        <v>182.3</v>
      </c>
      <c r="O51" s="121">
        <v>185.8</v>
      </c>
      <c r="P51" s="121">
        <v>181.3</v>
      </c>
    </row>
    <row r="52" spans="1:16" ht="14.25">
      <c r="A52" s="550"/>
      <c r="B52" s="290"/>
      <c r="C52" s="119" t="s">
        <v>462</v>
      </c>
      <c r="D52" s="121">
        <f>AVERAGE(E52:P52)</f>
        <v>215.49166666666665</v>
      </c>
      <c r="E52" s="121">
        <v>213.4</v>
      </c>
      <c r="F52" s="121">
        <v>209.2</v>
      </c>
      <c r="G52" s="121">
        <v>204.7</v>
      </c>
      <c r="H52" s="121">
        <v>229</v>
      </c>
      <c r="I52" s="121">
        <v>211.4</v>
      </c>
      <c r="J52" s="121">
        <v>222.5</v>
      </c>
      <c r="K52" s="121">
        <v>214.1</v>
      </c>
      <c r="L52" s="121">
        <v>215.6</v>
      </c>
      <c r="M52" s="121">
        <v>217.1</v>
      </c>
      <c r="N52" s="121">
        <v>217.4</v>
      </c>
      <c r="O52" s="121">
        <v>213.8</v>
      </c>
      <c r="P52" s="121">
        <v>217.7</v>
      </c>
    </row>
    <row r="53" spans="1:16" ht="14.25">
      <c r="A53" s="550"/>
      <c r="B53" s="290"/>
      <c r="C53" s="119" t="s">
        <v>245</v>
      </c>
      <c r="D53" s="121">
        <f>AVERAGE(E53:P53)</f>
        <v>198.20000000000002</v>
      </c>
      <c r="E53" s="121">
        <v>191.4</v>
      </c>
      <c r="F53" s="121">
        <v>192.8</v>
      </c>
      <c r="G53" s="121">
        <v>210.9</v>
      </c>
      <c r="H53" s="121">
        <v>209.1</v>
      </c>
      <c r="I53" s="121">
        <v>186.3</v>
      </c>
      <c r="J53" s="121">
        <v>205.7</v>
      </c>
      <c r="K53" s="121">
        <v>204.6</v>
      </c>
      <c r="L53" s="121">
        <v>198.4</v>
      </c>
      <c r="M53" s="121">
        <v>192.1</v>
      </c>
      <c r="N53" s="121">
        <v>194.2</v>
      </c>
      <c r="O53" s="121">
        <v>192.8</v>
      </c>
      <c r="P53" s="121">
        <v>200.1</v>
      </c>
    </row>
    <row r="54" spans="1:16" ht="14.25">
      <c r="A54" s="550"/>
      <c r="B54" s="290"/>
      <c r="C54" s="119" t="s">
        <v>246</v>
      </c>
      <c r="D54" s="121">
        <f>AVERAGE(E54:P54)</f>
        <v>159.67499999999998</v>
      </c>
      <c r="E54" s="121">
        <v>158.5</v>
      </c>
      <c r="F54" s="121">
        <v>167</v>
      </c>
      <c r="G54" s="121">
        <v>169</v>
      </c>
      <c r="H54" s="121">
        <v>175.1</v>
      </c>
      <c r="I54" s="121">
        <v>165.6</v>
      </c>
      <c r="J54" s="121">
        <v>180.9</v>
      </c>
      <c r="K54" s="121">
        <v>163.6</v>
      </c>
      <c r="L54" s="121">
        <v>97.1</v>
      </c>
      <c r="M54" s="121">
        <v>156.1</v>
      </c>
      <c r="N54" s="121">
        <v>162.7</v>
      </c>
      <c r="O54" s="121">
        <v>164.5</v>
      </c>
      <c r="P54" s="121">
        <v>156</v>
      </c>
    </row>
    <row r="55" spans="1:16" ht="14.25">
      <c r="A55" s="550"/>
      <c r="B55" s="290"/>
      <c r="C55" s="119" t="s">
        <v>247</v>
      </c>
      <c r="D55" s="121">
        <f>AVERAGE(E55:P55)</f>
        <v>187.45000000000002</v>
      </c>
      <c r="E55" s="121">
        <v>170</v>
      </c>
      <c r="F55" s="121">
        <v>167.6</v>
      </c>
      <c r="G55" s="121">
        <v>181</v>
      </c>
      <c r="H55" s="121">
        <v>200.7</v>
      </c>
      <c r="I55" s="121">
        <v>186.8</v>
      </c>
      <c r="J55" s="121">
        <v>201.5</v>
      </c>
      <c r="K55" s="121">
        <v>201.9</v>
      </c>
      <c r="L55" s="121">
        <v>190</v>
      </c>
      <c r="M55" s="121">
        <v>187.7</v>
      </c>
      <c r="N55" s="121">
        <v>183.7</v>
      </c>
      <c r="O55" s="121">
        <v>192.7</v>
      </c>
      <c r="P55" s="121">
        <v>185.8</v>
      </c>
    </row>
    <row r="56" spans="1:16" ht="14.25">
      <c r="A56" s="290"/>
      <c r="B56" s="290"/>
      <c r="C56" s="291"/>
      <c r="D56" s="121"/>
      <c r="E56" s="121"/>
      <c r="F56" s="121"/>
      <c r="G56" s="121"/>
      <c r="H56" s="121"/>
      <c r="I56" s="121"/>
      <c r="J56" s="121"/>
      <c r="K56" s="121"/>
      <c r="L56" s="121"/>
      <c r="M56" s="121"/>
      <c r="N56" s="121"/>
      <c r="O56" s="121"/>
      <c r="P56" s="121"/>
    </row>
    <row r="57" spans="1:16" ht="14.25" customHeight="1">
      <c r="A57" s="550" t="s">
        <v>12</v>
      </c>
      <c r="B57" s="539" t="s">
        <v>238</v>
      </c>
      <c r="C57" s="540"/>
      <c r="D57" s="121">
        <f>AVERAGE(E57:P57)</f>
        <v>169.73333333333332</v>
      </c>
      <c r="E57" s="121">
        <v>155.6</v>
      </c>
      <c r="F57" s="121">
        <v>168.9</v>
      </c>
      <c r="G57" s="121">
        <v>163.1</v>
      </c>
      <c r="H57" s="121">
        <v>172.4</v>
      </c>
      <c r="I57" s="121">
        <v>165</v>
      </c>
      <c r="J57" s="121">
        <v>178.3</v>
      </c>
      <c r="K57" s="121">
        <v>176.8</v>
      </c>
      <c r="L57" s="121">
        <v>166.3</v>
      </c>
      <c r="M57" s="121">
        <v>169.7</v>
      </c>
      <c r="N57" s="121">
        <v>171.4</v>
      </c>
      <c r="O57" s="121">
        <v>173.1</v>
      </c>
      <c r="P57" s="121">
        <v>176.2</v>
      </c>
    </row>
    <row r="58" spans="1:16" s="289" customFormat="1" ht="14.25" customHeight="1">
      <c r="A58" s="550"/>
      <c r="B58" s="542" t="s">
        <v>239</v>
      </c>
      <c r="C58" s="543"/>
      <c r="D58" s="297">
        <f>AVERAGE(E58:P58)</f>
        <v>171.1833333333333</v>
      </c>
      <c r="E58" s="297">
        <v>155.4</v>
      </c>
      <c r="F58" s="297">
        <v>172.4</v>
      </c>
      <c r="G58" s="297">
        <v>171.6</v>
      </c>
      <c r="H58" s="297">
        <v>176.7</v>
      </c>
      <c r="I58" s="297">
        <v>165.5</v>
      </c>
      <c r="J58" s="297">
        <v>179.8</v>
      </c>
      <c r="K58" s="297">
        <v>179.9</v>
      </c>
      <c r="L58" s="297">
        <v>165.8</v>
      </c>
      <c r="M58" s="297">
        <v>167.5</v>
      </c>
      <c r="N58" s="297">
        <v>172.6</v>
      </c>
      <c r="O58" s="297">
        <v>175.4</v>
      </c>
      <c r="P58" s="297">
        <v>171.6</v>
      </c>
    </row>
    <row r="59" spans="1:16" ht="14.25">
      <c r="A59" s="550"/>
      <c r="B59" s="290"/>
      <c r="C59" s="291"/>
      <c r="D59" s="121"/>
      <c r="E59" s="121"/>
      <c r="F59" s="121"/>
      <c r="G59" s="121"/>
      <c r="H59" s="121"/>
      <c r="I59" s="121"/>
      <c r="J59" s="121"/>
      <c r="K59" s="121"/>
      <c r="L59" s="121"/>
      <c r="M59" s="121"/>
      <c r="N59" s="121"/>
      <c r="O59" s="121"/>
      <c r="P59" s="121"/>
    </row>
    <row r="60" spans="1:16" ht="14.25" customHeight="1">
      <c r="A60" s="550"/>
      <c r="B60" s="539" t="s">
        <v>240</v>
      </c>
      <c r="C60" s="540"/>
      <c r="D60" s="121">
        <f>AVERAGE(E60:P60)</f>
        <v>168.23333333333335</v>
      </c>
      <c r="E60" s="121">
        <v>149.9</v>
      </c>
      <c r="F60" s="121">
        <v>170.9</v>
      </c>
      <c r="G60" s="121">
        <v>167.5</v>
      </c>
      <c r="H60" s="121">
        <v>170.9</v>
      </c>
      <c r="I60" s="121">
        <v>159.8</v>
      </c>
      <c r="J60" s="121">
        <v>176.7</v>
      </c>
      <c r="K60" s="121">
        <v>177.5</v>
      </c>
      <c r="L60" s="121">
        <v>165</v>
      </c>
      <c r="M60" s="121">
        <v>165.6</v>
      </c>
      <c r="N60" s="121">
        <v>168.9</v>
      </c>
      <c r="O60" s="121">
        <v>173.4</v>
      </c>
      <c r="P60" s="121">
        <v>172.7</v>
      </c>
    </row>
    <row r="61" spans="1:16" ht="14.25" customHeight="1">
      <c r="A61" s="550"/>
      <c r="B61" s="539" t="s">
        <v>143</v>
      </c>
      <c r="C61" s="540"/>
      <c r="D61" s="121">
        <f>AVERAGE(E61:P61)</f>
        <v>176.525</v>
      </c>
      <c r="E61" s="121">
        <v>170.8</v>
      </c>
      <c r="F61" s="121">
        <v>181.4</v>
      </c>
      <c r="G61" s="121">
        <v>186.2</v>
      </c>
      <c r="H61" s="121">
        <v>174.4</v>
      </c>
      <c r="I61" s="121">
        <v>161.4</v>
      </c>
      <c r="J61" s="121">
        <v>184</v>
      </c>
      <c r="K61" s="121">
        <v>192.3</v>
      </c>
      <c r="L61" s="121">
        <v>174.5</v>
      </c>
      <c r="M61" s="121">
        <v>153.9</v>
      </c>
      <c r="N61" s="121">
        <v>179.4</v>
      </c>
      <c r="O61" s="121">
        <v>184.5</v>
      </c>
      <c r="P61" s="121">
        <v>175.5</v>
      </c>
    </row>
    <row r="62" spans="1:16" ht="14.25" customHeight="1">
      <c r="A62" s="550"/>
      <c r="B62" s="539" t="s">
        <v>92</v>
      </c>
      <c r="C62" s="540"/>
      <c r="D62" s="121">
        <f>AVERAGE(E62:P62)</f>
        <v>172.25833333333333</v>
      </c>
      <c r="E62" s="121">
        <v>147.7</v>
      </c>
      <c r="F62" s="121">
        <v>175.2</v>
      </c>
      <c r="G62" s="121">
        <v>167.1</v>
      </c>
      <c r="H62" s="121">
        <v>174.9</v>
      </c>
      <c r="I62" s="121">
        <v>162.5</v>
      </c>
      <c r="J62" s="121">
        <v>181.5</v>
      </c>
      <c r="K62" s="121">
        <v>182.8</v>
      </c>
      <c r="L62" s="121">
        <v>168.1</v>
      </c>
      <c r="M62" s="121">
        <v>178.5</v>
      </c>
      <c r="N62" s="121">
        <v>174.2</v>
      </c>
      <c r="O62" s="121">
        <v>178.5</v>
      </c>
      <c r="P62" s="121">
        <v>176.1</v>
      </c>
    </row>
    <row r="63" spans="1:16" ht="14.25">
      <c r="A63" s="550"/>
      <c r="B63" s="290"/>
      <c r="C63" s="119" t="s">
        <v>241</v>
      </c>
      <c r="D63" s="121">
        <f aca="true" t="shared" si="2" ref="D63:D75">AVERAGE(E63:P63)</f>
        <v>175.59166666666667</v>
      </c>
      <c r="E63" s="121">
        <v>165.3</v>
      </c>
      <c r="F63" s="121">
        <v>169.6</v>
      </c>
      <c r="G63" s="121">
        <v>177</v>
      </c>
      <c r="H63" s="121">
        <v>169.8</v>
      </c>
      <c r="I63" s="121">
        <v>158.9</v>
      </c>
      <c r="J63" s="121">
        <v>178.6</v>
      </c>
      <c r="K63" s="121">
        <v>186</v>
      </c>
      <c r="L63" s="121">
        <v>173.6</v>
      </c>
      <c r="M63" s="121">
        <v>187.9</v>
      </c>
      <c r="N63" s="121">
        <v>184.3</v>
      </c>
      <c r="O63" s="121">
        <v>181.2</v>
      </c>
      <c r="P63" s="121">
        <v>174.9</v>
      </c>
    </row>
    <row r="64" spans="1:16" ht="14.25">
      <c r="A64" s="550"/>
      <c r="B64" s="290"/>
      <c r="C64" s="119" t="s">
        <v>242</v>
      </c>
      <c r="D64" s="121">
        <f t="shared" si="2"/>
        <v>177.4416666666667</v>
      </c>
      <c r="E64" s="121">
        <v>158.3</v>
      </c>
      <c r="F64" s="121">
        <v>178.8</v>
      </c>
      <c r="G64" s="121">
        <v>171.6</v>
      </c>
      <c r="H64" s="121">
        <v>184</v>
      </c>
      <c r="I64" s="121">
        <v>171</v>
      </c>
      <c r="J64" s="121">
        <v>184.9</v>
      </c>
      <c r="K64" s="121">
        <v>184.2</v>
      </c>
      <c r="L64" s="121">
        <v>172.7</v>
      </c>
      <c r="M64" s="121">
        <v>183.7</v>
      </c>
      <c r="N64" s="121">
        <v>180</v>
      </c>
      <c r="O64" s="121">
        <v>178.3</v>
      </c>
      <c r="P64" s="121">
        <v>181.8</v>
      </c>
    </row>
    <row r="65" spans="1:16" ht="14.25">
      <c r="A65" s="550"/>
      <c r="B65" s="290"/>
      <c r="C65" s="119" t="s">
        <v>443</v>
      </c>
      <c r="D65" s="121">
        <f t="shared" si="2"/>
        <v>176.5</v>
      </c>
      <c r="E65" s="121">
        <v>146.2</v>
      </c>
      <c r="F65" s="121">
        <v>180.1</v>
      </c>
      <c r="G65" s="121">
        <v>164.8</v>
      </c>
      <c r="H65" s="121">
        <v>178</v>
      </c>
      <c r="I65" s="121">
        <v>176.2</v>
      </c>
      <c r="J65" s="121">
        <v>185.5</v>
      </c>
      <c r="K65" s="121">
        <v>186.3</v>
      </c>
      <c r="L65" s="121">
        <v>171.4</v>
      </c>
      <c r="M65" s="121">
        <v>190</v>
      </c>
      <c r="N65" s="121">
        <v>172.5</v>
      </c>
      <c r="O65" s="121">
        <v>185.7</v>
      </c>
      <c r="P65" s="121">
        <v>181.3</v>
      </c>
    </row>
    <row r="66" spans="1:16" ht="14.25">
      <c r="A66" s="550"/>
      <c r="B66" s="290"/>
      <c r="C66" s="119" t="s">
        <v>441</v>
      </c>
      <c r="D66" s="121">
        <f t="shared" si="2"/>
        <v>158.32500000000002</v>
      </c>
      <c r="E66" s="121">
        <v>139.6</v>
      </c>
      <c r="F66" s="121">
        <v>166.9</v>
      </c>
      <c r="G66" s="121">
        <v>158</v>
      </c>
      <c r="H66" s="121">
        <v>160</v>
      </c>
      <c r="I66" s="121">
        <v>150.9</v>
      </c>
      <c r="J66" s="121">
        <v>163.8</v>
      </c>
      <c r="K66" s="121">
        <v>167.5</v>
      </c>
      <c r="L66" s="121">
        <v>160.7</v>
      </c>
      <c r="M66" s="121">
        <v>156.2</v>
      </c>
      <c r="N66" s="121">
        <v>157</v>
      </c>
      <c r="O66" s="121">
        <v>158.2</v>
      </c>
      <c r="P66" s="121">
        <v>161.1</v>
      </c>
    </row>
    <row r="67" spans="1:16" ht="14.25">
      <c r="A67" s="550"/>
      <c r="B67" s="290"/>
      <c r="C67" s="119" t="s">
        <v>442</v>
      </c>
      <c r="D67" s="121">
        <f t="shared" si="2"/>
        <v>157.33333333333334</v>
      </c>
      <c r="E67" s="121">
        <v>121.1</v>
      </c>
      <c r="F67" s="121">
        <v>173.3</v>
      </c>
      <c r="G67" s="121">
        <v>151</v>
      </c>
      <c r="H67" s="121">
        <v>154</v>
      </c>
      <c r="I67" s="121">
        <v>138</v>
      </c>
      <c r="J67" s="121">
        <v>161.2</v>
      </c>
      <c r="K67" s="121">
        <v>173.4</v>
      </c>
      <c r="L67" s="121">
        <v>152</v>
      </c>
      <c r="M67" s="121">
        <v>151</v>
      </c>
      <c r="N67" s="121">
        <v>160.5</v>
      </c>
      <c r="O67" s="121">
        <v>182.8</v>
      </c>
      <c r="P67" s="121">
        <v>169.7</v>
      </c>
    </row>
    <row r="68" spans="1:16" ht="14.25">
      <c r="A68" s="550"/>
      <c r="B68" s="290"/>
      <c r="C68" s="119" t="s">
        <v>218</v>
      </c>
      <c r="D68" s="121">
        <f t="shared" si="2"/>
        <v>167.85</v>
      </c>
      <c r="E68" s="121">
        <v>140.1</v>
      </c>
      <c r="F68" s="121">
        <v>173.8</v>
      </c>
      <c r="G68" s="121">
        <v>162.5</v>
      </c>
      <c r="H68" s="121">
        <v>168.2</v>
      </c>
      <c r="I68" s="121">
        <v>162.5</v>
      </c>
      <c r="J68" s="121">
        <v>185.5</v>
      </c>
      <c r="K68" s="121">
        <v>181.4</v>
      </c>
      <c r="L68" s="121">
        <v>152.3</v>
      </c>
      <c r="M68" s="121">
        <v>171.6</v>
      </c>
      <c r="N68" s="121">
        <v>167.2</v>
      </c>
      <c r="O68" s="121">
        <v>181.5</v>
      </c>
      <c r="P68" s="121">
        <v>167.6</v>
      </c>
    </row>
    <row r="69" spans="1:16" ht="14.25">
      <c r="A69" s="550"/>
      <c r="B69" s="290"/>
      <c r="C69" s="119" t="s">
        <v>243</v>
      </c>
      <c r="D69" s="121">
        <f t="shared" si="2"/>
        <v>154.74999999999997</v>
      </c>
      <c r="E69" s="121">
        <v>132.3</v>
      </c>
      <c r="F69" s="121">
        <v>148</v>
      </c>
      <c r="G69" s="121">
        <v>145.2</v>
      </c>
      <c r="H69" s="121">
        <v>155.6</v>
      </c>
      <c r="I69" s="121">
        <v>140.9</v>
      </c>
      <c r="J69" s="121">
        <v>169.2</v>
      </c>
      <c r="K69" s="121">
        <v>163.9</v>
      </c>
      <c r="L69" s="121">
        <v>149.6</v>
      </c>
      <c r="M69" s="121">
        <v>165.1</v>
      </c>
      <c r="N69" s="121">
        <v>164.3</v>
      </c>
      <c r="O69" s="121">
        <v>164.6</v>
      </c>
      <c r="P69" s="121">
        <v>158.3</v>
      </c>
    </row>
    <row r="70" spans="1:16" ht="14.25">
      <c r="A70" s="550"/>
      <c r="B70" s="290"/>
      <c r="C70" s="119" t="s">
        <v>244</v>
      </c>
      <c r="D70" s="121">
        <f t="shared" si="2"/>
        <v>169.5</v>
      </c>
      <c r="E70" s="121">
        <v>124</v>
      </c>
      <c r="F70" s="121">
        <v>174.5</v>
      </c>
      <c r="G70" s="121">
        <v>163.5</v>
      </c>
      <c r="H70" s="121">
        <v>177.4</v>
      </c>
      <c r="I70" s="121">
        <v>152.8</v>
      </c>
      <c r="J70" s="121">
        <v>184.6</v>
      </c>
      <c r="K70" s="121">
        <v>189.5</v>
      </c>
      <c r="L70" s="121">
        <v>168.6</v>
      </c>
      <c r="M70" s="121">
        <v>174.3</v>
      </c>
      <c r="N70" s="121">
        <v>170.8</v>
      </c>
      <c r="O70" s="121">
        <v>179</v>
      </c>
      <c r="P70" s="121">
        <v>175</v>
      </c>
    </row>
    <row r="71" spans="1:16" ht="14.25">
      <c r="A71" s="550"/>
      <c r="B71" s="290"/>
      <c r="C71" s="119" t="s">
        <v>102</v>
      </c>
      <c r="D71" s="121">
        <f t="shared" si="2"/>
        <v>170.30833333333337</v>
      </c>
      <c r="E71" s="121">
        <v>149.3</v>
      </c>
      <c r="F71" s="121">
        <v>179.4</v>
      </c>
      <c r="G71" s="121">
        <v>172.4</v>
      </c>
      <c r="H71" s="121">
        <v>162.3</v>
      </c>
      <c r="I71" s="121">
        <v>157.7</v>
      </c>
      <c r="J71" s="121">
        <v>180.2</v>
      </c>
      <c r="K71" s="121">
        <v>180.5</v>
      </c>
      <c r="L71" s="121">
        <v>169</v>
      </c>
      <c r="M71" s="121">
        <v>167.3</v>
      </c>
      <c r="N71" s="121">
        <v>174.3</v>
      </c>
      <c r="O71" s="121">
        <v>178.9</v>
      </c>
      <c r="P71" s="121">
        <v>172.4</v>
      </c>
    </row>
    <row r="72" spans="1:16" ht="14.25" customHeight="1">
      <c r="A72" s="550"/>
      <c r="B72" s="539" t="s">
        <v>164</v>
      </c>
      <c r="C72" s="540"/>
      <c r="D72" s="121">
        <f t="shared" si="2"/>
        <v>169.8</v>
      </c>
      <c r="E72" s="121">
        <v>163.1</v>
      </c>
      <c r="F72" s="121">
        <v>170.4</v>
      </c>
      <c r="G72" s="121">
        <v>170.6</v>
      </c>
      <c r="H72" s="121">
        <v>174.3</v>
      </c>
      <c r="I72" s="121">
        <v>164.7</v>
      </c>
      <c r="J72" s="121">
        <v>175.2</v>
      </c>
      <c r="K72" s="121">
        <v>174</v>
      </c>
      <c r="L72" s="121">
        <v>167.4</v>
      </c>
      <c r="M72" s="121">
        <v>168.3</v>
      </c>
      <c r="N72" s="121">
        <v>160.6</v>
      </c>
      <c r="O72" s="121">
        <v>170.9</v>
      </c>
      <c r="P72" s="121">
        <v>178.1</v>
      </c>
    </row>
    <row r="73" spans="1:16" ht="14.25" customHeight="1">
      <c r="A73" s="550"/>
      <c r="B73" s="539" t="s">
        <v>334</v>
      </c>
      <c r="C73" s="540"/>
      <c r="D73" s="121">
        <f t="shared" si="2"/>
        <v>145.40833333333333</v>
      </c>
      <c r="E73" s="121">
        <v>135.3</v>
      </c>
      <c r="F73" s="121">
        <v>140.4</v>
      </c>
      <c r="G73" s="121">
        <v>158.2</v>
      </c>
      <c r="H73" s="121">
        <v>147.4</v>
      </c>
      <c r="I73" s="121">
        <v>138.4</v>
      </c>
      <c r="J73" s="121">
        <v>157.7</v>
      </c>
      <c r="K73" s="121">
        <v>151.8</v>
      </c>
      <c r="L73" s="121">
        <v>139.1</v>
      </c>
      <c r="M73" s="121">
        <v>138.7</v>
      </c>
      <c r="N73" s="121">
        <v>145.1</v>
      </c>
      <c r="O73" s="121">
        <v>139.9</v>
      </c>
      <c r="P73" s="121">
        <v>152.9</v>
      </c>
    </row>
    <row r="74" spans="1:16" ht="14.25" customHeight="1">
      <c r="A74" s="550"/>
      <c r="B74" s="539" t="s">
        <v>335</v>
      </c>
      <c r="C74" s="540"/>
      <c r="D74" s="121">
        <f t="shared" si="2"/>
        <v>166.78333333333333</v>
      </c>
      <c r="E74" s="121">
        <v>159.2</v>
      </c>
      <c r="F74" s="121">
        <v>171</v>
      </c>
      <c r="G74" s="121">
        <v>173.3</v>
      </c>
      <c r="H74" s="121">
        <v>164</v>
      </c>
      <c r="I74" s="121">
        <v>158.6</v>
      </c>
      <c r="J74" s="121">
        <v>166.6</v>
      </c>
      <c r="K74" s="121">
        <v>170.6</v>
      </c>
      <c r="L74" s="121">
        <v>166.5</v>
      </c>
      <c r="M74" s="121">
        <v>165.5</v>
      </c>
      <c r="N74" s="121">
        <v>167.8</v>
      </c>
      <c r="O74" s="121">
        <v>175.1</v>
      </c>
      <c r="P74" s="121">
        <v>163.2</v>
      </c>
    </row>
    <row r="75" spans="1:16" ht="14.25" customHeight="1">
      <c r="A75" s="550"/>
      <c r="B75" s="539" t="s">
        <v>440</v>
      </c>
      <c r="C75" s="540"/>
      <c r="D75" s="121">
        <f t="shared" si="2"/>
        <v>129.37500000000003</v>
      </c>
      <c r="E75" s="121">
        <v>115</v>
      </c>
      <c r="F75" s="121">
        <v>117.9</v>
      </c>
      <c r="G75" s="121">
        <v>131.3</v>
      </c>
      <c r="H75" s="121">
        <v>150.6</v>
      </c>
      <c r="I75" s="121">
        <v>127.3</v>
      </c>
      <c r="J75" s="121">
        <v>147</v>
      </c>
      <c r="K75" s="121">
        <v>130.1</v>
      </c>
      <c r="L75" s="121">
        <v>125.4</v>
      </c>
      <c r="M75" s="121">
        <v>120.3</v>
      </c>
      <c r="N75" s="121">
        <v>129.2</v>
      </c>
      <c r="O75" s="121">
        <v>127</v>
      </c>
      <c r="P75" s="121">
        <v>131.4</v>
      </c>
    </row>
    <row r="76" spans="1:16" ht="14.25" customHeight="1">
      <c r="A76" s="550"/>
      <c r="B76" s="539" t="s">
        <v>147</v>
      </c>
      <c r="C76" s="540"/>
      <c r="D76" s="121">
        <f>AVERAGE(E76:P76)</f>
        <v>177.35</v>
      </c>
      <c r="E76" s="121">
        <v>169.6</v>
      </c>
      <c r="F76" s="121">
        <v>176.3</v>
      </c>
      <c r="G76" s="121">
        <v>181.9</v>
      </c>
      <c r="H76" s="121">
        <v>187.6</v>
      </c>
      <c r="I76" s="121">
        <v>176.5</v>
      </c>
      <c r="J76" s="121">
        <v>185.7</v>
      </c>
      <c r="K76" s="121">
        <v>184.6</v>
      </c>
      <c r="L76" s="121">
        <v>167.1</v>
      </c>
      <c r="M76" s="121">
        <v>170.8</v>
      </c>
      <c r="N76" s="121">
        <v>179.6</v>
      </c>
      <c r="O76" s="121">
        <v>179</v>
      </c>
      <c r="P76" s="121">
        <v>169.5</v>
      </c>
    </row>
    <row r="77" spans="1:16" ht="14.25">
      <c r="A77" s="550"/>
      <c r="B77" s="290"/>
      <c r="C77" s="119" t="s">
        <v>462</v>
      </c>
      <c r="D77" s="121">
        <f>AVERAGE(E77:P77)</f>
        <v>194.38333333333333</v>
      </c>
      <c r="E77" s="121">
        <v>205.4</v>
      </c>
      <c r="F77" s="121">
        <v>204.5</v>
      </c>
      <c r="G77" s="121">
        <v>201.3</v>
      </c>
      <c r="H77" s="121">
        <v>203.5</v>
      </c>
      <c r="I77" s="121">
        <v>192.9</v>
      </c>
      <c r="J77" s="121">
        <v>191.7</v>
      </c>
      <c r="K77" s="121">
        <v>196.3</v>
      </c>
      <c r="L77" s="121">
        <v>197.8</v>
      </c>
      <c r="M77" s="121">
        <v>182.4</v>
      </c>
      <c r="N77" s="121">
        <v>195.6</v>
      </c>
      <c r="O77" s="121">
        <v>191.6</v>
      </c>
      <c r="P77" s="121">
        <v>169.6</v>
      </c>
    </row>
    <row r="78" spans="1:16" ht="14.25">
      <c r="A78" s="550"/>
      <c r="B78" s="290"/>
      <c r="C78" s="119" t="s">
        <v>245</v>
      </c>
      <c r="D78" s="121">
        <f>AVERAGE(E78:P78)</f>
        <v>185.76666666666668</v>
      </c>
      <c r="E78" s="121">
        <v>165.7</v>
      </c>
      <c r="F78" s="121">
        <v>171.7</v>
      </c>
      <c r="G78" s="121">
        <v>186.1</v>
      </c>
      <c r="H78" s="121">
        <v>193</v>
      </c>
      <c r="I78" s="121">
        <v>178.8</v>
      </c>
      <c r="J78" s="121">
        <v>196.4</v>
      </c>
      <c r="K78" s="121">
        <v>197.1</v>
      </c>
      <c r="L78" s="121">
        <v>199.7</v>
      </c>
      <c r="M78" s="121">
        <v>183.9</v>
      </c>
      <c r="N78" s="121">
        <v>188.6</v>
      </c>
      <c r="O78" s="121">
        <v>185.4</v>
      </c>
      <c r="P78" s="121">
        <v>182.8</v>
      </c>
    </row>
    <row r="79" spans="1:16" ht="14.25">
      <c r="A79" s="550"/>
      <c r="B79" s="290"/>
      <c r="C79" s="119" t="s">
        <v>246</v>
      </c>
      <c r="D79" s="121">
        <f>AVERAGE(E79:P79)</f>
        <v>152.30833333333337</v>
      </c>
      <c r="E79" s="121">
        <v>148</v>
      </c>
      <c r="F79" s="121">
        <v>164.9</v>
      </c>
      <c r="G79" s="121">
        <v>154.2</v>
      </c>
      <c r="H79" s="121">
        <v>166.2</v>
      </c>
      <c r="I79" s="121">
        <v>158.7</v>
      </c>
      <c r="J79" s="121">
        <v>169.7</v>
      </c>
      <c r="K79" s="121">
        <v>156</v>
      </c>
      <c r="L79" s="121">
        <v>78.9</v>
      </c>
      <c r="M79" s="121">
        <v>145</v>
      </c>
      <c r="N79" s="121">
        <v>159.7</v>
      </c>
      <c r="O79" s="121">
        <v>164.9</v>
      </c>
      <c r="P79" s="121">
        <v>161.5</v>
      </c>
    </row>
    <row r="80" spans="1:16" ht="14.25">
      <c r="A80" s="550"/>
      <c r="B80" s="290"/>
      <c r="C80" s="119" t="s">
        <v>247</v>
      </c>
      <c r="D80" s="121">
        <f>AVERAGE(E80:P80)</f>
        <v>166.00000000000003</v>
      </c>
      <c r="E80" s="121">
        <v>146.3</v>
      </c>
      <c r="F80" s="121">
        <v>155.1</v>
      </c>
      <c r="G80" s="121">
        <v>175.3</v>
      </c>
      <c r="H80" s="121">
        <v>180.7</v>
      </c>
      <c r="I80" s="121">
        <v>169.8</v>
      </c>
      <c r="J80" s="121">
        <v>176.5</v>
      </c>
      <c r="K80" s="121">
        <v>178</v>
      </c>
      <c r="L80" s="121">
        <v>166.2</v>
      </c>
      <c r="M80" s="121">
        <v>160</v>
      </c>
      <c r="N80" s="121">
        <v>163.5</v>
      </c>
      <c r="O80" s="121">
        <v>165.4</v>
      </c>
      <c r="P80" s="121">
        <v>155.2</v>
      </c>
    </row>
    <row r="81" spans="1:16" ht="14.25">
      <c r="A81" s="292"/>
      <c r="B81" s="292"/>
      <c r="C81" s="293"/>
      <c r="D81" s="123"/>
      <c r="E81" s="123"/>
      <c r="F81" s="123"/>
      <c r="G81" s="123"/>
      <c r="H81" s="123"/>
      <c r="I81" s="123"/>
      <c r="J81" s="123"/>
      <c r="K81" s="123"/>
      <c r="L81" s="123"/>
      <c r="M81" s="123"/>
      <c r="N81" s="123"/>
      <c r="O81" s="123"/>
      <c r="P81" s="123"/>
    </row>
    <row r="82" ht="14.25">
      <c r="A82" s="286" t="s">
        <v>250</v>
      </c>
    </row>
  </sheetData>
  <sheetProtection/>
  <mergeCells count="35">
    <mergeCell ref="B12:C12"/>
    <mergeCell ref="A5:C5"/>
    <mergeCell ref="B7:C7"/>
    <mergeCell ref="B8:C8"/>
    <mergeCell ref="A7:A30"/>
    <mergeCell ref="B22:C22"/>
    <mergeCell ref="A32:A55"/>
    <mergeCell ref="B32:C32"/>
    <mergeCell ref="B33:C33"/>
    <mergeCell ref="B35:C35"/>
    <mergeCell ref="B36:C36"/>
    <mergeCell ref="B37:C37"/>
    <mergeCell ref="B47:C47"/>
    <mergeCell ref="B48:C48"/>
    <mergeCell ref="B49:C49"/>
    <mergeCell ref="B50:C50"/>
    <mergeCell ref="A57:A80"/>
    <mergeCell ref="B57:C57"/>
    <mergeCell ref="B58:C58"/>
    <mergeCell ref="B60:C60"/>
    <mergeCell ref="B61:C61"/>
    <mergeCell ref="B62:C62"/>
    <mergeCell ref="B72:C72"/>
    <mergeCell ref="B76:C76"/>
    <mergeCell ref="B75:C75"/>
    <mergeCell ref="A3:P3"/>
    <mergeCell ref="B51:C51"/>
    <mergeCell ref="B73:C73"/>
    <mergeCell ref="B74:C74"/>
    <mergeCell ref="B26:C26"/>
    <mergeCell ref="B23:C23"/>
    <mergeCell ref="B24:C24"/>
    <mergeCell ref="B25:C25"/>
    <mergeCell ref="B10:C10"/>
    <mergeCell ref="B11:C11"/>
  </mergeCells>
  <printOptions horizontalCentered="1"/>
  <pageMargins left="0.5511811023622047" right="0.5511811023622047" top="0.5905511811023623" bottom="0.3937007874015748" header="0" footer="0"/>
  <pageSetup fitToHeight="1" fitToWidth="1" horizontalDpi="600" verticalDpi="600" orientation="landscape" paperSize="8" scale="7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selection activeCell="A1" sqref="A1"/>
    </sheetView>
  </sheetViews>
  <sheetFormatPr defaultColWidth="9.00390625" defaultRowHeight="13.5"/>
  <cols>
    <col min="1" max="1" width="6.00390625" style="286" customWidth="1"/>
    <col min="2" max="2" width="5.50390625" style="286" customWidth="1"/>
    <col min="3" max="3" width="37.50390625" style="286" customWidth="1"/>
    <col min="4" max="10" width="12.50390625" style="286" customWidth="1"/>
    <col min="11" max="11" width="12.625" style="286" customWidth="1"/>
    <col min="12" max="16" width="12.50390625" style="286" customWidth="1"/>
    <col min="17" max="16384" width="9.00390625" style="286" customWidth="1"/>
  </cols>
  <sheetData>
    <row r="1" spans="1:16" s="285" customFormat="1" ht="13.5">
      <c r="A1" s="283" t="s">
        <v>262</v>
      </c>
      <c r="P1" s="284" t="s">
        <v>263</v>
      </c>
    </row>
    <row r="3" spans="1:16" ht="17.25">
      <c r="A3" s="544" t="s">
        <v>463</v>
      </c>
      <c r="B3" s="544"/>
      <c r="C3" s="544"/>
      <c r="D3" s="544"/>
      <c r="E3" s="544"/>
      <c r="F3" s="544"/>
      <c r="G3" s="544"/>
      <c r="H3" s="544"/>
      <c r="I3" s="544"/>
      <c r="J3" s="544"/>
      <c r="K3" s="544"/>
      <c r="L3" s="544"/>
      <c r="M3" s="544"/>
      <c r="N3" s="544"/>
      <c r="O3" s="544"/>
      <c r="P3" s="544"/>
    </row>
    <row r="4" spans="4:16" ht="15" thickBot="1">
      <c r="D4" s="115"/>
      <c r="P4" s="294" t="s">
        <v>261</v>
      </c>
    </row>
    <row r="5" spans="1:16" ht="21" customHeight="1">
      <c r="A5" s="547" t="s">
        <v>130</v>
      </c>
      <c r="B5" s="548"/>
      <c r="C5" s="549"/>
      <c r="D5" s="116" t="s">
        <v>444</v>
      </c>
      <c r="E5" s="116" t="s">
        <v>445</v>
      </c>
      <c r="F5" s="116" t="s">
        <v>446</v>
      </c>
      <c r="G5" s="116" t="s">
        <v>447</v>
      </c>
      <c r="H5" s="116" t="s">
        <v>448</v>
      </c>
      <c r="I5" s="116" t="s">
        <v>449</v>
      </c>
      <c r="J5" s="116" t="s">
        <v>450</v>
      </c>
      <c r="K5" s="116" t="s">
        <v>451</v>
      </c>
      <c r="L5" s="116" t="s">
        <v>452</v>
      </c>
      <c r="M5" s="116" t="s">
        <v>453</v>
      </c>
      <c r="N5" s="116" t="s">
        <v>454</v>
      </c>
      <c r="O5" s="116" t="s">
        <v>455</v>
      </c>
      <c r="P5" s="117" t="s">
        <v>456</v>
      </c>
    </row>
    <row r="6" spans="1:16" ht="14.25">
      <c r="A6" s="287"/>
      <c r="B6" s="287"/>
      <c r="C6" s="288"/>
      <c r="D6" s="121"/>
      <c r="E6" s="121"/>
      <c r="F6" s="121"/>
      <c r="G6" s="121"/>
      <c r="H6" s="121"/>
      <c r="I6" s="121"/>
      <c r="J6" s="121"/>
      <c r="K6" s="121"/>
      <c r="L6" s="121"/>
      <c r="M6" s="121"/>
      <c r="N6" s="121"/>
      <c r="O6" s="121"/>
      <c r="P6" s="121"/>
    </row>
    <row r="7" spans="1:16" ht="14.25" customHeight="1">
      <c r="A7" s="550" t="s">
        <v>4</v>
      </c>
      <c r="B7" s="539" t="s">
        <v>238</v>
      </c>
      <c r="C7" s="540"/>
      <c r="D7" s="132">
        <f aca="true" t="shared" si="0" ref="D7:P8">D32+D57</f>
        <v>142804.75</v>
      </c>
      <c r="E7" s="132">
        <f t="shared" si="0"/>
        <v>145992</v>
      </c>
      <c r="F7" s="132">
        <f t="shared" si="0"/>
        <v>144915</v>
      </c>
      <c r="G7" s="132">
        <f t="shared" si="0"/>
        <v>142256</v>
      </c>
      <c r="H7" s="132">
        <f t="shared" si="0"/>
        <v>144707</v>
      </c>
      <c r="I7" s="132">
        <f t="shared" si="0"/>
        <v>143996</v>
      </c>
      <c r="J7" s="132">
        <f t="shared" si="0"/>
        <v>143853</v>
      </c>
      <c r="K7" s="132">
        <f t="shared" si="0"/>
        <v>143537</v>
      </c>
      <c r="L7" s="132">
        <f t="shared" si="0"/>
        <v>142532</v>
      </c>
      <c r="M7" s="132">
        <f t="shared" si="0"/>
        <v>141555</v>
      </c>
      <c r="N7" s="132">
        <f t="shared" si="0"/>
        <v>141123</v>
      </c>
      <c r="O7" s="132">
        <f t="shared" si="0"/>
        <v>140717</v>
      </c>
      <c r="P7" s="132">
        <f t="shared" si="0"/>
        <v>138481</v>
      </c>
    </row>
    <row r="8" spans="1:16" s="289" customFormat="1" ht="14.25" customHeight="1">
      <c r="A8" s="550"/>
      <c r="B8" s="542" t="s">
        <v>239</v>
      </c>
      <c r="C8" s="543"/>
      <c r="D8" s="298">
        <f t="shared" si="0"/>
        <v>150154.08333333334</v>
      </c>
      <c r="E8" s="298">
        <f t="shared" si="0"/>
        <v>137847</v>
      </c>
      <c r="F8" s="298">
        <f t="shared" si="0"/>
        <v>136717</v>
      </c>
      <c r="G8" s="298">
        <f t="shared" si="0"/>
        <v>137658</v>
      </c>
      <c r="H8" s="298">
        <f t="shared" si="0"/>
        <v>154543</v>
      </c>
      <c r="I8" s="298">
        <f t="shared" si="0"/>
        <v>155008</v>
      </c>
      <c r="J8" s="298">
        <f t="shared" si="0"/>
        <v>155170</v>
      </c>
      <c r="K8" s="298">
        <f t="shared" si="0"/>
        <v>155147</v>
      </c>
      <c r="L8" s="298">
        <f t="shared" si="0"/>
        <v>154665</v>
      </c>
      <c r="M8" s="298">
        <f t="shared" si="0"/>
        <v>154189</v>
      </c>
      <c r="N8" s="298">
        <f t="shared" si="0"/>
        <v>154273</v>
      </c>
      <c r="O8" s="298">
        <f t="shared" si="0"/>
        <v>154223</v>
      </c>
      <c r="P8" s="298">
        <f t="shared" si="0"/>
        <v>152409</v>
      </c>
    </row>
    <row r="9" spans="1:16" ht="14.25">
      <c r="A9" s="550"/>
      <c r="B9" s="290"/>
      <c r="C9" s="291"/>
      <c r="D9" s="132"/>
      <c r="E9" s="132"/>
      <c r="F9" s="132"/>
      <c r="G9" s="132"/>
      <c r="H9" s="132"/>
      <c r="I9" s="132"/>
      <c r="J9" s="132"/>
      <c r="K9" s="132"/>
      <c r="L9" s="132"/>
      <c r="M9" s="132"/>
      <c r="N9" s="132"/>
      <c r="O9" s="132"/>
      <c r="P9" s="132"/>
    </row>
    <row r="10" spans="1:16" ht="14.25" customHeight="1">
      <c r="A10" s="550"/>
      <c r="B10" s="539" t="s">
        <v>240</v>
      </c>
      <c r="C10" s="540"/>
      <c r="D10" s="132">
        <f aca="true" t="shared" si="1" ref="D10:P25">D35+D60</f>
        <v>112029.83333333334</v>
      </c>
      <c r="E10" s="132">
        <f t="shared" si="1"/>
        <v>105994</v>
      </c>
      <c r="F10" s="132">
        <f t="shared" si="1"/>
        <v>105060</v>
      </c>
      <c r="G10" s="132">
        <f t="shared" si="1"/>
        <v>105957</v>
      </c>
      <c r="H10" s="132">
        <f t="shared" si="1"/>
        <v>114382</v>
      </c>
      <c r="I10" s="132">
        <f t="shared" si="1"/>
        <v>114754</v>
      </c>
      <c r="J10" s="132">
        <f t="shared" si="1"/>
        <v>114800</v>
      </c>
      <c r="K10" s="132">
        <f t="shared" si="1"/>
        <v>114684</v>
      </c>
      <c r="L10" s="132">
        <f t="shared" si="1"/>
        <v>114290</v>
      </c>
      <c r="M10" s="132">
        <f t="shared" si="1"/>
        <v>113881</v>
      </c>
      <c r="N10" s="132">
        <f t="shared" si="1"/>
        <v>113798</v>
      </c>
      <c r="O10" s="132">
        <f t="shared" si="1"/>
        <v>113563</v>
      </c>
      <c r="P10" s="132">
        <f t="shared" si="1"/>
        <v>113195</v>
      </c>
    </row>
    <row r="11" spans="1:16" ht="14.25" customHeight="1">
      <c r="A11" s="550"/>
      <c r="B11" s="539" t="s">
        <v>143</v>
      </c>
      <c r="C11" s="540"/>
      <c r="D11" s="132">
        <f t="shared" si="1"/>
        <v>8256.333333333334</v>
      </c>
      <c r="E11" s="132">
        <f t="shared" si="1"/>
        <v>7244</v>
      </c>
      <c r="F11" s="132">
        <f t="shared" si="1"/>
        <v>7115</v>
      </c>
      <c r="G11" s="132">
        <f t="shared" si="1"/>
        <v>7250</v>
      </c>
      <c r="H11" s="132">
        <f t="shared" si="1"/>
        <v>8276</v>
      </c>
      <c r="I11" s="132">
        <f t="shared" si="1"/>
        <v>8395</v>
      </c>
      <c r="J11" s="132">
        <f t="shared" si="1"/>
        <v>8489</v>
      </c>
      <c r="K11" s="132">
        <f t="shared" si="1"/>
        <v>8616</v>
      </c>
      <c r="L11" s="132">
        <f t="shared" si="1"/>
        <v>8750</v>
      </c>
      <c r="M11" s="132">
        <f t="shared" si="1"/>
        <v>8606</v>
      </c>
      <c r="N11" s="132">
        <f t="shared" si="1"/>
        <v>8730</v>
      </c>
      <c r="O11" s="132">
        <f t="shared" si="1"/>
        <v>8804</v>
      </c>
      <c r="P11" s="132">
        <f t="shared" si="1"/>
        <v>8801</v>
      </c>
    </row>
    <row r="12" spans="1:16" ht="14.25" customHeight="1">
      <c r="A12" s="550"/>
      <c r="B12" s="539" t="s">
        <v>92</v>
      </c>
      <c r="C12" s="540"/>
      <c r="D12" s="132">
        <f t="shared" si="1"/>
        <v>59633.25</v>
      </c>
      <c r="E12" s="132">
        <f t="shared" si="1"/>
        <v>58559</v>
      </c>
      <c r="F12" s="132">
        <f t="shared" si="1"/>
        <v>58093</v>
      </c>
      <c r="G12" s="132">
        <f t="shared" si="1"/>
        <v>58663</v>
      </c>
      <c r="H12" s="132">
        <f t="shared" si="1"/>
        <v>60044</v>
      </c>
      <c r="I12" s="132">
        <f t="shared" si="1"/>
        <v>60155</v>
      </c>
      <c r="J12" s="132">
        <f t="shared" si="1"/>
        <v>60286</v>
      </c>
      <c r="K12" s="132">
        <f t="shared" si="1"/>
        <v>60262</v>
      </c>
      <c r="L12" s="132">
        <f t="shared" si="1"/>
        <v>60042</v>
      </c>
      <c r="M12" s="132">
        <f t="shared" si="1"/>
        <v>60043</v>
      </c>
      <c r="N12" s="132">
        <f t="shared" si="1"/>
        <v>60006</v>
      </c>
      <c r="O12" s="132">
        <f t="shared" si="1"/>
        <v>59861</v>
      </c>
      <c r="P12" s="132">
        <f t="shared" si="1"/>
        <v>59585</v>
      </c>
    </row>
    <row r="13" spans="1:16" ht="14.25">
      <c r="A13" s="550"/>
      <c r="B13" s="290"/>
      <c r="C13" s="119" t="s">
        <v>241</v>
      </c>
      <c r="D13" s="132">
        <f t="shared" si="1"/>
        <v>3494.25</v>
      </c>
      <c r="E13" s="132">
        <f t="shared" si="1"/>
        <v>3890</v>
      </c>
      <c r="F13" s="132">
        <f t="shared" si="1"/>
        <v>3851</v>
      </c>
      <c r="G13" s="132">
        <f t="shared" si="1"/>
        <v>3980</v>
      </c>
      <c r="H13" s="132">
        <f t="shared" si="1"/>
        <v>3312</v>
      </c>
      <c r="I13" s="132">
        <f t="shared" si="1"/>
        <v>3304</v>
      </c>
      <c r="J13" s="132">
        <f t="shared" si="1"/>
        <v>3314</v>
      </c>
      <c r="K13" s="132">
        <f t="shared" si="1"/>
        <v>3435</v>
      </c>
      <c r="L13" s="132">
        <f t="shared" si="1"/>
        <v>3429</v>
      </c>
      <c r="M13" s="132">
        <f t="shared" si="1"/>
        <v>3359</v>
      </c>
      <c r="N13" s="132">
        <f t="shared" si="1"/>
        <v>3344</v>
      </c>
      <c r="O13" s="132">
        <f t="shared" si="1"/>
        <v>3357</v>
      </c>
      <c r="P13" s="132">
        <f t="shared" si="1"/>
        <v>3356</v>
      </c>
    </row>
    <row r="14" spans="1:16" ht="14.25">
      <c r="A14" s="550"/>
      <c r="B14" s="290"/>
      <c r="C14" s="119" t="s">
        <v>242</v>
      </c>
      <c r="D14" s="132">
        <f t="shared" si="1"/>
        <v>18277.333333333336</v>
      </c>
      <c r="E14" s="132">
        <f t="shared" si="1"/>
        <v>17631</v>
      </c>
      <c r="F14" s="132">
        <f t="shared" si="1"/>
        <v>17718</v>
      </c>
      <c r="G14" s="132">
        <f t="shared" si="1"/>
        <v>17661</v>
      </c>
      <c r="H14" s="132">
        <f t="shared" si="1"/>
        <v>18621</v>
      </c>
      <c r="I14" s="132">
        <f t="shared" si="1"/>
        <v>18678</v>
      </c>
      <c r="J14" s="132">
        <f t="shared" si="1"/>
        <v>18653</v>
      </c>
      <c r="K14" s="132">
        <f t="shared" si="1"/>
        <v>18630</v>
      </c>
      <c r="L14" s="132">
        <f t="shared" si="1"/>
        <v>18513</v>
      </c>
      <c r="M14" s="132">
        <f t="shared" si="1"/>
        <v>18261</v>
      </c>
      <c r="N14" s="132">
        <f t="shared" si="1"/>
        <v>18306</v>
      </c>
      <c r="O14" s="132">
        <f t="shared" si="1"/>
        <v>18323</v>
      </c>
      <c r="P14" s="132">
        <f t="shared" si="1"/>
        <v>18333</v>
      </c>
    </row>
    <row r="15" spans="1:16" ht="14.25">
      <c r="A15" s="550"/>
      <c r="B15" s="290"/>
      <c r="C15" s="119" t="s">
        <v>443</v>
      </c>
      <c r="D15" s="132">
        <f t="shared" si="1"/>
        <v>4087.25</v>
      </c>
      <c r="E15" s="132">
        <f t="shared" si="1"/>
        <v>3772</v>
      </c>
      <c r="F15" s="132">
        <f t="shared" si="1"/>
        <v>3811</v>
      </c>
      <c r="G15" s="132">
        <f t="shared" si="1"/>
        <v>3866</v>
      </c>
      <c r="H15" s="132">
        <f t="shared" si="1"/>
        <v>4219</v>
      </c>
      <c r="I15" s="132">
        <f t="shared" si="1"/>
        <v>4218</v>
      </c>
      <c r="J15" s="132">
        <f t="shared" si="1"/>
        <v>4223</v>
      </c>
      <c r="K15" s="132">
        <f t="shared" si="1"/>
        <v>4225</v>
      </c>
      <c r="L15" s="132">
        <f t="shared" si="1"/>
        <v>4138</v>
      </c>
      <c r="M15" s="132">
        <f t="shared" si="1"/>
        <v>4128</v>
      </c>
      <c r="N15" s="132">
        <f t="shared" si="1"/>
        <v>4162</v>
      </c>
      <c r="O15" s="132">
        <f t="shared" si="1"/>
        <v>4159</v>
      </c>
      <c r="P15" s="132">
        <f t="shared" si="1"/>
        <v>4126</v>
      </c>
    </row>
    <row r="16" spans="1:16" ht="14.25">
      <c r="A16" s="550"/>
      <c r="B16" s="290"/>
      <c r="C16" s="119" t="s">
        <v>441</v>
      </c>
      <c r="D16" s="132">
        <f t="shared" si="1"/>
        <v>1695.0833333333333</v>
      </c>
      <c r="E16" s="132">
        <f t="shared" si="1"/>
        <v>1749</v>
      </c>
      <c r="F16" s="132">
        <f t="shared" si="1"/>
        <v>1768</v>
      </c>
      <c r="G16" s="132">
        <f t="shared" si="1"/>
        <v>1780</v>
      </c>
      <c r="H16" s="132">
        <f t="shared" si="1"/>
        <v>1682</v>
      </c>
      <c r="I16" s="132">
        <f t="shared" si="1"/>
        <v>1687</v>
      </c>
      <c r="J16" s="132">
        <f t="shared" si="1"/>
        <v>1682</v>
      </c>
      <c r="K16" s="132">
        <f t="shared" si="1"/>
        <v>1677</v>
      </c>
      <c r="L16" s="132">
        <f t="shared" si="1"/>
        <v>1670</v>
      </c>
      <c r="M16" s="132">
        <f t="shared" si="1"/>
        <v>1662</v>
      </c>
      <c r="N16" s="132">
        <f t="shared" si="1"/>
        <v>1662</v>
      </c>
      <c r="O16" s="132">
        <f t="shared" si="1"/>
        <v>1662</v>
      </c>
      <c r="P16" s="132">
        <f t="shared" si="1"/>
        <v>1653</v>
      </c>
    </row>
    <row r="17" spans="1:16" ht="14.25">
      <c r="A17" s="550"/>
      <c r="B17" s="290"/>
      <c r="C17" s="119" t="s">
        <v>442</v>
      </c>
      <c r="D17" s="132">
        <f t="shared" si="1"/>
        <v>2562.75</v>
      </c>
      <c r="E17" s="132">
        <f t="shared" si="1"/>
        <v>2689</v>
      </c>
      <c r="F17" s="132">
        <f t="shared" si="1"/>
        <v>2259</v>
      </c>
      <c r="G17" s="132">
        <f t="shared" si="1"/>
        <v>2677</v>
      </c>
      <c r="H17" s="132">
        <f t="shared" si="1"/>
        <v>2513</v>
      </c>
      <c r="I17" s="132">
        <f t="shared" si="1"/>
        <v>2596</v>
      </c>
      <c r="J17" s="132">
        <f t="shared" si="1"/>
        <v>2621</v>
      </c>
      <c r="K17" s="132">
        <f t="shared" si="1"/>
        <v>2637</v>
      </c>
      <c r="L17" s="132">
        <f t="shared" si="1"/>
        <v>2607</v>
      </c>
      <c r="M17" s="132">
        <f t="shared" si="1"/>
        <v>2542</v>
      </c>
      <c r="N17" s="132">
        <f t="shared" si="1"/>
        <v>2561</v>
      </c>
      <c r="O17" s="132">
        <f t="shared" si="1"/>
        <v>2619</v>
      </c>
      <c r="P17" s="132">
        <f t="shared" si="1"/>
        <v>2432</v>
      </c>
    </row>
    <row r="18" spans="1:16" ht="14.25">
      <c r="A18" s="550"/>
      <c r="B18" s="290"/>
      <c r="C18" s="119" t="s">
        <v>218</v>
      </c>
      <c r="D18" s="132">
        <f t="shared" si="1"/>
        <v>1793.5</v>
      </c>
      <c r="E18" s="132">
        <f t="shared" si="1"/>
        <v>1739</v>
      </c>
      <c r="F18" s="132">
        <f t="shared" si="1"/>
        <v>1727</v>
      </c>
      <c r="G18" s="132">
        <f t="shared" si="1"/>
        <v>1732</v>
      </c>
      <c r="H18" s="132">
        <f t="shared" si="1"/>
        <v>1767</v>
      </c>
      <c r="I18" s="132">
        <f t="shared" si="1"/>
        <v>1766</v>
      </c>
      <c r="J18" s="132">
        <f t="shared" si="1"/>
        <v>1786</v>
      </c>
      <c r="K18" s="132">
        <f t="shared" si="1"/>
        <v>1824</v>
      </c>
      <c r="L18" s="132">
        <f t="shared" si="1"/>
        <v>1808</v>
      </c>
      <c r="M18" s="132">
        <f t="shared" si="1"/>
        <v>1809</v>
      </c>
      <c r="N18" s="132">
        <f t="shared" si="1"/>
        <v>1834</v>
      </c>
      <c r="O18" s="132">
        <f t="shared" si="1"/>
        <v>1863</v>
      </c>
      <c r="P18" s="132">
        <f t="shared" si="1"/>
        <v>1867</v>
      </c>
    </row>
    <row r="19" spans="1:16" ht="14.25">
      <c r="A19" s="550"/>
      <c r="B19" s="290"/>
      <c r="C19" s="119" t="s">
        <v>243</v>
      </c>
      <c r="D19" s="132">
        <f t="shared" si="1"/>
        <v>15824.166666666668</v>
      </c>
      <c r="E19" s="132">
        <f t="shared" si="1"/>
        <v>14952</v>
      </c>
      <c r="F19" s="132">
        <f t="shared" si="1"/>
        <v>14874</v>
      </c>
      <c r="G19" s="132">
        <f t="shared" si="1"/>
        <v>14809</v>
      </c>
      <c r="H19" s="132">
        <f t="shared" si="1"/>
        <v>16318</v>
      </c>
      <c r="I19" s="132">
        <f t="shared" si="1"/>
        <v>16295</v>
      </c>
      <c r="J19" s="132">
        <f t="shared" si="1"/>
        <v>16311</v>
      </c>
      <c r="K19" s="132">
        <f t="shared" si="1"/>
        <v>16116</v>
      </c>
      <c r="L19" s="132">
        <f t="shared" si="1"/>
        <v>16137</v>
      </c>
      <c r="M19" s="132">
        <f t="shared" si="1"/>
        <v>16147</v>
      </c>
      <c r="N19" s="132">
        <f t="shared" si="1"/>
        <v>16151</v>
      </c>
      <c r="O19" s="132">
        <f t="shared" si="1"/>
        <v>15930</v>
      </c>
      <c r="P19" s="132">
        <f t="shared" si="1"/>
        <v>15850</v>
      </c>
    </row>
    <row r="20" spans="1:16" ht="14.25">
      <c r="A20" s="550"/>
      <c r="B20" s="290"/>
      <c r="C20" s="119" t="s">
        <v>244</v>
      </c>
      <c r="D20" s="132">
        <f t="shared" si="1"/>
        <v>5223.666666666666</v>
      </c>
      <c r="E20" s="132">
        <f t="shared" si="1"/>
        <v>4251</v>
      </c>
      <c r="F20" s="132">
        <f t="shared" si="1"/>
        <v>4232</v>
      </c>
      <c r="G20" s="132">
        <f t="shared" si="1"/>
        <v>4368</v>
      </c>
      <c r="H20" s="132">
        <f t="shared" si="1"/>
        <v>5270</v>
      </c>
      <c r="I20" s="132">
        <f t="shared" si="1"/>
        <v>5294</v>
      </c>
      <c r="J20" s="132">
        <f t="shared" si="1"/>
        <v>5421</v>
      </c>
      <c r="K20" s="132">
        <f t="shared" si="1"/>
        <v>5453</v>
      </c>
      <c r="L20" s="132">
        <f t="shared" si="1"/>
        <v>5473</v>
      </c>
      <c r="M20" s="132">
        <f t="shared" si="1"/>
        <v>5811</v>
      </c>
      <c r="N20" s="132">
        <f t="shared" si="1"/>
        <v>5745</v>
      </c>
      <c r="O20" s="132">
        <f t="shared" si="1"/>
        <v>5676</v>
      </c>
      <c r="P20" s="132">
        <f t="shared" si="1"/>
        <v>5690</v>
      </c>
    </row>
    <row r="21" spans="1:16" ht="14.25">
      <c r="A21" s="550"/>
      <c r="B21" s="290"/>
      <c r="C21" s="119" t="s">
        <v>102</v>
      </c>
      <c r="D21" s="132">
        <f t="shared" si="1"/>
        <v>6675.833333333333</v>
      </c>
      <c r="E21" s="132">
        <f t="shared" si="1"/>
        <v>7886</v>
      </c>
      <c r="F21" s="132">
        <f t="shared" si="1"/>
        <v>7853</v>
      </c>
      <c r="G21" s="132">
        <f t="shared" si="1"/>
        <v>7790</v>
      </c>
      <c r="H21" s="132">
        <f t="shared" si="1"/>
        <v>6342</v>
      </c>
      <c r="I21" s="132">
        <f t="shared" si="1"/>
        <v>6317</v>
      </c>
      <c r="J21" s="132">
        <f t="shared" si="1"/>
        <v>6275</v>
      </c>
      <c r="K21" s="132">
        <f t="shared" si="1"/>
        <v>6265</v>
      </c>
      <c r="L21" s="132">
        <f t="shared" si="1"/>
        <v>6267</v>
      </c>
      <c r="M21" s="132">
        <f t="shared" si="1"/>
        <v>6324</v>
      </c>
      <c r="N21" s="132">
        <f t="shared" si="1"/>
        <v>6241</v>
      </c>
      <c r="O21" s="132">
        <f t="shared" si="1"/>
        <v>6272</v>
      </c>
      <c r="P21" s="132">
        <f t="shared" si="1"/>
        <v>6278</v>
      </c>
    </row>
    <row r="22" spans="1:16" ht="14.25" customHeight="1">
      <c r="A22" s="550"/>
      <c r="B22" s="539" t="s">
        <v>164</v>
      </c>
      <c r="C22" s="540"/>
      <c r="D22" s="132">
        <f t="shared" si="1"/>
        <v>16302.666666666668</v>
      </c>
      <c r="E22" s="132">
        <f t="shared" si="1"/>
        <v>15076</v>
      </c>
      <c r="F22" s="132">
        <f t="shared" si="1"/>
        <v>14900</v>
      </c>
      <c r="G22" s="132">
        <f t="shared" si="1"/>
        <v>15258</v>
      </c>
      <c r="H22" s="132">
        <f t="shared" si="1"/>
        <v>17050</v>
      </c>
      <c r="I22" s="132">
        <f t="shared" si="1"/>
        <v>17033</v>
      </c>
      <c r="J22" s="132">
        <f t="shared" si="1"/>
        <v>16947</v>
      </c>
      <c r="K22" s="132">
        <f t="shared" si="1"/>
        <v>16820</v>
      </c>
      <c r="L22" s="132">
        <f t="shared" si="1"/>
        <v>16758</v>
      </c>
      <c r="M22" s="132">
        <f t="shared" si="1"/>
        <v>16556</v>
      </c>
      <c r="N22" s="132">
        <f t="shared" si="1"/>
        <v>16460</v>
      </c>
      <c r="O22" s="132">
        <f t="shared" si="1"/>
        <v>16356</v>
      </c>
      <c r="P22" s="132">
        <f t="shared" si="1"/>
        <v>16418</v>
      </c>
    </row>
    <row r="23" spans="1:16" ht="14.25" customHeight="1">
      <c r="A23" s="550"/>
      <c r="B23" s="539" t="s">
        <v>334</v>
      </c>
      <c r="C23" s="540"/>
      <c r="D23" s="132">
        <f t="shared" si="1"/>
        <v>7213.583333333334</v>
      </c>
      <c r="E23" s="132">
        <f t="shared" si="1"/>
        <v>6764</v>
      </c>
      <c r="F23" s="132">
        <f t="shared" si="1"/>
        <v>6706</v>
      </c>
      <c r="G23" s="132">
        <f t="shared" si="1"/>
        <v>6649</v>
      </c>
      <c r="H23" s="132">
        <f t="shared" si="1"/>
        <v>7547</v>
      </c>
      <c r="I23" s="132">
        <f t="shared" si="1"/>
        <v>7511</v>
      </c>
      <c r="J23" s="132">
        <f t="shared" si="1"/>
        <v>7518</v>
      </c>
      <c r="K23" s="132">
        <f t="shared" si="1"/>
        <v>7500</v>
      </c>
      <c r="L23" s="132">
        <f t="shared" si="1"/>
        <v>7329</v>
      </c>
      <c r="M23" s="132">
        <f t="shared" si="1"/>
        <v>7340</v>
      </c>
      <c r="N23" s="132">
        <f t="shared" si="1"/>
        <v>7285</v>
      </c>
      <c r="O23" s="132">
        <f t="shared" si="1"/>
        <v>7230</v>
      </c>
      <c r="P23" s="132">
        <f t="shared" si="1"/>
        <v>7184</v>
      </c>
    </row>
    <row r="24" spans="1:16" ht="14.25" customHeight="1">
      <c r="A24" s="550"/>
      <c r="B24" s="539" t="s">
        <v>335</v>
      </c>
      <c r="C24" s="540"/>
      <c r="D24" s="132">
        <f t="shared" si="1"/>
        <v>18951.083333333332</v>
      </c>
      <c r="E24" s="132">
        <f t="shared" si="1"/>
        <v>16978</v>
      </c>
      <c r="F24" s="132">
        <f t="shared" si="1"/>
        <v>16878</v>
      </c>
      <c r="G24" s="132">
        <f t="shared" si="1"/>
        <v>16770</v>
      </c>
      <c r="H24" s="132">
        <f t="shared" si="1"/>
        <v>19690</v>
      </c>
      <c r="I24" s="132">
        <f t="shared" si="1"/>
        <v>19875</v>
      </c>
      <c r="J24" s="132">
        <f t="shared" si="1"/>
        <v>19779</v>
      </c>
      <c r="K24" s="132">
        <f t="shared" si="1"/>
        <v>19714</v>
      </c>
      <c r="L24" s="132">
        <f t="shared" si="1"/>
        <v>19633</v>
      </c>
      <c r="M24" s="132">
        <f t="shared" si="1"/>
        <v>19551</v>
      </c>
      <c r="N24" s="132">
        <f t="shared" si="1"/>
        <v>19538</v>
      </c>
      <c r="O24" s="132">
        <f t="shared" si="1"/>
        <v>19527</v>
      </c>
      <c r="P24" s="132">
        <f t="shared" si="1"/>
        <v>19480</v>
      </c>
    </row>
    <row r="25" spans="1:16" ht="14.25" customHeight="1">
      <c r="A25" s="550"/>
      <c r="B25" s="539" t="s">
        <v>440</v>
      </c>
      <c r="C25" s="540"/>
      <c r="D25" s="132">
        <f t="shared" si="1"/>
        <v>1404.1666666666667</v>
      </c>
      <c r="E25" s="132">
        <f t="shared" si="1"/>
        <v>1265</v>
      </c>
      <c r="F25" s="132">
        <f t="shared" si="1"/>
        <v>1260</v>
      </c>
      <c r="G25" s="132">
        <f t="shared" si="1"/>
        <v>1259</v>
      </c>
      <c r="H25" s="132">
        <f t="shared" si="1"/>
        <v>1451</v>
      </c>
      <c r="I25" s="132">
        <f t="shared" si="1"/>
        <v>1459</v>
      </c>
      <c r="J25" s="132">
        <f t="shared" si="1"/>
        <v>1452</v>
      </c>
      <c r="K25" s="132">
        <f t="shared" si="1"/>
        <v>1443</v>
      </c>
      <c r="L25" s="132">
        <f t="shared" si="1"/>
        <v>1454</v>
      </c>
      <c r="M25" s="132">
        <f t="shared" si="1"/>
        <v>1454</v>
      </c>
      <c r="N25" s="132">
        <f t="shared" si="1"/>
        <v>1448</v>
      </c>
      <c r="O25" s="132">
        <f t="shared" si="1"/>
        <v>1448</v>
      </c>
      <c r="P25" s="132">
        <f t="shared" si="1"/>
        <v>1449</v>
      </c>
    </row>
    <row r="26" spans="1:16" ht="14.25" customHeight="1">
      <c r="A26" s="550"/>
      <c r="B26" s="539" t="s">
        <v>147</v>
      </c>
      <c r="C26" s="540"/>
      <c r="D26" s="132">
        <f aca="true" t="shared" si="2" ref="D26:P30">D51+D76</f>
        <v>38123.75</v>
      </c>
      <c r="E26" s="132">
        <f t="shared" si="2"/>
        <v>31853</v>
      </c>
      <c r="F26" s="132">
        <f t="shared" si="2"/>
        <v>31657</v>
      </c>
      <c r="G26" s="132">
        <f t="shared" si="2"/>
        <v>31701</v>
      </c>
      <c r="H26" s="132">
        <f t="shared" si="2"/>
        <v>40161</v>
      </c>
      <c r="I26" s="132">
        <f t="shared" si="2"/>
        <v>40254</v>
      </c>
      <c r="J26" s="132">
        <f t="shared" si="2"/>
        <v>40370</v>
      </c>
      <c r="K26" s="132">
        <f t="shared" si="2"/>
        <v>40463</v>
      </c>
      <c r="L26" s="132">
        <f t="shared" si="2"/>
        <v>40375</v>
      </c>
      <c r="M26" s="132">
        <f t="shared" si="2"/>
        <v>40308</v>
      </c>
      <c r="N26" s="132">
        <f t="shared" si="2"/>
        <v>40475</v>
      </c>
      <c r="O26" s="132">
        <f t="shared" si="2"/>
        <v>40660</v>
      </c>
      <c r="P26" s="132">
        <f t="shared" si="2"/>
        <v>39214</v>
      </c>
    </row>
    <row r="27" spans="1:16" ht="14.25">
      <c r="A27" s="550"/>
      <c r="B27" s="290"/>
      <c r="C27" s="119" t="s">
        <v>462</v>
      </c>
      <c r="D27" s="132">
        <f t="shared" si="2"/>
        <v>7549.25</v>
      </c>
      <c r="E27" s="132">
        <f t="shared" si="2"/>
        <v>6183</v>
      </c>
      <c r="F27" s="132">
        <f t="shared" si="2"/>
        <v>6048</v>
      </c>
      <c r="G27" s="132">
        <f t="shared" si="2"/>
        <v>6003</v>
      </c>
      <c r="H27" s="132">
        <f t="shared" si="2"/>
        <v>7835</v>
      </c>
      <c r="I27" s="132">
        <f t="shared" si="2"/>
        <v>7834</v>
      </c>
      <c r="J27" s="132">
        <f t="shared" si="2"/>
        <v>7949</v>
      </c>
      <c r="K27" s="132">
        <f t="shared" si="2"/>
        <v>8003</v>
      </c>
      <c r="L27" s="132">
        <f t="shared" si="2"/>
        <v>8034</v>
      </c>
      <c r="M27" s="132">
        <f t="shared" si="2"/>
        <v>8069</v>
      </c>
      <c r="N27" s="132">
        <f t="shared" si="2"/>
        <v>8190</v>
      </c>
      <c r="O27" s="132">
        <f t="shared" si="2"/>
        <v>8340</v>
      </c>
      <c r="P27" s="132">
        <f t="shared" si="2"/>
        <v>8103</v>
      </c>
    </row>
    <row r="28" spans="1:16" ht="14.25">
      <c r="A28" s="550"/>
      <c r="B28" s="290"/>
      <c r="C28" s="119" t="s">
        <v>245</v>
      </c>
      <c r="D28" s="132">
        <f t="shared" si="2"/>
        <v>8654.333333333334</v>
      </c>
      <c r="E28" s="132">
        <f t="shared" si="2"/>
        <v>7619</v>
      </c>
      <c r="F28" s="132">
        <f t="shared" si="2"/>
        <v>7584</v>
      </c>
      <c r="G28" s="132">
        <f t="shared" si="2"/>
        <v>7337</v>
      </c>
      <c r="H28" s="132">
        <f t="shared" si="2"/>
        <v>8967</v>
      </c>
      <c r="I28" s="132">
        <f t="shared" si="2"/>
        <v>9099</v>
      </c>
      <c r="J28" s="132">
        <f t="shared" si="2"/>
        <v>9086</v>
      </c>
      <c r="K28" s="132">
        <f t="shared" si="2"/>
        <v>9045</v>
      </c>
      <c r="L28" s="132">
        <f t="shared" si="2"/>
        <v>9009</v>
      </c>
      <c r="M28" s="132">
        <f t="shared" si="2"/>
        <v>8970</v>
      </c>
      <c r="N28" s="132">
        <f t="shared" si="2"/>
        <v>9007</v>
      </c>
      <c r="O28" s="132">
        <f t="shared" si="2"/>
        <v>9071</v>
      </c>
      <c r="P28" s="132">
        <f t="shared" si="2"/>
        <v>9049</v>
      </c>
    </row>
    <row r="29" spans="1:16" ht="14.25">
      <c r="A29" s="550"/>
      <c r="B29" s="290"/>
      <c r="C29" s="119" t="s">
        <v>246</v>
      </c>
      <c r="D29" s="132">
        <f t="shared" si="2"/>
        <v>10811.5</v>
      </c>
      <c r="E29" s="132">
        <f t="shared" si="2"/>
        <v>10117</v>
      </c>
      <c r="F29" s="132">
        <f t="shared" si="2"/>
        <v>10178</v>
      </c>
      <c r="G29" s="132">
        <f t="shared" si="2"/>
        <v>8964</v>
      </c>
      <c r="H29" s="132">
        <f t="shared" si="2"/>
        <v>11147</v>
      </c>
      <c r="I29" s="132">
        <f t="shared" si="2"/>
        <v>11154</v>
      </c>
      <c r="J29" s="132">
        <f t="shared" si="2"/>
        <v>11152</v>
      </c>
      <c r="K29" s="132">
        <f t="shared" si="2"/>
        <v>11154</v>
      </c>
      <c r="L29" s="132">
        <f t="shared" si="2"/>
        <v>11157</v>
      </c>
      <c r="M29" s="132">
        <f t="shared" si="2"/>
        <v>11157</v>
      </c>
      <c r="N29" s="132">
        <f t="shared" si="2"/>
        <v>11150</v>
      </c>
      <c r="O29" s="132">
        <f t="shared" si="2"/>
        <v>11209</v>
      </c>
      <c r="P29" s="132">
        <f t="shared" si="2"/>
        <v>11199</v>
      </c>
    </row>
    <row r="30" spans="1:16" ht="14.25">
      <c r="A30" s="550"/>
      <c r="B30" s="290"/>
      <c r="C30" s="119" t="s">
        <v>247</v>
      </c>
      <c r="D30" s="132">
        <f t="shared" si="2"/>
        <v>11109.916666666666</v>
      </c>
      <c r="E30" s="132">
        <f t="shared" si="2"/>
        <v>7934</v>
      </c>
      <c r="F30" s="132">
        <f t="shared" si="2"/>
        <v>7847</v>
      </c>
      <c r="G30" s="132">
        <f t="shared" si="2"/>
        <v>9397</v>
      </c>
      <c r="H30" s="132">
        <f t="shared" si="2"/>
        <v>12212</v>
      </c>
      <c r="I30" s="132">
        <f t="shared" si="2"/>
        <v>12167</v>
      </c>
      <c r="J30" s="132">
        <f t="shared" si="2"/>
        <v>12183</v>
      </c>
      <c r="K30" s="132">
        <f t="shared" si="2"/>
        <v>12261</v>
      </c>
      <c r="L30" s="132">
        <f t="shared" si="2"/>
        <v>12175</v>
      </c>
      <c r="M30" s="132">
        <f t="shared" si="2"/>
        <v>12112</v>
      </c>
      <c r="N30" s="132">
        <f t="shared" si="2"/>
        <v>12128</v>
      </c>
      <c r="O30" s="132">
        <f t="shared" si="2"/>
        <v>12040</v>
      </c>
      <c r="P30" s="132">
        <f t="shared" si="2"/>
        <v>10863</v>
      </c>
    </row>
    <row r="31" spans="1:16" ht="14.25">
      <c r="A31" s="290"/>
      <c r="B31" s="290"/>
      <c r="C31" s="291"/>
      <c r="D31" s="132"/>
      <c r="E31" s="132"/>
      <c r="F31" s="132"/>
      <c r="G31" s="132"/>
      <c r="H31" s="132"/>
      <c r="I31" s="132"/>
      <c r="J31" s="132"/>
      <c r="K31" s="132"/>
      <c r="L31" s="132"/>
      <c r="M31" s="132"/>
      <c r="N31" s="132"/>
      <c r="O31" s="132"/>
      <c r="P31" s="132"/>
    </row>
    <row r="32" spans="1:16" ht="14.25" customHeight="1">
      <c r="A32" s="550" t="s">
        <v>11</v>
      </c>
      <c r="B32" s="539" t="s">
        <v>238</v>
      </c>
      <c r="C32" s="540"/>
      <c r="D32" s="132">
        <f>AVERAGE(E32:P32)</f>
        <v>89848.75</v>
      </c>
      <c r="E32" s="132">
        <v>92325</v>
      </c>
      <c r="F32" s="132">
        <v>92306</v>
      </c>
      <c r="G32" s="132">
        <v>90297</v>
      </c>
      <c r="H32" s="132">
        <v>90850</v>
      </c>
      <c r="I32" s="132">
        <v>90463</v>
      </c>
      <c r="J32" s="132">
        <v>89974</v>
      </c>
      <c r="K32" s="132">
        <v>90018</v>
      </c>
      <c r="L32" s="132">
        <v>89052</v>
      </c>
      <c r="M32" s="132">
        <v>88813</v>
      </c>
      <c r="N32" s="132">
        <v>88580</v>
      </c>
      <c r="O32" s="132">
        <v>88438</v>
      </c>
      <c r="P32" s="132">
        <v>87069</v>
      </c>
    </row>
    <row r="33" spans="1:16" s="289" customFormat="1" ht="14.25" customHeight="1">
      <c r="A33" s="550"/>
      <c r="B33" s="542" t="s">
        <v>239</v>
      </c>
      <c r="C33" s="543"/>
      <c r="D33" s="298">
        <f>AVERAGE(E33:P33)</f>
        <v>94190.25</v>
      </c>
      <c r="E33" s="298">
        <f aca="true" t="shared" si="3" ref="E33:P33">SUM(E35,E51)</f>
        <v>86821</v>
      </c>
      <c r="F33" s="298">
        <f t="shared" si="3"/>
        <v>85940</v>
      </c>
      <c r="G33" s="298">
        <f t="shared" si="3"/>
        <v>85570</v>
      </c>
      <c r="H33" s="298">
        <f t="shared" si="3"/>
        <v>97263</v>
      </c>
      <c r="I33" s="298">
        <f t="shared" si="3"/>
        <v>97642</v>
      </c>
      <c r="J33" s="298">
        <f t="shared" si="3"/>
        <v>97623</v>
      </c>
      <c r="K33" s="298">
        <f t="shared" si="3"/>
        <v>97364</v>
      </c>
      <c r="L33" s="298">
        <f t="shared" si="3"/>
        <v>97177</v>
      </c>
      <c r="M33" s="298">
        <f t="shared" si="3"/>
        <v>96656</v>
      </c>
      <c r="N33" s="298">
        <f t="shared" si="3"/>
        <v>96491</v>
      </c>
      <c r="O33" s="298">
        <f t="shared" si="3"/>
        <v>96255</v>
      </c>
      <c r="P33" s="298">
        <f t="shared" si="3"/>
        <v>95481</v>
      </c>
    </row>
    <row r="34" spans="1:16" ht="14.25">
      <c r="A34" s="550"/>
      <c r="B34" s="290"/>
      <c r="C34" s="291"/>
      <c r="D34" s="132"/>
      <c r="E34" s="132"/>
      <c r="F34" s="132"/>
      <c r="G34" s="132"/>
      <c r="H34" s="132"/>
      <c r="I34" s="132"/>
      <c r="J34" s="132"/>
      <c r="K34" s="132"/>
      <c r="L34" s="132"/>
      <c r="M34" s="132"/>
      <c r="N34" s="132"/>
      <c r="O34" s="132"/>
      <c r="P34" s="132"/>
    </row>
    <row r="35" spans="1:16" ht="14.25" customHeight="1">
      <c r="A35" s="550"/>
      <c r="B35" s="539" t="s">
        <v>240</v>
      </c>
      <c r="C35" s="540"/>
      <c r="D35" s="132">
        <f>AVERAGE(E35:P35)</f>
        <v>74589.75</v>
      </c>
      <c r="E35" s="132">
        <v>69274</v>
      </c>
      <c r="F35" s="132">
        <v>68540</v>
      </c>
      <c r="G35" s="132">
        <v>69271</v>
      </c>
      <c r="H35" s="132">
        <v>76754</v>
      </c>
      <c r="I35" s="132">
        <v>77110</v>
      </c>
      <c r="J35" s="132">
        <v>77023</v>
      </c>
      <c r="K35" s="132">
        <v>76708</v>
      </c>
      <c r="L35" s="132">
        <v>76537</v>
      </c>
      <c r="M35" s="132">
        <v>76059</v>
      </c>
      <c r="N35" s="132">
        <v>76143</v>
      </c>
      <c r="O35" s="132">
        <v>75883</v>
      </c>
      <c r="P35" s="132">
        <v>75775</v>
      </c>
    </row>
    <row r="36" spans="1:16" ht="14.25" customHeight="1">
      <c r="A36" s="550"/>
      <c r="B36" s="539" t="s">
        <v>143</v>
      </c>
      <c r="C36" s="540"/>
      <c r="D36" s="132">
        <f>AVERAGE(E36:P36)</f>
        <v>6711</v>
      </c>
      <c r="E36" s="132">
        <v>6162</v>
      </c>
      <c r="F36" s="132">
        <v>6074</v>
      </c>
      <c r="G36" s="132">
        <v>6311</v>
      </c>
      <c r="H36" s="132">
        <v>6576</v>
      </c>
      <c r="I36" s="132">
        <v>6752</v>
      </c>
      <c r="J36" s="132">
        <v>6822</v>
      </c>
      <c r="K36" s="132">
        <v>6914</v>
      </c>
      <c r="L36" s="132">
        <v>7016</v>
      </c>
      <c r="M36" s="132">
        <v>6870</v>
      </c>
      <c r="N36" s="132">
        <v>6971</v>
      </c>
      <c r="O36" s="132">
        <v>7033</v>
      </c>
      <c r="P36" s="132">
        <v>7031</v>
      </c>
    </row>
    <row r="37" spans="1:16" ht="14.25" customHeight="1">
      <c r="A37" s="550"/>
      <c r="B37" s="539" t="s">
        <v>92</v>
      </c>
      <c r="C37" s="540"/>
      <c r="D37" s="132">
        <f>AVERAGE(E37:P37)</f>
        <v>36101.25</v>
      </c>
      <c r="E37" s="132">
        <f aca="true" t="shared" si="4" ref="E37:P37">SUM(E38:E46)</f>
        <v>34004</v>
      </c>
      <c r="F37" s="132">
        <f t="shared" si="4"/>
        <v>33696</v>
      </c>
      <c r="G37" s="132">
        <f t="shared" si="4"/>
        <v>34044</v>
      </c>
      <c r="H37" s="132">
        <f t="shared" si="4"/>
        <v>36948</v>
      </c>
      <c r="I37" s="132">
        <f t="shared" si="4"/>
        <v>37130</v>
      </c>
      <c r="J37" s="132">
        <f t="shared" si="4"/>
        <v>37198</v>
      </c>
      <c r="K37" s="132">
        <f t="shared" si="4"/>
        <v>36963</v>
      </c>
      <c r="L37" s="132">
        <f t="shared" si="4"/>
        <v>36924</v>
      </c>
      <c r="M37" s="132">
        <f t="shared" si="4"/>
        <v>36753</v>
      </c>
      <c r="N37" s="132">
        <f t="shared" si="4"/>
        <v>36737</v>
      </c>
      <c r="O37" s="132">
        <f t="shared" si="4"/>
        <v>36497</v>
      </c>
      <c r="P37" s="132">
        <f t="shared" si="4"/>
        <v>36321</v>
      </c>
    </row>
    <row r="38" spans="1:16" ht="14.25">
      <c r="A38" s="550"/>
      <c r="B38" s="290"/>
      <c r="C38" s="119" t="s">
        <v>241</v>
      </c>
      <c r="D38" s="132">
        <f aca="true" t="shared" si="5" ref="D38:D49">AVERAGE(E38:P38)</f>
        <v>1729.9166666666667</v>
      </c>
      <c r="E38" s="132">
        <v>1915</v>
      </c>
      <c r="F38" s="132">
        <v>1921</v>
      </c>
      <c r="G38" s="132">
        <v>1988</v>
      </c>
      <c r="H38" s="132">
        <v>1633</v>
      </c>
      <c r="I38" s="132">
        <v>1643</v>
      </c>
      <c r="J38" s="132">
        <v>1642</v>
      </c>
      <c r="K38" s="132">
        <v>1680</v>
      </c>
      <c r="L38" s="132">
        <v>1696</v>
      </c>
      <c r="M38" s="132">
        <v>1640</v>
      </c>
      <c r="N38" s="132">
        <v>1659</v>
      </c>
      <c r="O38" s="132">
        <v>1673</v>
      </c>
      <c r="P38" s="132">
        <v>1669</v>
      </c>
    </row>
    <row r="39" spans="1:16" ht="14.25">
      <c r="A39" s="550"/>
      <c r="B39" s="290"/>
      <c r="C39" s="119" t="s">
        <v>242</v>
      </c>
      <c r="D39" s="132">
        <f t="shared" si="5"/>
        <v>9537.75</v>
      </c>
      <c r="E39" s="132">
        <v>7771</v>
      </c>
      <c r="F39" s="132">
        <v>7870</v>
      </c>
      <c r="G39" s="132">
        <v>7881</v>
      </c>
      <c r="H39" s="132">
        <v>10056</v>
      </c>
      <c r="I39" s="132">
        <v>10180</v>
      </c>
      <c r="J39" s="132">
        <v>10209</v>
      </c>
      <c r="K39" s="132">
        <v>10211</v>
      </c>
      <c r="L39" s="132">
        <v>10183</v>
      </c>
      <c r="M39" s="132">
        <v>10049</v>
      </c>
      <c r="N39" s="132">
        <v>10124</v>
      </c>
      <c r="O39" s="132">
        <v>9976</v>
      </c>
      <c r="P39" s="132">
        <v>9943</v>
      </c>
    </row>
    <row r="40" spans="1:16" ht="14.25">
      <c r="A40" s="550"/>
      <c r="B40" s="290"/>
      <c r="C40" s="119" t="s">
        <v>443</v>
      </c>
      <c r="D40" s="132">
        <f t="shared" si="5"/>
        <v>655.8333333333334</v>
      </c>
      <c r="E40" s="132">
        <v>657</v>
      </c>
      <c r="F40" s="132">
        <v>661</v>
      </c>
      <c r="G40" s="132">
        <v>673</v>
      </c>
      <c r="H40" s="132">
        <v>640</v>
      </c>
      <c r="I40" s="132">
        <v>651</v>
      </c>
      <c r="J40" s="132">
        <v>656</v>
      </c>
      <c r="K40" s="132">
        <v>662</v>
      </c>
      <c r="L40" s="132">
        <v>654</v>
      </c>
      <c r="M40" s="132">
        <v>656</v>
      </c>
      <c r="N40" s="132">
        <v>660</v>
      </c>
      <c r="O40" s="132">
        <v>658</v>
      </c>
      <c r="P40" s="132">
        <v>642</v>
      </c>
    </row>
    <row r="41" spans="1:16" ht="14.25">
      <c r="A41" s="550"/>
      <c r="B41" s="290"/>
      <c r="C41" s="119" t="s">
        <v>441</v>
      </c>
      <c r="D41" s="132">
        <f t="shared" si="5"/>
        <v>1332.0833333333333</v>
      </c>
      <c r="E41" s="132">
        <v>1379</v>
      </c>
      <c r="F41" s="132">
        <v>1387</v>
      </c>
      <c r="G41" s="132">
        <v>1392</v>
      </c>
      <c r="H41" s="132">
        <v>1321</v>
      </c>
      <c r="I41" s="132">
        <v>1328</v>
      </c>
      <c r="J41" s="132">
        <v>1323</v>
      </c>
      <c r="K41" s="132">
        <v>1318</v>
      </c>
      <c r="L41" s="132">
        <v>1311</v>
      </c>
      <c r="M41" s="132">
        <v>1304</v>
      </c>
      <c r="N41" s="132">
        <v>1309</v>
      </c>
      <c r="O41" s="132">
        <v>1309</v>
      </c>
      <c r="P41" s="132">
        <v>1304</v>
      </c>
    </row>
    <row r="42" spans="1:16" ht="14.25">
      <c r="A42" s="550"/>
      <c r="B42" s="290"/>
      <c r="C42" s="119" t="s">
        <v>442</v>
      </c>
      <c r="D42" s="132">
        <f t="shared" si="5"/>
        <v>1557</v>
      </c>
      <c r="E42" s="132">
        <v>1529</v>
      </c>
      <c r="F42" s="132">
        <v>1183</v>
      </c>
      <c r="G42" s="132">
        <v>1524</v>
      </c>
      <c r="H42" s="132">
        <v>1587</v>
      </c>
      <c r="I42" s="132">
        <v>1663</v>
      </c>
      <c r="J42" s="132">
        <v>1672</v>
      </c>
      <c r="K42" s="132">
        <v>1685</v>
      </c>
      <c r="L42" s="132">
        <v>1676</v>
      </c>
      <c r="M42" s="132">
        <v>1584</v>
      </c>
      <c r="N42" s="132">
        <v>1508</v>
      </c>
      <c r="O42" s="132">
        <v>1564</v>
      </c>
      <c r="P42" s="132">
        <v>1509</v>
      </c>
    </row>
    <row r="43" spans="1:16" ht="14.25">
      <c r="A43" s="550"/>
      <c r="B43" s="290"/>
      <c r="C43" s="119" t="s">
        <v>218</v>
      </c>
      <c r="D43" s="132">
        <f t="shared" si="5"/>
        <v>1363</v>
      </c>
      <c r="E43" s="132">
        <v>1312</v>
      </c>
      <c r="F43" s="132">
        <v>1304</v>
      </c>
      <c r="G43" s="132">
        <v>1311</v>
      </c>
      <c r="H43" s="132">
        <v>1351</v>
      </c>
      <c r="I43" s="132">
        <v>1346</v>
      </c>
      <c r="J43" s="132">
        <v>1369</v>
      </c>
      <c r="K43" s="132">
        <v>1373</v>
      </c>
      <c r="L43" s="132">
        <v>1376</v>
      </c>
      <c r="M43" s="132">
        <v>1380</v>
      </c>
      <c r="N43" s="132">
        <v>1398</v>
      </c>
      <c r="O43" s="132">
        <v>1416</v>
      </c>
      <c r="P43" s="132">
        <v>1420</v>
      </c>
    </row>
    <row r="44" spans="1:16" ht="14.25">
      <c r="A44" s="550"/>
      <c r="B44" s="290"/>
      <c r="C44" s="119" t="s">
        <v>243</v>
      </c>
      <c r="D44" s="132">
        <f t="shared" si="5"/>
        <v>13878.833333333334</v>
      </c>
      <c r="E44" s="132">
        <v>13410</v>
      </c>
      <c r="F44" s="132">
        <v>13344</v>
      </c>
      <c r="G44" s="132">
        <v>13283</v>
      </c>
      <c r="H44" s="132">
        <v>14277</v>
      </c>
      <c r="I44" s="132">
        <v>14254</v>
      </c>
      <c r="J44" s="132">
        <v>14277</v>
      </c>
      <c r="K44" s="132">
        <v>13997</v>
      </c>
      <c r="L44" s="132">
        <v>14011</v>
      </c>
      <c r="M44" s="132">
        <v>14036</v>
      </c>
      <c r="N44" s="132">
        <v>14044</v>
      </c>
      <c r="O44" s="132">
        <v>13845</v>
      </c>
      <c r="P44" s="132">
        <v>13768</v>
      </c>
    </row>
    <row r="45" spans="1:16" ht="14.25">
      <c r="A45" s="550"/>
      <c r="B45" s="290"/>
      <c r="C45" s="119" t="s">
        <v>244</v>
      </c>
      <c r="D45" s="132">
        <f t="shared" si="5"/>
        <v>1391</v>
      </c>
      <c r="E45" s="132">
        <v>917</v>
      </c>
      <c r="F45" s="132">
        <v>921</v>
      </c>
      <c r="G45" s="132">
        <v>940</v>
      </c>
      <c r="H45" s="132">
        <v>1532</v>
      </c>
      <c r="I45" s="132">
        <v>1532</v>
      </c>
      <c r="J45" s="132">
        <v>1543</v>
      </c>
      <c r="K45" s="132">
        <v>1534</v>
      </c>
      <c r="L45" s="132">
        <v>1509</v>
      </c>
      <c r="M45" s="132">
        <v>1574</v>
      </c>
      <c r="N45" s="132">
        <v>1557</v>
      </c>
      <c r="O45" s="132">
        <v>1565</v>
      </c>
      <c r="P45" s="132">
        <v>1568</v>
      </c>
    </row>
    <row r="46" spans="1:16" ht="14.25">
      <c r="A46" s="550"/>
      <c r="B46" s="290"/>
      <c r="C46" s="119" t="s">
        <v>102</v>
      </c>
      <c r="D46" s="132">
        <f t="shared" si="5"/>
        <v>4655.833333333333</v>
      </c>
      <c r="E46" s="132">
        <v>5114</v>
      </c>
      <c r="F46" s="132">
        <v>5105</v>
      </c>
      <c r="G46" s="132">
        <v>5052</v>
      </c>
      <c r="H46" s="132">
        <v>4551</v>
      </c>
      <c r="I46" s="132">
        <v>4533</v>
      </c>
      <c r="J46" s="132">
        <v>4507</v>
      </c>
      <c r="K46" s="132">
        <v>4503</v>
      </c>
      <c r="L46" s="132">
        <v>4508</v>
      </c>
      <c r="M46" s="132">
        <v>4530</v>
      </c>
      <c r="N46" s="132">
        <v>4478</v>
      </c>
      <c r="O46" s="132">
        <v>4491</v>
      </c>
      <c r="P46" s="132">
        <v>4498</v>
      </c>
    </row>
    <row r="47" spans="1:16" ht="14.25" customHeight="1">
      <c r="A47" s="550"/>
      <c r="B47" s="539" t="s">
        <v>164</v>
      </c>
      <c r="C47" s="540"/>
      <c r="D47" s="132">
        <f t="shared" si="5"/>
        <v>11045.583333333334</v>
      </c>
      <c r="E47" s="132">
        <v>9627</v>
      </c>
      <c r="F47" s="132">
        <v>9418</v>
      </c>
      <c r="G47" s="132">
        <v>9676</v>
      </c>
      <c r="H47" s="132">
        <v>11928</v>
      </c>
      <c r="I47" s="132">
        <v>11807</v>
      </c>
      <c r="J47" s="132">
        <v>11733</v>
      </c>
      <c r="K47" s="132">
        <v>11625</v>
      </c>
      <c r="L47" s="132">
        <v>11508</v>
      </c>
      <c r="M47" s="132">
        <v>11401</v>
      </c>
      <c r="N47" s="132">
        <v>11348</v>
      </c>
      <c r="O47" s="132">
        <v>11238</v>
      </c>
      <c r="P47" s="132">
        <v>11238</v>
      </c>
    </row>
    <row r="48" spans="1:16" ht="14.25" customHeight="1">
      <c r="A48" s="550"/>
      <c r="B48" s="539" t="s">
        <v>334</v>
      </c>
      <c r="C48" s="540"/>
      <c r="D48" s="132">
        <f t="shared" si="5"/>
        <v>3452</v>
      </c>
      <c r="E48" s="132">
        <v>3120</v>
      </c>
      <c r="F48" s="132">
        <v>3103</v>
      </c>
      <c r="G48" s="132">
        <v>3098</v>
      </c>
      <c r="H48" s="132">
        <v>3681</v>
      </c>
      <c r="I48" s="132">
        <v>3680</v>
      </c>
      <c r="J48" s="132">
        <v>3638</v>
      </c>
      <c r="K48" s="132">
        <v>3616</v>
      </c>
      <c r="L48" s="132">
        <v>3498</v>
      </c>
      <c r="M48" s="132">
        <v>3481</v>
      </c>
      <c r="N48" s="132">
        <v>3484</v>
      </c>
      <c r="O48" s="132">
        <v>3499</v>
      </c>
      <c r="P48" s="132">
        <v>3526</v>
      </c>
    </row>
    <row r="49" spans="1:16" ht="14.25" customHeight="1">
      <c r="A49" s="550"/>
      <c r="B49" s="539" t="s">
        <v>335</v>
      </c>
      <c r="C49" s="540"/>
      <c r="D49" s="132">
        <f t="shared" si="5"/>
        <v>15808.666666666666</v>
      </c>
      <c r="E49" s="132">
        <v>15137</v>
      </c>
      <c r="F49" s="132">
        <v>15029</v>
      </c>
      <c r="G49" s="132">
        <v>14922</v>
      </c>
      <c r="H49" s="132">
        <v>16058</v>
      </c>
      <c r="I49" s="132">
        <v>16171</v>
      </c>
      <c r="J49" s="132">
        <v>16081</v>
      </c>
      <c r="K49" s="132">
        <v>16045</v>
      </c>
      <c r="L49" s="132">
        <v>16035</v>
      </c>
      <c r="M49" s="132">
        <v>15997</v>
      </c>
      <c r="N49" s="132">
        <v>16048</v>
      </c>
      <c r="O49" s="132">
        <v>16056</v>
      </c>
      <c r="P49" s="132">
        <v>16125</v>
      </c>
    </row>
    <row r="50" spans="1:16" ht="14.25" customHeight="1">
      <c r="A50" s="550"/>
      <c r="B50" s="539" t="s">
        <v>440</v>
      </c>
      <c r="C50" s="540"/>
      <c r="D50" s="132">
        <v>1267</v>
      </c>
      <c r="E50" s="132">
        <v>1132</v>
      </c>
      <c r="F50" s="132">
        <v>1128</v>
      </c>
      <c r="G50" s="132">
        <v>1128</v>
      </c>
      <c r="H50" s="132">
        <v>1314</v>
      </c>
      <c r="I50" s="132">
        <v>1321</v>
      </c>
      <c r="J50" s="132">
        <v>1311</v>
      </c>
      <c r="K50" s="132">
        <v>1302</v>
      </c>
      <c r="L50" s="132">
        <v>1312</v>
      </c>
      <c r="M50" s="132">
        <v>1314</v>
      </c>
      <c r="N50" s="132">
        <v>1311</v>
      </c>
      <c r="O50" s="132">
        <v>1311</v>
      </c>
      <c r="P50" s="132">
        <v>1312</v>
      </c>
    </row>
    <row r="51" spans="1:16" ht="14.25" customHeight="1">
      <c r="A51" s="550"/>
      <c r="B51" s="539" t="s">
        <v>147</v>
      </c>
      <c r="C51" s="540"/>
      <c r="D51" s="132">
        <v>19600</v>
      </c>
      <c r="E51" s="132">
        <f>SUM(E52:E55)</f>
        <v>17547</v>
      </c>
      <c r="F51" s="132">
        <f aca="true" t="shared" si="6" ref="F51:O51">SUM(F52:F55)</f>
        <v>17400</v>
      </c>
      <c r="G51" s="132">
        <f t="shared" si="6"/>
        <v>16299</v>
      </c>
      <c r="H51" s="132">
        <f t="shared" si="6"/>
        <v>20509</v>
      </c>
      <c r="I51" s="132">
        <f t="shared" si="6"/>
        <v>20532</v>
      </c>
      <c r="J51" s="132">
        <f t="shared" si="6"/>
        <v>20600</v>
      </c>
      <c r="K51" s="132">
        <f t="shared" si="6"/>
        <v>20656</v>
      </c>
      <c r="L51" s="132">
        <f t="shared" si="6"/>
        <v>20640</v>
      </c>
      <c r="M51" s="132">
        <f t="shared" si="6"/>
        <v>20597</v>
      </c>
      <c r="N51" s="132">
        <f t="shared" si="6"/>
        <v>20348</v>
      </c>
      <c r="O51" s="132">
        <f t="shared" si="6"/>
        <v>20372</v>
      </c>
      <c r="P51" s="132">
        <f>SUM(P52:P55)</f>
        <v>19706</v>
      </c>
    </row>
    <row r="52" spans="1:16" ht="14.25">
      <c r="A52" s="550"/>
      <c r="B52" s="290"/>
      <c r="C52" s="119" t="s">
        <v>462</v>
      </c>
      <c r="D52" s="132">
        <f>AVERAGE(E52:P52)</f>
        <v>2614.0833333333335</v>
      </c>
      <c r="E52" s="132">
        <v>2468</v>
      </c>
      <c r="F52" s="132">
        <v>2367</v>
      </c>
      <c r="G52" s="132">
        <v>2371</v>
      </c>
      <c r="H52" s="132">
        <v>2632</v>
      </c>
      <c r="I52" s="132">
        <v>2648</v>
      </c>
      <c r="J52" s="132">
        <v>2695</v>
      </c>
      <c r="K52" s="132">
        <v>2711</v>
      </c>
      <c r="L52" s="132">
        <v>2722</v>
      </c>
      <c r="M52" s="132">
        <v>2744</v>
      </c>
      <c r="N52" s="132">
        <v>2698</v>
      </c>
      <c r="O52" s="132">
        <v>2666</v>
      </c>
      <c r="P52" s="132">
        <v>2647</v>
      </c>
    </row>
    <row r="53" spans="1:16" ht="14.25">
      <c r="A53" s="550"/>
      <c r="B53" s="290"/>
      <c r="C53" s="119" t="s">
        <v>245</v>
      </c>
      <c r="D53" s="132">
        <f>AVERAGE(E53:P53)</f>
        <v>2322.3333333333335</v>
      </c>
      <c r="E53" s="132">
        <v>1990</v>
      </c>
      <c r="F53" s="132">
        <v>1979</v>
      </c>
      <c r="G53" s="132">
        <v>1835</v>
      </c>
      <c r="H53" s="132">
        <v>2428</v>
      </c>
      <c r="I53" s="132">
        <v>2492</v>
      </c>
      <c r="J53" s="132">
        <v>2481</v>
      </c>
      <c r="K53" s="132">
        <v>2447</v>
      </c>
      <c r="L53" s="132">
        <v>2461</v>
      </c>
      <c r="M53" s="132">
        <v>2400</v>
      </c>
      <c r="N53" s="132">
        <v>2445</v>
      </c>
      <c r="O53" s="132">
        <v>2454</v>
      </c>
      <c r="P53" s="132">
        <v>2456</v>
      </c>
    </row>
    <row r="54" spans="1:16" ht="14.25">
      <c r="A54" s="550"/>
      <c r="B54" s="290"/>
      <c r="C54" s="119" t="s">
        <v>246</v>
      </c>
      <c r="D54" s="132">
        <f>AVERAGE(E54:P54)</f>
        <v>6969</v>
      </c>
      <c r="E54" s="132">
        <v>7437</v>
      </c>
      <c r="F54" s="132">
        <v>7437</v>
      </c>
      <c r="G54" s="132">
        <v>6331</v>
      </c>
      <c r="H54" s="132">
        <v>6923</v>
      </c>
      <c r="I54" s="132">
        <v>6924</v>
      </c>
      <c r="J54" s="132">
        <v>6920</v>
      </c>
      <c r="K54" s="132">
        <v>6922</v>
      </c>
      <c r="L54" s="132">
        <v>6925</v>
      </c>
      <c r="M54" s="132">
        <v>6925</v>
      </c>
      <c r="N54" s="132">
        <v>6923</v>
      </c>
      <c r="O54" s="132">
        <v>6982</v>
      </c>
      <c r="P54" s="132">
        <v>6979</v>
      </c>
    </row>
    <row r="55" spans="1:16" ht="14.25">
      <c r="A55" s="550"/>
      <c r="B55" s="290"/>
      <c r="C55" s="119" t="s">
        <v>247</v>
      </c>
      <c r="D55" s="132">
        <f>AVERAGE(E55:P55)</f>
        <v>7695.083333333333</v>
      </c>
      <c r="E55" s="132">
        <v>5652</v>
      </c>
      <c r="F55" s="132">
        <v>5617</v>
      </c>
      <c r="G55" s="132">
        <v>5762</v>
      </c>
      <c r="H55" s="132">
        <v>8526</v>
      </c>
      <c r="I55" s="132">
        <v>8468</v>
      </c>
      <c r="J55" s="132">
        <v>8504</v>
      </c>
      <c r="K55" s="132">
        <v>8576</v>
      </c>
      <c r="L55" s="132">
        <v>8532</v>
      </c>
      <c r="M55" s="132">
        <v>8528</v>
      </c>
      <c r="N55" s="132">
        <v>8282</v>
      </c>
      <c r="O55" s="132">
        <v>8270</v>
      </c>
      <c r="P55" s="132">
        <v>7624</v>
      </c>
    </row>
    <row r="56" spans="1:16" ht="14.25">
      <c r="A56" s="290"/>
      <c r="B56" s="290"/>
      <c r="C56" s="291"/>
      <c r="D56" s="132"/>
      <c r="E56" s="132"/>
      <c r="F56" s="132"/>
      <c r="G56" s="132"/>
      <c r="H56" s="132"/>
      <c r="I56" s="132"/>
      <c r="J56" s="132"/>
      <c r="K56" s="132"/>
      <c r="L56" s="132"/>
      <c r="M56" s="132"/>
      <c r="N56" s="132"/>
      <c r="O56" s="132"/>
      <c r="P56" s="132"/>
    </row>
    <row r="57" spans="1:16" ht="14.25" customHeight="1">
      <c r="A57" s="550" t="s">
        <v>12</v>
      </c>
      <c r="B57" s="539" t="s">
        <v>238</v>
      </c>
      <c r="C57" s="540"/>
      <c r="D57" s="132">
        <v>52956</v>
      </c>
      <c r="E57" s="132">
        <v>53667</v>
      </c>
      <c r="F57" s="132">
        <v>52609</v>
      </c>
      <c r="G57" s="132">
        <v>51959</v>
      </c>
      <c r="H57" s="132">
        <v>53857</v>
      </c>
      <c r="I57" s="132">
        <v>53533</v>
      </c>
      <c r="J57" s="132">
        <v>53879</v>
      </c>
      <c r="K57" s="132">
        <v>53519</v>
      </c>
      <c r="L57" s="132">
        <v>53480</v>
      </c>
      <c r="M57" s="132">
        <v>52742</v>
      </c>
      <c r="N57" s="132">
        <v>52543</v>
      </c>
      <c r="O57" s="132">
        <v>52279</v>
      </c>
      <c r="P57" s="132">
        <v>51412</v>
      </c>
    </row>
    <row r="58" spans="1:16" s="289" customFormat="1" ht="14.25" customHeight="1">
      <c r="A58" s="550"/>
      <c r="B58" s="542" t="s">
        <v>239</v>
      </c>
      <c r="C58" s="543"/>
      <c r="D58" s="298">
        <f>AVERAGE(E58:P58)</f>
        <v>55963.833333333336</v>
      </c>
      <c r="E58" s="298">
        <f>SUM(E60,E76)</f>
        <v>51026</v>
      </c>
      <c r="F58" s="298">
        <f aca="true" t="shared" si="7" ref="F58:P58">SUM(F60,F76)</f>
        <v>50777</v>
      </c>
      <c r="G58" s="298">
        <f t="shared" si="7"/>
        <v>52088</v>
      </c>
      <c r="H58" s="298">
        <f t="shared" si="7"/>
        <v>57280</v>
      </c>
      <c r="I58" s="298">
        <f t="shared" si="7"/>
        <v>57366</v>
      </c>
      <c r="J58" s="298">
        <f t="shared" si="7"/>
        <v>57547</v>
      </c>
      <c r="K58" s="298">
        <f t="shared" si="7"/>
        <v>57783</v>
      </c>
      <c r="L58" s="298">
        <f t="shared" si="7"/>
        <v>57488</v>
      </c>
      <c r="M58" s="298">
        <f t="shared" si="7"/>
        <v>57533</v>
      </c>
      <c r="N58" s="298">
        <f t="shared" si="7"/>
        <v>57782</v>
      </c>
      <c r="O58" s="298">
        <f t="shared" si="7"/>
        <v>57968</v>
      </c>
      <c r="P58" s="298">
        <f t="shared" si="7"/>
        <v>56928</v>
      </c>
    </row>
    <row r="59" spans="1:16" ht="14.25">
      <c r="A59" s="550"/>
      <c r="B59" s="290"/>
      <c r="C59" s="291"/>
      <c r="D59" s="132"/>
      <c r="E59" s="132"/>
      <c r="F59" s="132"/>
      <c r="G59" s="132"/>
      <c r="H59" s="132"/>
      <c r="I59" s="132"/>
      <c r="J59" s="132"/>
      <c r="K59" s="132"/>
      <c r="L59" s="132"/>
      <c r="M59" s="132"/>
      <c r="N59" s="132"/>
      <c r="O59" s="132"/>
      <c r="P59" s="132"/>
    </row>
    <row r="60" spans="1:16" ht="14.25" customHeight="1">
      <c r="A60" s="550"/>
      <c r="B60" s="539" t="s">
        <v>240</v>
      </c>
      <c r="C60" s="540"/>
      <c r="D60" s="132">
        <f>AVERAGE(E60:P60)</f>
        <v>37440.083333333336</v>
      </c>
      <c r="E60" s="132">
        <v>36720</v>
      </c>
      <c r="F60" s="132">
        <v>36520</v>
      </c>
      <c r="G60" s="132">
        <v>36686</v>
      </c>
      <c r="H60" s="132">
        <v>37628</v>
      </c>
      <c r="I60" s="132">
        <v>37644</v>
      </c>
      <c r="J60" s="132">
        <v>37777</v>
      </c>
      <c r="K60" s="132">
        <v>37976</v>
      </c>
      <c r="L60" s="132">
        <v>37753</v>
      </c>
      <c r="M60" s="132">
        <v>37822</v>
      </c>
      <c r="N60" s="132">
        <v>37655</v>
      </c>
      <c r="O60" s="132">
        <v>37680</v>
      </c>
      <c r="P60" s="132">
        <v>37420</v>
      </c>
    </row>
    <row r="61" spans="1:16" ht="14.25" customHeight="1">
      <c r="A61" s="550"/>
      <c r="B61" s="539" t="s">
        <v>143</v>
      </c>
      <c r="C61" s="540"/>
      <c r="D61" s="132">
        <f>AVERAGE(E61:P61)</f>
        <v>1545.3333333333333</v>
      </c>
      <c r="E61" s="132">
        <v>1082</v>
      </c>
      <c r="F61" s="132">
        <v>1041</v>
      </c>
      <c r="G61" s="132">
        <v>939</v>
      </c>
      <c r="H61" s="132">
        <v>1700</v>
      </c>
      <c r="I61" s="132">
        <v>1643</v>
      </c>
      <c r="J61" s="132">
        <v>1667</v>
      </c>
      <c r="K61" s="132">
        <v>1702</v>
      </c>
      <c r="L61" s="132">
        <v>1734</v>
      </c>
      <c r="M61" s="132">
        <v>1736</v>
      </c>
      <c r="N61" s="132">
        <v>1759</v>
      </c>
      <c r="O61" s="132">
        <v>1771</v>
      </c>
      <c r="P61" s="132">
        <v>1770</v>
      </c>
    </row>
    <row r="62" spans="1:16" ht="14.25" customHeight="1">
      <c r="A62" s="550"/>
      <c r="B62" s="539" t="s">
        <v>92</v>
      </c>
      <c r="C62" s="540"/>
      <c r="D62" s="132">
        <f>AVERAGE(E62:P62)</f>
        <v>23532</v>
      </c>
      <c r="E62" s="132">
        <f>SUM(E63:E71)</f>
        <v>24555</v>
      </c>
      <c r="F62" s="132">
        <f aca="true" t="shared" si="8" ref="F62:P62">SUM(F63:F71)</f>
        <v>24397</v>
      </c>
      <c r="G62" s="132">
        <f t="shared" si="8"/>
        <v>24619</v>
      </c>
      <c r="H62" s="132">
        <f t="shared" si="8"/>
        <v>23096</v>
      </c>
      <c r="I62" s="132">
        <f t="shared" si="8"/>
        <v>23025</v>
      </c>
      <c r="J62" s="132">
        <f t="shared" si="8"/>
        <v>23088</v>
      </c>
      <c r="K62" s="132">
        <f t="shared" si="8"/>
        <v>23299</v>
      </c>
      <c r="L62" s="132">
        <f t="shared" si="8"/>
        <v>23118</v>
      </c>
      <c r="M62" s="132">
        <f t="shared" si="8"/>
        <v>23290</v>
      </c>
      <c r="N62" s="132">
        <f t="shared" si="8"/>
        <v>23269</v>
      </c>
      <c r="O62" s="132">
        <f t="shared" si="8"/>
        <v>23364</v>
      </c>
      <c r="P62" s="132">
        <f t="shared" si="8"/>
        <v>23264</v>
      </c>
    </row>
    <row r="63" spans="1:16" ht="14.25">
      <c r="A63" s="550"/>
      <c r="B63" s="290"/>
      <c r="C63" s="119" t="s">
        <v>241</v>
      </c>
      <c r="D63" s="132">
        <f aca="true" t="shared" si="9" ref="D63:D75">AVERAGE(E63:P63)</f>
        <v>1764.3333333333333</v>
      </c>
      <c r="E63" s="132">
        <v>1975</v>
      </c>
      <c r="F63" s="132">
        <v>1930</v>
      </c>
      <c r="G63" s="132">
        <v>1992</v>
      </c>
      <c r="H63" s="132">
        <v>1679</v>
      </c>
      <c r="I63" s="132">
        <v>1661</v>
      </c>
      <c r="J63" s="132">
        <v>1672</v>
      </c>
      <c r="K63" s="132">
        <v>1755</v>
      </c>
      <c r="L63" s="132">
        <v>1733</v>
      </c>
      <c r="M63" s="132">
        <v>1719</v>
      </c>
      <c r="N63" s="132">
        <v>1685</v>
      </c>
      <c r="O63" s="132">
        <v>1684</v>
      </c>
      <c r="P63" s="132">
        <v>1687</v>
      </c>
    </row>
    <row r="64" spans="1:16" ht="14.25">
      <c r="A64" s="550"/>
      <c r="B64" s="290"/>
      <c r="C64" s="119" t="s">
        <v>242</v>
      </c>
      <c r="D64" s="132">
        <f t="shared" si="9"/>
        <v>8739.583333333334</v>
      </c>
      <c r="E64" s="132">
        <v>9860</v>
      </c>
      <c r="F64" s="132">
        <v>9848</v>
      </c>
      <c r="G64" s="132">
        <v>9780</v>
      </c>
      <c r="H64" s="132">
        <v>8565</v>
      </c>
      <c r="I64" s="132">
        <v>8498</v>
      </c>
      <c r="J64" s="132">
        <v>8444</v>
      </c>
      <c r="K64" s="132">
        <v>8419</v>
      </c>
      <c r="L64" s="132">
        <v>8330</v>
      </c>
      <c r="M64" s="132">
        <v>8212</v>
      </c>
      <c r="N64" s="132">
        <v>8182</v>
      </c>
      <c r="O64" s="132">
        <v>8347</v>
      </c>
      <c r="P64" s="132">
        <v>8390</v>
      </c>
    </row>
    <row r="65" spans="1:16" ht="14.25">
      <c r="A65" s="550"/>
      <c r="B65" s="290"/>
      <c r="C65" s="119" t="s">
        <v>443</v>
      </c>
      <c r="D65" s="132">
        <f t="shared" si="9"/>
        <v>3431.4166666666665</v>
      </c>
      <c r="E65" s="132">
        <v>3115</v>
      </c>
      <c r="F65" s="132">
        <v>3150</v>
      </c>
      <c r="G65" s="132">
        <v>3193</v>
      </c>
      <c r="H65" s="132">
        <v>3579</v>
      </c>
      <c r="I65" s="132">
        <v>3567</v>
      </c>
      <c r="J65" s="132">
        <v>3567</v>
      </c>
      <c r="K65" s="132">
        <v>3563</v>
      </c>
      <c r="L65" s="132">
        <v>3484</v>
      </c>
      <c r="M65" s="132">
        <v>3472</v>
      </c>
      <c r="N65" s="132">
        <v>3502</v>
      </c>
      <c r="O65" s="132">
        <v>3501</v>
      </c>
      <c r="P65" s="132">
        <v>3484</v>
      </c>
    </row>
    <row r="66" spans="1:16" ht="14.25">
      <c r="A66" s="550"/>
      <c r="B66" s="290"/>
      <c r="C66" s="119" t="s">
        <v>441</v>
      </c>
      <c r="D66" s="132">
        <v>363</v>
      </c>
      <c r="E66" s="132">
        <v>370</v>
      </c>
      <c r="F66" s="132">
        <v>381</v>
      </c>
      <c r="G66" s="132">
        <v>388</v>
      </c>
      <c r="H66" s="132">
        <v>361</v>
      </c>
      <c r="I66" s="132">
        <v>359</v>
      </c>
      <c r="J66" s="132">
        <v>359</v>
      </c>
      <c r="K66" s="132">
        <v>359</v>
      </c>
      <c r="L66" s="132">
        <v>359</v>
      </c>
      <c r="M66" s="132">
        <v>358</v>
      </c>
      <c r="N66" s="132">
        <v>353</v>
      </c>
      <c r="O66" s="132">
        <v>353</v>
      </c>
      <c r="P66" s="132">
        <v>349</v>
      </c>
    </row>
    <row r="67" spans="1:16" ht="14.25">
      <c r="A67" s="550"/>
      <c r="B67" s="290"/>
      <c r="C67" s="119" t="s">
        <v>442</v>
      </c>
      <c r="D67" s="132">
        <f t="shared" si="9"/>
        <v>1005.75</v>
      </c>
      <c r="E67" s="132">
        <v>1160</v>
      </c>
      <c r="F67" s="132">
        <v>1076</v>
      </c>
      <c r="G67" s="132">
        <v>1153</v>
      </c>
      <c r="H67" s="132">
        <v>926</v>
      </c>
      <c r="I67" s="132">
        <v>933</v>
      </c>
      <c r="J67" s="132">
        <v>949</v>
      </c>
      <c r="K67" s="132">
        <v>952</v>
      </c>
      <c r="L67" s="132">
        <v>931</v>
      </c>
      <c r="M67" s="132">
        <v>958</v>
      </c>
      <c r="N67" s="132">
        <v>1053</v>
      </c>
      <c r="O67" s="132">
        <v>1055</v>
      </c>
      <c r="P67" s="132">
        <v>923</v>
      </c>
    </row>
    <row r="68" spans="1:16" ht="14.25">
      <c r="A68" s="550"/>
      <c r="B68" s="290"/>
      <c r="C68" s="119" t="s">
        <v>218</v>
      </c>
      <c r="D68" s="132">
        <f t="shared" si="9"/>
        <v>430.5</v>
      </c>
      <c r="E68" s="132">
        <v>427</v>
      </c>
      <c r="F68" s="132">
        <v>423</v>
      </c>
      <c r="G68" s="132">
        <v>421</v>
      </c>
      <c r="H68" s="132">
        <v>416</v>
      </c>
      <c r="I68" s="132">
        <v>420</v>
      </c>
      <c r="J68" s="132">
        <v>417</v>
      </c>
      <c r="K68" s="132">
        <v>451</v>
      </c>
      <c r="L68" s="132">
        <v>432</v>
      </c>
      <c r="M68" s="132">
        <v>429</v>
      </c>
      <c r="N68" s="132">
        <v>436</v>
      </c>
      <c r="O68" s="132">
        <v>447</v>
      </c>
      <c r="P68" s="132">
        <v>447</v>
      </c>
    </row>
    <row r="69" spans="1:16" ht="14.25">
      <c r="A69" s="550"/>
      <c r="B69" s="290"/>
      <c r="C69" s="119" t="s">
        <v>243</v>
      </c>
      <c r="D69" s="132">
        <f t="shared" si="9"/>
        <v>1945.3333333333333</v>
      </c>
      <c r="E69" s="132">
        <v>1542</v>
      </c>
      <c r="F69" s="132">
        <v>1530</v>
      </c>
      <c r="G69" s="132">
        <v>1526</v>
      </c>
      <c r="H69" s="132">
        <v>2041</v>
      </c>
      <c r="I69" s="132">
        <v>2041</v>
      </c>
      <c r="J69" s="132">
        <v>2034</v>
      </c>
      <c r="K69" s="132">
        <v>2119</v>
      </c>
      <c r="L69" s="132">
        <v>2126</v>
      </c>
      <c r="M69" s="132">
        <v>2111</v>
      </c>
      <c r="N69" s="132">
        <v>2107</v>
      </c>
      <c r="O69" s="132">
        <v>2085</v>
      </c>
      <c r="P69" s="132">
        <v>2082</v>
      </c>
    </row>
    <row r="70" spans="1:16" ht="14.25">
      <c r="A70" s="550"/>
      <c r="B70" s="290"/>
      <c r="C70" s="119" t="s">
        <v>244</v>
      </c>
      <c r="D70" s="132">
        <f t="shared" si="9"/>
        <v>3832.6666666666665</v>
      </c>
      <c r="E70" s="132">
        <v>3334</v>
      </c>
      <c r="F70" s="132">
        <v>3311</v>
      </c>
      <c r="G70" s="132">
        <v>3428</v>
      </c>
      <c r="H70" s="132">
        <v>3738</v>
      </c>
      <c r="I70" s="132">
        <v>3762</v>
      </c>
      <c r="J70" s="132">
        <v>3878</v>
      </c>
      <c r="K70" s="132">
        <v>3919</v>
      </c>
      <c r="L70" s="132">
        <v>3964</v>
      </c>
      <c r="M70" s="132">
        <v>4237</v>
      </c>
      <c r="N70" s="132">
        <v>4188</v>
      </c>
      <c r="O70" s="132">
        <v>4111</v>
      </c>
      <c r="P70" s="132">
        <v>4122</v>
      </c>
    </row>
    <row r="71" spans="1:16" ht="14.25">
      <c r="A71" s="550"/>
      <c r="B71" s="290"/>
      <c r="C71" s="119" t="s">
        <v>102</v>
      </c>
      <c r="D71" s="132">
        <f t="shared" si="9"/>
        <v>2020</v>
      </c>
      <c r="E71" s="132">
        <v>2772</v>
      </c>
      <c r="F71" s="132">
        <v>2748</v>
      </c>
      <c r="G71" s="132">
        <v>2738</v>
      </c>
      <c r="H71" s="132">
        <v>1791</v>
      </c>
      <c r="I71" s="132">
        <v>1784</v>
      </c>
      <c r="J71" s="132">
        <v>1768</v>
      </c>
      <c r="K71" s="132">
        <v>1762</v>
      </c>
      <c r="L71" s="132">
        <v>1759</v>
      </c>
      <c r="M71" s="132">
        <v>1794</v>
      </c>
      <c r="N71" s="132">
        <v>1763</v>
      </c>
      <c r="O71" s="132">
        <v>1781</v>
      </c>
      <c r="P71" s="132">
        <v>1780</v>
      </c>
    </row>
    <row r="72" spans="1:16" ht="14.25" customHeight="1">
      <c r="A72" s="550"/>
      <c r="B72" s="539" t="s">
        <v>164</v>
      </c>
      <c r="C72" s="540"/>
      <c r="D72" s="132">
        <f t="shared" si="9"/>
        <v>5257.083333333333</v>
      </c>
      <c r="E72" s="132">
        <v>5449</v>
      </c>
      <c r="F72" s="132">
        <v>5482</v>
      </c>
      <c r="G72" s="132">
        <v>5582</v>
      </c>
      <c r="H72" s="132">
        <v>5122</v>
      </c>
      <c r="I72" s="132">
        <v>5226</v>
      </c>
      <c r="J72" s="132">
        <v>5214</v>
      </c>
      <c r="K72" s="132">
        <v>5195</v>
      </c>
      <c r="L72" s="132">
        <v>5250</v>
      </c>
      <c r="M72" s="132">
        <v>5155</v>
      </c>
      <c r="N72" s="132">
        <v>5112</v>
      </c>
      <c r="O72" s="132">
        <v>5118</v>
      </c>
      <c r="P72" s="132">
        <v>5180</v>
      </c>
    </row>
    <row r="73" spans="1:16" ht="14.25" customHeight="1">
      <c r="A73" s="550"/>
      <c r="B73" s="539" t="s">
        <v>334</v>
      </c>
      <c r="C73" s="540"/>
      <c r="D73" s="132">
        <f t="shared" si="9"/>
        <v>3761.5833333333335</v>
      </c>
      <c r="E73" s="132">
        <v>3644</v>
      </c>
      <c r="F73" s="132">
        <v>3603</v>
      </c>
      <c r="G73" s="132">
        <v>3551</v>
      </c>
      <c r="H73" s="132">
        <v>3866</v>
      </c>
      <c r="I73" s="132">
        <v>3831</v>
      </c>
      <c r="J73" s="132">
        <v>3880</v>
      </c>
      <c r="K73" s="132">
        <v>3884</v>
      </c>
      <c r="L73" s="132">
        <v>3831</v>
      </c>
      <c r="M73" s="132">
        <v>3859</v>
      </c>
      <c r="N73" s="132">
        <v>3801</v>
      </c>
      <c r="O73" s="132">
        <v>3731</v>
      </c>
      <c r="P73" s="132">
        <v>3658</v>
      </c>
    </row>
    <row r="74" spans="1:16" ht="14.25" customHeight="1">
      <c r="A74" s="550"/>
      <c r="B74" s="539" t="s">
        <v>335</v>
      </c>
      <c r="C74" s="540"/>
      <c r="D74" s="132">
        <f t="shared" si="9"/>
        <v>3142.4166666666665</v>
      </c>
      <c r="E74" s="132">
        <v>1841</v>
      </c>
      <c r="F74" s="132">
        <v>1849</v>
      </c>
      <c r="G74" s="132">
        <v>1848</v>
      </c>
      <c r="H74" s="132">
        <v>3632</v>
      </c>
      <c r="I74" s="132">
        <v>3704</v>
      </c>
      <c r="J74" s="132">
        <v>3698</v>
      </c>
      <c r="K74" s="132">
        <v>3669</v>
      </c>
      <c r="L74" s="132">
        <v>3598</v>
      </c>
      <c r="M74" s="132">
        <v>3554</v>
      </c>
      <c r="N74" s="132">
        <v>3490</v>
      </c>
      <c r="O74" s="132">
        <v>3471</v>
      </c>
      <c r="P74" s="132">
        <v>3355</v>
      </c>
    </row>
    <row r="75" spans="1:16" ht="14.25" customHeight="1">
      <c r="A75" s="550"/>
      <c r="B75" s="539" t="s">
        <v>440</v>
      </c>
      <c r="C75" s="540"/>
      <c r="D75" s="132">
        <f t="shared" si="9"/>
        <v>137.16666666666666</v>
      </c>
      <c r="E75" s="132">
        <v>133</v>
      </c>
      <c r="F75" s="132">
        <v>132</v>
      </c>
      <c r="G75" s="132">
        <v>131</v>
      </c>
      <c r="H75" s="132">
        <v>137</v>
      </c>
      <c r="I75" s="132">
        <v>138</v>
      </c>
      <c r="J75" s="132">
        <v>141</v>
      </c>
      <c r="K75" s="132">
        <v>141</v>
      </c>
      <c r="L75" s="132">
        <v>142</v>
      </c>
      <c r="M75" s="132">
        <v>140</v>
      </c>
      <c r="N75" s="132">
        <v>137</v>
      </c>
      <c r="O75" s="132">
        <v>137</v>
      </c>
      <c r="P75" s="132">
        <v>137</v>
      </c>
    </row>
    <row r="76" spans="1:16" ht="14.25" customHeight="1">
      <c r="A76" s="550"/>
      <c r="B76" s="539" t="s">
        <v>147</v>
      </c>
      <c r="C76" s="540"/>
      <c r="D76" s="132">
        <f>AVERAGE(E76:P76)</f>
        <v>18523.75</v>
      </c>
      <c r="E76" s="132">
        <f>SUM(E77:E80)</f>
        <v>14306</v>
      </c>
      <c r="F76" s="132">
        <f>SUM(F77:F80)</f>
        <v>14257</v>
      </c>
      <c r="G76" s="132">
        <f aca="true" t="shared" si="10" ref="G76:P76">SUM(G77:G80)</f>
        <v>15402</v>
      </c>
      <c r="H76" s="132">
        <f t="shared" si="10"/>
        <v>19652</v>
      </c>
      <c r="I76" s="132">
        <f t="shared" si="10"/>
        <v>19722</v>
      </c>
      <c r="J76" s="132">
        <f t="shared" si="10"/>
        <v>19770</v>
      </c>
      <c r="K76" s="132">
        <f t="shared" si="10"/>
        <v>19807</v>
      </c>
      <c r="L76" s="132">
        <f t="shared" si="10"/>
        <v>19735</v>
      </c>
      <c r="M76" s="132">
        <f t="shared" si="10"/>
        <v>19711</v>
      </c>
      <c r="N76" s="132">
        <f t="shared" si="10"/>
        <v>20127</v>
      </c>
      <c r="O76" s="132">
        <f t="shared" si="10"/>
        <v>20288</v>
      </c>
      <c r="P76" s="132">
        <f t="shared" si="10"/>
        <v>19508</v>
      </c>
    </row>
    <row r="77" spans="1:16" ht="14.25">
      <c r="A77" s="550"/>
      <c r="B77" s="290"/>
      <c r="C77" s="119" t="s">
        <v>462</v>
      </c>
      <c r="D77" s="132">
        <f>AVERAGE(E77:P77)</f>
        <v>4935.166666666667</v>
      </c>
      <c r="E77" s="132">
        <v>3715</v>
      </c>
      <c r="F77" s="132">
        <v>3681</v>
      </c>
      <c r="G77" s="132">
        <v>3632</v>
      </c>
      <c r="H77" s="132">
        <v>5203</v>
      </c>
      <c r="I77" s="132">
        <v>5186</v>
      </c>
      <c r="J77" s="132">
        <v>5254</v>
      </c>
      <c r="K77" s="132">
        <v>5292</v>
      </c>
      <c r="L77" s="132">
        <v>5312</v>
      </c>
      <c r="M77" s="132">
        <v>5325</v>
      </c>
      <c r="N77" s="132">
        <v>5492</v>
      </c>
      <c r="O77" s="132">
        <v>5674</v>
      </c>
      <c r="P77" s="132">
        <v>5456</v>
      </c>
    </row>
    <row r="78" spans="1:16" ht="14.25">
      <c r="A78" s="550"/>
      <c r="B78" s="290"/>
      <c r="C78" s="119" t="s">
        <v>245</v>
      </c>
      <c r="D78" s="132">
        <v>6332</v>
      </c>
      <c r="E78" s="132">
        <v>5629</v>
      </c>
      <c r="F78" s="132">
        <v>5605</v>
      </c>
      <c r="G78" s="132">
        <v>5502</v>
      </c>
      <c r="H78" s="132">
        <v>6539</v>
      </c>
      <c r="I78" s="132">
        <v>6607</v>
      </c>
      <c r="J78" s="132">
        <v>6605</v>
      </c>
      <c r="K78" s="132">
        <v>6598</v>
      </c>
      <c r="L78" s="132">
        <v>6548</v>
      </c>
      <c r="M78" s="132">
        <v>6570</v>
      </c>
      <c r="N78" s="132">
        <v>6562</v>
      </c>
      <c r="O78" s="132">
        <v>6617</v>
      </c>
      <c r="P78" s="132">
        <v>6593</v>
      </c>
    </row>
    <row r="79" spans="1:16" ht="14.25">
      <c r="A79" s="550"/>
      <c r="B79" s="290"/>
      <c r="C79" s="119" t="s">
        <v>246</v>
      </c>
      <c r="D79" s="132">
        <f>AVERAGE(E79:P79)</f>
        <v>3842.5</v>
      </c>
      <c r="E79" s="132">
        <v>2680</v>
      </c>
      <c r="F79" s="132">
        <v>2741</v>
      </c>
      <c r="G79" s="132">
        <v>2633</v>
      </c>
      <c r="H79" s="132">
        <v>4224</v>
      </c>
      <c r="I79" s="132">
        <v>4230</v>
      </c>
      <c r="J79" s="132">
        <v>4232</v>
      </c>
      <c r="K79" s="132">
        <v>4232</v>
      </c>
      <c r="L79" s="132">
        <v>4232</v>
      </c>
      <c r="M79" s="132">
        <v>4232</v>
      </c>
      <c r="N79" s="132">
        <v>4227</v>
      </c>
      <c r="O79" s="132">
        <v>4227</v>
      </c>
      <c r="P79" s="132">
        <v>4220</v>
      </c>
    </row>
    <row r="80" spans="1:16" ht="14.25">
      <c r="A80" s="550"/>
      <c r="B80" s="290"/>
      <c r="C80" s="119" t="s">
        <v>247</v>
      </c>
      <c r="D80" s="132">
        <f>AVERAGE(E80:P80)</f>
        <v>3414.8333333333335</v>
      </c>
      <c r="E80" s="132">
        <v>2282</v>
      </c>
      <c r="F80" s="132">
        <v>2230</v>
      </c>
      <c r="G80" s="132">
        <v>3635</v>
      </c>
      <c r="H80" s="132">
        <v>3686</v>
      </c>
      <c r="I80" s="132">
        <v>3699</v>
      </c>
      <c r="J80" s="132">
        <v>3679</v>
      </c>
      <c r="K80" s="132">
        <v>3685</v>
      </c>
      <c r="L80" s="132">
        <v>3643</v>
      </c>
      <c r="M80" s="132">
        <v>3584</v>
      </c>
      <c r="N80" s="132">
        <v>3846</v>
      </c>
      <c r="O80" s="132">
        <v>3770</v>
      </c>
      <c r="P80" s="132">
        <v>3239</v>
      </c>
    </row>
    <row r="81" spans="1:16" ht="14.25">
      <c r="A81" s="292"/>
      <c r="B81" s="292"/>
      <c r="C81" s="293"/>
      <c r="D81" s="133"/>
      <c r="E81" s="133"/>
      <c r="F81" s="133"/>
      <c r="G81" s="133"/>
      <c r="H81" s="133"/>
      <c r="I81" s="133"/>
      <c r="J81" s="133"/>
      <c r="K81" s="133"/>
      <c r="L81" s="133"/>
      <c r="M81" s="133"/>
      <c r="N81" s="133"/>
      <c r="O81" s="133"/>
      <c r="P81" s="133"/>
    </row>
    <row r="82" ht="14.25">
      <c r="A82" s="286" t="s">
        <v>250</v>
      </c>
    </row>
  </sheetData>
  <sheetProtection/>
  <mergeCells count="35">
    <mergeCell ref="B12:C12"/>
    <mergeCell ref="A5:C5"/>
    <mergeCell ref="B7:C7"/>
    <mergeCell ref="B8:C8"/>
    <mergeCell ref="A7:A30"/>
    <mergeCell ref="B22:C22"/>
    <mergeCell ref="A32:A55"/>
    <mergeCell ref="B32:C32"/>
    <mergeCell ref="B33:C33"/>
    <mergeCell ref="B35:C35"/>
    <mergeCell ref="B36:C36"/>
    <mergeCell ref="B37:C37"/>
    <mergeCell ref="B47:C47"/>
    <mergeCell ref="B48:C48"/>
    <mergeCell ref="B49:C49"/>
    <mergeCell ref="B50:C50"/>
    <mergeCell ref="A57:A80"/>
    <mergeCell ref="B57:C57"/>
    <mergeCell ref="B58:C58"/>
    <mergeCell ref="B60:C60"/>
    <mergeCell ref="B61:C61"/>
    <mergeCell ref="B62:C62"/>
    <mergeCell ref="B72:C72"/>
    <mergeCell ref="B76:C76"/>
    <mergeCell ref="B75:C75"/>
    <mergeCell ref="A3:P3"/>
    <mergeCell ref="B51:C51"/>
    <mergeCell ref="B73:C73"/>
    <mergeCell ref="B74:C74"/>
    <mergeCell ref="B26:C26"/>
    <mergeCell ref="B23:C23"/>
    <mergeCell ref="B24:C24"/>
    <mergeCell ref="B25:C25"/>
    <mergeCell ref="B10:C10"/>
    <mergeCell ref="B11:C11"/>
  </mergeCells>
  <printOptions horizontalCentered="1"/>
  <pageMargins left="0.5511811023622047" right="0.5511811023622047" top="0.5905511811023623" bottom="0.3937007874015748" header="0" footer="0"/>
  <pageSetup fitToHeight="1" fitToWidth="1" horizontalDpi="200" verticalDpi="200" orientation="landscape" paperSize="8" scale="7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O68"/>
  <sheetViews>
    <sheetView zoomScalePageLayoutView="0" workbookViewId="0" topLeftCell="A45">
      <selection activeCell="A1" sqref="A1"/>
    </sheetView>
  </sheetViews>
  <sheetFormatPr defaultColWidth="9.00390625" defaultRowHeight="13.5"/>
  <cols>
    <col min="1" max="1" width="4.375" style="286" customWidth="1"/>
    <col min="2" max="2" width="37.50390625" style="286" customWidth="1"/>
    <col min="3" max="15" width="12.50390625" style="286" customWidth="1"/>
    <col min="16" max="16384" width="9.00390625" style="286" customWidth="1"/>
  </cols>
  <sheetData>
    <row r="1" spans="1:15" s="285" customFormat="1" ht="13.5">
      <c r="A1" s="283" t="s">
        <v>264</v>
      </c>
      <c r="O1" s="284" t="s">
        <v>265</v>
      </c>
    </row>
    <row r="3" spans="1:15" ht="17.25">
      <c r="A3" s="544" t="s">
        <v>466</v>
      </c>
      <c r="B3" s="544"/>
      <c r="C3" s="544"/>
      <c r="D3" s="544"/>
      <c r="E3" s="544"/>
      <c r="F3" s="544"/>
      <c r="G3" s="544"/>
      <c r="H3" s="544"/>
      <c r="I3" s="544"/>
      <c r="J3" s="544"/>
      <c r="K3" s="544"/>
      <c r="L3" s="544"/>
      <c r="M3" s="544"/>
      <c r="N3" s="544"/>
      <c r="O3" s="544"/>
    </row>
    <row r="5" spans="1:15" ht="14.25" customHeight="1">
      <c r="A5" s="545" t="s">
        <v>266</v>
      </c>
      <c r="B5" s="545"/>
      <c r="C5" s="545"/>
      <c r="D5" s="545"/>
      <c r="E5" s="545"/>
      <c r="F5" s="545"/>
      <c r="G5" s="545"/>
      <c r="H5" s="545"/>
      <c r="I5" s="545"/>
      <c r="J5" s="545"/>
      <c r="K5" s="545"/>
      <c r="L5" s="545"/>
      <c r="M5" s="545"/>
      <c r="N5" s="545"/>
      <c r="O5" s="545"/>
    </row>
    <row r="6" spans="3:15" ht="15" thickBot="1">
      <c r="C6" s="115"/>
      <c r="O6" s="294" t="s">
        <v>236</v>
      </c>
    </row>
    <row r="7" spans="1:15" ht="21" customHeight="1">
      <c r="A7" s="547" t="s">
        <v>464</v>
      </c>
      <c r="B7" s="551"/>
      <c r="C7" s="116" t="s">
        <v>444</v>
      </c>
      <c r="D7" s="116" t="s">
        <v>445</v>
      </c>
      <c r="E7" s="116" t="s">
        <v>446</v>
      </c>
      <c r="F7" s="116" t="s">
        <v>447</v>
      </c>
      <c r="G7" s="116" t="s">
        <v>448</v>
      </c>
      <c r="H7" s="116" t="s">
        <v>449</v>
      </c>
      <c r="I7" s="116" t="s">
        <v>450</v>
      </c>
      <c r="J7" s="116" t="s">
        <v>451</v>
      </c>
      <c r="K7" s="116" t="s">
        <v>452</v>
      </c>
      <c r="L7" s="116" t="s">
        <v>453</v>
      </c>
      <c r="M7" s="116" t="s">
        <v>454</v>
      </c>
      <c r="N7" s="116" t="s">
        <v>455</v>
      </c>
      <c r="O7" s="117" t="s">
        <v>456</v>
      </c>
    </row>
    <row r="8" spans="1:15" ht="14.25">
      <c r="A8" s="287"/>
      <c r="B8" s="288"/>
      <c r="C8" s="118"/>
      <c r="D8" s="118"/>
      <c r="E8" s="118"/>
      <c r="F8" s="118"/>
      <c r="G8" s="118"/>
      <c r="H8" s="118"/>
      <c r="I8" s="118"/>
      <c r="J8" s="118"/>
      <c r="K8" s="118"/>
      <c r="L8" s="118"/>
      <c r="M8" s="118"/>
      <c r="N8" s="118"/>
      <c r="O8" s="118"/>
    </row>
    <row r="9" spans="1:15" ht="14.25" customHeight="1">
      <c r="A9" s="539" t="s">
        <v>238</v>
      </c>
      <c r="B9" s="540"/>
      <c r="C9" s="118">
        <f>AVERAGE(D9:O9)</f>
        <v>3152</v>
      </c>
      <c r="D9" s="118">
        <v>2983</v>
      </c>
      <c r="E9" s="118">
        <v>3151</v>
      </c>
      <c r="F9" s="118">
        <v>2843</v>
      </c>
      <c r="G9" s="118">
        <v>2931</v>
      </c>
      <c r="H9" s="118">
        <v>2791</v>
      </c>
      <c r="I9" s="118">
        <v>3059</v>
      </c>
      <c r="J9" s="118">
        <v>3333</v>
      </c>
      <c r="K9" s="118">
        <v>3396</v>
      </c>
      <c r="L9" s="118">
        <v>3809</v>
      </c>
      <c r="M9" s="118">
        <v>3024</v>
      </c>
      <c r="N9" s="118">
        <v>3044</v>
      </c>
      <c r="O9" s="118">
        <v>3460</v>
      </c>
    </row>
    <row r="10" spans="1:15" s="289" customFormat="1" ht="14.25">
      <c r="A10" s="542" t="s">
        <v>239</v>
      </c>
      <c r="B10" s="543"/>
      <c r="C10" s="269">
        <f>AVERAGE(D10:O10)</f>
        <v>3696.0833333333335</v>
      </c>
      <c r="D10" s="269">
        <v>2886</v>
      </c>
      <c r="E10" s="269">
        <v>3738</v>
      </c>
      <c r="F10" s="269">
        <v>3581</v>
      </c>
      <c r="G10" s="269">
        <v>4335</v>
      </c>
      <c r="H10" s="269">
        <v>4060</v>
      </c>
      <c r="I10" s="269">
        <v>4087</v>
      </c>
      <c r="J10" s="269">
        <v>3704</v>
      </c>
      <c r="K10" s="269">
        <v>3900</v>
      </c>
      <c r="L10" s="269">
        <v>3633</v>
      </c>
      <c r="M10" s="269">
        <v>3424</v>
      </c>
      <c r="N10" s="269">
        <v>3297</v>
      </c>
      <c r="O10" s="269">
        <v>3708</v>
      </c>
    </row>
    <row r="11" spans="1:15" ht="14.25">
      <c r="A11" s="290"/>
      <c r="B11" s="291"/>
      <c r="C11" s="118"/>
      <c r="D11" s="118"/>
      <c r="E11" s="118"/>
      <c r="F11" s="118"/>
      <c r="G11" s="118"/>
      <c r="H11" s="118"/>
      <c r="I11" s="118"/>
      <c r="J11" s="118"/>
      <c r="K11" s="118"/>
      <c r="L11" s="118"/>
      <c r="M11" s="118"/>
      <c r="N11" s="118"/>
      <c r="O11" s="118"/>
    </row>
    <row r="12" spans="1:15" ht="14.25">
      <c r="A12" s="539" t="s">
        <v>240</v>
      </c>
      <c r="B12" s="540"/>
      <c r="C12" s="118">
        <f aca="true" t="shared" si="0" ref="C12:C32">AVERAGE(D12:O12)</f>
        <v>3711.0833333333335</v>
      </c>
      <c r="D12" s="118">
        <v>2519</v>
      </c>
      <c r="E12" s="118">
        <v>3675</v>
      </c>
      <c r="F12" s="118">
        <v>3416</v>
      </c>
      <c r="G12" s="118">
        <v>4247</v>
      </c>
      <c r="H12" s="118">
        <v>4110</v>
      </c>
      <c r="I12" s="118">
        <v>4199</v>
      </c>
      <c r="J12" s="118">
        <v>3869</v>
      </c>
      <c r="K12" s="118">
        <v>4137</v>
      </c>
      <c r="L12" s="118">
        <v>3721</v>
      </c>
      <c r="M12" s="118">
        <v>3662</v>
      </c>
      <c r="N12" s="118">
        <v>3333</v>
      </c>
      <c r="O12" s="118">
        <v>3645</v>
      </c>
    </row>
    <row r="13" spans="1:15" ht="14.25">
      <c r="A13" s="539" t="s">
        <v>143</v>
      </c>
      <c r="B13" s="540"/>
      <c r="C13" s="118">
        <f t="shared" si="0"/>
        <v>4004.4166666666665</v>
      </c>
      <c r="D13" s="118">
        <v>4966</v>
      </c>
      <c r="E13" s="118">
        <v>4843</v>
      </c>
      <c r="F13" s="118">
        <v>4906</v>
      </c>
      <c r="G13" s="118">
        <v>3486</v>
      </c>
      <c r="H13" s="118">
        <v>3382</v>
      </c>
      <c r="I13" s="118">
        <v>4581</v>
      </c>
      <c r="J13" s="118">
        <v>3585</v>
      </c>
      <c r="K13" s="118">
        <v>3619</v>
      </c>
      <c r="L13" s="118">
        <v>3481</v>
      </c>
      <c r="M13" s="118">
        <v>3723</v>
      </c>
      <c r="N13" s="118">
        <v>3629</v>
      </c>
      <c r="O13" s="118">
        <v>3852</v>
      </c>
    </row>
    <row r="14" spans="1:15" ht="14.25">
      <c r="A14" s="539" t="s">
        <v>92</v>
      </c>
      <c r="B14" s="540"/>
      <c r="C14" s="118">
        <f t="shared" si="0"/>
        <v>3573.6666666666665</v>
      </c>
      <c r="D14" s="118">
        <v>2877</v>
      </c>
      <c r="E14" s="118">
        <v>2417</v>
      </c>
      <c r="F14" s="118">
        <v>2664</v>
      </c>
      <c r="G14" s="118">
        <v>4625</v>
      </c>
      <c r="H14" s="118">
        <v>4290</v>
      </c>
      <c r="I14" s="118">
        <v>4179</v>
      </c>
      <c r="J14" s="118">
        <v>4090</v>
      </c>
      <c r="K14" s="118">
        <v>4496</v>
      </c>
      <c r="L14" s="118">
        <v>3849</v>
      </c>
      <c r="M14" s="118">
        <v>3646</v>
      </c>
      <c r="N14" s="118">
        <v>2605</v>
      </c>
      <c r="O14" s="118">
        <v>3146</v>
      </c>
    </row>
    <row r="15" spans="1:15" ht="14.25">
      <c r="A15" s="290"/>
      <c r="B15" s="119" t="s">
        <v>241</v>
      </c>
      <c r="C15" s="118">
        <f t="shared" si="0"/>
        <v>2619.6666666666665</v>
      </c>
      <c r="D15" s="118">
        <v>2561</v>
      </c>
      <c r="E15" s="118">
        <v>2256</v>
      </c>
      <c r="F15" s="118">
        <v>2305</v>
      </c>
      <c r="G15" s="118">
        <v>2254</v>
      </c>
      <c r="H15" s="118">
        <v>2575</v>
      </c>
      <c r="I15" s="118">
        <v>2461</v>
      </c>
      <c r="J15" s="118">
        <v>2742</v>
      </c>
      <c r="K15" s="118">
        <v>2535</v>
      </c>
      <c r="L15" s="118">
        <v>1780</v>
      </c>
      <c r="M15" s="118">
        <v>4770</v>
      </c>
      <c r="N15" s="118">
        <v>2390</v>
      </c>
      <c r="O15" s="118">
        <v>2807</v>
      </c>
    </row>
    <row r="16" spans="1:15" ht="14.25">
      <c r="A16" s="290"/>
      <c r="B16" s="119" t="s">
        <v>242</v>
      </c>
      <c r="C16" s="118">
        <f>AVERAGE(E16:O16)</f>
        <v>3692.3636363636365</v>
      </c>
      <c r="D16" s="118">
        <v>0</v>
      </c>
      <c r="E16" s="118">
        <v>3377</v>
      </c>
      <c r="F16" s="118">
        <v>2696</v>
      </c>
      <c r="G16" s="118">
        <v>5029</v>
      </c>
      <c r="H16" s="118">
        <v>3645</v>
      </c>
      <c r="I16" s="118">
        <v>3663</v>
      </c>
      <c r="J16" s="118">
        <v>3764</v>
      </c>
      <c r="K16" s="118">
        <v>3941</v>
      </c>
      <c r="L16" s="118">
        <v>3854</v>
      </c>
      <c r="M16" s="118">
        <v>3644</v>
      </c>
      <c r="N16" s="118">
        <v>3289</v>
      </c>
      <c r="O16" s="118">
        <v>3714</v>
      </c>
    </row>
    <row r="17" spans="1:15" ht="14.25">
      <c r="A17" s="290"/>
      <c r="B17" s="119" t="s">
        <v>443</v>
      </c>
      <c r="C17" s="118">
        <f>AVERAGE(D17:N17)</f>
        <v>2901.7272727272725</v>
      </c>
      <c r="D17" s="118">
        <v>3272</v>
      </c>
      <c r="E17" s="118">
        <v>2545</v>
      </c>
      <c r="F17" s="118">
        <v>2976</v>
      </c>
      <c r="G17" s="118">
        <v>2509</v>
      </c>
      <c r="H17" s="118">
        <v>2746</v>
      </c>
      <c r="I17" s="118">
        <v>2625</v>
      </c>
      <c r="J17" s="118">
        <v>2724</v>
      </c>
      <c r="K17" s="118">
        <v>3016</v>
      </c>
      <c r="L17" s="118">
        <v>4217</v>
      </c>
      <c r="M17" s="118">
        <v>3228</v>
      </c>
      <c r="N17" s="118">
        <v>2061</v>
      </c>
      <c r="O17" s="118">
        <v>0</v>
      </c>
    </row>
    <row r="18" spans="1:15" ht="14.25">
      <c r="A18" s="290"/>
      <c r="B18" s="119" t="s">
        <v>441</v>
      </c>
      <c r="C18" s="118">
        <f t="shared" si="0"/>
        <v>3170.8333333333335</v>
      </c>
      <c r="D18" s="118">
        <v>2870</v>
      </c>
      <c r="E18" s="118">
        <v>2610</v>
      </c>
      <c r="F18" s="118">
        <v>2666</v>
      </c>
      <c r="G18" s="118">
        <v>2963</v>
      </c>
      <c r="H18" s="118">
        <v>3362</v>
      </c>
      <c r="I18" s="118">
        <v>3333</v>
      </c>
      <c r="J18" s="118">
        <v>3333</v>
      </c>
      <c r="K18" s="118">
        <v>3345</v>
      </c>
      <c r="L18" s="118">
        <v>3366</v>
      </c>
      <c r="M18" s="118">
        <v>3421</v>
      </c>
      <c r="N18" s="118">
        <v>3365</v>
      </c>
      <c r="O18" s="118">
        <v>3416</v>
      </c>
    </row>
    <row r="19" spans="1:15" ht="14.25">
      <c r="A19" s="290"/>
      <c r="B19" s="119" t="s">
        <v>442</v>
      </c>
      <c r="C19" s="118">
        <f>AVERAGE(D19,G19:H19,J19:O19)</f>
        <v>4098.555555555556</v>
      </c>
      <c r="D19" s="118">
        <v>1338</v>
      </c>
      <c r="E19" s="118">
        <v>0</v>
      </c>
      <c r="F19" s="118">
        <v>0</v>
      </c>
      <c r="G19" s="118">
        <v>4070</v>
      </c>
      <c r="H19" s="118">
        <v>4464</v>
      </c>
      <c r="I19" s="118">
        <v>0</v>
      </c>
      <c r="J19" s="118">
        <v>4629</v>
      </c>
      <c r="K19" s="118">
        <v>4471</v>
      </c>
      <c r="L19" s="118">
        <v>4455</v>
      </c>
      <c r="M19" s="118">
        <v>4440</v>
      </c>
      <c r="N19" s="118">
        <v>4553</v>
      </c>
      <c r="O19" s="118">
        <v>4467</v>
      </c>
    </row>
    <row r="20" spans="1:15" ht="14.25">
      <c r="A20" s="290"/>
      <c r="B20" s="119" t="s">
        <v>218</v>
      </c>
      <c r="C20" s="118">
        <f>AVERAGE(D20:F20,H20:O20)</f>
        <v>3423.5454545454545</v>
      </c>
      <c r="D20" s="118">
        <v>2953</v>
      </c>
      <c r="E20" s="118">
        <v>3176</v>
      </c>
      <c r="F20" s="118">
        <v>3099</v>
      </c>
      <c r="G20" s="118">
        <v>0</v>
      </c>
      <c r="H20" s="118">
        <v>3409</v>
      </c>
      <c r="I20" s="118">
        <v>2704</v>
      </c>
      <c r="J20" s="118">
        <v>3132</v>
      </c>
      <c r="K20" s="118">
        <v>3173</v>
      </c>
      <c r="L20" s="118">
        <v>5090</v>
      </c>
      <c r="M20" s="118">
        <v>3628</v>
      </c>
      <c r="N20" s="118">
        <v>4005</v>
      </c>
      <c r="O20" s="118">
        <v>3290</v>
      </c>
    </row>
    <row r="21" spans="1:15" ht="14.25">
      <c r="A21" s="290"/>
      <c r="B21" s="119" t="s">
        <v>243</v>
      </c>
      <c r="C21" s="118">
        <f t="shared" si="0"/>
        <v>4981</v>
      </c>
      <c r="D21" s="118">
        <v>4881</v>
      </c>
      <c r="E21" s="118">
        <v>2777</v>
      </c>
      <c r="F21" s="118">
        <v>2564</v>
      </c>
      <c r="G21" s="118">
        <v>5408</v>
      </c>
      <c r="H21" s="118">
        <v>6084</v>
      </c>
      <c r="I21" s="118">
        <v>5792</v>
      </c>
      <c r="J21" s="118">
        <v>5664</v>
      </c>
      <c r="K21" s="118">
        <v>6892</v>
      </c>
      <c r="L21" s="118">
        <v>5396</v>
      </c>
      <c r="M21" s="118">
        <v>5221</v>
      </c>
      <c r="N21" s="118">
        <v>4844</v>
      </c>
      <c r="O21" s="118">
        <v>4249</v>
      </c>
    </row>
    <row r="22" spans="1:15" ht="14.25">
      <c r="A22" s="290"/>
      <c r="B22" s="119" t="s">
        <v>244</v>
      </c>
      <c r="C22" s="118">
        <f>AVERAGE(F22:K22)</f>
        <v>2381</v>
      </c>
      <c r="D22" s="118">
        <v>0</v>
      </c>
      <c r="E22" s="118">
        <v>0</v>
      </c>
      <c r="F22" s="118">
        <v>3279</v>
      </c>
      <c r="G22" s="118">
        <v>1787</v>
      </c>
      <c r="H22" s="118">
        <v>2490</v>
      </c>
      <c r="I22" s="118">
        <v>2348</v>
      </c>
      <c r="J22" s="118">
        <v>2305</v>
      </c>
      <c r="K22" s="118">
        <v>2077</v>
      </c>
      <c r="L22" s="118">
        <v>0</v>
      </c>
      <c r="M22" s="118">
        <v>0</v>
      </c>
      <c r="N22" s="118">
        <v>0</v>
      </c>
      <c r="O22" s="118">
        <v>0</v>
      </c>
    </row>
    <row r="23" spans="1:15" ht="14.25">
      <c r="A23" s="290"/>
      <c r="B23" s="119" t="s">
        <v>102</v>
      </c>
      <c r="C23" s="118">
        <f t="shared" si="0"/>
        <v>2725.9166666666665</v>
      </c>
      <c r="D23" s="118">
        <v>2400</v>
      </c>
      <c r="E23" s="118">
        <v>2369</v>
      </c>
      <c r="F23" s="118">
        <v>2437</v>
      </c>
      <c r="G23" s="118">
        <v>3918</v>
      </c>
      <c r="H23" s="118">
        <v>2632</v>
      </c>
      <c r="I23" s="118">
        <v>2807</v>
      </c>
      <c r="J23" s="118">
        <v>2679</v>
      </c>
      <c r="K23" s="118">
        <v>2632</v>
      </c>
      <c r="L23" s="118">
        <v>2640</v>
      </c>
      <c r="M23" s="118">
        <v>2728</v>
      </c>
      <c r="N23" s="118">
        <v>2778</v>
      </c>
      <c r="O23" s="118">
        <v>2691</v>
      </c>
    </row>
    <row r="24" spans="1:15" ht="14.25">
      <c r="A24" s="539" t="s">
        <v>164</v>
      </c>
      <c r="B24" s="540"/>
      <c r="C24" s="118">
        <f t="shared" si="0"/>
        <v>2767.5</v>
      </c>
      <c r="D24" s="118">
        <v>2398</v>
      </c>
      <c r="E24" s="118">
        <v>2091</v>
      </c>
      <c r="F24" s="118">
        <v>2466</v>
      </c>
      <c r="G24" s="118">
        <v>2965</v>
      </c>
      <c r="H24" s="118">
        <v>2595</v>
      </c>
      <c r="I24" s="118">
        <v>2823</v>
      </c>
      <c r="J24" s="118">
        <v>3139</v>
      </c>
      <c r="K24" s="118">
        <v>3113</v>
      </c>
      <c r="L24" s="118">
        <v>2841</v>
      </c>
      <c r="M24" s="118">
        <v>2739</v>
      </c>
      <c r="N24" s="118">
        <v>2637</v>
      </c>
      <c r="O24" s="118">
        <v>3403</v>
      </c>
    </row>
    <row r="25" spans="1:15" ht="14.25">
      <c r="A25" s="539" t="s">
        <v>334</v>
      </c>
      <c r="B25" s="540"/>
      <c r="C25" s="118">
        <f>AVERAGE(D25:E25,G25:O25)</f>
        <v>2577.2727272727275</v>
      </c>
      <c r="D25" s="118">
        <v>4722</v>
      </c>
      <c r="E25" s="118">
        <v>2215</v>
      </c>
      <c r="F25" s="118">
        <v>0</v>
      </c>
      <c r="G25" s="118">
        <v>2323</v>
      </c>
      <c r="H25" s="118">
        <v>2249</v>
      </c>
      <c r="I25" s="118">
        <v>2304</v>
      </c>
      <c r="J25" s="118">
        <v>2784</v>
      </c>
      <c r="K25" s="118">
        <v>2141</v>
      </c>
      <c r="L25" s="118">
        <v>2063</v>
      </c>
      <c r="M25" s="118">
        <v>2444</v>
      </c>
      <c r="N25" s="118">
        <v>2698</v>
      </c>
      <c r="O25" s="118">
        <v>2407</v>
      </c>
    </row>
    <row r="26" spans="1:15" ht="14.25">
      <c r="A26" s="539" t="s">
        <v>335</v>
      </c>
      <c r="B26" s="540"/>
      <c r="C26" s="118">
        <f t="shared" si="0"/>
        <v>3282.5833333333335</v>
      </c>
      <c r="D26" s="118">
        <v>2218</v>
      </c>
      <c r="E26" s="118">
        <v>2854</v>
      </c>
      <c r="F26" s="118">
        <v>2706</v>
      </c>
      <c r="G26" s="118">
        <v>3796</v>
      </c>
      <c r="H26" s="118">
        <v>3511</v>
      </c>
      <c r="I26" s="118">
        <v>3500</v>
      </c>
      <c r="J26" s="118">
        <v>3236</v>
      </c>
      <c r="K26" s="118">
        <v>2895</v>
      </c>
      <c r="L26" s="118">
        <v>3454</v>
      </c>
      <c r="M26" s="118">
        <v>3641</v>
      </c>
      <c r="N26" s="118">
        <v>3755</v>
      </c>
      <c r="O26" s="118">
        <v>3825</v>
      </c>
    </row>
    <row r="27" spans="1:15" ht="14.25">
      <c r="A27" s="539" t="s">
        <v>440</v>
      </c>
      <c r="B27" s="540"/>
      <c r="C27" s="118">
        <f t="shared" si="0"/>
        <v>3393.9166666666665</v>
      </c>
      <c r="D27" s="118">
        <v>2939</v>
      </c>
      <c r="E27" s="118">
        <v>3122</v>
      </c>
      <c r="F27" s="118">
        <v>2341</v>
      </c>
      <c r="G27" s="118">
        <v>4398</v>
      </c>
      <c r="H27" s="118">
        <v>3200</v>
      </c>
      <c r="I27" s="118">
        <v>3238</v>
      </c>
      <c r="J27" s="118">
        <v>3103</v>
      </c>
      <c r="K27" s="118">
        <v>2809</v>
      </c>
      <c r="L27" s="118">
        <v>3603</v>
      </c>
      <c r="M27" s="118">
        <v>4191</v>
      </c>
      <c r="N27" s="118">
        <v>4084</v>
      </c>
      <c r="O27" s="118">
        <v>3699</v>
      </c>
    </row>
    <row r="28" spans="1:15" ht="14.25">
      <c r="A28" s="539" t="s">
        <v>147</v>
      </c>
      <c r="B28" s="540"/>
      <c r="C28" s="118">
        <f t="shared" si="0"/>
        <v>3700</v>
      </c>
      <c r="D28" s="118">
        <v>4151</v>
      </c>
      <c r="E28" s="118">
        <v>3923</v>
      </c>
      <c r="F28" s="118">
        <v>4548</v>
      </c>
      <c r="G28" s="118">
        <v>4552</v>
      </c>
      <c r="H28" s="118">
        <v>3915</v>
      </c>
      <c r="I28" s="118">
        <v>3675</v>
      </c>
      <c r="J28" s="118">
        <v>3097</v>
      </c>
      <c r="K28" s="118">
        <v>3100</v>
      </c>
      <c r="L28" s="118">
        <v>3449</v>
      </c>
      <c r="M28" s="118">
        <v>2937</v>
      </c>
      <c r="N28" s="118">
        <v>3271</v>
      </c>
      <c r="O28" s="118">
        <v>3782</v>
      </c>
    </row>
    <row r="29" spans="1:15" ht="14.25">
      <c r="A29" s="290"/>
      <c r="B29" s="119" t="s">
        <v>462</v>
      </c>
      <c r="C29" s="118">
        <f t="shared" si="0"/>
        <v>2422.1666666666665</v>
      </c>
      <c r="D29" s="118">
        <v>2631</v>
      </c>
      <c r="E29" s="118">
        <v>2053</v>
      </c>
      <c r="F29" s="118">
        <v>2851</v>
      </c>
      <c r="G29" s="118">
        <v>2011</v>
      </c>
      <c r="H29" s="118">
        <v>2278</v>
      </c>
      <c r="I29" s="118">
        <v>2521</v>
      </c>
      <c r="J29" s="118">
        <v>2218</v>
      </c>
      <c r="K29" s="118">
        <v>2431</v>
      </c>
      <c r="L29" s="118">
        <v>2333</v>
      </c>
      <c r="M29" s="118">
        <v>2498</v>
      </c>
      <c r="N29" s="118">
        <v>2605</v>
      </c>
      <c r="O29" s="118">
        <v>2636</v>
      </c>
    </row>
    <row r="30" spans="1:15" ht="14.25">
      <c r="A30" s="290"/>
      <c r="B30" s="119" t="s">
        <v>245</v>
      </c>
      <c r="C30" s="118">
        <f t="shared" si="0"/>
        <v>9216</v>
      </c>
      <c r="D30" s="118">
        <v>11731</v>
      </c>
      <c r="E30" s="118">
        <v>11125</v>
      </c>
      <c r="F30" s="118">
        <v>11061</v>
      </c>
      <c r="G30" s="118">
        <v>9596</v>
      </c>
      <c r="H30" s="118">
        <v>6212</v>
      </c>
      <c r="I30" s="118">
        <v>7214</v>
      </c>
      <c r="J30" s="118">
        <v>7220</v>
      </c>
      <c r="K30" s="118">
        <v>6558</v>
      </c>
      <c r="L30" s="118">
        <v>7086</v>
      </c>
      <c r="M30" s="118">
        <v>6581</v>
      </c>
      <c r="N30" s="118">
        <v>12290</v>
      </c>
      <c r="O30" s="118">
        <v>13918</v>
      </c>
    </row>
    <row r="31" spans="1:15" ht="14.25">
      <c r="A31" s="290"/>
      <c r="B31" s="119" t="s">
        <v>246</v>
      </c>
      <c r="C31" s="118">
        <f t="shared" si="0"/>
        <v>4541.416666666667</v>
      </c>
      <c r="D31" s="118">
        <v>4880</v>
      </c>
      <c r="E31" s="118">
        <v>5010</v>
      </c>
      <c r="F31" s="118">
        <v>4522</v>
      </c>
      <c r="G31" s="118">
        <v>4635</v>
      </c>
      <c r="H31" s="118">
        <v>3587</v>
      </c>
      <c r="I31" s="118">
        <v>4456</v>
      </c>
      <c r="J31" s="118">
        <v>4769</v>
      </c>
      <c r="K31" s="118">
        <v>4343</v>
      </c>
      <c r="L31" s="118">
        <v>3843</v>
      </c>
      <c r="M31" s="118">
        <v>2948</v>
      </c>
      <c r="N31" s="118">
        <v>4455</v>
      </c>
      <c r="O31" s="118">
        <v>7049</v>
      </c>
    </row>
    <row r="32" spans="1:15" ht="14.25">
      <c r="A32" s="290"/>
      <c r="B32" s="119" t="s">
        <v>247</v>
      </c>
      <c r="C32" s="118">
        <f t="shared" si="0"/>
        <v>3222.9166666666665</v>
      </c>
      <c r="D32" s="118">
        <v>1942</v>
      </c>
      <c r="E32" s="118">
        <v>2468</v>
      </c>
      <c r="F32" s="118">
        <v>2917</v>
      </c>
      <c r="G32" s="118">
        <v>5905</v>
      </c>
      <c r="H32" s="118">
        <v>5641</v>
      </c>
      <c r="I32" s="118">
        <v>3706</v>
      </c>
      <c r="J32" s="118">
        <v>2323</v>
      </c>
      <c r="K32" s="118">
        <v>2360</v>
      </c>
      <c r="L32" s="118">
        <v>4205</v>
      </c>
      <c r="M32" s="118">
        <v>2380</v>
      </c>
      <c r="N32" s="118">
        <v>2393</v>
      </c>
      <c r="O32" s="118">
        <v>2435</v>
      </c>
    </row>
    <row r="33" spans="1:15" ht="14.25">
      <c r="A33" s="292"/>
      <c r="B33" s="293"/>
      <c r="C33" s="120"/>
      <c r="D33" s="120"/>
      <c r="E33" s="120"/>
      <c r="F33" s="120"/>
      <c r="G33" s="120"/>
      <c r="H33" s="120"/>
      <c r="I33" s="120"/>
      <c r="J33" s="120"/>
      <c r="K33" s="120"/>
      <c r="L33" s="120"/>
      <c r="M33" s="120"/>
      <c r="N33" s="120"/>
      <c r="O33" s="120"/>
    </row>
    <row r="34" ht="14.25" customHeight="1">
      <c r="A34" s="286" t="s">
        <v>250</v>
      </c>
    </row>
    <row r="35" spans="1:15" s="289" customFormat="1" ht="14.25" customHeight="1">
      <c r="A35" s="286"/>
      <c r="B35" s="286"/>
      <c r="C35" s="286"/>
      <c r="D35" s="286"/>
      <c r="E35" s="286"/>
      <c r="F35" s="286"/>
      <c r="G35" s="286"/>
      <c r="H35" s="286"/>
      <c r="I35" s="286"/>
      <c r="J35" s="286"/>
      <c r="K35" s="286"/>
      <c r="L35" s="286"/>
      <c r="M35" s="286"/>
      <c r="N35" s="286"/>
      <c r="O35" s="286"/>
    </row>
    <row r="36" spans="1:15" s="289" customFormat="1" ht="14.25" customHeight="1">
      <c r="A36" s="286"/>
      <c r="B36" s="286"/>
      <c r="C36" s="286"/>
      <c r="D36" s="286"/>
      <c r="E36" s="286"/>
      <c r="F36" s="286"/>
      <c r="G36" s="286"/>
      <c r="H36" s="286"/>
      <c r="I36" s="286"/>
      <c r="J36" s="286"/>
      <c r="K36" s="286"/>
      <c r="L36" s="286"/>
      <c r="M36" s="286"/>
      <c r="N36" s="286"/>
      <c r="O36" s="286"/>
    </row>
    <row r="38" spans="1:15" ht="17.25">
      <c r="A38" s="544" t="s">
        <v>465</v>
      </c>
      <c r="B38" s="544"/>
      <c r="C38" s="544"/>
      <c r="D38" s="544"/>
      <c r="E38" s="544"/>
      <c r="F38" s="544"/>
      <c r="G38" s="544"/>
      <c r="H38" s="544"/>
      <c r="I38" s="544"/>
      <c r="J38" s="544"/>
      <c r="K38" s="544"/>
      <c r="L38" s="544"/>
      <c r="M38" s="544"/>
      <c r="N38" s="544"/>
      <c r="O38" s="544"/>
    </row>
    <row r="40" spans="3:15" ht="15" thickBot="1">
      <c r="C40" s="115"/>
      <c r="O40" s="294" t="s">
        <v>261</v>
      </c>
    </row>
    <row r="41" spans="1:15" ht="21" customHeight="1">
      <c r="A41" s="547" t="s">
        <v>464</v>
      </c>
      <c r="B41" s="551"/>
      <c r="C41" s="116" t="s">
        <v>444</v>
      </c>
      <c r="D41" s="116" t="s">
        <v>445</v>
      </c>
      <c r="E41" s="116" t="s">
        <v>446</v>
      </c>
      <c r="F41" s="116" t="s">
        <v>447</v>
      </c>
      <c r="G41" s="116" t="s">
        <v>448</v>
      </c>
      <c r="H41" s="116" t="s">
        <v>449</v>
      </c>
      <c r="I41" s="116" t="s">
        <v>450</v>
      </c>
      <c r="J41" s="116" t="s">
        <v>451</v>
      </c>
      <c r="K41" s="116" t="s">
        <v>452</v>
      </c>
      <c r="L41" s="116" t="s">
        <v>453</v>
      </c>
      <c r="M41" s="116" t="s">
        <v>454</v>
      </c>
      <c r="N41" s="116" t="s">
        <v>455</v>
      </c>
      <c r="O41" s="117" t="s">
        <v>456</v>
      </c>
    </row>
    <row r="42" spans="1:15" ht="14.25">
      <c r="A42" s="287"/>
      <c r="B42" s="288"/>
      <c r="C42" s="118"/>
      <c r="D42" s="118"/>
      <c r="E42" s="118"/>
      <c r="F42" s="118"/>
      <c r="G42" s="118"/>
      <c r="H42" s="118"/>
      <c r="I42" s="118"/>
      <c r="J42" s="118"/>
      <c r="K42" s="118"/>
      <c r="L42" s="118"/>
      <c r="M42" s="118"/>
      <c r="N42" s="118"/>
      <c r="O42" s="118"/>
    </row>
    <row r="43" spans="1:15" ht="14.25" customHeight="1">
      <c r="A43" s="539" t="s">
        <v>238</v>
      </c>
      <c r="B43" s="540"/>
      <c r="C43" s="134">
        <f>AVERAGE(D43:O43)</f>
        <v>49919.166666666664</v>
      </c>
      <c r="D43" s="134">
        <v>34994</v>
      </c>
      <c r="E43" s="134">
        <v>35564</v>
      </c>
      <c r="F43" s="134">
        <v>41415</v>
      </c>
      <c r="G43" s="134">
        <v>45875</v>
      </c>
      <c r="H43" s="134">
        <v>49928</v>
      </c>
      <c r="I43" s="134">
        <v>70949</v>
      </c>
      <c r="J43" s="134">
        <v>52293</v>
      </c>
      <c r="K43" s="134">
        <v>60772</v>
      </c>
      <c r="L43" s="134">
        <v>52142</v>
      </c>
      <c r="M43" s="134">
        <v>62480</v>
      </c>
      <c r="N43" s="134">
        <v>45139</v>
      </c>
      <c r="O43" s="134">
        <v>47479</v>
      </c>
    </row>
    <row r="44" spans="1:15" s="289" customFormat="1" ht="14.25" customHeight="1">
      <c r="A44" s="542" t="s">
        <v>239</v>
      </c>
      <c r="B44" s="543"/>
      <c r="C44" s="552">
        <f>AVERAGE(D44:O44)</f>
        <v>89263.91666666667</v>
      </c>
      <c r="D44" s="552">
        <f>SUM(D46,D62)</f>
        <v>63430</v>
      </c>
      <c r="E44" s="552">
        <f aca="true" t="shared" si="1" ref="E44:O44">SUM(E46,E62)</f>
        <v>57907</v>
      </c>
      <c r="F44" s="552">
        <f t="shared" si="1"/>
        <v>83568</v>
      </c>
      <c r="G44" s="552">
        <f t="shared" si="1"/>
        <v>74992</v>
      </c>
      <c r="H44" s="552">
        <f t="shared" si="1"/>
        <v>122383</v>
      </c>
      <c r="I44" s="552">
        <f t="shared" si="1"/>
        <v>126630</v>
      </c>
      <c r="J44" s="552">
        <f t="shared" si="1"/>
        <v>126149</v>
      </c>
      <c r="K44" s="552">
        <f t="shared" si="1"/>
        <v>116506</v>
      </c>
      <c r="L44" s="552">
        <f t="shared" si="1"/>
        <v>86628</v>
      </c>
      <c r="M44" s="552">
        <f t="shared" si="1"/>
        <v>101904</v>
      </c>
      <c r="N44" s="552">
        <f t="shared" si="1"/>
        <v>54163</v>
      </c>
      <c r="O44" s="552">
        <f t="shared" si="1"/>
        <v>56907</v>
      </c>
    </row>
    <row r="45" spans="1:15" ht="14.25">
      <c r="A45" s="290"/>
      <c r="B45" s="291"/>
      <c r="C45" s="134"/>
      <c r="D45" s="134"/>
      <c r="E45" s="134"/>
      <c r="F45" s="134"/>
      <c r="G45" s="134"/>
      <c r="H45" s="134"/>
      <c r="I45" s="134"/>
      <c r="J45" s="134"/>
      <c r="K45" s="134"/>
      <c r="L45" s="134"/>
      <c r="M45" s="134"/>
      <c r="N45" s="134"/>
      <c r="O45" s="134"/>
    </row>
    <row r="46" spans="1:15" ht="14.25" customHeight="1">
      <c r="A46" s="539" t="s">
        <v>240</v>
      </c>
      <c r="B46" s="540"/>
      <c r="C46" s="134">
        <f>AVERAGE(D46:O46)</f>
        <v>64790.333333333336</v>
      </c>
      <c r="D46" s="134">
        <v>49166</v>
      </c>
      <c r="E46" s="134">
        <v>43123</v>
      </c>
      <c r="F46" s="134">
        <v>71407</v>
      </c>
      <c r="G46" s="134">
        <v>53402</v>
      </c>
      <c r="H46" s="134">
        <v>90952</v>
      </c>
      <c r="I46" s="134">
        <v>99665</v>
      </c>
      <c r="J46" s="134">
        <v>99250</v>
      </c>
      <c r="K46" s="134">
        <v>89982</v>
      </c>
      <c r="L46" s="134">
        <v>58794</v>
      </c>
      <c r="M46" s="134">
        <v>68484</v>
      </c>
      <c r="N46" s="134">
        <v>22628</v>
      </c>
      <c r="O46" s="134">
        <v>30631</v>
      </c>
    </row>
    <row r="47" spans="1:15" ht="14.25" customHeight="1">
      <c r="A47" s="539" t="s">
        <v>143</v>
      </c>
      <c r="B47" s="540"/>
      <c r="C47" s="118">
        <f>AVERAGE(D47:O47)</f>
        <v>15454.75</v>
      </c>
      <c r="D47" s="118">
        <v>1997</v>
      </c>
      <c r="E47" s="118">
        <v>21164</v>
      </c>
      <c r="F47" s="118">
        <v>24054</v>
      </c>
      <c r="G47" s="118">
        <v>14197</v>
      </c>
      <c r="H47" s="118">
        <v>11957</v>
      </c>
      <c r="I47" s="118">
        <v>17267</v>
      </c>
      <c r="J47" s="118">
        <v>26637</v>
      </c>
      <c r="K47" s="118">
        <v>15823</v>
      </c>
      <c r="L47" s="118">
        <v>13428</v>
      </c>
      <c r="M47" s="118">
        <v>16424</v>
      </c>
      <c r="N47" s="118">
        <v>10271</v>
      </c>
      <c r="O47" s="118">
        <v>12238</v>
      </c>
    </row>
    <row r="48" spans="1:15" ht="14.25" customHeight="1">
      <c r="A48" s="539" t="s">
        <v>92</v>
      </c>
      <c r="B48" s="540"/>
      <c r="C48" s="118">
        <f aca="true" t="shared" si="2" ref="C48:C66">AVERAGE(D48:O48)</f>
        <v>38811.833333333336</v>
      </c>
      <c r="D48" s="118">
        <f>SUM(D49:D57)</f>
        <v>11635</v>
      </c>
      <c r="E48" s="118">
        <f aca="true" t="shared" si="3" ref="E48:O48">SUM(E49:E57)</f>
        <v>10835</v>
      </c>
      <c r="F48" s="118">
        <f t="shared" si="3"/>
        <v>32819</v>
      </c>
      <c r="G48" s="118">
        <f t="shared" si="3"/>
        <v>34928</v>
      </c>
      <c r="H48" s="118">
        <f t="shared" si="3"/>
        <v>73291</v>
      </c>
      <c r="I48" s="118">
        <f t="shared" si="3"/>
        <v>76712</v>
      </c>
      <c r="J48" s="118">
        <f t="shared" si="3"/>
        <v>63783</v>
      </c>
      <c r="K48" s="118">
        <f t="shared" si="3"/>
        <v>63405</v>
      </c>
      <c r="L48" s="118">
        <f t="shared" si="3"/>
        <v>40186</v>
      </c>
      <c r="M48" s="118">
        <f t="shared" si="3"/>
        <v>47257</v>
      </c>
      <c r="N48" s="118">
        <f t="shared" si="3"/>
        <v>6622</v>
      </c>
      <c r="O48" s="118">
        <f t="shared" si="3"/>
        <v>4269</v>
      </c>
    </row>
    <row r="49" spans="1:15" ht="14.25">
      <c r="A49" s="290"/>
      <c r="B49" s="119" t="s">
        <v>241</v>
      </c>
      <c r="C49" s="118">
        <f t="shared" si="2"/>
        <v>2510.3333333333335</v>
      </c>
      <c r="D49" s="118">
        <v>5840</v>
      </c>
      <c r="E49" s="118">
        <v>7737</v>
      </c>
      <c r="F49" s="118">
        <v>6673</v>
      </c>
      <c r="G49" s="118">
        <v>256</v>
      </c>
      <c r="H49" s="118">
        <v>626</v>
      </c>
      <c r="I49" s="118">
        <v>657</v>
      </c>
      <c r="J49" s="118">
        <v>782</v>
      </c>
      <c r="K49" s="118">
        <v>1399</v>
      </c>
      <c r="L49" s="118">
        <v>395</v>
      </c>
      <c r="M49" s="118">
        <v>3125</v>
      </c>
      <c r="N49" s="118">
        <v>954</v>
      </c>
      <c r="O49" s="118">
        <v>1680</v>
      </c>
    </row>
    <row r="50" spans="1:15" ht="14.25">
      <c r="A50" s="290"/>
      <c r="B50" s="119" t="s">
        <v>242</v>
      </c>
      <c r="C50" s="118">
        <f t="shared" si="2"/>
        <v>20494.166666666668</v>
      </c>
      <c r="D50" s="118">
        <v>0</v>
      </c>
      <c r="E50" s="118">
        <v>666</v>
      </c>
      <c r="F50" s="118">
        <v>17586</v>
      </c>
      <c r="G50" s="118">
        <v>650</v>
      </c>
      <c r="H50" s="118">
        <v>42512</v>
      </c>
      <c r="I50" s="118">
        <v>43102</v>
      </c>
      <c r="J50" s="118">
        <v>35718</v>
      </c>
      <c r="K50" s="118">
        <v>34609</v>
      </c>
      <c r="L50" s="118">
        <v>34981</v>
      </c>
      <c r="M50" s="118">
        <v>35254</v>
      </c>
      <c r="N50" s="118">
        <v>394</v>
      </c>
      <c r="O50" s="118">
        <v>458</v>
      </c>
    </row>
    <row r="51" spans="1:15" ht="14.25">
      <c r="A51" s="290"/>
      <c r="B51" s="119" t="s">
        <v>443</v>
      </c>
      <c r="C51" s="118">
        <f t="shared" si="2"/>
        <v>4408.666666666667</v>
      </c>
      <c r="D51" s="118">
        <v>4323</v>
      </c>
      <c r="E51" s="118">
        <v>222</v>
      </c>
      <c r="F51" s="118">
        <v>5047</v>
      </c>
      <c r="G51" s="118">
        <v>6165</v>
      </c>
      <c r="H51" s="118">
        <v>5414</v>
      </c>
      <c r="I51" s="118">
        <v>6158</v>
      </c>
      <c r="J51" s="118">
        <v>6800</v>
      </c>
      <c r="K51" s="118">
        <v>5225</v>
      </c>
      <c r="L51" s="118">
        <v>2996</v>
      </c>
      <c r="M51" s="118">
        <v>7081</v>
      </c>
      <c r="N51" s="118">
        <v>3473</v>
      </c>
      <c r="O51" s="118">
        <v>0</v>
      </c>
    </row>
    <row r="52" spans="1:15" ht="14.25">
      <c r="A52" s="290"/>
      <c r="B52" s="119" t="s">
        <v>441</v>
      </c>
      <c r="C52" s="118">
        <f t="shared" si="2"/>
        <v>718.8333333333334</v>
      </c>
      <c r="D52" s="118">
        <v>1134</v>
      </c>
      <c r="E52" s="118">
        <v>1559</v>
      </c>
      <c r="F52" s="118">
        <v>1409</v>
      </c>
      <c r="G52" s="118">
        <v>515</v>
      </c>
      <c r="H52" s="118">
        <v>497</v>
      </c>
      <c r="I52" s="118">
        <v>532</v>
      </c>
      <c r="J52" s="118">
        <v>508</v>
      </c>
      <c r="K52" s="118">
        <v>525</v>
      </c>
      <c r="L52" s="118">
        <v>505</v>
      </c>
      <c r="M52" s="118">
        <v>473</v>
      </c>
      <c r="N52" s="118">
        <v>488</v>
      </c>
      <c r="O52" s="118">
        <v>481</v>
      </c>
    </row>
    <row r="53" spans="1:15" ht="14.25">
      <c r="A53" s="290"/>
      <c r="B53" s="119" t="s">
        <v>442</v>
      </c>
      <c r="C53" s="118">
        <f t="shared" si="2"/>
        <v>181</v>
      </c>
      <c r="D53" s="118">
        <v>80</v>
      </c>
      <c r="E53" s="118">
        <v>0</v>
      </c>
      <c r="F53" s="118">
        <v>0</v>
      </c>
      <c r="G53" s="118">
        <v>300</v>
      </c>
      <c r="H53" s="118">
        <v>250</v>
      </c>
      <c r="I53" s="118">
        <v>0</v>
      </c>
      <c r="J53" s="118">
        <v>318</v>
      </c>
      <c r="K53" s="118">
        <v>327</v>
      </c>
      <c r="L53" s="118">
        <v>246</v>
      </c>
      <c r="M53" s="118">
        <v>225</v>
      </c>
      <c r="N53" s="118">
        <v>244</v>
      </c>
      <c r="O53" s="118">
        <v>182</v>
      </c>
    </row>
    <row r="54" spans="1:15" ht="14.25">
      <c r="A54" s="290"/>
      <c r="B54" s="119" t="s">
        <v>218</v>
      </c>
      <c r="C54" s="118">
        <f t="shared" si="2"/>
        <v>296.4166666666667</v>
      </c>
      <c r="D54" s="118">
        <v>106</v>
      </c>
      <c r="E54" s="118">
        <v>165</v>
      </c>
      <c r="F54" s="118">
        <v>152</v>
      </c>
      <c r="G54" s="118">
        <v>0</v>
      </c>
      <c r="H54" s="118">
        <v>22</v>
      </c>
      <c r="I54" s="118">
        <v>604</v>
      </c>
      <c r="J54" s="118">
        <v>695</v>
      </c>
      <c r="K54" s="118">
        <v>969</v>
      </c>
      <c r="L54" s="118">
        <v>188</v>
      </c>
      <c r="M54" s="118">
        <v>86</v>
      </c>
      <c r="N54" s="118">
        <v>215</v>
      </c>
      <c r="O54" s="118">
        <v>355</v>
      </c>
    </row>
    <row r="55" spans="1:15" ht="14.25">
      <c r="A55" s="290"/>
      <c r="B55" s="119" t="s">
        <v>243</v>
      </c>
      <c r="C55" s="118">
        <f t="shared" si="2"/>
        <v>8722.416666666666</v>
      </c>
      <c r="D55" s="118">
        <v>134</v>
      </c>
      <c r="E55" s="118">
        <v>421</v>
      </c>
      <c r="F55" s="118">
        <v>567</v>
      </c>
      <c r="G55" s="118">
        <v>23437</v>
      </c>
      <c r="H55" s="118">
        <v>22359</v>
      </c>
      <c r="I55" s="118">
        <v>23478</v>
      </c>
      <c r="J55" s="118">
        <v>16777</v>
      </c>
      <c r="K55" s="118">
        <v>16678</v>
      </c>
      <c r="L55" s="118">
        <v>164</v>
      </c>
      <c r="M55" s="118">
        <v>145</v>
      </c>
      <c r="N55" s="118">
        <v>256</v>
      </c>
      <c r="O55" s="118">
        <v>253</v>
      </c>
    </row>
    <row r="56" spans="1:15" ht="14.25">
      <c r="A56" s="290"/>
      <c r="B56" s="119" t="s">
        <v>244</v>
      </c>
      <c r="C56" s="118">
        <f t="shared" si="2"/>
        <v>632.25</v>
      </c>
      <c r="D56" s="118">
        <v>0</v>
      </c>
      <c r="E56" s="118">
        <v>0</v>
      </c>
      <c r="F56" s="118">
        <v>642</v>
      </c>
      <c r="G56" s="118">
        <v>663</v>
      </c>
      <c r="H56" s="118">
        <v>862</v>
      </c>
      <c r="I56" s="118">
        <v>1312</v>
      </c>
      <c r="J56" s="118">
        <v>1326</v>
      </c>
      <c r="K56" s="118">
        <v>2782</v>
      </c>
      <c r="L56" s="118">
        <v>0</v>
      </c>
      <c r="M56" s="118">
        <v>0</v>
      </c>
      <c r="N56" s="118">
        <v>0</v>
      </c>
      <c r="O56" s="118">
        <v>0</v>
      </c>
    </row>
    <row r="57" spans="1:15" ht="14.25">
      <c r="A57" s="290"/>
      <c r="B57" s="119" t="s">
        <v>102</v>
      </c>
      <c r="C57" s="118">
        <f t="shared" si="2"/>
        <v>847.75</v>
      </c>
      <c r="D57" s="118">
        <v>18</v>
      </c>
      <c r="E57" s="118">
        <v>65</v>
      </c>
      <c r="F57" s="118">
        <v>743</v>
      </c>
      <c r="G57" s="118">
        <v>2942</v>
      </c>
      <c r="H57" s="118">
        <v>749</v>
      </c>
      <c r="I57" s="118">
        <v>869</v>
      </c>
      <c r="J57" s="118">
        <v>859</v>
      </c>
      <c r="K57" s="118">
        <v>891</v>
      </c>
      <c r="L57" s="118">
        <v>711</v>
      </c>
      <c r="M57" s="118">
        <v>868</v>
      </c>
      <c r="N57" s="118">
        <v>598</v>
      </c>
      <c r="O57" s="118">
        <v>860</v>
      </c>
    </row>
    <row r="58" spans="1:15" ht="14.25" customHeight="1">
      <c r="A58" s="539" t="s">
        <v>164</v>
      </c>
      <c r="B58" s="540"/>
      <c r="C58" s="118">
        <f t="shared" si="2"/>
        <v>1640.8333333333333</v>
      </c>
      <c r="D58" s="118">
        <v>3651</v>
      </c>
      <c r="E58" s="118">
        <v>2275</v>
      </c>
      <c r="F58" s="118">
        <v>3097</v>
      </c>
      <c r="G58" s="118">
        <v>489</v>
      </c>
      <c r="H58" s="118">
        <v>529</v>
      </c>
      <c r="I58" s="118">
        <v>440</v>
      </c>
      <c r="J58" s="118">
        <v>2936</v>
      </c>
      <c r="K58" s="118">
        <v>838</v>
      </c>
      <c r="L58" s="118">
        <v>465</v>
      </c>
      <c r="M58" s="118">
        <v>372</v>
      </c>
      <c r="N58" s="118">
        <v>474</v>
      </c>
      <c r="O58" s="118">
        <v>4124</v>
      </c>
    </row>
    <row r="59" spans="1:15" ht="14.25" customHeight="1">
      <c r="A59" s="539" t="s">
        <v>334</v>
      </c>
      <c r="B59" s="540"/>
      <c r="C59" s="118">
        <f t="shared" si="2"/>
        <v>500.6666666666667</v>
      </c>
      <c r="D59" s="118">
        <v>374</v>
      </c>
      <c r="E59" s="118">
        <v>353</v>
      </c>
      <c r="F59" s="118">
        <v>0</v>
      </c>
      <c r="G59" s="118">
        <v>155</v>
      </c>
      <c r="H59" s="118">
        <v>321</v>
      </c>
      <c r="I59" s="118">
        <v>500</v>
      </c>
      <c r="J59" s="118">
        <v>1105</v>
      </c>
      <c r="K59" s="118">
        <v>1968</v>
      </c>
      <c r="L59" s="118">
        <v>286</v>
      </c>
      <c r="M59" s="118">
        <v>18</v>
      </c>
      <c r="N59" s="118">
        <v>159</v>
      </c>
      <c r="O59" s="118">
        <v>769</v>
      </c>
    </row>
    <row r="60" spans="1:15" ht="14.25" customHeight="1">
      <c r="A60" s="539" t="s">
        <v>335</v>
      </c>
      <c r="B60" s="540"/>
      <c r="C60" s="118">
        <f t="shared" si="2"/>
        <v>7563.916666666667</v>
      </c>
      <c r="D60" s="118">
        <v>31390</v>
      </c>
      <c r="E60" s="118">
        <v>8397</v>
      </c>
      <c r="F60" s="118">
        <v>11220</v>
      </c>
      <c r="G60" s="118">
        <v>3184</v>
      </c>
      <c r="H60" s="118">
        <v>3936</v>
      </c>
      <c r="I60" s="118">
        <v>3676</v>
      </c>
      <c r="J60" s="118">
        <v>3657</v>
      </c>
      <c r="K60" s="118">
        <v>5503</v>
      </c>
      <c r="L60" s="118">
        <v>3455</v>
      </c>
      <c r="M60" s="118">
        <v>3622</v>
      </c>
      <c r="N60" s="118">
        <v>4364</v>
      </c>
      <c r="O60" s="118">
        <v>8363</v>
      </c>
    </row>
    <row r="61" spans="1:15" ht="14.25" customHeight="1">
      <c r="A61" s="539" t="s">
        <v>440</v>
      </c>
      <c r="B61" s="540"/>
      <c r="C61" s="118">
        <f t="shared" si="2"/>
        <v>552.1666666666666</v>
      </c>
      <c r="D61" s="118">
        <v>66</v>
      </c>
      <c r="E61" s="118">
        <v>74</v>
      </c>
      <c r="F61" s="118">
        <v>185</v>
      </c>
      <c r="G61" s="118">
        <v>221</v>
      </c>
      <c r="H61" s="118">
        <v>629</v>
      </c>
      <c r="I61" s="118">
        <v>689</v>
      </c>
      <c r="J61" s="118">
        <v>622</v>
      </c>
      <c r="K61" s="118">
        <v>2094</v>
      </c>
      <c r="L61" s="118">
        <v>688</v>
      </c>
      <c r="M61" s="118">
        <v>455</v>
      </c>
      <c r="N61" s="118">
        <v>381</v>
      </c>
      <c r="O61" s="118">
        <v>522</v>
      </c>
    </row>
    <row r="62" spans="1:15" ht="14.25" customHeight="1">
      <c r="A62" s="539" t="s">
        <v>147</v>
      </c>
      <c r="B62" s="540"/>
      <c r="C62" s="118">
        <f t="shared" si="2"/>
        <v>24473.583333333332</v>
      </c>
      <c r="D62" s="118">
        <f>SUM(D63:D66)</f>
        <v>14264</v>
      </c>
      <c r="E62" s="118">
        <f aca="true" t="shared" si="4" ref="E62:O62">SUM(E63:E66)</f>
        <v>14784</v>
      </c>
      <c r="F62" s="118">
        <f t="shared" si="4"/>
        <v>12161</v>
      </c>
      <c r="G62" s="118">
        <f t="shared" si="4"/>
        <v>21590</v>
      </c>
      <c r="H62" s="118">
        <f t="shared" si="4"/>
        <v>31431</v>
      </c>
      <c r="I62" s="118">
        <f t="shared" si="4"/>
        <v>26965</v>
      </c>
      <c r="J62" s="118">
        <f t="shared" si="4"/>
        <v>26899</v>
      </c>
      <c r="K62" s="118">
        <f t="shared" si="4"/>
        <v>26524</v>
      </c>
      <c r="L62" s="118">
        <f t="shared" si="4"/>
        <v>27834</v>
      </c>
      <c r="M62" s="118">
        <f t="shared" si="4"/>
        <v>33420</v>
      </c>
      <c r="N62" s="118">
        <f t="shared" si="4"/>
        <v>31535</v>
      </c>
      <c r="O62" s="118">
        <f t="shared" si="4"/>
        <v>26276</v>
      </c>
    </row>
    <row r="63" spans="1:15" ht="14.25">
      <c r="A63" s="290"/>
      <c r="B63" s="119" t="s">
        <v>462</v>
      </c>
      <c r="C63" s="118">
        <f t="shared" si="2"/>
        <v>13701.5</v>
      </c>
      <c r="D63" s="118">
        <v>7709</v>
      </c>
      <c r="E63" s="118">
        <v>8252</v>
      </c>
      <c r="F63" s="118">
        <v>5663</v>
      </c>
      <c r="G63" s="118">
        <v>9267</v>
      </c>
      <c r="H63" s="118">
        <v>14642</v>
      </c>
      <c r="I63" s="118">
        <v>14312</v>
      </c>
      <c r="J63" s="118">
        <v>14464</v>
      </c>
      <c r="K63" s="118">
        <v>14792</v>
      </c>
      <c r="L63" s="118">
        <v>15545</v>
      </c>
      <c r="M63" s="118">
        <v>21665</v>
      </c>
      <c r="N63" s="118">
        <v>21441</v>
      </c>
      <c r="O63" s="118">
        <v>16666</v>
      </c>
    </row>
    <row r="64" spans="1:15" ht="14.25">
      <c r="A64" s="290"/>
      <c r="B64" s="119" t="s">
        <v>245</v>
      </c>
      <c r="C64" s="118">
        <f t="shared" si="2"/>
        <v>2592.75</v>
      </c>
      <c r="D64" s="118">
        <v>1513</v>
      </c>
      <c r="E64" s="118">
        <v>1727</v>
      </c>
      <c r="F64" s="118">
        <v>1840</v>
      </c>
      <c r="G64" s="118">
        <v>2134</v>
      </c>
      <c r="H64" s="118">
        <v>3578</v>
      </c>
      <c r="I64" s="118">
        <v>3499</v>
      </c>
      <c r="J64" s="118">
        <v>3078</v>
      </c>
      <c r="K64" s="118">
        <v>3559</v>
      </c>
      <c r="L64" s="118">
        <v>3189</v>
      </c>
      <c r="M64" s="118">
        <v>3514</v>
      </c>
      <c r="N64" s="118">
        <v>1722</v>
      </c>
      <c r="O64" s="118">
        <v>1760</v>
      </c>
    </row>
    <row r="65" spans="1:15" ht="14.25">
      <c r="A65" s="290"/>
      <c r="B65" s="119" t="s">
        <v>246</v>
      </c>
      <c r="C65" s="118">
        <f t="shared" si="2"/>
        <v>3013.6666666666665</v>
      </c>
      <c r="D65" s="118">
        <v>3876</v>
      </c>
      <c r="E65" s="118">
        <v>3927</v>
      </c>
      <c r="F65" s="118">
        <v>3252</v>
      </c>
      <c r="G65" s="118">
        <v>790</v>
      </c>
      <c r="H65" s="118">
        <v>3425</v>
      </c>
      <c r="I65" s="118">
        <v>5114</v>
      </c>
      <c r="J65" s="118">
        <v>2970</v>
      </c>
      <c r="K65" s="118">
        <v>1826</v>
      </c>
      <c r="L65" s="118">
        <v>3161</v>
      </c>
      <c r="M65" s="118">
        <v>2294</v>
      </c>
      <c r="N65" s="118">
        <v>2961</v>
      </c>
      <c r="O65" s="118">
        <v>2568</v>
      </c>
    </row>
    <row r="66" spans="1:15" ht="14.25">
      <c r="A66" s="290"/>
      <c r="B66" s="119" t="s">
        <v>247</v>
      </c>
      <c r="C66" s="118">
        <f t="shared" si="2"/>
        <v>5165.666666666667</v>
      </c>
      <c r="D66" s="118">
        <v>1166</v>
      </c>
      <c r="E66" s="118">
        <v>878</v>
      </c>
      <c r="F66" s="118">
        <v>1406</v>
      </c>
      <c r="G66" s="118">
        <v>9399</v>
      </c>
      <c r="H66" s="118">
        <v>9786</v>
      </c>
      <c r="I66" s="118">
        <v>4040</v>
      </c>
      <c r="J66" s="118">
        <v>6387</v>
      </c>
      <c r="K66" s="118">
        <v>6347</v>
      </c>
      <c r="L66" s="118">
        <v>5939</v>
      </c>
      <c r="M66" s="118">
        <v>5947</v>
      </c>
      <c r="N66" s="118">
        <v>5411</v>
      </c>
      <c r="O66" s="118">
        <v>5282</v>
      </c>
    </row>
    <row r="67" spans="1:15" ht="14.25">
      <c r="A67" s="292"/>
      <c r="B67" s="293"/>
      <c r="C67" s="120"/>
      <c r="D67" s="120"/>
      <c r="E67" s="120"/>
      <c r="F67" s="120"/>
      <c r="G67" s="120"/>
      <c r="H67" s="120"/>
      <c r="I67" s="120"/>
      <c r="J67" s="120"/>
      <c r="K67" s="120"/>
      <c r="L67" s="120"/>
      <c r="M67" s="120"/>
      <c r="N67" s="120"/>
      <c r="O67" s="120"/>
    </row>
    <row r="68" ht="14.25" customHeight="1">
      <c r="A68" s="286" t="s">
        <v>250</v>
      </c>
    </row>
    <row r="74" ht="14.25" customHeight="1"/>
    <row r="75" ht="14.25" customHeight="1"/>
    <row r="76" ht="14.25" customHeight="1"/>
    <row r="77" ht="14.25" customHeight="1"/>
    <row r="78" ht="14.25" customHeight="1"/>
  </sheetData>
  <sheetProtection/>
  <mergeCells count="25">
    <mergeCell ref="A3:O3"/>
    <mergeCell ref="A38:O38"/>
    <mergeCell ref="A61:B61"/>
    <mergeCell ref="A62:B62"/>
    <mergeCell ref="A47:B47"/>
    <mergeCell ref="A48:B48"/>
    <mergeCell ref="A58:B58"/>
    <mergeCell ref="A59:B59"/>
    <mergeCell ref="A60:B60"/>
    <mergeCell ref="A41:B41"/>
    <mergeCell ref="A43:B43"/>
    <mergeCell ref="A44:B44"/>
    <mergeCell ref="A46:B46"/>
    <mergeCell ref="A5:O5"/>
    <mergeCell ref="A28:B28"/>
    <mergeCell ref="A25:B25"/>
    <mergeCell ref="A26:B26"/>
    <mergeCell ref="A27:B27"/>
    <mergeCell ref="A12:B12"/>
    <mergeCell ref="A13:B13"/>
    <mergeCell ref="A14:B14"/>
    <mergeCell ref="A7:B7"/>
    <mergeCell ref="A9:B9"/>
    <mergeCell ref="A10:B10"/>
    <mergeCell ref="A24:B24"/>
  </mergeCells>
  <printOptions horizontalCentered="1"/>
  <pageMargins left="0.5511811023622047" right="0.5511811023622047" top="0.5905511811023623" bottom="0.3937007874015748" header="0" footer="0"/>
  <pageSetup fitToHeight="1" fitToWidth="1" horizontalDpi="600" verticalDpi="600" orientation="landscape" paperSize="8"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77"/>
  <sheetViews>
    <sheetView tabSelected="1" zoomScalePageLayoutView="0" workbookViewId="0" topLeftCell="A1">
      <selection activeCell="A1" sqref="A1"/>
    </sheetView>
  </sheetViews>
  <sheetFormatPr defaultColWidth="10.625" defaultRowHeight="13.5"/>
  <cols>
    <col min="1" max="1" width="2.625" style="10" customWidth="1"/>
    <col min="2" max="2" width="24.625" style="10" customWidth="1"/>
    <col min="3" max="5" width="11.00390625" style="10" customWidth="1"/>
    <col min="6" max="7" width="11.875" style="10" customWidth="1"/>
    <col min="8" max="8" width="12.50390625" style="10" customWidth="1"/>
    <col min="9" max="9" width="11.875" style="10" customWidth="1"/>
    <col min="10" max="13" width="11.00390625" style="10" customWidth="1"/>
    <col min="14" max="14" width="7.50390625" style="10" customWidth="1"/>
    <col min="15" max="15" width="2.25390625" style="10" customWidth="1"/>
    <col min="16" max="16" width="24.625" style="10" customWidth="1"/>
    <col min="17" max="22" width="16.125" style="10" customWidth="1"/>
    <col min="23" max="16384" width="10.625" style="10" customWidth="1"/>
  </cols>
  <sheetData>
    <row r="1" spans="1:22" ht="19.5" customHeight="1">
      <c r="A1" s="6" t="s">
        <v>283</v>
      </c>
      <c r="V1" s="7" t="s">
        <v>284</v>
      </c>
    </row>
    <row r="2" spans="1:22" ht="19.5" customHeight="1">
      <c r="A2" s="6"/>
      <c r="V2" s="7"/>
    </row>
    <row r="3" spans="1:22" ht="19.5" customHeight="1">
      <c r="A3" s="383" t="s">
        <v>289</v>
      </c>
      <c r="B3" s="383"/>
      <c r="C3" s="383"/>
      <c r="D3" s="383"/>
      <c r="E3" s="383"/>
      <c r="F3" s="383"/>
      <c r="G3" s="383"/>
      <c r="H3" s="383"/>
      <c r="I3" s="383"/>
      <c r="J3" s="383"/>
      <c r="K3" s="383"/>
      <c r="L3" s="383"/>
      <c r="M3" s="383"/>
      <c r="N3" s="9"/>
      <c r="O3" s="9"/>
      <c r="P3" s="8"/>
      <c r="Q3" s="8"/>
      <c r="R3" s="8"/>
      <c r="S3" s="8"/>
      <c r="T3" s="8"/>
      <c r="U3" s="8"/>
      <c r="V3" s="8"/>
    </row>
    <row r="4" spans="2:22" ht="19.5" customHeight="1">
      <c r="B4" s="8"/>
      <c r="C4" s="8"/>
      <c r="D4" s="8"/>
      <c r="E4" s="8"/>
      <c r="F4" s="8"/>
      <c r="G4" s="8"/>
      <c r="H4" s="8"/>
      <c r="I4" s="8"/>
      <c r="J4" s="8"/>
      <c r="K4" s="8"/>
      <c r="L4" s="8"/>
      <c r="M4" s="8"/>
      <c r="N4" s="9"/>
      <c r="O4" s="9"/>
      <c r="P4" s="8"/>
      <c r="Q4" s="8"/>
      <c r="R4" s="8"/>
      <c r="S4" s="8"/>
      <c r="T4" s="8"/>
      <c r="U4" s="8"/>
      <c r="V4" s="8"/>
    </row>
    <row r="5" spans="1:22" ht="19.5" customHeight="1">
      <c r="A5" s="364" t="s">
        <v>290</v>
      </c>
      <c r="B5" s="364"/>
      <c r="C5" s="364"/>
      <c r="D5" s="364"/>
      <c r="E5" s="364"/>
      <c r="F5" s="364"/>
      <c r="G5" s="364"/>
      <c r="H5" s="364"/>
      <c r="I5" s="364"/>
      <c r="J5" s="364"/>
      <c r="K5" s="364"/>
      <c r="L5" s="364"/>
      <c r="M5" s="364"/>
      <c r="N5" s="12"/>
      <c r="O5" s="364" t="s">
        <v>297</v>
      </c>
      <c r="P5" s="364"/>
      <c r="Q5" s="364"/>
      <c r="R5" s="364"/>
      <c r="S5" s="364"/>
      <c r="T5" s="364"/>
      <c r="U5" s="364"/>
      <c r="V5" s="364"/>
    </row>
    <row r="6" spans="1:22" ht="18" customHeight="1" thickBot="1">
      <c r="A6" s="12"/>
      <c r="B6" s="12"/>
      <c r="C6" s="12"/>
      <c r="D6" s="12"/>
      <c r="E6" s="12"/>
      <c r="F6" s="12"/>
      <c r="G6" s="12"/>
      <c r="H6" s="12"/>
      <c r="I6" s="12"/>
      <c r="J6" s="12"/>
      <c r="L6" s="14"/>
      <c r="M6" s="14"/>
      <c r="N6" s="19"/>
      <c r="O6" s="44"/>
      <c r="P6" s="45"/>
      <c r="Q6" s="12"/>
      <c r="R6" s="14"/>
      <c r="S6" s="15"/>
      <c r="T6" s="12"/>
      <c r="U6" s="16"/>
      <c r="V6" s="17"/>
    </row>
    <row r="7" spans="1:22" ht="15" customHeight="1">
      <c r="A7" s="379" t="s">
        <v>300</v>
      </c>
      <c r="B7" s="376"/>
      <c r="C7" s="352" t="s">
        <v>287</v>
      </c>
      <c r="D7" s="353"/>
      <c r="E7" s="354"/>
      <c r="F7" s="375" t="s">
        <v>160</v>
      </c>
      <c r="G7" s="376"/>
      <c r="H7" s="375" t="s">
        <v>202</v>
      </c>
      <c r="I7" s="376"/>
      <c r="J7" s="352" t="s">
        <v>288</v>
      </c>
      <c r="K7" s="353"/>
      <c r="L7" s="353"/>
      <c r="M7" s="353"/>
      <c r="N7" s="19"/>
      <c r="O7" s="362" t="s">
        <v>20</v>
      </c>
      <c r="P7" s="363"/>
      <c r="Q7" s="366" t="s">
        <v>16</v>
      </c>
      <c r="R7" s="350" t="s">
        <v>21</v>
      </c>
      <c r="S7" s="350" t="s">
        <v>22</v>
      </c>
      <c r="T7" s="358" t="s">
        <v>23</v>
      </c>
      <c r="U7" s="358" t="s">
        <v>282</v>
      </c>
      <c r="V7" s="371" t="s">
        <v>24</v>
      </c>
    </row>
    <row r="8" spans="1:22" ht="15" customHeight="1">
      <c r="A8" s="380"/>
      <c r="B8" s="381"/>
      <c r="C8" s="355"/>
      <c r="D8" s="356"/>
      <c r="E8" s="357"/>
      <c r="F8" s="377" t="s">
        <v>14</v>
      </c>
      <c r="G8" s="378"/>
      <c r="H8" s="377" t="s">
        <v>14</v>
      </c>
      <c r="I8" s="378"/>
      <c r="J8" s="355"/>
      <c r="K8" s="356"/>
      <c r="L8" s="356"/>
      <c r="M8" s="356"/>
      <c r="N8" s="18"/>
      <c r="O8" s="364"/>
      <c r="P8" s="365"/>
      <c r="Q8" s="367"/>
      <c r="R8" s="351"/>
      <c r="S8" s="351"/>
      <c r="T8" s="359"/>
      <c r="U8" s="359"/>
      <c r="V8" s="372"/>
    </row>
    <row r="9" spans="1:22" ht="15" customHeight="1">
      <c r="A9" s="382"/>
      <c r="B9" s="378"/>
      <c r="C9" s="3" t="s">
        <v>278</v>
      </c>
      <c r="D9" s="3" t="s">
        <v>279</v>
      </c>
      <c r="E9" s="156" t="s">
        <v>280</v>
      </c>
      <c r="F9" s="37" t="s">
        <v>286</v>
      </c>
      <c r="G9" s="37" t="s">
        <v>285</v>
      </c>
      <c r="H9" s="37" t="s">
        <v>286</v>
      </c>
      <c r="I9" s="37" t="s">
        <v>285</v>
      </c>
      <c r="J9" s="3" t="s">
        <v>278</v>
      </c>
      <c r="K9" s="3" t="s">
        <v>279</v>
      </c>
      <c r="L9" s="3" t="s">
        <v>280</v>
      </c>
      <c r="M9" s="46" t="s">
        <v>199</v>
      </c>
      <c r="N9" s="18"/>
      <c r="O9" s="152"/>
      <c r="P9" s="152"/>
      <c r="Q9" s="153"/>
      <c r="R9" s="154"/>
      <c r="S9" s="154"/>
      <c r="T9" s="154"/>
      <c r="U9" s="155"/>
      <c r="V9" s="154"/>
    </row>
    <row r="10" spans="1:22" ht="15" customHeight="1">
      <c r="A10" s="373" t="s">
        <v>210</v>
      </c>
      <c r="B10" s="374"/>
      <c r="C10" s="51">
        <f>SUM(C32,C54)</f>
        <v>513883</v>
      </c>
      <c r="D10" s="51">
        <f>SUM(D32,D54)</f>
        <v>545127</v>
      </c>
      <c r="E10" s="51">
        <f>SUM(E32,E54)</f>
        <v>538155</v>
      </c>
      <c r="F10" s="157">
        <f>E10-D10</f>
        <v>-6972</v>
      </c>
      <c r="G10" s="158">
        <f>F10/D10*100</f>
        <v>-1.278968020296188</v>
      </c>
      <c r="H10" s="159">
        <f>D10-C10</f>
        <v>31244</v>
      </c>
      <c r="I10" s="158">
        <f>H10/C10*100</f>
        <v>6.079983186834357</v>
      </c>
      <c r="J10" s="160">
        <f>C10/C$10*100</f>
        <v>100</v>
      </c>
      <c r="K10" s="160">
        <f>D10/D$10*100</f>
        <v>100</v>
      </c>
      <c r="L10" s="160">
        <f>E10/E$10*100</f>
        <v>100</v>
      </c>
      <c r="M10" s="160">
        <v>100</v>
      </c>
      <c r="N10" s="19"/>
      <c r="O10" s="368" t="s">
        <v>40</v>
      </c>
      <c r="P10" s="368"/>
      <c r="Q10" s="174">
        <f aca="true" t="shared" si="0" ref="Q10:V10">SUM(Q31,Q52)</f>
        <v>538155</v>
      </c>
      <c r="R10" s="175">
        <f t="shared" si="0"/>
        <v>334619</v>
      </c>
      <c r="S10" s="175">
        <f t="shared" si="0"/>
        <v>16698</v>
      </c>
      <c r="T10" s="175">
        <f t="shared" si="0"/>
        <v>21233</v>
      </c>
      <c r="U10" s="175">
        <f t="shared" si="0"/>
        <v>86459</v>
      </c>
      <c r="V10" s="175">
        <f t="shared" si="0"/>
        <v>78838</v>
      </c>
    </row>
    <row r="11" spans="1:22" ht="15" customHeight="1">
      <c r="A11" s="19"/>
      <c r="B11" s="20"/>
      <c r="C11" s="33"/>
      <c r="D11" s="33"/>
      <c r="E11" s="33"/>
      <c r="F11" s="21"/>
      <c r="G11" s="35"/>
      <c r="H11" s="22"/>
      <c r="I11" s="23"/>
      <c r="J11" s="21"/>
      <c r="K11" s="21"/>
      <c r="L11" s="21"/>
      <c r="M11" s="21"/>
      <c r="N11" s="19"/>
      <c r="O11" s="12"/>
      <c r="P11" s="19"/>
      <c r="Q11" s="172"/>
      <c r="R11" s="24"/>
      <c r="S11" s="24"/>
      <c r="T11" s="24"/>
      <c r="U11" s="24"/>
      <c r="V11" s="24"/>
    </row>
    <row r="12" spans="1:22" ht="15" customHeight="1">
      <c r="A12" s="360" t="s">
        <v>25</v>
      </c>
      <c r="B12" s="369"/>
      <c r="C12" s="29">
        <f aca="true" t="shared" si="1" ref="C12:D15">SUM(C34,C56)</f>
        <v>147828</v>
      </c>
      <c r="D12" s="29">
        <f t="shared" si="1"/>
        <v>120003</v>
      </c>
      <c r="E12" s="29">
        <f>SUM(E34,E56)</f>
        <v>75557</v>
      </c>
      <c r="F12" s="161">
        <f>E12-D12</f>
        <v>-44446</v>
      </c>
      <c r="G12" s="162">
        <f>F12/D12*100</f>
        <v>-37.03740739814838</v>
      </c>
      <c r="H12" s="163">
        <f>D12-C12</f>
        <v>-27825</v>
      </c>
      <c r="I12" s="162">
        <f>H12/C12*100</f>
        <v>-18.822550531699</v>
      </c>
      <c r="J12" s="164">
        <f aca="true" t="shared" si="2" ref="J12:L15">C12/C$10*100</f>
        <v>28.7668593823886</v>
      </c>
      <c r="K12" s="164">
        <f t="shared" si="2"/>
        <v>22.013769268445703</v>
      </c>
      <c r="L12" s="164">
        <f t="shared" si="2"/>
        <v>14.040007061162676</v>
      </c>
      <c r="M12" s="164">
        <v>13.9</v>
      </c>
      <c r="N12" s="18"/>
      <c r="O12" s="18"/>
      <c r="P12" s="25" t="s">
        <v>26</v>
      </c>
      <c r="Q12" s="28">
        <f aca="true" t="shared" si="3" ref="Q12:V16">SUM(Q33,Q54)</f>
        <v>68241</v>
      </c>
      <c r="R12" s="29">
        <f t="shared" si="3"/>
        <v>1023</v>
      </c>
      <c r="S12" s="29">
        <f t="shared" si="3"/>
        <v>39</v>
      </c>
      <c r="T12" s="29">
        <f t="shared" si="3"/>
        <v>366</v>
      </c>
      <c r="U12" s="29">
        <f t="shared" si="3"/>
        <v>33672</v>
      </c>
      <c r="V12" s="29">
        <f t="shared" si="3"/>
        <v>33141</v>
      </c>
    </row>
    <row r="13" spans="1:22" ht="15" customHeight="1">
      <c r="A13" s="19"/>
      <c r="B13" s="47" t="s">
        <v>26</v>
      </c>
      <c r="C13" s="29">
        <f t="shared" si="1"/>
        <v>139743</v>
      </c>
      <c r="D13" s="29">
        <f t="shared" si="1"/>
        <v>113239</v>
      </c>
      <c r="E13" s="29">
        <f>SUM(E35,E57)</f>
        <v>68241</v>
      </c>
      <c r="F13" s="161">
        <f>E13-D13</f>
        <v>-44998</v>
      </c>
      <c r="G13" s="162">
        <f>F13/D13*100</f>
        <v>-39.73719301654024</v>
      </c>
      <c r="H13" s="163">
        <f>D13-C13</f>
        <v>-26504</v>
      </c>
      <c r="I13" s="162">
        <f>H13/C13*100</f>
        <v>-18.966245178649377</v>
      </c>
      <c r="J13" s="164">
        <f t="shared" si="2"/>
        <v>27.1935440557481</v>
      </c>
      <c r="K13" s="164">
        <f t="shared" si="2"/>
        <v>20.772957494308667</v>
      </c>
      <c r="L13" s="164">
        <f t="shared" si="2"/>
        <v>12.680547425927474</v>
      </c>
      <c r="M13" s="164">
        <v>12.6</v>
      </c>
      <c r="N13" s="12"/>
      <c r="O13" s="12"/>
      <c r="P13" s="25" t="s">
        <v>151</v>
      </c>
      <c r="Q13" s="173">
        <f t="shared" si="3"/>
        <v>1240</v>
      </c>
      <c r="R13" s="29">
        <f t="shared" si="3"/>
        <v>735</v>
      </c>
      <c r="S13" s="29">
        <f t="shared" si="3"/>
        <v>10</v>
      </c>
      <c r="T13" s="29">
        <f t="shared" si="3"/>
        <v>48</v>
      </c>
      <c r="U13" s="29">
        <f t="shared" si="3"/>
        <v>295</v>
      </c>
      <c r="V13" s="29">
        <f t="shared" si="3"/>
        <v>152</v>
      </c>
    </row>
    <row r="14" spans="1:22" ht="15" customHeight="1">
      <c r="A14" s="19"/>
      <c r="B14" s="47" t="s">
        <v>291</v>
      </c>
      <c r="C14" s="29">
        <f t="shared" si="1"/>
        <v>1564</v>
      </c>
      <c r="D14" s="29">
        <f t="shared" si="1"/>
        <v>794</v>
      </c>
      <c r="E14" s="29">
        <f>SUM(E36,E58)</f>
        <v>1240</v>
      </c>
      <c r="F14" s="161">
        <f>E14-D14</f>
        <v>446</v>
      </c>
      <c r="G14" s="162">
        <f>F14/D14*100</f>
        <v>56.17128463476071</v>
      </c>
      <c r="H14" s="163">
        <f>D14-C14</f>
        <v>-770</v>
      </c>
      <c r="I14" s="162">
        <f>H14/C14*100</f>
        <v>-49.232736572890026</v>
      </c>
      <c r="J14" s="164">
        <f t="shared" si="2"/>
        <v>0.3043494336259421</v>
      </c>
      <c r="K14" s="164">
        <f t="shared" si="2"/>
        <v>0.1456541319729164</v>
      </c>
      <c r="L14" s="164">
        <f t="shared" si="2"/>
        <v>0.2304168873280003</v>
      </c>
      <c r="M14" s="164">
        <v>0.4</v>
      </c>
      <c r="N14" s="18"/>
      <c r="O14" s="18"/>
      <c r="P14" s="25" t="s">
        <v>152</v>
      </c>
      <c r="Q14" s="173">
        <f t="shared" si="3"/>
        <v>6076</v>
      </c>
      <c r="R14" s="29">
        <f t="shared" si="3"/>
        <v>3549</v>
      </c>
      <c r="S14" s="29">
        <f t="shared" si="3"/>
        <v>64</v>
      </c>
      <c r="T14" s="29">
        <f t="shared" si="3"/>
        <v>282</v>
      </c>
      <c r="U14" s="29">
        <f t="shared" si="3"/>
        <v>1312</v>
      </c>
      <c r="V14" s="29">
        <f t="shared" si="3"/>
        <v>869</v>
      </c>
    </row>
    <row r="15" spans="1:22" ht="15" customHeight="1">
      <c r="A15" s="19"/>
      <c r="B15" s="47" t="s">
        <v>292</v>
      </c>
      <c r="C15" s="29">
        <f t="shared" si="1"/>
        <v>6521</v>
      </c>
      <c r="D15" s="29">
        <f t="shared" si="1"/>
        <v>5970</v>
      </c>
      <c r="E15" s="29">
        <f>SUM(E37,E59)</f>
        <v>6076</v>
      </c>
      <c r="F15" s="161">
        <f>E15-D15</f>
        <v>106</v>
      </c>
      <c r="G15" s="162">
        <f>F15/D15*100</f>
        <v>1.7755443886097153</v>
      </c>
      <c r="H15" s="163">
        <f>D15-C15</f>
        <v>-551</v>
      </c>
      <c r="I15" s="162">
        <f>H15/C15*100</f>
        <v>-8.449624290752952</v>
      </c>
      <c r="J15" s="164">
        <f t="shared" si="2"/>
        <v>1.2689658930145578</v>
      </c>
      <c r="K15" s="164">
        <f t="shared" si="2"/>
        <v>1.0951576421641196</v>
      </c>
      <c r="L15" s="164">
        <f t="shared" si="2"/>
        <v>1.1290427479072016</v>
      </c>
      <c r="M15" s="164">
        <v>0.9</v>
      </c>
      <c r="N15" s="18"/>
      <c r="O15" s="18"/>
      <c r="P15" s="25" t="s">
        <v>27</v>
      </c>
      <c r="Q15" s="173">
        <f t="shared" si="3"/>
        <v>536</v>
      </c>
      <c r="R15" s="29">
        <f t="shared" si="3"/>
        <v>433</v>
      </c>
      <c r="S15" s="29">
        <f t="shared" si="3"/>
        <v>54</v>
      </c>
      <c r="T15" s="29">
        <f t="shared" si="3"/>
        <v>13</v>
      </c>
      <c r="U15" s="29">
        <f t="shared" si="3"/>
        <v>26</v>
      </c>
      <c r="V15" s="29">
        <f t="shared" si="3"/>
        <v>10</v>
      </c>
    </row>
    <row r="16" spans="1:22" ht="15" customHeight="1">
      <c r="A16" s="18"/>
      <c r="B16" s="27"/>
      <c r="C16" s="29"/>
      <c r="D16" s="29"/>
      <c r="E16" s="29"/>
      <c r="F16" s="161"/>
      <c r="G16" s="162"/>
      <c r="H16" s="165"/>
      <c r="I16" s="162"/>
      <c r="J16" s="164"/>
      <c r="K16" s="164"/>
      <c r="L16" s="164"/>
      <c r="M16" s="164"/>
      <c r="N16" s="12"/>
      <c r="O16" s="12"/>
      <c r="P16" s="25" t="s">
        <v>29</v>
      </c>
      <c r="Q16" s="173">
        <f t="shared" si="3"/>
        <v>48526</v>
      </c>
      <c r="R16" s="29">
        <f t="shared" si="3"/>
        <v>32545</v>
      </c>
      <c r="S16" s="29">
        <f t="shared" si="3"/>
        <v>2120</v>
      </c>
      <c r="T16" s="29">
        <f t="shared" si="3"/>
        <v>4041</v>
      </c>
      <c r="U16" s="29">
        <f t="shared" si="3"/>
        <v>6789</v>
      </c>
      <c r="V16" s="29">
        <f t="shared" si="3"/>
        <v>3031</v>
      </c>
    </row>
    <row r="17" spans="1:17" ht="15" customHeight="1">
      <c r="A17" s="360" t="s">
        <v>28</v>
      </c>
      <c r="B17" s="370"/>
      <c r="C17" s="29">
        <f aca="true" t="shared" si="4" ref="C17:D20">SUM(C39,C61)</f>
        <v>162219</v>
      </c>
      <c r="D17" s="29">
        <f t="shared" si="4"/>
        <v>184535</v>
      </c>
      <c r="E17" s="29">
        <f>SUM(E39,E61)</f>
        <v>186364</v>
      </c>
      <c r="F17" s="161">
        <f>E17-D17</f>
        <v>1829</v>
      </c>
      <c r="G17" s="162">
        <f>F17/D17*100</f>
        <v>0.9911398921613785</v>
      </c>
      <c r="H17" s="163">
        <f>D17-C17</f>
        <v>22316</v>
      </c>
      <c r="I17" s="162">
        <f>H17/C17*100</f>
        <v>13.75671160591546</v>
      </c>
      <c r="J17" s="164">
        <f aca="true" t="shared" si="5" ref="J17:L20">C17/C$10*100</f>
        <v>31.56730228476132</v>
      </c>
      <c r="K17" s="164">
        <f t="shared" si="5"/>
        <v>33.851744639322575</v>
      </c>
      <c r="L17" s="164">
        <f t="shared" si="5"/>
        <v>34.630171604835034</v>
      </c>
      <c r="M17" s="164">
        <v>34.1</v>
      </c>
      <c r="N17" s="12"/>
      <c r="O17" s="12"/>
      <c r="P17" s="24"/>
      <c r="Q17" s="105"/>
    </row>
    <row r="18" spans="1:22" ht="15" customHeight="1">
      <c r="A18" s="12"/>
      <c r="B18" s="27" t="s">
        <v>27</v>
      </c>
      <c r="C18" s="29">
        <f t="shared" si="4"/>
        <v>1478</v>
      </c>
      <c r="D18" s="29">
        <f t="shared" si="4"/>
        <v>860</v>
      </c>
      <c r="E18" s="29">
        <f>SUM(E40,E62)</f>
        <v>536</v>
      </c>
      <c r="F18" s="161">
        <f>E18-D18</f>
        <v>-324</v>
      </c>
      <c r="G18" s="162">
        <f>F18/D18*100</f>
        <v>-37.67441860465116</v>
      </c>
      <c r="H18" s="163">
        <f>D18-C18</f>
        <v>-618</v>
      </c>
      <c r="I18" s="162">
        <f>H18/C18*100</f>
        <v>-41.81326116373478</v>
      </c>
      <c r="J18" s="164">
        <f t="shared" si="5"/>
        <v>0.2876141067130067</v>
      </c>
      <c r="K18" s="164">
        <f t="shared" si="5"/>
        <v>0.15776140238880113</v>
      </c>
      <c r="L18" s="164">
        <f t="shared" si="5"/>
        <v>0.09959955774823238</v>
      </c>
      <c r="M18" s="164">
        <v>0.3</v>
      </c>
      <c r="N18" s="12"/>
      <c r="O18" s="12"/>
      <c r="P18" s="25" t="s">
        <v>30</v>
      </c>
      <c r="Q18" s="173">
        <f aca="true" t="shared" si="6" ref="Q18:V22">SUM(Q39,Q60)</f>
        <v>137302</v>
      </c>
      <c r="R18" s="29">
        <f t="shared" si="6"/>
        <v>95996</v>
      </c>
      <c r="S18" s="29">
        <f t="shared" si="6"/>
        <v>4985</v>
      </c>
      <c r="T18" s="29">
        <f t="shared" si="6"/>
        <v>6211</v>
      </c>
      <c r="U18" s="29">
        <f t="shared" si="6"/>
        <v>13985</v>
      </c>
      <c r="V18" s="29">
        <f t="shared" si="6"/>
        <v>16125</v>
      </c>
    </row>
    <row r="19" spans="1:22" ht="15" customHeight="1">
      <c r="A19" s="12"/>
      <c r="B19" s="27" t="s">
        <v>29</v>
      </c>
      <c r="C19" s="29">
        <f t="shared" si="4"/>
        <v>33127</v>
      </c>
      <c r="D19" s="29">
        <f t="shared" si="4"/>
        <v>36700</v>
      </c>
      <c r="E19" s="29">
        <f>SUM(E41,E63)</f>
        <v>48526</v>
      </c>
      <c r="F19" s="161">
        <f>E19-D19</f>
        <v>11826</v>
      </c>
      <c r="G19" s="162">
        <f>F19/D19*100</f>
        <v>32.22343324250681</v>
      </c>
      <c r="H19" s="163">
        <f>D19-C19</f>
        <v>3573</v>
      </c>
      <c r="I19" s="162">
        <f>H19/C19*100</f>
        <v>10.78576387840734</v>
      </c>
      <c r="J19" s="164">
        <f t="shared" si="5"/>
        <v>6.446409007497815</v>
      </c>
      <c r="K19" s="164">
        <f t="shared" si="5"/>
        <v>6.732376125196514</v>
      </c>
      <c r="L19" s="164">
        <f t="shared" si="5"/>
        <v>9.017104737482695</v>
      </c>
      <c r="M19" s="164">
        <v>8.9</v>
      </c>
      <c r="N19" s="12"/>
      <c r="O19" s="12"/>
      <c r="P19" s="25" t="s">
        <v>150</v>
      </c>
      <c r="Q19" s="173">
        <f t="shared" si="6"/>
        <v>107760</v>
      </c>
      <c r="R19" s="29">
        <f t="shared" si="6"/>
        <v>59679</v>
      </c>
      <c r="S19" s="29">
        <f t="shared" si="6"/>
        <v>5642</v>
      </c>
      <c r="T19" s="29">
        <f t="shared" si="6"/>
        <v>6363</v>
      </c>
      <c r="U19" s="29">
        <f t="shared" si="6"/>
        <v>17035</v>
      </c>
      <c r="V19" s="29">
        <f t="shared" si="6"/>
        <v>19041</v>
      </c>
    </row>
    <row r="20" spans="1:22" ht="15" customHeight="1">
      <c r="A20" s="12"/>
      <c r="B20" s="27" t="s">
        <v>30</v>
      </c>
      <c r="C20" s="29">
        <f t="shared" si="4"/>
        <v>127614</v>
      </c>
      <c r="D20" s="29">
        <f t="shared" si="4"/>
        <v>146975</v>
      </c>
      <c r="E20" s="29">
        <f>SUM(E42,E64)</f>
        <v>137302</v>
      </c>
      <c r="F20" s="161">
        <f>E20-D20</f>
        <v>-9673</v>
      </c>
      <c r="G20" s="162">
        <f>F20/D20*100</f>
        <v>-6.581391393094063</v>
      </c>
      <c r="H20" s="163">
        <f>D20-C20</f>
        <v>19361</v>
      </c>
      <c r="I20" s="162">
        <f>H20/C20*100</f>
        <v>15.171532903913365</v>
      </c>
      <c r="J20" s="164">
        <f t="shared" si="5"/>
        <v>24.833279170550497</v>
      </c>
      <c r="K20" s="164">
        <f t="shared" si="5"/>
        <v>26.961607111737262</v>
      </c>
      <c r="L20" s="164">
        <f t="shared" si="5"/>
        <v>25.51346730960411</v>
      </c>
      <c r="M20" s="164">
        <v>24.9</v>
      </c>
      <c r="N20" s="18"/>
      <c r="O20" s="18"/>
      <c r="P20" s="25" t="s">
        <v>33</v>
      </c>
      <c r="Q20" s="173">
        <f t="shared" si="6"/>
        <v>13442</v>
      </c>
      <c r="R20" s="29">
        <f t="shared" si="6"/>
        <v>12814</v>
      </c>
      <c r="S20" s="29">
        <f t="shared" si="6"/>
        <v>255</v>
      </c>
      <c r="T20" s="29">
        <f t="shared" si="6"/>
        <v>37</v>
      </c>
      <c r="U20" s="29">
        <f t="shared" si="6"/>
        <v>252</v>
      </c>
      <c r="V20" s="29">
        <f t="shared" si="6"/>
        <v>84</v>
      </c>
    </row>
    <row r="21" spans="1:22" ht="15" customHeight="1">
      <c r="A21" s="12"/>
      <c r="B21" s="27"/>
      <c r="C21" s="29"/>
      <c r="D21" s="29"/>
      <c r="E21" s="29"/>
      <c r="F21" s="161"/>
      <c r="G21" s="162"/>
      <c r="H21" s="165"/>
      <c r="I21" s="162"/>
      <c r="J21" s="164"/>
      <c r="K21" s="164"/>
      <c r="L21" s="164"/>
      <c r="M21" s="164"/>
      <c r="N21" s="12"/>
      <c r="O21" s="12"/>
      <c r="P21" s="25" t="s">
        <v>34</v>
      </c>
      <c r="Q21" s="173">
        <f t="shared" si="6"/>
        <v>2214</v>
      </c>
      <c r="R21" s="29">
        <f t="shared" si="6"/>
        <v>1181</v>
      </c>
      <c r="S21" s="29">
        <f t="shared" si="6"/>
        <v>333</v>
      </c>
      <c r="T21" s="29">
        <f t="shared" si="6"/>
        <v>96</v>
      </c>
      <c r="U21" s="29">
        <f t="shared" si="6"/>
        <v>450</v>
      </c>
      <c r="V21" s="29">
        <f t="shared" si="6"/>
        <v>154</v>
      </c>
    </row>
    <row r="22" spans="1:22" ht="15" customHeight="1">
      <c r="A22" s="360" t="s">
        <v>32</v>
      </c>
      <c r="B22" s="370"/>
      <c r="C22" s="29">
        <f aca="true" t="shared" si="7" ref="C22:E30">SUM(C44,C66)</f>
        <v>203728</v>
      </c>
      <c r="D22" s="29">
        <f t="shared" si="7"/>
        <v>240275</v>
      </c>
      <c r="E22" s="29">
        <f t="shared" si="7"/>
        <v>275065</v>
      </c>
      <c r="F22" s="166">
        <f aca="true" t="shared" si="8" ref="F22:F30">E22-D22</f>
        <v>34790</v>
      </c>
      <c r="G22" s="162">
        <f aca="true" t="shared" si="9" ref="G22:G30">F22/D22*100</f>
        <v>14.479242534595777</v>
      </c>
      <c r="H22" s="163">
        <f aca="true" t="shared" si="10" ref="H22:H30">D22-C22</f>
        <v>36547</v>
      </c>
      <c r="I22" s="162">
        <f aca="true" t="shared" si="11" ref="I22:I32">H22/C22*100</f>
        <v>17.939114898295767</v>
      </c>
      <c r="J22" s="164">
        <f aca="true" t="shared" si="12" ref="J22:L30">C22/C$10*100</f>
        <v>39.64482187579663</v>
      </c>
      <c r="K22" s="164">
        <f t="shared" si="12"/>
        <v>44.07688483601069</v>
      </c>
      <c r="L22" s="164">
        <f t="shared" si="12"/>
        <v>51.11259767167452</v>
      </c>
      <c r="M22" s="164">
        <v>52</v>
      </c>
      <c r="N22" s="12"/>
      <c r="O22" s="12"/>
      <c r="P22" s="25" t="s">
        <v>31</v>
      </c>
      <c r="Q22" s="173">
        <f t="shared" si="6"/>
        <v>32756</v>
      </c>
      <c r="R22" s="29">
        <f t="shared" si="6"/>
        <v>30420</v>
      </c>
      <c r="S22" s="29">
        <f t="shared" si="6"/>
        <v>660</v>
      </c>
      <c r="T22" s="29">
        <f t="shared" si="6"/>
        <v>308</v>
      </c>
      <c r="U22" s="29">
        <f t="shared" si="6"/>
        <v>1052</v>
      </c>
      <c r="V22" s="29">
        <f t="shared" si="6"/>
        <v>316</v>
      </c>
    </row>
    <row r="23" spans="1:17" ht="15" customHeight="1">
      <c r="A23" s="12"/>
      <c r="B23" s="27" t="s">
        <v>203</v>
      </c>
      <c r="C23" s="29">
        <f t="shared" si="7"/>
        <v>78316</v>
      </c>
      <c r="D23" s="29">
        <f t="shared" si="7"/>
        <v>94396</v>
      </c>
      <c r="E23" s="29">
        <f t="shared" si="7"/>
        <v>107760</v>
      </c>
      <c r="F23" s="161">
        <f t="shared" si="8"/>
        <v>13364</v>
      </c>
      <c r="G23" s="162">
        <f t="shared" si="9"/>
        <v>14.15737954998093</v>
      </c>
      <c r="H23" s="163">
        <f t="shared" si="10"/>
        <v>16080</v>
      </c>
      <c r="I23" s="162">
        <f t="shared" si="11"/>
        <v>20.532202870422392</v>
      </c>
      <c r="J23" s="164">
        <f t="shared" si="12"/>
        <v>15.24004491294711</v>
      </c>
      <c r="K23" s="164">
        <f t="shared" si="12"/>
        <v>17.31633179057357</v>
      </c>
      <c r="L23" s="164">
        <f t="shared" si="12"/>
        <v>20.02397078908493</v>
      </c>
      <c r="M23" s="164">
        <v>21.3</v>
      </c>
      <c r="N23" s="12"/>
      <c r="O23" s="12"/>
      <c r="P23" s="24"/>
      <c r="Q23" s="105"/>
    </row>
    <row r="24" spans="1:22" ht="15" customHeight="1">
      <c r="A24" s="12"/>
      <c r="B24" s="27" t="s">
        <v>293</v>
      </c>
      <c r="C24" s="346">
        <f t="shared" si="7"/>
        <v>10625</v>
      </c>
      <c r="D24" s="29">
        <f t="shared" si="7"/>
        <v>11257</v>
      </c>
      <c r="E24" s="29">
        <f t="shared" si="7"/>
        <v>13442</v>
      </c>
      <c r="F24" s="161">
        <f t="shared" si="8"/>
        <v>2185</v>
      </c>
      <c r="G24" s="162">
        <f t="shared" si="9"/>
        <v>19.410144798791862</v>
      </c>
      <c r="H24" s="347">
        <f>D24+D25-C24</f>
        <v>1843</v>
      </c>
      <c r="I24" s="348">
        <f>H24/C24*100</f>
        <v>17.345882352941178</v>
      </c>
      <c r="J24" s="349">
        <f t="shared" si="12"/>
        <v>2.067591261045802</v>
      </c>
      <c r="K24" s="164">
        <f t="shared" si="12"/>
        <v>2.0650233798729474</v>
      </c>
      <c r="L24" s="164">
        <f t="shared" si="12"/>
        <v>2.4977933866636937</v>
      </c>
      <c r="M24" s="164">
        <v>2.7</v>
      </c>
      <c r="N24" s="12"/>
      <c r="O24" s="12"/>
      <c r="P24" s="11" t="s">
        <v>153</v>
      </c>
      <c r="Q24" s="173">
        <f aca="true" t="shared" si="13" ref="Q24:V27">SUM(Q45,Q66)</f>
        <v>2737</v>
      </c>
      <c r="R24" s="29">
        <f t="shared" si="13"/>
        <v>2704</v>
      </c>
      <c r="S24" s="29">
        <f t="shared" si="13"/>
        <v>19</v>
      </c>
      <c r="T24" s="29">
        <f t="shared" si="13"/>
        <v>3</v>
      </c>
      <c r="U24" s="29">
        <f t="shared" si="13"/>
        <v>10</v>
      </c>
      <c r="V24" s="29">
        <f t="shared" si="13"/>
        <v>1</v>
      </c>
    </row>
    <row r="25" spans="1:22" ht="15" customHeight="1">
      <c r="A25" s="18"/>
      <c r="B25" s="27" t="s">
        <v>34</v>
      </c>
      <c r="C25" s="346"/>
      <c r="D25" s="29">
        <f t="shared" si="7"/>
        <v>1211</v>
      </c>
      <c r="E25" s="29">
        <f t="shared" si="7"/>
        <v>2214</v>
      </c>
      <c r="F25" s="161">
        <f t="shared" si="8"/>
        <v>1003</v>
      </c>
      <c r="G25" s="162">
        <f t="shared" si="9"/>
        <v>82.8241123038811</v>
      </c>
      <c r="H25" s="347"/>
      <c r="I25" s="348"/>
      <c r="J25" s="349"/>
      <c r="K25" s="164">
        <f t="shared" si="12"/>
        <v>0.22215006778236998</v>
      </c>
      <c r="L25" s="164">
        <f t="shared" si="12"/>
        <v>0.411405635922736</v>
      </c>
      <c r="M25" s="164">
        <v>0.7</v>
      </c>
      <c r="N25" s="18"/>
      <c r="O25" s="18"/>
      <c r="P25" s="25" t="s">
        <v>35</v>
      </c>
      <c r="Q25" s="173">
        <f t="shared" si="13"/>
        <v>97880</v>
      </c>
      <c r="R25" s="29">
        <f t="shared" si="13"/>
        <v>74672</v>
      </c>
      <c r="S25" s="29">
        <f t="shared" si="13"/>
        <v>2499</v>
      </c>
      <c r="T25" s="29">
        <f t="shared" si="13"/>
        <v>3454</v>
      </c>
      <c r="U25" s="29">
        <f t="shared" si="13"/>
        <v>11452</v>
      </c>
      <c r="V25" s="29">
        <f t="shared" si="13"/>
        <v>5803</v>
      </c>
    </row>
    <row r="26" spans="1:22" ht="15" customHeight="1">
      <c r="A26" s="12"/>
      <c r="B26" s="27" t="s">
        <v>294</v>
      </c>
      <c r="C26" s="29">
        <f t="shared" si="7"/>
        <v>30203</v>
      </c>
      <c r="D26" s="29">
        <f t="shared" si="7"/>
        <v>31769</v>
      </c>
      <c r="E26" s="29">
        <f t="shared" si="7"/>
        <v>32756</v>
      </c>
      <c r="F26" s="161">
        <f t="shared" si="8"/>
        <v>987</v>
      </c>
      <c r="G26" s="162">
        <f t="shared" si="9"/>
        <v>3.106802228587617</v>
      </c>
      <c r="H26" s="163">
        <f t="shared" si="10"/>
        <v>1566</v>
      </c>
      <c r="I26" s="162">
        <f t="shared" si="11"/>
        <v>5.184915405754395</v>
      </c>
      <c r="J26" s="164">
        <f t="shared" si="12"/>
        <v>5.87740789245801</v>
      </c>
      <c r="K26" s="164">
        <f t="shared" si="12"/>
        <v>5.827816270337004</v>
      </c>
      <c r="L26" s="164">
        <f t="shared" si="12"/>
        <v>6.086722226867724</v>
      </c>
      <c r="M26" s="164">
        <v>6.3</v>
      </c>
      <c r="N26" s="18"/>
      <c r="O26" s="18"/>
      <c r="P26" s="25" t="s">
        <v>39</v>
      </c>
      <c r="Q26" s="173">
        <f t="shared" si="13"/>
        <v>18276</v>
      </c>
      <c r="R26" s="29">
        <f t="shared" si="13"/>
        <v>18276</v>
      </c>
      <c r="S26" s="30" t="s">
        <v>298</v>
      </c>
      <c r="T26" s="30" t="s">
        <v>298</v>
      </c>
      <c r="U26" s="30" t="s">
        <v>298</v>
      </c>
      <c r="V26" s="30" t="s">
        <v>298</v>
      </c>
    </row>
    <row r="27" spans="1:22" ht="15" customHeight="1">
      <c r="A27" s="12"/>
      <c r="B27" s="27" t="s">
        <v>295</v>
      </c>
      <c r="C27" s="29">
        <f t="shared" si="7"/>
        <v>2482</v>
      </c>
      <c r="D27" s="29">
        <f t="shared" si="7"/>
        <v>2452</v>
      </c>
      <c r="E27" s="29">
        <f t="shared" si="7"/>
        <v>2737</v>
      </c>
      <c r="F27" s="161">
        <f t="shared" si="8"/>
        <v>285</v>
      </c>
      <c r="G27" s="162">
        <f t="shared" si="9"/>
        <v>11.623164763458401</v>
      </c>
      <c r="H27" s="163">
        <f t="shared" si="10"/>
        <v>-30</v>
      </c>
      <c r="I27" s="162">
        <f t="shared" si="11"/>
        <v>-1.20870265914585</v>
      </c>
      <c r="J27" s="164">
        <f t="shared" si="12"/>
        <v>0.48298931858029936</v>
      </c>
      <c r="K27" s="164">
        <f t="shared" si="12"/>
        <v>0.449803440299233</v>
      </c>
      <c r="L27" s="164">
        <f t="shared" si="12"/>
        <v>0.508589532755433</v>
      </c>
      <c r="M27" s="164">
        <v>0.6</v>
      </c>
      <c r="N27" s="12"/>
      <c r="O27" s="12"/>
      <c r="P27" s="25" t="s">
        <v>36</v>
      </c>
      <c r="Q27" s="173">
        <f t="shared" si="13"/>
        <v>1169</v>
      </c>
      <c r="R27" s="29">
        <f t="shared" si="13"/>
        <v>592</v>
      </c>
      <c r="S27" s="29">
        <f t="shared" si="13"/>
        <v>18</v>
      </c>
      <c r="T27" s="29">
        <f t="shared" si="13"/>
        <v>11</v>
      </c>
      <c r="U27" s="29">
        <f t="shared" si="13"/>
        <v>129</v>
      </c>
      <c r="V27" s="29">
        <f t="shared" si="13"/>
        <v>111</v>
      </c>
    </row>
    <row r="28" spans="1:22" ht="15" customHeight="1">
      <c r="A28" s="12"/>
      <c r="B28" s="27" t="s">
        <v>35</v>
      </c>
      <c r="C28" s="29">
        <f t="shared" si="7"/>
        <v>67058</v>
      </c>
      <c r="D28" s="29">
        <f t="shared" si="7"/>
        <v>82585</v>
      </c>
      <c r="E28" s="29">
        <f t="shared" si="7"/>
        <v>97880</v>
      </c>
      <c r="F28" s="161">
        <f t="shared" si="8"/>
        <v>15295</v>
      </c>
      <c r="G28" s="162">
        <f t="shared" si="9"/>
        <v>18.520312405400496</v>
      </c>
      <c r="H28" s="163">
        <f t="shared" si="10"/>
        <v>15527</v>
      </c>
      <c r="I28" s="162">
        <f t="shared" si="11"/>
        <v>23.154582600137193</v>
      </c>
      <c r="J28" s="164">
        <f t="shared" si="12"/>
        <v>13.049273861949121</v>
      </c>
      <c r="K28" s="164">
        <f t="shared" si="12"/>
        <v>15.149680716603653</v>
      </c>
      <c r="L28" s="164">
        <f t="shared" si="12"/>
        <v>18.18806849327796</v>
      </c>
      <c r="M28" s="164">
        <v>16.4</v>
      </c>
      <c r="N28" s="12"/>
      <c r="O28" s="12"/>
      <c r="P28" s="25"/>
      <c r="Q28" s="173"/>
      <c r="R28" s="29"/>
      <c r="S28" s="29"/>
      <c r="T28" s="29"/>
      <c r="U28" s="29"/>
      <c r="V28" s="29"/>
    </row>
    <row r="29" spans="1:22" ht="15" customHeight="1">
      <c r="A29" s="12"/>
      <c r="B29" s="27" t="s">
        <v>204</v>
      </c>
      <c r="C29" s="29">
        <f t="shared" si="7"/>
        <v>15044</v>
      </c>
      <c r="D29" s="29">
        <f t="shared" si="7"/>
        <v>16605</v>
      </c>
      <c r="E29" s="29">
        <f t="shared" si="7"/>
        <v>18276</v>
      </c>
      <c r="F29" s="161">
        <f t="shared" si="8"/>
        <v>1671</v>
      </c>
      <c r="G29" s="162">
        <f t="shared" si="9"/>
        <v>10.063233965672989</v>
      </c>
      <c r="H29" s="163">
        <f t="shared" si="10"/>
        <v>1561</v>
      </c>
      <c r="I29" s="162">
        <f t="shared" si="11"/>
        <v>10.376229726136666</v>
      </c>
      <c r="J29" s="164">
        <f t="shared" si="12"/>
        <v>2.927514628816287</v>
      </c>
      <c r="K29" s="164">
        <f t="shared" si="12"/>
        <v>3.04607917054191</v>
      </c>
      <c r="L29" s="164">
        <f t="shared" si="12"/>
        <v>3.3960476071020427</v>
      </c>
      <c r="M29" s="164">
        <v>3.7</v>
      </c>
      <c r="N29" s="12"/>
      <c r="O29" s="12"/>
      <c r="P29" s="25"/>
      <c r="Q29" s="173"/>
      <c r="R29" s="29"/>
      <c r="S29" s="29"/>
      <c r="T29" s="29"/>
      <c r="U29" s="29"/>
      <c r="V29" s="29"/>
    </row>
    <row r="30" spans="1:22" ht="15" customHeight="1">
      <c r="A30" s="360" t="s">
        <v>37</v>
      </c>
      <c r="B30" s="361"/>
      <c r="C30" s="29">
        <f t="shared" si="7"/>
        <v>108</v>
      </c>
      <c r="D30" s="29">
        <f t="shared" si="7"/>
        <v>314</v>
      </c>
      <c r="E30" s="29">
        <f t="shared" si="7"/>
        <v>1169</v>
      </c>
      <c r="F30" s="161">
        <f t="shared" si="8"/>
        <v>855</v>
      </c>
      <c r="G30" s="162">
        <f t="shared" si="9"/>
        <v>272.2929936305733</v>
      </c>
      <c r="H30" s="163">
        <f t="shared" si="10"/>
        <v>206</v>
      </c>
      <c r="I30" s="162">
        <f t="shared" si="11"/>
        <v>190.74074074074073</v>
      </c>
      <c r="J30" s="164">
        <f t="shared" si="12"/>
        <v>0.0210164570534538</v>
      </c>
      <c r="K30" s="164">
        <f t="shared" si="12"/>
        <v>0.0576012562210274</v>
      </c>
      <c r="L30" s="164">
        <f t="shared" si="12"/>
        <v>0.217223662327768</v>
      </c>
      <c r="M30" s="164">
        <v>0.3</v>
      </c>
      <c r="N30" s="12"/>
      <c r="O30" s="12"/>
      <c r="P30" s="24"/>
      <c r="Q30" s="106"/>
      <c r="R30" s="24"/>
      <c r="S30" s="24"/>
      <c r="T30" s="24"/>
      <c r="U30" s="24"/>
      <c r="V30" s="24"/>
    </row>
    <row r="31" spans="1:22" ht="15" customHeight="1">
      <c r="A31" s="19"/>
      <c r="B31" s="27"/>
      <c r="C31" s="21"/>
      <c r="D31" s="21"/>
      <c r="E31" s="21"/>
      <c r="F31" s="125"/>
      <c r="G31" s="34"/>
      <c r="H31" s="36"/>
      <c r="I31" s="34"/>
      <c r="J31" s="21"/>
      <c r="K31" s="21"/>
      <c r="L31" s="21"/>
      <c r="M31" s="21"/>
      <c r="N31" s="12"/>
      <c r="O31" s="12"/>
      <c r="P31" s="102" t="s">
        <v>1</v>
      </c>
      <c r="Q31" s="176">
        <f aca="true" t="shared" si="14" ref="Q31:V31">SUM(Q33:Q37,Q39:Q43,Q45:Q48)</f>
        <v>311317</v>
      </c>
      <c r="R31" s="177">
        <f t="shared" si="14"/>
        <v>203189</v>
      </c>
      <c r="S31" s="177">
        <f t="shared" si="14"/>
        <v>14342</v>
      </c>
      <c r="T31" s="177">
        <f t="shared" si="14"/>
        <v>18191</v>
      </c>
      <c r="U31" s="177">
        <f t="shared" si="14"/>
        <v>61833</v>
      </c>
      <c r="V31" s="177">
        <f t="shared" si="14"/>
        <v>13691</v>
      </c>
    </row>
    <row r="32" spans="1:22" ht="15" customHeight="1">
      <c r="A32" s="368" t="s">
        <v>211</v>
      </c>
      <c r="B32" s="386"/>
      <c r="C32" s="51">
        <f>SUM(C34,C39,C44,C52)</f>
        <v>283990</v>
      </c>
      <c r="D32" s="51">
        <f>SUM(D34,D39,D44,D52)</f>
        <v>299991</v>
      </c>
      <c r="E32" s="51">
        <f>SUM(E34,E39,E44,E52)</f>
        <v>311317</v>
      </c>
      <c r="F32" s="51">
        <f>SUM(F34,F39,F44,F52)</f>
        <v>11326</v>
      </c>
      <c r="G32" s="158">
        <f>F32/D32*100</f>
        <v>3.7754465967312356</v>
      </c>
      <c r="H32" s="159">
        <f>D32-C32</f>
        <v>16001</v>
      </c>
      <c r="I32" s="158">
        <f t="shared" si="11"/>
        <v>5.634353322300081</v>
      </c>
      <c r="J32" s="160">
        <f>C32/C$32*100</f>
        <v>100</v>
      </c>
      <c r="K32" s="160">
        <f>D32/D$32*100</f>
        <v>100</v>
      </c>
      <c r="L32" s="160">
        <f>E32/E$32*100</f>
        <v>100</v>
      </c>
      <c r="M32" s="160">
        <v>100</v>
      </c>
      <c r="N32" s="18"/>
      <c r="O32" s="18"/>
      <c r="P32" s="25"/>
      <c r="Q32" s="105"/>
      <c r="R32" s="24"/>
      <c r="S32" s="24"/>
      <c r="T32" s="24"/>
      <c r="U32" s="24"/>
      <c r="V32" s="24"/>
    </row>
    <row r="33" spans="1:22" ht="15" customHeight="1">
      <c r="A33" s="18"/>
      <c r="B33" s="27"/>
      <c r="C33" s="21"/>
      <c r="D33" s="21"/>
      <c r="E33" s="21"/>
      <c r="F33" s="125"/>
      <c r="G33" s="34"/>
      <c r="H33" s="36"/>
      <c r="I33" s="34"/>
      <c r="J33" s="21"/>
      <c r="K33" s="21"/>
      <c r="L33" s="21"/>
      <c r="M33" s="21"/>
      <c r="N33" s="12"/>
      <c r="O33" s="12"/>
      <c r="P33" s="25" t="s">
        <v>26</v>
      </c>
      <c r="Q33" s="173">
        <f>SUM(R33:V33)</f>
        <v>30686</v>
      </c>
      <c r="R33" s="43">
        <v>653</v>
      </c>
      <c r="S33" s="43">
        <v>38</v>
      </c>
      <c r="T33" s="43">
        <v>308</v>
      </c>
      <c r="U33" s="43">
        <v>25642</v>
      </c>
      <c r="V33" s="43">
        <v>4045</v>
      </c>
    </row>
    <row r="34" spans="1:22" ht="15" customHeight="1">
      <c r="A34" s="360" t="s">
        <v>25</v>
      </c>
      <c r="B34" s="369"/>
      <c r="C34" s="31">
        <f>SUM(C35:C37)</f>
        <v>66358</v>
      </c>
      <c r="D34" s="31">
        <f>SUM(D35:D37)</f>
        <v>52402</v>
      </c>
      <c r="E34" s="31">
        <f>SUM(E35:E37)</f>
        <v>36931</v>
      </c>
      <c r="F34" s="161">
        <f>E34-D34</f>
        <v>-15471</v>
      </c>
      <c r="G34" s="162">
        <f>F34/D34*100</f>
        <v>-29.523682302202207</v>
      </c>
      <c r="H34" s="163">
        <f>D34-C34</f>
        <v>-13956</v>
      </c>
      <c r="I34" s="162">
        <f>H34/C34*100</f>
        <v>-21.03137526748847</v>
      </c>
      <c r="J34" s="164">
        <f aca="true" t="shared" si="15" ref="J34:L37">C34/C$32*100</f>
        <v>23.36631571534209</v>
      </c>
      <c r="K34" s="164">
        <f t="shared" si="15"/>
        <v>17.467857369054403</v>
      </c>
      <c r="L34" s="164">
        <f t="shared" si="15"/>
        <v>11.862827921379173</v>
      </c>
      <c r="M34" s="164">
        <v>11.2</v>
      </c>
      <c r="N34" s="12"/>
      <c r="O34" s="12"/>
      <c r="P34" s="25" t="s">
        <v>151</v>
      </c>
      <c r="Q34" s="173">
        <f>SUM(R34:V34)</f>
        <v>919</v>
      </c>
      <c r="R34" s="43">
        <v>529</v>
      </c>
      <c r="S34" s="43">
        <v>10</v>
      </c>
      <c r="T34" s="43">
        <v>48</v>
      </c>
      <c r="U34" s="43">
        <v>287</v>
      </c>
      <c r="V34" s="43">
        <v>45</v>
      </c>
    </row>
    <row r="35" spans="1:22" ht="15" customHeight="1">
      <c r="A35" s="19"/>
      <c r="B35" s="47" t="s">
        <v>26</v>
      </c>
      <c r="C35" s="31">
        <v>59087</v>
      </c>
      <c r="D35" s="31">
        <v>46424</v>
      </c>
      <c r="E35" s="31">
        <v>30686</v>
      </c>
      <c r="F35" s="161">
        <f>E35-D35</f>
        <v>-15738</v>
      </c>
      <c r="G35" s="162">
        <f>F35/D35*100</f>
        <v>-33.900568671376874</v>
      </c>
      <c r="H35" s="163">
        <f>D35-C35</f>
        <v>-12663</v>
      </c>
      <c r="I35" s="162">
        <f>H35/C35*100</f>
        <v>-21.431110058049992</v>
      </c>
      <c r="J35" s="164">
        <f t="shared" si="15"/>
        <v>20.80601429627804</v>
      </c>
      <c r="K35" s="164">
        <f t="shared" si="15"/>
        <v>15.475130920594285</v>
      </c>
      <c r="L35" s="164">
        <f t="shared" si="15"/>
        <v>9.856834030907404</v>
      </c>
      <c r="M35" s="164">
        <v>9.6</v>
      </c>
      <c r="N35" s="12"/>
      <c r="O35" s="12"/>
      <c r="P35" s="25" t="s">
        <v>152</v>
      </c>
      <c r="Q35" s="173">
        <f>SUM(R35:V35)</f>
        <v>5326</v>
      </c>
      <c r="R35" s="43">
        <v>3384</v>
      </c>
      <c r="S35" s="43">
        <v>63</v>
      </c>
      <c r="T35" s="43">
        <v>279</v>
      </c>
      <c r="U35" s="43">
        <v>1237</v>
      </c>
      <c r="V35" s="43">
        <v>363</v>
      </c>
    </row>
    <row r="36" spans="1:22" ht="15" customHeight="1">
      <c r="A36" s="19"/>
      <c r="B36" s="47" t="s">
        <v>291</v>
      </c>
      <c r="C36" s="31">
        <v>1283</v>
      </c>
      <c r="D36" s="31">
        <v>608</v>
      </c>
      <c r="E36" s="31">
        <v>919</v>
      </c>
      <c r="F36" s="161">
        <f>E36-D36</f>
        <v>311</v>
      </c>
      <c r="G36" s="162">
        <f>F36/D36*100</f>
        <v>51.151315789473685</v>
      </c>
      <c r="H36" s="163">
        <f>D36-C36</f>
        <v>-675</v>
      </c>
      <c r="I36" s="162">
        <f>H36/C36*100</f>
        <v>-52.61106780982073</v>
      </c>
      <c r="J36" s="164">
        <f t="shared" si="15"/>
        <v>0.4517764710025001</v>
      </c>
      <c r="K36" s="164">
        <f t="shared" si="15"/>
        <v>0.20267274684907213</v>
      </c>
      <c r="L36" s="164">
        <f t="shared" si="15"/>
        <v>0.2951974996546928</v>
      </c>
      <c r="M36" s="164">
        <v>0.4</v>
      </c>
      <c r="N36" s="12"/>
      <c r="O36" s="12"/>
      <c r="P36" s="25" t="s">
        <v>27</v>
      </c>
      <c r="Q36" s="173">
        <f>SUM(R36:V36)</f>
        <v>422</v>
      </c>
      <c r="R36" s="42">
        <v>333</v>
      </c>
      <c r="S36" s="42">
        <v>46</v>
      </c>
      <c r="T36" s="42">
        <v>13</v>
      </c>
      <c r="U36" s="42">
        <v>26</v>
      </c>
      <c r="V36" s="42">
        <v>4</v>
      </c>
    </row>
    <row r="37" spans="1:22" ht="15" customHeight="1">
      <c r="A37" s="19"/>
      <c r="B37" s="47" t="s">
        <v>292</v>
      </c>
      <c r="C37" s="31">
        <v>5988</v>
      </c>
      <c r="D37" s="31">
        <v>5370</v>
      </c>
      <c r="E37" s="31">
        <v>5326</v>
      </c>
      <c r="F37" s="161">
        <f>E37-D37</f>
        <v>-44</v>
      </c>
      <c r="G37" s="162">
        <f>F37/D37*100</f>
        <v>-0.819366852886406</v>
      </c>
      <c r="H37" s="163">
        <f>D37-C37</f>
        <v>-618</v>
      </c>
      <c r="I37" s="162">
        <f>H37/C37*100</f>
        <v>-10.32064128256513</v>
      </c>
      <c r="J37" s="164">
        <f t="shared" si="15"/>
        <v>2.108524948061551</v>
      </c>
      <c r="K37" s="164">
        <f t="shared" si="15"/>
        <v>1.7900537016110483</v>
      </c>
      <c r="L37" s="164">
        <f t="shared" si="15"/>
        <v>1.7107963908170771</v>
      </c>
      <c r="M37" s="164">
        <v>1.2</v>
      </c>
      <c r="N37" s="18"/>
      <c r="O37" s="18"/>
      <c r="P37" s="25" t="s">
        <v>29</v>
      </c>
      <c r="Q37" s="173">
        <f>SUM(R37:V37)</f>
        <v>42518</v>
      </c>
      <c r="R37" s="43">
        <v>28406</v>
      </c>
      <c r="S37" s="43">
        <v>1935</v>
      </c>
      <c r="T37" s="43">
        <v>4011</v>
      </c>
      <c r="U37" s="43">
        <v>6770</v>
      </c>
      <c r="V37" s="43">
        <v>1396</v>
      </c>
    </row>
    <row r="38" spans="1:22" ht="15" customHeight="1">
      <c r="A38" s="18"/>
      <c r="B38" s="27"/>
      <c r="C38" s="11"/>
      <c r="D38" s="11"/>
      <c r="E38" s="11"/>
      <c r="F38" s="161"/>
      <c r="G38" s="162"/>
      <c r="H38" s="165"/>
      <c r="I38" s="162"/>
      <c r="J38" s="164"/>
      <c r="K38" s="164"/>
      <c r="L38" s="164"/>
      <c r="M38" s="164"/>
      <c r="N38" s="18"/>
      <c r="O38" s="18"/>
      <c r="P38" s="24"/>
      <c r="Q38" s="173"/>
      <c r="R38" s="43"/>
      <c r="S38" s="43"/>
      <c r="T38" s="43"/>
      <c r="U38" s="43"/>
      <c r="V38" s="43"/>
    </row>
    <row r="39" spans="1:22" ht="15" customHeight="1">
      <c r="A39" s="360" t="s">
        <v>28</v>
      </c>
      <c r="B39" s="370"/>
      <c r="C39" s="31">
        <f>SUM(C40:C42)</f>
        <v>99465</v>
      </c>
      <c r="D39" s="31">
        <f>SUM(D40:D42)</f>
        <v>111915</v>
      </c>
      <c r="E39" s="31">
        <f>SUM(E40:E42)</f>
        <v>119106</v>
      </c>
      <c r="F39" s="161">
        <f>E39-D39</f>
        <v>7191</v>
      </c>
      <c r="G39" s="162">
        <f>F39/D39*100</f>
        <v>6.42541214314435</v>
      </c>
      <c r="H39" s="163">
        <f>D39-C39</f>
        <v>12450</v>
      </c>
      <c r="I39" s="162">
        <f>H39/C39*100</f>
        <v>12.51696576685266</v>
      </c>
      <c r="J39" s="164">
        <f aca="true" t="shared" si="16" ref="J39:L42">C39/C$32*100</f>
        <v>35.02412056762562</v>
      </c>
      <c r="K39" s="164">
        <f t="shared" si="16"/>
        <v>37.30611918357551</v>
      </c>
      <c r="L39" s="164">
        <f t="shared" si="16"/>
        <v>38.258752332831165</v>
      </c>
      <c r="M39" s="164">
        <v>39.1</v>
      </c>
      <c r="N39" s="12"/>
      <c r="O39" s="12"/>
      <c r="P39" s="25" t="s">
        <v>30</v>
      </c>
      <c r="Q39" s="173">
        <f>SUM(R39:V39)</f>
        <v>76166</v>
      </c>
      <c r="R39" s="43">
        <v>53579</v>
      </c>
      <c r="S39" s="43">
        <v>4342</v>
      </c>
      <c r="T39" s="43">
        <v>5819</v>
      </c>
      <c r="U39" s="43">
        <v>9094</v>
      </c>
      <c r="V39" s="43">
        <v>3332</v>
      </c>
    </row>
    <row r="40" spans="1:22" ht="15" customHeight="1">
      <c r="A40" s="12"/>
      <c r="B40" s="27" t="s">
        <v>27</v>
      </c>
      <c r="C40" s="31">
        <v>1242</v>
      </c>
      <c r="D40" s="31">
        <v>727</v>
      </c>
      <c r="E40" s="31">
        <v>422</v>
      </c>
      <c r="F40" s="161">
        <f>E40-D40</f>
        <v>-305</v>
      </c>
      <c r="G40" s="162">
        <f>F40/D40*100</f>
        <v>-41.95323246217332</v>
      </c>
      <c r="H40" s="163">
        <f>D40-C40</f>
        <v>-515</v>
      </c>
      <c r="I40" s="162">
        <f>H40/C40*100</f>
        <v>-41.46537842190016</v>
      </c>
      <c r="J40" s="164">
        <f t="shared" si="16"/>
        <v>0.43733934293461035</v>
      </c>
      <c r="K40" s="164">
        <f t="shared" si="16"/>
        <v>0.24234060355143985</v>
      </c>
      <c r="L40" s="164">
        <f t="shared" si="16"/>
        <v>0.13555315000465762</v>
      </c>
      <c r="M40" s="164">
        <v>0.4</v>
      </c>
      <c r="N40" s="12"/>
      <c r="O40" s="12"/>
      <c r="P40" s="25" t="s">
        <v>150</v>
      </c>
      <c r="Q40" s="173">
        <f>SUM(R40:V40)</f>
        <v>56539</v>
      </c>
      <c r="R40" s="42">
        <v>31932</v>
      </c>
      <c r="S40" s="42">
        <v>4673</v>
      </c>
      <c r="T40" s="42">
        <v>4763</v>
      </c>
      <c r="U40" s="42">
        <v>11821</v>
      </c>
      <c r="V40" s="42">
        <v>3350</v>
      </c>
    </row>
    <row r="41" spans="1:22" ht="15" customHeight="1">
      <c r="A41" s="12"/>
      <c r="B41" s="27" t="s">
        <v>29</v>
      </c>
      <c r="C41" s="31">
        <v>29865</v>
      </c>
      <c r="D41" s="31">
        <v>32773</v>
      </c>
      <c r="E41" s="31">
        <v>42518</v>
      </c>
      <c r="F41" s="161">
        <f>E41-D41</f>
        <v>9745</v>
      </c>
      <c r="G41" s="162">
        <f>F41/D41*100</f>
        <v>29.734842705885946</v>
      </c>
      <c r="H41" s="163">
        <f>D41-C41</f>
        <v>2908</v>
      </c>
      <c r="I41" s="162">
        <f>H41/C41*100</f>
        <v>9.737150510631173</v>
      </c>
      <c r="J41" s="164">
        <f t="shared" si="16"/>
        <v>10.516215359695764</v>
      </c>
      <c r="K41" s="164">
        <f t="shared" si="16"/>
        <v>10.92466107316553</v>
      </c>
      <c r="L41" s="164">
        <f t="shared" si="16"/>
        <v>13.657461686962163</v>
      </c>
      <c r="M41" s="164">
        <v>12.5</v>
      </c>
      <c r="N41" s="18"/>
      <c r="O41" s="18"/>
      <c r="P41" s="25" t="s">
        <v>33</v>
      </c>
      <c r="Q41" s="173">
        <f>SUM(R41:V41)</f>
        <v>6625</v>
      </c>
      <c r="R41" s="43">
        <v>6170</v>
      </c>
      <c r="S41" s="43">
        <v>234</v>
      </c>
      <c r="T41" s="43">
        <v>28</v>
      </c>
      <c r="U41" s="43">
        <v>182</v>
      </c>
      <c r="V41" s="43">
        <v>11</v>
      </c>
    </row>
    <row r="42" spans="1:22" ht="15" customHeight="1">
      <c r="A42" s="12"/>
      <c r="B42" s="27" t="s">
        <v>30</v>
      </c>
      <c r="C42" s="31">
        <v>68358</v>
      </c>
      <c r="D42" s="31">
        <v>78415</v>
      </c>
      <c r="E42" s="31">
        <v>76166</v>
      </c>
      <c r="F42" s="161">
        <f>E42-D42</f>
        <v>-2249</v>
      </c>
      <c r="G42" s="162">
        <f>F42/D42*100</f>
        <v>-2.8680737103870433</v>
      </c>
      <c r="H42" s="163">
        <f>D42-C42</f>
        <v>10057</v>
      </c>
      <c r="I42" s="162">
        <f>H42/C42*100</f>
        <v>14.712250212118553</v>
      </c>
      <c r="J42" s="164">
        <f t="shared" si="16"/>
        <v>24.070565864995245</v>
      </c>
      <c r="K42" s="164">
        <f t="shared" si="16"/>
        <v>26.13911750685854</v>
      </c>
      <c r="L42" s="164">
        <f t="shared" si="16"/>
        <v>24.465737495864346</v>
      </c>
      <c r="M42" s="164">
        <v>26.2</v>
      </c>
      <c r="N42" s="12"/>
      <c r="O42" s="12"/>
      <c r="P42" s="25" t="s">
        <v>34</v>
      </c>
      <c r="Q42" s="173">
        <f>SUM(R42:V42)</f>
        <v>1488</v>
      </c>
      <c r="R42" s="43">
        <v>766</v>
      </c>
      <c r="S42" s="43">
        <v>271</v>
      </c>
      <c r="T42" s="43">
        <v>82</v>
      </c>
      <c r="U42" s="43">
        <v>349</v>
      </c>
      <c r="V42" s="43">
        <v>20</v>
      </c>
    </row>
    <row r="43" spans="1:22" ht="15" customHeight="1">
      <c r="A43" s="12"/>
      <c r="B43" s="27"/>
      <c r="C43" s="11"/>
      <c r="D43" s="11"/>
      <c r="E43" s="11"/>
      <c r="F43" s="161"/>
      <c r="G43" s="162"/>
      <c r="H43" s="165"/>
      <c r="I43" s="162"/>
      <c r="J43" s="164"/>
      <c r="K43" s="164"/>
      <c r="L43" s="164"/>
      <c r="M43" s="164"/>
      <c r="N43" s="12"/>
      <c r="O43" s="12"/>
      <c r="P43" s="25" t="s">
        <v>31</v>
      </c>
      <c r="Q43" s="173">
        <f>SUM(R43:V43)</f>
        <v>28296</v>
      </c>
      <c r="R43" s="43">
        <v>26273</v>
      </c>
      <c r="S43" s="43">
        <v>604</v>
      </c>
      <c r="T43" s="43">
        <v>296</v>
      </c>
      <c r="U43" s="43">
        <v>1037</v>
      </c>
      <c r="V43" s="43">
        <v>86</v>
      </c>
    </row>
    <row r="44" spans="1:22" ht="15" customHeight="1">
      <c r="A44" s="360" t="s">
        <v>32</v>
      </c>
      <c r="B44" s="370"/>
      <c r="C44" s="31">
        <f>SUM(C45:C51)</f>
        <v>118113</v>
      </c>
      <c r="D44" s="31">
        <f>SUM(D45:D51)</f>
        <v>135521</v>
      </c>
      <c r="E44" s="31">
        <f>SUM(E45:E51)</f>
        <v>154820</v>
      </c>
      <c r="F44" s="31">
        <f>SUM(F45:F51)</f>
        <v>19299</v>
      </c>
      <c r="G44" s="162">
        <f aca="true" t="shared" si="17" ref="G44:G52">F44/D44*100</f>
        <v>14.24059739818921</v>
      </c>
      <c r="H44" s="163">
        <f aca="true" t="shared" si="18" ref="H44:H52">D44-C44</f>
        <v>17408</v>
      </c>
      <c r="I44" s="162">
        <f aca="true" t="shared" si="19" ref="I44:I52">H44/C44*100</f>
        <v>14.738428454107508</v>
      </c>
      <c r="J44" s="164">
        <f aca="true" t="shared" si="20" ref="J44:L52">C44/C$32*100</f>
        <v>41.590548962991654</v>
      </c>
      <c r="K44" s="164">
        <f t="shared" si="20"/>
        <v>45.17502191732419</v>
      </c>
      <c r="L44" s="164">
        <f t="shared" si="20"/>
        <v>49.73066038796468</v>
      </c>
      <c r="M44" s="164">
        <v>49.7</v>
      </c>
      <c r="N44" s="18"/>
      <c r="O44" s="18"/>
      <c r="P44" s="24"/>
      <c r="Q44" s="173"/>
      <c r="R44" s="43"/>
      <c r="S44" s="43"/>
      <c r="T44" s="43"/>
      <c r="U44" s="43"/>
      <c r="V44" s="43"/>
    </row>
    <row r="45" spans="1:22" ht="15" customHeight="1">
      <c r="A45" s="12"/>
      <c r="B45" s="27" t="s">
        <v>203</v>
      </c>
      <c r="C45" s="31">
        <v>40801</v>
      </c>
      <c r="D45" s="31">
        <v>48503</v>
      </c>
      <c r="E45" s="31">
        <v>56539</v>
      </c>
      <c r="F45" s="161">
        <f aca="true" t="shared" si="21" ref="F45:F52">E45-D45</f>
        <v>8036</v>
      </c>
      <c r="G45" s="162">
        <f t="shared" si="17"/>
        <v>16.56804733727811</v>
      </c>
      <c r="H45" s="163">
        <f t="shared" si="18"/>
        <v>7702</v>
      </c>
      <c r="I45" s="162">
        <f t="shared" si="19"/>
        <v>18.87698830911007</v>
      </c>
      <c r="J45" s="164">
        <f t="shared" si="20"/>
        <v>14.367055177999225</v>
      </c>
      <c r="K45" s="164">
        <f t="shared" si="20"/>
        <v>16.168151711218005</v>
      </c>
      <c r="L45" s="164">
        <f t="shared" si="20"/>
        <v>18.161231156666677</v>
      </c>
      <c r="M45" s="164">
        <v>18.9</v>
      </c>
      <c r="N45" s="18"/>
      <c r="O45" s="18"/>
      <c r="P45" s="11" t="s">
        <v>153</v>
      </c>
      <c r="Q45" s="173">
        <f>SUM(R45:V45)</f>
        <v>2419</v>
      </c>
      <c r="R45" s="43">
        <v>2390</v>
      </c>
      <c r="S45" s="43">
        <v>19</v>
      </c>
      <c r="T45" s="43">
        <v>3</v>
      </c>
      <c r="U45" s="43">
        <v>7</v>
      </c>
      <c r="V45" s="43" t="s">
        <v>298</v>
      </c>
    </row>
    <row r="46" spans="1:22" ht="15" customHeight="1">
      <c r="A46" s="12"/>
      <c r="B46" s="27" t="s">
        <v>293</v>
      </c>
      <c r="C46" s="346">
        <v>6066</v>
      </c>
      <c r="D46" s="31">
        <v>5937</v>
      </c>
      <c r="E46" s="31">
        <v>6625</v>
      </c>
      <c r="F46" s="161">
        <f t="shared" si="21"/>
        <v>688</v>
      </c>
      <c r="G46" s="162">
        <f t="shared" si="17"/>
        <v>11.588344281623716</v>
      </c>
      <c r="H46" s="347">
        <v>683</v>
      </c>
      <c r="I46" s="348">
        <v>11.3</v>
      </c>
      <c r="J46" s="349">
        <v>2.1</v>
      </c>
      <c r="K46" s="164">
        <f t="shared" si="20"/>
        <v>1.9790593717811535</v>
      </c>
      <c r="L46" s="164">
        <f t="shared" si="20"/>
        <v>2.128055968675016</v>
      </c>
      <c r="M46" s="164">
        <v>2.1</v>
      </c>
      <c r="N46" s="12"/>
      <c r="O46" s="12"/>
      <c r="P46" s="25" t="s">
        <v>35</v>
      </c>
      <c r="Q46" s="173">
        <f>SUM(R46:V46)</f>
        <v>44535</v>
      </c>
      <c r="R46" s="43">
        <v>33553</v>
      </c>
      <c r="S46" s="43">
        <v>2091</v>
      </c>
      <c r="T46" s="43">
        <v>2534</v>
      </c>
      <c r="U46" s="43">
        <v>5327</v>
      </c>
      <c r="V46" s="43">
        <v>1030</v>
      </c>
    </row>
    <row r="47" spans="1:22" ht="15" customHeight="1">
      <c r="A47" s="18"/>
      <c r="B47" s="27" t="s">
        <v>34</v>
      </c>
      <c r="C47" s="346"/>
      <c r="D47" s="31">
        <v>812</v>
      </c>
      <c r="E47" s="31">
        <v>1488</v>
      </c>
      <c r="F47" s="161">
        <f t="shared" si="21"/>
        <v>676</v>
      </c>
      <c r="G47" s="162">
        <f t="shared" si="17"/>
        <v>83.2512315270936</v>
      </c>
      <c r="H47" s="347"/>
      <c r="I47" s="348"/>
      <c r="J47" s="349"/>
      <c r="K47" s="164">
        <f t="shared" si="20"/>
        <v>0.27067478691027397</v>
      </c>
      <c r="L47" s="164">
        <f t="shared" si="20"/>
        <v>0.47796940096429036</v>
      </c>
      <c r="M47" s="164">
        <v>0.7</v>
      </c>
      <c r="N47" s="12"/>
      <c r="O47" s="12"/>
      <c r="P47" s="25" t="s">
        <v>39</v>
      </c>
      <c r="Q47" s="173">
        <f>SUM(R47:V47)</f>
        <v>14918</v>
      </c>
      <c r="R47" s="43">
        <v>14918</v>
      </c>
      <c r="S47" s="30" t="s">
        <v>298</v>
      </c>
      <c r="T47" s="30" t="s">
        <v>298</v>
      </c>
      <c r="U47" s="30" t="s">
        <v>298</v>
      </c>
      <c r="V47" s="30" t="s">
        <v>298</v>
      </c>
    </row>
    <row r="48" spans="1:22" ht="15" customHeight="1">
      <c r="A48" s="12"/>
      <c r="B48" s="27" t="s">
        <v>294</v>
      </c>
      <c r="C48" s="31">
        <v>25557</v>
      </c>
      <c r="D48" s="31">
        <v>27297</v>
      </c>
      <c r="E48" s="31">
        <v>28296</v>
      </c>
      <c r="F48" s="161">
        <f t="shared" si="21"/>
        <v>999</v>
      </c>
      <c r="G48" s="162">
        <f t="shared" si="17"/>
        <v>3.6597428288822944</v>
      </c>
      <c r="H48" s="163">
        <f t="shared" si="18"/>
        <v>1740</v>
      </c>
      <c r="I48" s="162">
        <f t="shared" si="19"/>
        <v>6.808310834605001</v>
      </c>
      <c r="J48" s="164">
        <f t="shared" si="20"/>
        <v>8.999260537342863</v>
      </c>
      <c r="K48" s="164">
        <f t="shared" si="20"/>
        <v>9.099272978189346</v>
      </c>
      <c r="L48" s="164">
        <f t="shared" si="20"/>
        <v>9.089127802208038</v>
      </c>
      <c r="M48" s="164">
        <v>8.9</v>
      </c>
      <c r="N48" s="12"/>
      <c r="O48" s="12"/>
      <c r="P48" s="25" t="s">
        <v>36</v>
      </c>
      <c r="Q48" s="173">
        <v>460</v>
      </c>
      <c r="R48" s="42">
        <v>303</v>
      </c>
      <c r="S48" s="42">
        <v>16</v>
      </c>
      <c r="T48" s="42">
        <v>7</v>
      </c>
      <c r="U48" s="42">
        <v>54</v>
      </c>
      <c r="V48" s="42">
        <v>9</v>
      </c>
    </row>
    <row r="49" spans="1:22" ht="15" customHeight="1">
      <c r="A49" s="12"/>
      <c r="B49" s="27" t="s">
        <v>295</v>
      </c>
      <c r="C49" s="31">
        <v>2234</v>
      </c>
      <c r="D49" s="31">
        <v>2168</v>
      </c>
      <c r="E49" s="31">
        <v>2419</v>
      </c>
      <c r="F49" s="161">
        <f t="shared" si="21"/>
        <v>251</v>
      </c>
      <c r="G49" s="162">
        <f t="shared" si="17"/>
        <v>11.57749077490775</v>
      </c>
      <c r="H49" s="163">
        <f t="shared" si="18"/>
        <v>-66</v>
      </c>
      <c r="I49" s="162">
        <f t="shared" si="19"/>
        <v>-2.954341987466428</v>
      </c>
      <c r="J49" s="164">
        <f t="shared" si="20"/>
        <v>0.7866474171625762</v>
      </c>
      <c r="K49" s="164">
        <f t="shared" si="20"/>
        <v>0.7226883473170862</v>
      </c>
      <c r="L49" s="164">
        <f t="shared" si="20"/>
        <v>0.7770214925622436</v>
      </c>
      <c r="M49" s="164">
        <v>0.8</v>
      </c>
      <c r="N49" s="18"/>
      <c r="O49" s="18"/>
      <c r="P49" s="25"/>
      <c r="Q49" s="173"/>
      <c r="R49" s="42"/>
      <c r="S49" s="42"/>
      <c r="T49" s="42"/>
      <c r="U49" s="42"/>
      <c r="V49" s="42"/>
    </row>
    <row r="50" spans="1:22" ht="15" customHeight="1">
      <c r="A50" s="12"/>
      <c r="B50" s="27" t="s">
        <v>35</v>
      </c>
      <c r="C50" s="31">
        <v>30881</v>
      </c>
      <c r="D50" s="31">
        <v>36998</v>
      </c>
      <c r="E50" s="31">
        <v>44535</v>
      </c>
      <c r="F50" s="161">
        <f t="shared" si="21"/>
        <v>7537</v>
      </c>
      <c r="G50" s="162">
        <f t="shared" si="17"/>
        <v>20.371371425482458</v>
      </c>
      <c r="H50" s="163">
        <f t="shared" si="18"/>
        <v>6117</v>
      </c>
      <c r="I50" s="162">
        <f t="shared" si="19"/>
        <v>19.808296363459732</v>
      </c>
      <c r="J50" s="164">
        <f t="shared" si="20"/>
        <v>10.873974435719568</v>
      </c>
      <c r="K50" s="164">
        <f t="shared" si="20"/>
        <v>12.3330366577664</v>
      </c>
      <c r="L50" s="164">
        <f t="shared" si="20"/>
        <v>14.305354349425183</v>
      </c>
      <c r="M50" s="164">
        <v>13.4</v>
      </c>
      <c r="N50" s="12"/>
      <c r="O50" s="12"/>
      <c r="P50" s="25"/>
      <c r="Q50" s="173"/>
      <c r="R50" s="42"/>
      <c r="S50" s="42"/>
      <c r="T50" s="42"/>
      <c r="U50" s="42"/>
      <c r="V50" s="42"/>
    </row>
    <row r="51" spans="1:22" ht="15" customHeight="1">
      <c r="A51" s="12"/>
      <c r="B51" s="27" t="s">
        <v>204</v>
      </c>
      <c r="C51" s="31">
        <v>12574</v>
      </c>
      <c r="D51" s="31">
        <v>13806</v>
      </c>
      <c r="E51" s="31">
        <v>14918</v>
      </c>
      <c r="F51" s="161">
        <f t="shared" si="21"/>
        <v>1112</v>
      </c>
      <c r="G51" s="162">
        <f t="shared" si="17"/>
        <v>8.054469071418225</v>
      </c>
      <c r="H51" s="163">
        <f t="shared" si="18"/>
        <v>1232</v>
      </c>
      <c r="I51" s="162">
        <f t="shared" si="19"/>
        <v>9.797995864482264</v>
      </c>
      <c r="J51" s="164">
        <f t="shared" si="20"/>
        <v>4.4276206908693965</v>
      </c>
      <c r="K51" s="164">
        <f t="shared" si="20"/>
        <v>4.602138064141925</v>
      </c>
      <c r="L51" s="164">
        <f t="shared" si="20"/>
        <v>4.791900217463229</v>
      </c>
      <c r="M51" s="164">
        <v>4.7</v>
      </c>
      <c r="N51" s="12"/>
      <c r="O51" s="12"/>
      <c r="P51" s="24"/>
      <c r="Q51" s="106"/>
      <c r="R51" s="24"/>
      <c r="S51" s="24"/>
      <c r="T51" s="24"/>
      <c r="U51" s="24"/>
      <c r="V51" s="24"/>
    </row>
    <row r="52" spans="1:22" ht="15" customHeight="1">
      <c r="A52" s="360" t="s">
        <v>37</v>
      </c>
      <c r="B52" s="361"/>
      <c r="C52" s="31">
        <v>54</v>
      </c>
      <c r="D52" s="31">
        <v>153</v>
      </c>
      <c r="E52" s="31">
        <v>460</v>
      </c>
      <c r="F52" s="161">
        <f t="shared" si="21"/>
        <v>307</v>
      </c>
      <c r="G52" s="162">
        <f t="shared" si="17"/>
        <v>200.65359477124184</v>
      </c>
      <c r="H52" s="163">
        <f t="shared" si="18"/>
        <v>99</v>
      </c>
      <c r="I52" s="162">
        <f t="shared" si="19"/>
        <v>183.33333333333331</v>
      </c>
      <c r="J52" s="164">
        <f t="shared" si="20"/>
        <v>0.019014754040635233</v>
      </c>
      <c r="K52" s="164">
        <f t="shared" si="20"/>
        <v>0.051001530045901376</v>
      </c>
      <c r="L52" s="164">
        <f t="shared" si="20"/>
        <v>0.14775935782498226</v>
      </c>
      <c r="M52" s="164">
        <v>0.2</v>
      </c>
      <c r="N52" s="18"/>
      <c r="O52" s="18"/>
      <c r="P52" s="103" t="s">
        <v>38</v>
      </c>
      <c r="Q52" s="176">
        <f aca="true" t="shared" si="22" ref="Q52:V52">SUM(Q54:Q58,Q60:Q64,Q66:Q69)</f>
        <v>226838</v>
      </c>
      <c r="R52" s="177">
        <f t="shared" si="22"/>
        <v>131430</v>
      </c>
      <c r="S52" s="177">
        <f t="shared" si="22"/>
        <v>2356</v>
      </c>
      <c r="T52" s="177">
        <f t="shared" si="22"/>
        <v>3042</v>
      </c>
      <c r="U52" s="177">
        <f t="shared" si="22"/>
        <v>24626</v>
      </c>
      <c r="V52" s="177">
        <f t="shared" si="22"/>
        <v>65147</v>
      </c>
    </row>
    <row r="53" spans="1:22" ht="15" customHeight="1">
      <c r="A53" s="19"/>
      <c r="B53" s="27"/>
      <c r="C53" s="21"/>
      <c r="D53" s="21"/>
      <c r="E53" s="21"/>
      <c r="F53" s="125"/>
      <c r="G53" s="34"/>
      <c r="H53" s="36"/>
      <c r="I53" s="34"/>
      <c r="J53" s="21"/>
      <c r="K53" s="21"/>
      <c r="L53" s="21"/>
      <c r="M53" s="21"/>
      <c r="N53" s="12"/>
      <c r="O53" s="12"/>
      <c r="P53" s="25"/>
      <c r="Q53" s="107"/>
      <c r="R53" s="11"/>
      <c r="S53" s="11"/>
      <c r="T53" s="11"/>
      <c r="U53" s="11"/>
      <c r="V53" s="11"/>
    </row>
    <row r="54" spans="1:22" ht="15" customHeight="1">
      <c r="A54" s="368" t="s">
        <v>212</v>
      </c>
      <c r="B54" s="386"/>
      <c r="C54" s="51">
        <f>SUM(C56,C61,C66,C74)</f>
        <v>229893</v>
      </c>
      <c r="D54" s="51">
        <f>SUM(D56,D61,D66,D74)</f>
        <v>245136</v>
      </c>
      <c r="E54" s="51">
        <f>SUM(E56,E61,E66,E74)</f>
        <v>226838</v>
      </c>
      <c r="F54" s="157">
        <f>E54-D54</f>
        <v>-18298</v>
      </c>
      <c r="G54" s="158">
        <f>F54/D54*100</f>
        <v>-7.464427909405391</v>
      </c>
      <c r="H54" s="159">
        <f>D54-C54</f>
        <v>15243</v>
      </c>
      <c r="I54" s="158">
        <f>H54/C54*100</f>
        <v>6.6304759170570655</v>
      </c>
      <c r="J54" s="160">
        <f>C54/C$54*100</f>
        <v>100</v>
      </c>
      <c r="K54" s="160">
        <f>D54/D$54*100</f>
        <v>100</v>
      </c>
      <c r="L54" s="160">
        <f>E54/E$54*100</f>
        <v>100</v>
      </c>
      <c r="M54" s="160">
        <v>100</v>
      </c>
      <c r="N54" s="18"/>
      <c r="O54" s="18"/>
      <c r="P54" s="25" t="s">
        <v>26</v>
      </c>
      <c r="Q54" s="173">
        <f>SUM(R54:V54)</f>
        <v>37555</v>
      </c>
      <c r="R54" s="31">
        <v>370</v>
      </c>
      <c r="S54" s="31">
        <v>1</v>
      </c>
      <c r="T54" s="31">
        <v>58</v>
      </c>
      <c r="U54" s="31">
        <v>8030</v>
      </c>
      <c r="V54" s="31">
        <v>29096</v>
      </c>
    </row>
    <row r="55" spans="1:22" ht="15" customHeight="1">
      <c r="A55" s="19"/>
      <c r="B55" s="27"/>
      <c r="C55" s="21"/>
      <c r="D55" s="21"/>
      <c r="E55" s="21"/>
      <c r="F55" s="125"/>
      <c r="G55" s="34"/>
      <c r="H55" s="36"/>
      <c r="I55" s="34"/>
      <c r="J55" s="21"/>
      <c r="K55" s="21"/>
      <c r="L55" s="21"/>
      <c r="M55" s="21"/>
      <c r="N55" s="12"/>
      <c r="O55" s="12"/>
      <c r="P55" s="25" t="s">
        <v>151</v>
      </c>
      <c r="Q55" s="173">
        <f>SUM(R55:V55)</f>
        <v>321</v>
      </c>
      <c r="R55" s="31">
        <v>206</v>
      </c>
      <c r="S55" s="30" t="s">
        <v>298</v>
      </c>
      <c r="T55" s="30" t="s">
        <v>298</v>
      </c>
      <c r="U55" s="84">
        <v>8</v>
      </c>
      <c r="V55" s="84">
        <v>107</v>
      </c>
    </row>
    <row r="56" spans="1:22" ht="15" customHeight="1">
      <c r="A56" s="360" t="s">
        <v>25</v>
      </c>
      <c r="B56" s="369"/>
      <c r="C56" s="31">
        <f>SUM(C57:C59)</f>
        <v>81470</v>
      </c>
      <c r="D56" s="31">
        <f>SUM(D57:D59)</f>
        <v>67601</v>
      </c>
      <c r="E56" s="31">
        <f>SUM(E57:E59)</f>
        <v>38626</v>
      </c>
      <c r="F56" s="161">
        <f>E56-D56</f>
        <v>-28975</v>
      </c>
      <c r="G56" s="162">
        <f>F56/D56*100</f>
        <v>-42.86179198532566</v>
      </c>
      <c r="H56" s="163">
        <f>D56-C56</f>
        <v>-13869</v>
      </c>
      <c r="I56" s="162">
        <f>H56/C56*100</f>
        <v>-17.023444212593592</v>
      </c>
      <c r="J56" s="164">
        <f aca="true" t="shared" si="23" ref="J56:L59">C56/C$54*100</f>
        <v>35.4382256093052</v>
      </c>
      <c r="K56" s="164">
        <f t="shared" si="23"/>
        <v>27.576936884015403</v>
      </c>
      <c r="L56" s="164">
        <f t="shared" si="23"/>
        <v>17.02801117978469</v>
      </c>
      <c r="M56" s="164">
        <v>18.3</v>
      </c>
      <c r="N56" s="12"/>
      <c r="O56" s="12"/>
      <c r="P56" s="25" t="s">
        <v>152</v>
      </c>
      <c r="Q56" s="173">
        <f>SUM(R56:V56)</f>
        <v>750</v>
      </c>
      <c r="R56" s="31">
        <v>165</v>
      </c>
      <c r="S56" s="84">
        <v>1</v>
      </c>
      <c r="T56" s="84">
        <v>3</v>
      </c>
      <c r="U56" s="84">
        <v>75</v>
      </c>
      <c r="V56" s="84">
        <v>506</v>
      </c>
    </row>
    <row r="57" spans="1:22" ht="15" customHeight="1">
      <c r="A57" s="19"/>
      <c r="B57" s="47" t="s">
        <v>26</v>
      </c>
      <c r="C57" s="31">
        <v>80656</v>
      </c>
      <c r="D57" s="31">
        <v>66815</v>
      </c>
      <c r="E57" s="31">
        <v>37555</v>
      </c>
      <c r="F57" s="161">
        <f>E57-D57</f>
        <v>-29260</v>
      </c>
      <c r="G57" s="162">
        <f>F57/D57*100</f>
        <v>-43.792561550550026</v>
      </c>
      <c r="H57" s="163">
        <f>D57-C57</f>
        <v>-13841</v>
      </c>
      <c r="I57" s="162">
        <f>H57/C57*100</f>
        <v>-17.160533624280898</v>
      </c>
      <c r="J57" s="164">
        <f t="shared" si="23"/>
        <v>35.08414784269204</v>
      </c>
      <c r="K57" s="164">
        <f t="shared" si="23"/>
        <v>27.25629854448143</v>
      </c>
      <c r="L57" s="164">
        <f t="shared" si="23"/>
        <v>16.55586806443365</v>
      </c>
      <c r="M57" s="164">
        <v>17.7</v>
      </c>
      <c r="N57" s="12"/>
      <c r="O57" s="12"/>
      <c r="P57" s="25" t="s">
        <v>27</v>
      </c>
      <c r="Q57" s="173">
        <f>SUM(R57:V57)</f>
        <v>114</v>
      </c>
      <c r="R57" s="29">
        <v>100</v>
      </c>
      <c r="S57" s="30">
        <v>8</v>
      </c>
      <c r="T57" s="30" t="s">
        <v>298</v>
      </c>
      <c r="U57" s="30" t="s">
        <v>298</v>
      </c>
      <c r="V57" s="30">
        <v>6</v>
      </c>
    </row>
    <row r="58" spans="1:22" ht="15" customHeight="1">
      <c r="A58" s="19"/>
      <c r="B58" s="47" t="s">
        <v>291</v>
      </c>
      <c r="C58" s="31">
        <v>281</v>
      </c>
      <c r="D58" s="31">
        <v>186</v>
      </c>
      <c r="E58" s="31">
        <v>321</v>
      </c>
      <c r="F58" s="161">
        <f>E58-D58</f>
        <v>135</v>
      </c>
      <c r="G58" s="162">
        <f>F58/D58*100</f>
        <v>72.58064516129032</v>
      </c>
      <c r="H58" s="163">
        <f>D58-C58</f>
        <v>-95</v>
      </c>
      <c r="I58" s="162">
        <f>H58/C58*100</f>
        <v>-33.80782918149466</v>
      </c>
      <c r="J58" s="164">
        <f t="shared" si="23"/>
        <v>0.12223077692665718</v>
      </c>
      <c r="K58" s="164">
        <f t="shared" si="23"/>
        <v>0.07587624828666537</v>
      </c>
      <c r="L58" s="164">
        <f t="shared" si="23"/>
        <v>0.14151068163182537</v>
      </c>
      <c r="M58" s="164">
        <v>0.2</v>
      </c>
      <c r="N58" s="18"/>
      <c r="O58" s="18"/>
      <c r="P58" s="25" t="s">
        <v>29</v>
      </c>
      <c r="Q58" s="173">
        <f>SUM(R58:V58)</f>
        <v>6008</v>
      </c>
      <c r="R58" s="31">
        <v>4139</v>
      </c>
      <c r="S58" s="84">
        <v>185</v>
      </c>
      <c r="T58" s="84">
        <v>30</v>
      </c>
      <c r="U58" s="84">
        <v>19</v>
      </c>
      <c r="V58" s="84">
        <v>1635</v>
      </c>
    </row>
    <row r="59" spans="1:22" ht="15" customHeight="1">
      <c r="A59" s="19"/>
      <c r="B59" s="47" t="s">
        <v>292</v>
      </c>
      <c r="C59" s="31">
        <v>533</v>
      </c>
      <c r="D59" s="31">
        <v>600</v>
      </c>
      <c r="E59" s="31">
        <v>750</v>
      </c>
      <c r="F59" s="161">
        <f>E59-D59</f>
        <v>150</v>
      </c>
      <c r="G59" s="162">
        <f>F59/D59*100</f>
        <v>25</v>
      </c>
      <c r="H59" s="163">
        <f>D59-C59</f>
        <v>67</v>
      </c>
      <c r="I59" s="162">
        <f>H59/C59*100</f>
        <v>12.570356472795496</v>
      </c>
      <c r="J59" s="164">
        <f t="shared" si="23"/>
        <v>0.23184698968650633</v>
      </c>
      <c r="K59" s="164">
        <f t="shared" si="23"/>
        <v>0.2447620912473076</v>
      </c>
      <c r="L59" s="164">
        <f t="shared" si="23"/>
        <v>0.33063243371921813</v>
      </c>
      <c r="M59" s="164">
        <v>0.4</v>
      </c>
      <c r="N59" s="18"/>
      <c r="O59" s="18"/>
      <c r="P59" s="24"/>
      <c r="Q59" s="173"/>
      <c r="R59" s="31"/>
      <c r="S59" s="84"/>
      <c r="T59" s="84"/>
      <c r="U59" s="84"/>
      <c r="V59" s="84"/>
    </row>
    <row r="60" spans="1:22" ht="15" customHeight="1">
      <c r="A60" s="18"/>
      <c r="B60" s="27"/>
      <c r="C60" s="11"/>
      <c r="D60" s="11"/>
      <c r="E60" s="11"/>
      <c r="F60" s="161"/>
      <c r="G60" s="162"/>
      <c r="H60" s="165"/>
      <c r="I60" s="162"/>
      <c r="J60" s="164"/>
      <c r="K60" s="164"/>
      <c r="L60" s="164"/>
      <c r="M60" s="164"/>
      <c r="N60" s="12"/>
      <c r="O60" s="12"/>
      <c r="P60" s="25" t="s">
        <v>30</v>
      </c>
      <c r="Q60" s="173">
        <f>SUM(R60:V60)</f>
        <v>61136</v>
      </c>
      <c r="R60" s="31">
        <v>42417</v>
      </c>
      <c r="S60" s="84">
        <v>643</v>
      </c>
      <c r="T60" s="84">
        <v>392</v>
      </c>
      <c r="U60" s="84">
        <v>4891</v>
      </c>
      <c r="V60" s="84">
        <v>12793</v>
      </c>
    </row>
    <row r="61" spans="1:22" ht="15" customHeight="1">
      <c r="A61" s="360" t="s">
        <v>28</v>
      </c>
      <c r="B61" s="370"/>
      <c r="C61" s="31">
        <f>SUM(C62:C64)</f>
        <v>62754</v>
      </c>
      <c r="D61" s="31">
        <f>SUM(D62:D64)</f>
        <v>72620</v>
      </c>
      <c r="E61" s="31">
        <f>SUM(E62:E64)</f>
        <v>67258</v>
      </c>
      <c r="F61" s="161">
        <f>E61-D61</f>
        <v>-5362</v>
      </c>
      <c r="G61" s="162">
        <f>F61/D61*100</f>
        <v>-7.383640870283668</v>
      </c>
      <c r="H61" s="163">
        <f>D61-C61</f>
        <v>9866</v>
      </c>
      <c r="I61" s="162">
        <f>H61/C61*100</f>
        <v>15.721706982821813</v>
      </c>
      <c r="J61" s="164">
        <f aca="true" t="shared" si="24" ref="J61:L64">C61/C$54*100</f>
        <v>27.297046887030053</v>
      </c>
      <c r="K61" s="164">
        <f t="shared" si="24"/>
        <v>29.62437177729913</v>
      </c>
      <c r="L61" s="164">
        <f t="shared" si="24"/>
        <v>29.650234969449563</v>
      </c>
      <c r="M61" s="164">
        <v>25.8</v>
      </c>
      <c r="N61" s="18"/>
      <c r="O61" s="18"/>
      <c r="P61" s="25" t="s">
        <v>150</v>
      </c>
      <c r="Q61" s="173">
        <f>SUM(R61:V61)</f>
        <v>51221</v>
      </c>
      <c r="R61" s="29">
        <v>27747</v>
      </c>
      <c r="S61" s="30">
        <v>969</v>
      </c>
      <c r="T61" s="30">
        <v>1600</v>
      </c>
      <c r="U61" s="30">
        <v>5214</v>
      </c>
      <c r="V61" s="30">
        <v>15691</v>
      </c>
    </row>
    <row r="62" spans="1:22" ht="15" customHeight="1">
      <c r="A62" s="12"/>
      <c r="B62" s="27" t="s">
        <v>27</v>
      </c>
      <c r="C62" s="31">
        <v>236</v>
      </c>
      <c r="D62" s="31">
        <v>133</v>
      </c>
      <c r="E62" s="31">
        <v>114</v>
      </c>
      <c r="F62" s="161">
        <f>E62-D62</f>
        <v>-19</v>
      </c>
      <c r="G62" s="162">
        <f>F62/D62*100</f>
        <v>-14.285714285714285</v>
      </c>
      <c r="H62" s="163">
        <f>D62-C62</f>
        <v>-103</v>
      </c>
      <c r="I62" s="162">
        <f>H62/C62*100</f>
        <v>-43.64406779661017</v>
      </c>
      <c r="J62" s="164">
        <f t="shared" si="24"/>
        <v>0.10265645321954127</v>
      </c>
      <c r="K62" s="164">
        <f t="shared" si="24"/>
        <v>0.05425559689315319</v>
      </c>
      <c r="L62" s="164">
        <f t="shared" si="24"/>
        <v>0.05025612992532115</v>
      </c>
      <c r="M62" s="164">
        <v>0.1</v>
      </c>
      <c r="N62" s="12"/>
      <c r="O62" s="19"/>
      <c r="P62" s="25" t="s">
        <v>33</v>
      </c>
      <c r="Q62" s="173">
        <f>SUM(R62:V62)</f>
        <v>6817</v>
      </c>
      <c r="R62" s="31">
        <v>6644</v>
      </c>
      <c r="S62" s="84">
        <v>21</v>
      </c>
      <c r="T62" s="84">
        <v>9</v>
      </c>
      <c r="U62" s="84">
        <v>70</v>
      </c>
      <c r="V62" s="84">
        <v>73</v>
      </c>
    </row>
    <row r="63" spans="1:22" ht="15" customHeight="1">
      <c r="A63" s="12"/>
      <c r="B63" s="27" t="s">
        <v>29</v>
      </c>
      <c r="C63" s="31">
        <v>3262</v>
      </c>
      <c r="D63" s="31">
        <v>3927</v>
      </c>
      <c r="E63" s="31">
        <v>6008</v>
      </c>
      <c r="F63" s="161">
        <f>E63-D63</f>
        <v>2081</v>
      </c>
      <c r="G63" s="162">
        <f>F63/D63*100</f>
        <v>52.99210593328241</v>
      </c>
      <c r="H63" s="163">
        <f>D63-C63</f>
        <v>665</v>
      </c>
      <c r="I63" s="162">
        <f>H63/C63*100</f>
        <v>20.386266094420602</v>
      </c>
      <c r="J63" s="164">
        <f t="shared" si="24"/>
        <v>1.4189209762802695</v>
      </c>
      <c r="K63" s="164">
        <f t="shared" si="24"/>
        <v>1.6019678872136283</v>
      </c>
      <c r="L63" s="164">
        <f t="shared" si="24"/>
        <v>2.648586215713417</v>
      </c>
      <c r="M63" s="164">
        <v>2.9</v>
      </c>
      <c r="N63" s="19"/>
      <c r="O63" s="19"/>
      <c r="P63" s="25" t="s">
        <v>34</v>
      </c>
      <c r="Q63" s="173">
        <f>SUM(R63:V63)</f>
        <v>726</v>
      </c>
      <c r="R63" s="31">
        <v>415</v>
      </c>
      <c r="S63" s="84">
        <v>62</v>
      </c>
      <c r="T63" s="84">
        <v>14</v>
      </c>
      <c r="U63" s="84">
        <v>101</v>
      </c>
      <c r="V63" s="84">
        <v>134</v>
      </c>
    </row>
    <row r="64" spans="1:22" ht="15" customHeight="1">
      <c r="A64" s="12"/>
      <c r="B64" s="27" t="s">
        <v>30</v>
      </c>
      <c r="C64" s="31">
        <v>59256</v>
      </c>
      <c r="D64" s="31">
        <v>68560</v>
      </c>
      <c r="E64" s="31">
        <v>61136</v>
      </c>
      <c r="F64" s="161">
        <f>E64-D64</f>
        <v>-7424</v>
      </c>
      <c r="G64" s="162">
        <f>F64/D64*100</f>
        <v>-10.828471411901983</v>
      </c>
      <c r="H64" s="163">
        <f>D64-C64</f>
        <v>9304</v>
      </c>
      <c r="I64" s="162">
        <f>H64/C64*100</f>
        <v>15.701363574996623</v>
      </c>
      <c r="J64" s="164">
        <f t="shared" si="24"/>
        <v>25.775469457530242</v>
      </c>
      <c r="K64" s="164">
        <f t="shared" si="24"/>
        <v>27.968148293192353</v>
      </c>
      <c r="L64" s="164">
        <f t="shared" si="24"/>
        <v>26.951392623810825</v>
      </c>
      <c r="M64" s="164">
        <v>22.8</v>
      </c>
      <c r="N64" s="19"/>
      <c r="O64" s="19"/>
      <c r="P64" s="25" t="s">
        <v>31</v>
      </c>
      <c r="Q64" s="173">
        <f>SUM(R64:V64)</f>
        <v>4460</v>
      </c>
      <c r="R64" s="31">
        <v>4147</v>
      </c>
      <c r="S64" s="84">
        <v>56</v>
      </c>
      <c r="T64" s="84">
        <v>12</v>
      </c>
      <c r="U64" s="84">
        <v>15</v>
      </c>
      <c r="V64" s="84">
        <v>230</v>
      </c>
    </row>
    <row r="65" spans="1:22" ht="15" customHeight="1">
      <c r="A65" s="12"/>
      <c r="B65" s="27"/>
      <c r="C65" s="11"/>
      <c r="D65" s="11"/>
      <c r="E65" s="11"/>
      <c r="F65" s="161"/>
      <c r="G65" s="162"/>
      <c r="H65" s="165"/>
      <c r="I65" s="162"/>
      <c r="J65" s="164"/>
      <c r="K65" s="164"/>
      <c r="L65" s="164"/>
      <c r="M65" s="164"/>
      <c r="N65" s="19"/>
      <c r="O65" s="19"/>
      <c r="P65" s="24"/>
      <c r="Q65" s="173"/>
      <c r="R65" s="31"/>
      <c r="S65" s="84"/>
      <c r="T65" s="84"/>
      <c r="U65" s="84"/>
      <c r="V65" s="84"/>
    </row>
    <row r="66" spans="1:22" ht="15" customHeight="1">
      <c r="A66" s="360" t="s">
        <v>32</v>
      </c>
      <c r="B66" s="370"/>
      <c r="C66" s="31">
        <f>SUM(C67:C73)</f>
        <v>85615</v>
      </c>
      <c r="D66" s="31">
        <f>SUM(D67:D73)</f>
        <v>104754</v>
      </c>
      <c r="E66" s="31">
        <f>SUM(E67:E73)</f>
        <v>120245</v>
      </c>
      <c r="F66" s="161">
        <f>E66-D66</f>
        <v>15491</v>
      </c>
      <c r="G66" s="162">
        <f aca="true" t="shared" si="25" ref="G66:G74">F66/D66*100</f>
        <v>14.787979456631728</v>
      </c>
      <c r="H66" s="163">
        <f aca="true" t="shared" si="26" ref="H66:H74">D66-C66</f>
        <v>19139</v>
      </c>
      <c r="I66" s="162">
        <f aca="true" t="shared" si="27" ref="I66:I74">H66/C66*100</f>
        <v>22.354727559422997</v>
      </c>
      <c r="J66" s="164">
        <f aca="true" t="shared" si="28" ref="J66:L74">C66/C$54*100</f>
        <v>37.24123831521621</v>
      </c>
      <c r="K66" s="164">
        <f t="shared" si="28"/>
        <v>42.73301351086744</v>
      </c>
      <c r="L66" s="164">
        <f t="shared" si="28"/>
        <v>53.00919599008984</v>
      </c>
      <c r="M66" s="164">
        <v>55.9</v>
      </c>
      <c r="N66" s="19"/>
      <c r="O66" s="19"/>
      <c r="P66" s="11" t="s">
        <v>153</v>
      </c>
      <c r="Q66" s="173">
        <f>SUM(R66:V66)</f>
        <v>318</v>
      </c>
      <c r="R66" s="31">
        <v>314</v>
      </c>
      <c r="S66" s="30" t="s">
        <v>298</v>
      </c>
      <c r="T66" s="30" t="s">
        <v>298</v>
      </c>
      <c r="U66" s="30">
        <v>3</v>
      </c>
      <c r="V66" s="30">
        <v>1</v>
      </c>
    </row>
    <row r="67" spans="1:22" ht="15" customHeight="1">
      <c r="A67" s="12"/>
      <c r="B67" s="27" t="s">
        <v>203</v>
      </c>
      <c r="C67" s="31">
        <v>37515</v>
      </c>
      <c r="D67" s="31">
        <v>45893</v>
      </c>
      <c r="E67" s="31">
        <v>51221</v>
      </c>
      <c r="F67" s="161">
        <f aca="true" t="shared" si="29" ref="F67:F74">E67-D67</f>
        <v>5328</v>
      </c>
      <c r="G67" s="162">
        <f t="shared" si="25"/>
        <v>11.609613666572244</v>
      </c>
      <c r="H67" s="163">
        <f t="shared" si="26"/>
        <v>8378</v>
      </c>
      <c r="I67" s="162">
        <f t="shared" si="27"/>
        <v>22.33240037318406</v>
      </c>
      <c r="J67" s="164">
        <f t="shared" si="28"/>
        <v>16.318461197165636</v>
      </c>
      <c r="K67" s="164">
        <f t="shared" si="28"/>
        <v>18.721444422687814</v>
      </c>
      <c r="L67" s="164">
        <f t="shared" si="28"/>
        <v>22.58043185004276</v>
      </c>
      <c r="M67" s="164">
        <v>25.6</v>
      </c>
      <c r="N67" s="19"/>
      <c r="O67" s="19"/>
      <c r="P67" s="25" t="s">
        <v>35</v>
      </c>
      <c r="Q67" s="173">
        <f>SUM(R67:V67)</f>
        <v>53345</v>
      </c>
      <c r="R67" s="31">
        <v>41119</v>
      </c>
      <c r="S67" s="84">
        <v>408</v>
      </c>
      <c r="T67" s="84">
        <v>920</v>
      </c>
      <c r="U67" s="84">
        <v>6125</v>
      </c>
      <c r="V67" s="84">
        <v>4773</v>
      </c>
    </row>
    <row r="68" spans="1:22" ht="15" customHeight="1">
      <c r="A68" s="12"/>
      <c r="B68" s="27" t="s">
        <v>293</v>
      </c>
      <c r="C68" s="346">
        <v>4559</v>
      </c>
      <c r="D68" s="31">
        <v>5320</v>
      </c>
      <c r="E68" s="31">
        <v>6817</v>
      </c>
      <c r="F68" s="161">
        <f t="shared" si="29"/>
        <v>1497</v>
      </c>
      <c r="G68" s="162">
        <f t="shared" si="25"/>
        <v>28.139097744360903</v>
      </c>
      <c r="H68" s="347">
        <v>1160</v>
      </c>
      <c r="I68" s="348">
        <v>25.4</v>
      </c>
      <c r="J68" s="349">
        <v>2</v>
      </c>
      <c r="K68" s="164">
        <f t="shared" si="28"/>
        <v>2.1702238757261276</v>
      </c>
      <c r="L68" s="164">
        <f t="shared" si="28"/>
        <v>3.0052284008852133</v>
      </c>
      <c r="M68" s="164">
        <v>3.4</v>
      </c>
      <c r="N68" s="18"/>
      <c r="O68" s="18"/>
      <c r="P68" s="25" t="s">
        <v>39</v>
      </c>
      <c r="Q68" s="173">
        <f>SUM(R68:V68)</f>
        <v>3358</v>
      </c>
      <c r="R68" s="31">
        <v>3358</v>
      </c>
      <c r="S68" s="30" t="s">
        <v>298</v>
      </c>
      <c r="T68" s="30" t="s">
        <v>298</v>
      </c>
      <c r="U68" s="30" t="s">
        <v>298</v>
      </c>
      <c r="V68" s="30" t="s">
        <v>298</v>
      </c>
    </row>
    <row r="69" spans="1:22" ht="15" customHeight="1">
      <c r="A69" s="18"/>
      <c r="B69" s="27" t="s">
        <v>34</v>
      </c>
      <c r="C69" s="346"/>
      <c r="D69" s="31">
        <v>399</v>
      </c>
      <c r="E69" s="31">
        <v>726</v>
      </c>
      <c r="F69" s="161">
        <f t="shared" si="29"/>
        <v>327</v>
      </c>
      <c r="G69" s="162">
        <f t="shared" si="25"/>
        <v>81.95488721804512</v>
      </c>
      <c r="H69" s="347"/>
      <c r="I69" s="348"/>
      <c r="J69" s="349"/>
      <c r="K69" s="164">
        <f t="shared" si="28"/>
        <v>0.16276679067945957</v>
      </c>
      <c r="L69" s="164">
        <f t="shared" si="28"/>
        <v>0.3200521958402031</v>
      </c>
      <c r="M69" s="164">
        <v>0.6</v>
      </c>
      <c r="N69" s="12"/>
      <c r="O69" s="12"/>
      <c r="P69" s="25" t="s">
        <v>36</v>
      </c>
      <c r="Q69" s="173">
        <v>709</v>
      </c>
      <c r="R69" s="29">
        <v>289</v>
      </c>
      <c r="S69" s="30">
        <v>2</v>
      </c>
      <c r="T69" s="30">
        <v>4</v>
      </c>
      <c r="U69" s="30">
        <v>75</v>
      </c>
      <c r="V69" s="30">
        <v>102</v>
      </c>
    </row>
    <row r="70" spans="1:22" ht="15" customHeight="1">
      <c r="A70" s="12"/>
      <c r="B70" s="27" t="s">
        <v>294</v>
      </c>
      <c r="C70" s="31">
        <v>4646</v>
      </c>
      <c r="D70" s="31">
        <v>4472</v>
      </c>
      <c r="E70" s="31">
        <v>4460</v>
      </c>
      <c r="F70" s="161">
        <f t="shared" si="29"/>
        <v>-12</v>
      </c>
      <c r="G70" s="162">
        <f t="shared" si="25"/>
        <v>-0.26833631484794274</v>
      </c>
      <c r="H70" s="163">
        <f t="shared" si="26"/>
        <v>-174</v>
      </c>
      <c r="I70" s="162">
        <f>+-3.8</f>
        <v>-3.8</v>
      </c>
      <c r="J70" s="164">
        <f t="shared" si="28"/>
        <v>2.0209401765169015</v>
      </c>
      <c r="K70" s="164">
        <f t="shared" si="28"/>
        <v>1.8242934534299329</v>
      </c>
      <c r="L70" s="164">
        <f t="shared" si="28"/>
        <v>1.9661608725169506</v>
      </c>
      <c r="M70" s="164">
        <v>2</v>
      </c>
      <c r="N70" s="12"/>
      <c r="O70" s="41"/>
      <c r="P70" s="104"/>
      <c r="Q70" s="108"/>
      <c r="R70" s="41"/>
      <c r="S70" s="41"/>
      <c r="T70" s="41"/>
      <c r="U70" s="41"/>
      <c r="V70" s="41"/>
    </row>
    <row r="71" spans="1:15" ht="15" customHeight="1">
      <c r="A71" s="12"/>
      <c r="B71" s="27" t="s">
        <v>295</v>
      </c>
      <c r="C71" s="31">
        <v>248</v>
      </c>
      <c r="D71" s="31">
        <v>284</v>
      </c>
      <c r="E71" s="31">
        <v>318</v>
      </c>
      <c r="F71" s="161">
        <f t="shared" si="29"/>
        <v>34</v>
      </c>
      <c r="G71" s="162">
        <f t="shared" si="25"/>
        <v>11.971830985915492</v>
      </c>
      <c r="H71" s="163">
        <f t="shared" si="26"/>
        <v>36</v>
      </c>
      <c r="I71" s="162">
        <f t="shared" si="27"/>
        <v>14.516129032258066</v>
      </c>
      <c r="J71" s="164">
        <f t="shared" si="28"/>
        <v>0.10787627287477217</v>
      </c>
      <c r="K71" s="164">
        <f t="shared" si="28"/>
        <v>0.11585405652372562</v>
      </c>
      <c r="L71" s="164">
        <f t="shared" si="28"/>
        <v>0.14018815189694847</v>
      </c>
      <c r="M71" s="164">
        <v>0.2</v>
      </c>
      <c r="N71" s="12"/>
      <c r="O71" s="19" t="s">
        <v>296</v>
      </c>
    </row>
    <row r="72" spans="1:22" ht="15" customHeight="1">
      <c r="A72" s="12"/>
      <c r="B72" s="27" t="s">
        <v>35</v>
      </c>
      <c r="C72" s="31">
        <v>36177</v>
      </c>
      <c r="D72" s="31">
        <v>45587</v>
      </c>
      <c r="E72" s="31">
        <v>53345</v>
      </c>
      <c r="F72" s="161">
        <f t="shared" si="29"/>
        <v>7758</v>
      </c>
      <c r="G72" s="162">
        <f t="shared" si="25"/>
        <v>17.01800952025797</v>
      </c>
      <c r="H72" s="163">
        <f t="shared" si="26"/>
        <v>9410</v>
      </c>
      <c r="I72" s="162">
        <f t="shared" si="27"/>
        <v>26.011001465019213</v>
      </c>
      <c r="J72" s="164">
        <f t="shared" si="28"/>
        <v>15.73645130560739</v>
      </c>
      <c r="K72" s="164">
        <f t="shared" si="28"/>
        <v>18.59661575615169</v>
      </c>
      <c r="L72" s="164">
        <f t="shared" si="28"/>
        <v>23.516782902335585</v>
      </c>
      <c r="M72" s="164">
        <v>21.6</v>
      </c>
      <c r="N72" s="12"/>
      <c r="O72" s="19" t="s">
        <v>187</v>
      </c>
      <c r="Q72" s="12"/>
      <c r="R72" s="12"/>
      <c r="S72" s="12"/>
      <c r="T72" s="12"/>
      <c r="U72" s="31"/>
      <c r="V72" s="29"/>
    </row>
    <row r="73" spans="1:22" ht="15" customHeight="1">
      <c r="A73" s="12"/>
      <c r="B73" s="27" t="s">
        <v>204</v>
      </c>
      <c r="C73" s="28">
        <v>2470</v>
      </c>
      <c r="D73" s="29">
        <v>2799</v>
      </c>
      <c r="E73" s="29">
        <v>3358</v>
      </c>
      <c r="F73" s="161">
        <f t="shared" si="29"/>
        <v>559</v>
      </c>
      <c r="G73" s="162">
        <f t="shared" si="25"/>
        <v>19.97141836370132</v>
      </c>
      <c r="H73" s="163">
        <f t="shared" si="26"/>
        <v>329</v>
      </c>
      <c r="I73" s="162">
        <f t="shared" si="27"/>
        <v>13.319838056680162</v>
      </c>
      <c r="J73" s="164">
        <f t="shared" si="28"/>
        <v>1.0744128790350294</v>
      </c>
      <c r="K73" s="164">
        <f t="shared" si="28"/>
        <v>1.1418151556686902</v>
      </c>
      <c r="L73" s="164">
        <f t="shared" si="28"/>
        <v>1.4803516165721793</v>
      </c>
      <c r="M73" s="164">
        <v>2</v>
      </c>
      <c r="N73" s="12"/>
      <c r="O73" s="19" t="s">
        <v>299</v>
      </c>
      <c r="Q73" s="12"/>
      <c r="R73" s="12"/>
      <c r="S73" s="12"/>
      <c r="T73" s="12"/>
      <c r="U73" s="31"/>
      <c r="V73" s="29"/>
    </row>
    <row r="74" spans="1:22" ht="15" customHeight="1">
      <c r="A74" s="384" t="s">
        <v>37</v>
      </c>
      <c r="B74" s="385"/>
      <c r="C74" s="100">
        <v>54</v>
      </c>
      <c r="D74" s="101">
        <v>161</v>
      </c>
      <c r="E74" s="101">
        <v>709</v>
      </c>
      <c r="F74" s="167">
        <f t="shared" si="29"/>
        <v>548</v>
      </c>
      <c r="G74" s="168">
        <f t="shared" si="25"/>
        <v>340.37267080745346</v>
      </c>
      <c r="H74" s="169">
        <f t="shared" si="26"/>
        <v>107</v>
      </c>
      <c r="I74" s="168">
        <f t="shared" si="27"/>
        <v>198.14814814814815</v>
      </c>
      <c r="J74" s="170">
        <f t="shared" si="28"/>
        <v>0.023489188448539103</v>
      </c>
      <c r="K74" s="170">
        <f t="shared" si="28"/>
        <v>0.06567782781802754</v>
      </c>
      <c r="L74" s="170">
        <f t="shared" si="28"/>
        <v>0.31255786067590086</v>
      </c>
      <c r="M74" s="170">
        <v>0.5</v>
      </c>
      <c r="N74" s="12"/>
      <c r="Q74" s="12"/>
      <c r="R74" s="12"/>
      <c r="S74" s="12"/>
      <c r="T74" s="12"/>
      <c r="U74" s="31"/>
      <c r="V74" s="29"/>
    </row>
    <row r="75" spans="1:9" ht="14.25">
      <c r="A75" s="139"/>
      <c r="H75" s="32"/>
      <c r="I75" s="32"/>
    </row>
    <row r="76" spans="8:9" ht="14.25">
      <c r="H76" s="32"/>
      <c r="I76" s="32"/>
    </row>
    <row r="77" spans="8:9" ht="14.25">
      <c r="H77" s="32"/>
      <c r="I77" s="32"/>
    </row>
  </sheetData>
  <sheetProtection/>
  <mergeCells count="45">
    <mergeCell ref="O5:V5"/>
    <mergeCell ref="A3:M3"/>
    <mergeCell ref="A5:M5"/>
    <mergeCell ref="A61:B61"/>
    <mergeCell ref="A66:B66"/>
    <mergeCell ref="A74:B74"/>
    <mergeCell ref="A32:B32"/>
    <mergeCell ref="A54:B54"/>
    <mergeCell ref="A34:B34"/>
    <mergeCell ref="A39:B39"/>
    <mergeCell ref="A44:B44"/>
    <mergeCell ref="A52:B52"/>
    <mergeCell ref="A56:B56"/>
    <mergeCell ref="V7:V8"/>
    <mergeCell ref="A10:B10"/>
    <mergeCell ref="F7:G7"/>
    <mergeCell ref="F8:G8"/>
    <mergeCell ref="H7:I7"/>
    <mergeCell ref="H8:I8"/>
    <mergeCell ref="A7:B9"/>
    <mergeCell ref="U7:U8"/>
    <mergeCell ref="T7:T8"/>
    <mergeCell ref="A30:B30"/>
    <mergeCell ref="O7:P8"/>
    <mergeCell ref="Q7:Q8"/>
    <mergeCell ref="O10:P10"/>
    <mergeCell ref="A12:B12"/>
    <mergeCell ref="A17:B17"/>
    <mergeCell ref="A22:B22"/>
    <mergeCell ref="J7:M8"/>
    <mergeCell ref="S7:S8"/>
    <mergeCell ref="C7:E8"/>
    <mergeCell ref="C46:C47"/>
    <mergeCell ref="H46:H47"/>
    <mergeCell ref="I46:I47"/>
    <mergeCell ref="J46:J47"/>
    <mergeCell ref="I24:I25"/>
    <mergeCell ref="J24:J25"/>
    <mergeCell ref="R7:R8"/>
    <mergeCell ref="C68:C69"/>
    <mergeCell ref="H68:H69"/>
    <mergeCell ref="I68:I69"/>
    <mergeCell ref="J68:J69"/>
    <mergeCell ref="C24:C25"/>
    <mergeCell ref="H24:H25"/>
  </mergeCells>
  <printOptions horizontalCentered="1"/>
  <pageMargins left="0.5511811023622047" right="0.5511811023622047" top="0.5905511811023623" bottom="0.3937007874015748" header="0" footer="0"/>
  <pageSetup fitToHeight="1" fitToWidth="1" horizontalDpi="600" verticalDpi="600" orientation="landscape" paperSize="8" scale="71" r:id="rId1"/>
</worksheet>
</file>

<file path=xl/worksheets/sheet3.xml><?xml version="1.0" encoding="utf-8"?>
<worksheet xmlns="http://schemas.openxmlformats.org/spreadsheetml/2006/main" xmlns:r="http://schemas.openxmlformats.org/officeDocument/2006/relationships">
  <sheetPr>
    <pageSetUpPr fitToPage="1"/>
  </sheetPr>
  <dimension ref="A1:AL71"/>
  <sheetViews>
    <sheetView zoomScale="85" zoomScaleNormal="85" zoomScaleSheetLayoutView="75" zoomScalePageLayoutView="0" workbookViewId="0" topLeftCell="K1">
      <selection activeCell="A1" sqref="A1"/>
    </sheetView>
  </sheetViews>
  <sheetFormatPr defaultColWidth="9.00390625" defaultRowHeight="18.75" customHeight="1"/>
  <cols>
    <col min="1" max="1" width="19.625" style="1" customWidth="1"/>
    <col min="2" max="2" width="9.125" style="1" bestFit="1" customWidth="1"/>
    <col min="3" max="3" width="9.25390625" style="1" bestFit="1" customWidth="1"/>
    <col min="4" max="4" width="9.125" style="1" bestFit="1" customWidth="1"/>
    <col min="5" max="5" width="10.125" style="1" bestFit="1" customWidth="1"/>
    <col min="6" max="7" width="10.25390625" style="1" bestFit="1" customWidth="1"/>
    <col min="8" max="8" width="9.25390625" style="1" bestFit="1" customWidth="1"/>
    <col min="9" max="9" width="9.125" style="1" bestFit="1" customWidth="1"/>
    <col min="10" max="10" width="9.25390625" style="1" bestFit="1" customWidth="1"/>
    <col min="11" max="11" width="10.625" style="1" bestFit="1" customWidth="1"/>
    <col min="12" max="12" width="10.375" style="1" bestFit="1" customWidth="1"/>
    <col min="13" max="13" width="10.625" style="1" bestFit="1" customWidth="1"/>
    <col min="14" max="14" width="9.00390625" style="1" customWidth="1"/>
    <col min="15" max="15" width="9.25390625" style="1" bestFit="1" customWidth="1"/>
    <col min="16" max="16" width="11.875" style="1" bestFit="1" customWidth="1"/>
    <col min="17" max="17" width="11.875" style="1" customWidth="1"/>
    <col min="18" max="18" width="9.50390625" style="1" bestFit="1" customWidth="1"/>
    <col min="19" max="19" width="11.50390625" style="1" bestFit="1" customWidth="1"/>
    <col min="20" max="20" width="9.375" style="1" bestFit="1" customWidth="1"/>
    <col min="21" max="21" width="11.50390625" style="1" bestFit="1" customWidth="1"/>
    <col min="22" max="22" width="10.625" style="1" bestFit="1" customWidth="1"/>
    <col min="23" max="23" width="10.125" style="1" bestFit="1" customWidth="1"/>
    <col min="24" max="24" width="9.375" style="1" bestFit="1" customWidth="1"/>
    <col min="25" max="25" width="10.125" style="1" customWidth="1"/>
    <col min="26" max="26" width="10.625" style="1" bestFit="1" customWidth="1"/>
    <col min="27" max="27" width="10.50390625" style="1" bestFit="1" customWidth="1"/>
    <col min="28" max="16384" width="9.00390625" style="1" customWidth="1"/>
  </cols>
  <sheetData>
    <row r="1" spans="1:27" ht="18.75" customHeight="1">
      <c r="A1" s="185" t="s">
        <v>222</v>
      </c>
      <c r="AA1" s="150" t="s">
        <v>223</v>
      </c>
    </row>
    <row r="2" spans="1:27" ht="18.75" customHeight="1">
      <c r="A2" s="185"/>
      <c r="AA2" s="150"/>
    </row>
    <row r="3" spans="1:27" ht="18.75" customHeight="1">
      <c r="A3" s="383" t="s">
        <v>302</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row>
    <row r="4" spans="1:8" ht="18.75" customHeight="1">
      <c r="A4" s="8"/>
      <c r="B4" s="8"/>
      <c r="C4" s="8"/>
      <c r="D4" s="8"/>
      <c r="E4" s="8"/>
      <c r="F4" s="8"/>
      <c r="G4" s="8"/>
      <c r="H4" s="8"/>
    </row>
    <row r="5" spans="1:27" ht="18.75" customHeight="1">
      <c r="A5" s="364" t="s">
        <v>303</v>
      </c>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row>
    <row r="6" spans="1:28" ht="18.75" customHeight="1" thickBot="1">
      <c r="A6" s="45"/>
      <c r="B6" s="45"/>
      <c r="C6" s="45"/>
      <c r="D6" s="45"/>
      <c r="E6" s="45"/>
      <c r="F6" s="45"/>
      <c r="G6" s="45"/>
      <c r="H6" s="45"/>
      <c r="I6" s="178"/>
      <c r="J6" s="178"/>
      <c r="K6" s="178"/>
      <c r="L6" s="178"/>
      <c r="M6" s="178"/>
      <c r="N6" s="178"/>
      <c r="O6" s="178"/>
      <c r="P6" s="178"/>
      <c r="Q6" s="178"/>
      <c r="R6" s="178"/>
      <c r="S6" s="178"/>
      <c r="T6" s="178"/>
      <c r="U6" s="178"/>
      <c r="V6" s="178"/>
      <c r="W6" s="178"/>
      <c r="X6" s="178"/>
      <c r="Y6" s="178"/>
      <c r="Z6" s="178"/>
      <c r="AA6" s="178"/>
      <c r="AB6" s="138"/>
    </row>
    <row r="7" spans="1:28" ht="18.75" customHeight="1">
      <c r="A7" s="398" t="s">
        <v>41</v>
      </c>
      <c r="B7" s="399"/>
      <c r="C7" s="410" t="s">
        <v>314</v>
      </c>
      <c r="D7" s="410"/>
      <c r="E7" s="410"/>
      <c r="F7" s="410"/>
      <c r="G7" s="410"/>
      <c r="H7" s="410" t="s">
        <v>315</v>
      </c>
      <c r="I7" s="410"/>
      <c r="J7" s="410"/>
      <c r="K7" s="410"/>
      <c r="L7" s="410"/>
      <c r="M7" s="410" t="s">
        <v>316</v>
      </c>
      <c r="N7" s="410"/>
      <c r="O7" s="410"/>
      <c r="P7" s="410"/>
      <c r="Q7" s="410"/>
      <c r="R7" s="410" t="s">
        <v>317</v>
      </c>
      <c r="S7" s="410"/>
      <c r="T7" s="410"/>
      <c r="U7" s="410"/>
      <c r="V7" s="410"/>
      <c r="W7" s="410" t="s">
        <v>318</v>
      </c>
      <c r="X7" s="410"/>
      <c r="Y7" s="410"/>
      <c r="Z7" s="410"/>
      <c r="AA7" s="415"/>
      <c r="AB7" s="138"/>
    </row>
    <row r="8" spans="1:28" ht="18.75" customHeight="1">
      <c r="A8" s="400"/>
      <c r="B8" s="401"/>
      <c r="C8" s="412" t="s">
        <v>42</v>
      </c>
      <c r="D8" s="414" t="s">
        <v>80</v>
      </c>
      <c r="E8" s="414"/>
      <c r="F8" s="414"/>
      <c r="G8" s="414"/>
      <c r="H8" s="412" t="s">
        <v>42</v>
      </c>
      <c r="I8" s="414" t="s">
        <v>80</v>
      </c>
      <c r="J8" s="414"/>
      <c r="K8" s="414"/>
      <c r="L8" s="414"/>
      <c r="M8" s="412" t="s">
        <v>42</v>
      </c>
      <c r="N8" s="414" t="s">
        <v>80</v>
      </c>
      <c r="O8" s="414"/>
      <c r="P8" s="414"/>
      <c r="Q8" s="414"/>
      <c r="R8" s="412" t="s">
        <v>42</v>
      </c>
      <c r="S8" s="414" t="s">
        <v>80</v>
      </c>
      <c r="T8" s="414"/>
      <c r="U8" s="414"/>
      <c r="V8" s="414"/>
      <c r="W8" s="412" t="s">
        <v>42</v>
      </c>
      <c r="X8" s="414" t="s">
        <v>80</v>
      </c>
      <c r="Y8" s="414"/>
      <c r="Z8" s="414"/>
      <c r="AA8" s="416"/>
      <c r="AB8" s="138"/>
    </row>
    <row r="9" spans="1:28" ht="18.75" customHeight="1">
      <c r="A9" s="402"/>
      <c r="B9" s="403"/>
      <c r="C9" s="412"/>
      <c r="D9" s="412" t="s">
        <v>43</v>
      </c>
      <c r="E9" s="412"/>
      <c r="F9" s="2" t="s">
        <v>44</v>
      </c>
      <c r="G9" s="53" t="s">
        <v>38</v>
      </c>
      <c r="H9" s="412"/>
      <c r="I9" s="420" t="s">
        <v>43</v>
      </c>
      <c r="J9" s="420"/>
      <c r="K9" s="2" t="s">
        <v>44</v>
      </c>
      <c r="L9" s="53" t="s">
        <v>38</v>
      </c>
      <c r="M9" s="412"/>
      <c r="N9" s="412" t="s">
        <v>43</v>
      </c>
      <c r="O9" s="412"/>
      <c r="P9" s="2" t="s">
        <v>44</v>
      </c>
      <c r="Q9" s="53" t="s">
        <v>38</v>
      </c>
      <c r="R9" s="412"/>
      <c r="S9" s="412" t="s">
        <v>43</v>
      </c>
      <c r="T9" s="412"/>
      <c r="U9" s="2" t="s">
        <v>44</v>
      </c>
      <c r="V9" s="53" t="s">
        <v>38</v>
      </c>
      <c r="W9" s="412"/>
      <c r="X9" s="412" t="s">
        <v>43</v>
      </c>
      <c r="Y9" s="412"/>
      <c r="Z9" s="2" t="s">
        <v>44</v>
      </c>
      <c r="AA9" s="54" t="s">
        <v>38</v>
      </c>
      <c r="AB9" s="138"/>
    </row>
    <row r="10" spans="1:28" ht="18.75" customHeight="1">
      <c r="A10" s="404" t="s">
        <v>224</v>
      </c>
      <c r="B10" s="405"/>
      <c r="C10" s="186">
        <f>SUM(H10,M10,R10,W10)</f>
        <v>821</v>
      </c>
      <c r="D10" s="413">
        <f>SUM(I10,N10,S10,X10)</f>
        <v>105819</v>
      </c>
      <c r="E10" s="413"/>
      <c r="F10" s="187">
        <f>SUM(K10,P10,U10,Z10)</f>
        <v>71154</v>
      </c>
      <c r="G10" s="187">
        <f>SUM(L10,Q10,V10,AA10)</f>
        <v>34665</v>
      </c>
      <c r="H10" s="186">
        <v>530</v>
      </c>
      <c r="I10" s="423">
        <f>SUM(K10:L10)</f>
        <v>70228</v>
      </c>
      <c r="J10" s="423"/>
      <c r="K10" s="186">
        <v>47913</v>
      </c>
      <c r="L10" s="186">
        <v>22315</v>
      </c>
      <c r="M10" s="186">
        <v>140</v>
      </c>
      <c r="N10" s="411">
        <f>SUM(P10:Q10)</f>
        <v>19732</v>
      </c>
      <c r="O10" s="411"/>
      <c r="P10" s="186">
        <v>13954</v>
      </c>
      <c r="Q10" s="186">
        <v>5778</v>
      </c>
      <c r="R10" s="186">
        <v>105</v>
      </c>
      <c r="S10" s="411">
        <f>SUM(U10:V10)</f>
        <v>10937</v>
      </c>
      <c r="T10" s="411"/>
      <c r="U10" s="186">
        <v>6136</v>
      </c>
      <c r="V10" s="186">
        <v>4801</v>
      </c>
      <c r="W10" s="187">
        <v>46</v>
      </c>
      <c r="X10" s="411">
        <f>SUM(Z10:AA10)</f>
        <v>4922</v>
      </c>
      <c r="Y10" s="411"/>
      <c r="Z10" s="186">
        <v>3151</v>
      </c>
      <c r="AA10" s="187">
        <v>1771</v>
      </c>
      <c r="AB10" s="138"/>
    </row>
    <row r="11" spans="1:28" ht="18.75" customHeight="1">
      <c r="A11" s="406" t="s">
        <v>225</v>
      </c>
      <c r="B11" s="407"/>
      <c r="C11" s="186">
        <f aca="true" t="shared" si="0" ref="C11:D13">SUM(H11,M11,R11,W11)</f>
        <v>817</v>
      </c>
      <c r="D11" s="413">
        <f t="shared" si="0"/>
        <v>108600</v>
      </c>
      <c r="E11" s="413"/>
      <c r="F11" s="187">
        <f aca="true" t="shared" si="1" ref="F11:G13">SUM(K11,P11,U11,Z11)</f>
        <v>72290</v>
      </c>
      <c r="G11" s="187">
        <f t="shared" si="1"/>
        <v>36310</v>
      </c>
      <c r="H11" s="186">
        <v>525</v>
      </c>
      <c r="I11" s="411">
        <f>SUM(K11:L11)</f>
        <v>71952</v>
      </c>
      <c r="J11" s="411"/>
      <c r="K11" s="187">
        <v>48886</v>
      </c>
      <c r="L11" s="187">
        <v>23066</v>
      </c>
      <c r="M11" s="186">
        <v>143</v>
      </c>
      <c r="N11" s="411">
        <f>SUM(P11:Q11)</f>
        <v>20151</v>
      </c>
      <c r="O11" s="411"/>
      <c r="P11" s="187">
        <v>13968</v>
      </c>
      <c r="Q11" s="187">
        <v>6183</v>
      </c>
      <c r="R11" s="187">
        <v>102</v>
      </c>
      <c r="S11" s="411">
        <f>SUM(U11:V11)</f>
        <v>11027</v>
      </c>
      <c r="T11" s="411"/>
      <c r="U11" s="187">
        <v>6157</v>
      </c>
      <c r="V11" s="187">
        <v>4870</v>
      </c>
      <c r="W11" s="187">
        <v>47</v>
      </c>
      <c r="X11" s="411">
        <f>SUM(Z11:AA11)</f>
        <v>5470</v>
      </c>
      <c r="Y11" s="411"/>
      <c r="Z11" s="187">
        <v>3279</v>
      </c>
      <c r="AA11" s="187">
        <v>2191</v>
      </c>
      <c r="AB11" s="138"/>
    </row>
    <row r="12" spans="1:38" ht="18.75" customHeight="1">
      <c r="A12" s="406" t="s">
        <v>213</v>
      </c>
      <c r="B12" s="407"/>
      <c r="C12" s="186">
        <f t="shared" si="0"/>
        <v>854</v>
      </c>
      <c r="D12" s="413">
        <f t="shared" si="0"/>
        <v>110498</v>
      </c>
      <c r="E12" s="413"/>
      <c r="F12" s="187">
        <f t="shared" si="1"/>
        <v>73457</v>
      </c>
      <c r="G12" s="187">
        <f t="shared" si="1"/>
        <v>37041</v>
      </c>
      <c r="H12" s="186">
        <v>549</v>
      </c>
      <c r="I12" s="411">
        <f>SUM(K12:L12)</f>
        <v>72626</v>
      </c>
      <c r="J12" s="411"/>
      <c r="K12" s="187">
        <v>49392</v>
      </c>
      <c r="L12" s="187">
        <v>23234</v>
      </c>
      <c r="M12" s="187">
        <v>153</v>
      </c>
      <c r="N12" s="411">
        <f>SUM(P12:Q12)</f>
        <v>20808</v>
      </c>
      <c r="O12" s="411"/>
      <c r="P12" s="187">
        <v>14425</v>
      </c>
      <c r="Q12" s="187">
        <v>6383</v>
      </c>
      <c r="R12" s="187">
        <v>104</v>
      </c>
      <c r="S12" s="411">
        <f>SUM(U12:V12)</f>
        <v>11289</v>
      </c>
      <c r="T12" s="411"/>
      <c r="U12" s="187">
        <v>6350</v>
      </c>
      <c r="V12" s="187">
        <v>4939</v>
      </c>
      <c r="W12" s="187">
        <v>48</v>
      </c>
      <c r="X12" s="411">
        <f>SUM(Z12:AA12)</f>
        <v>5775</v>
      </c>
      <c r="Y12" s="411"/>
      <c r="Z12" s="187">
        <v>3290</v>
      </c>
      <c r="AA12" s="187">
        <v>2485</v>
      </c>
      <c r="AB12" s="138"/>
      <c r="AC12" s="138"/>
      <c r="AD12" s="138"/>
      <c r="AE12" s="138"/>
      <c r="AF12" s="138"/>
      <c r="AG12" s="138"/>
      <c r="AH12" s="138"/>
      <c r="AI12" s="138"/>
      <c r="AJ12" s="138"/>
      <c r="AK12" s="138"/>
      <c r="AL12" s="138"/>
    </row>
    <row r="13" spans="1:38" ht="18.75" customHeight="1">
      <c r="A13" s="406" t="s">
        <v>206</v>
      </c>
      <c r="B13" s="407"/>
      <c r="C13" s="186">
        <f t="shared" si="0"/>
        <v>861</v>
      </c>
      <c r="D13" s="413">
        <f t="shared" si="0"/>
        <v>108897</v>
      </c>
      <c r="E13" s="413"/>
      <c r="F13" s="187">
        <f t="shared" si="1"/>
        <v>73214</v>
      </c>
      <c r="G13" s="187">
        <f t="shared" si="1"/>
        <v>35683</v>
      </c>
      <c r="H13" s="186">
        <v>550</v>
      </c>
      <c r="I13" s="411">
        <f>SUM(K13:L13)</f>
        <v>71861</v>
      </c>
      <c r="J13" s="411"/>
      <c r="K13" s="187">
        <v>49169</v>
      </c>
      <c r="L13" s="187">
        <v>22692</v>
      </c>
      <c r="M13" s="187">
        <v>151</v>
      </c>
      <c r="N13" s="411">
        <f>SUM(P13:Q13)</f>
        <v>20652</v>
      </c>
      <c r="O13" s="411"/>
      <c r="P13" s="187">
        <v>14566</v>
      </c>
      <c r="Q13" s="189">
        <v>6086</v>
      </c>
      <c r="R13" s="189">
        <v>104</v>
      </c>
      <c r="S13" s="411">
        <f>SUM(U13:V13)</f>
        <v>10635</v>
      </c>
      <c r="T13" s="411"/>
      <c r="U13" s="187">
        <v>6152</v>
      </c>
      <c r="V13" s="187">
        <v>4483</v>
      </c>
      <c r="W13" s="187">
        <v>56</v>
      </c>
      <c r="X13" s="411">
        <f>SUM(Z13:AA13)</f>
        <v>5749</v>
      </c>
      <c r="Y13" s="411"/>
      <c r="Z13" s="187">
        <v>3327</v>
      </c>
      <c r="AA13" s="187">
        <v>2422</v>
      </c>
      <c r="AB13" s="61"/>
      <c r="AC13" s="61"/>
      <c r="AD13" s="61"/>
      <c r="AE13" s="61"/>
      <c r="AF13" s="61"/>
      <c r="AG13" s="61"/>
      <c r="AH13" s="138"/>
      <c r="AI13" s="138"/>
      <c r="AJ13" s="138"/>
      <c r="AK13" s="138"/>
      <c r="AL13" s="138"/>
    </row>
    <row r="14" spans="1:38" s="85" customFormat="1" ht="18.75" customHeight="1">
      <c r="A14" s="408" t="s">
        <v>301</v>
      </c>
      <c r="B14" s="409"/>
      <c r="C14" s="191">
        <f>SUM(C16:C29)</f>
        <v>854</v>
      </c>
      <c r="D14" s="421">
        <f>SUM(D16:E29)</f>
        <v>107583</v>
      </c>
      <c r="E14" s="421"/>
      <c r="F14" s="192">
        <f>SUM(F16:F29)</f>
        <v>71843</v>
      </c>
      <c r="G14" s="192">
        <f>SUM(G16:G29)</f>
        <v>35740</v>
      </c>
      <c r="H14" s="191">
        <f>SUM(H16:H29)</f>
        <v>551</v>
      </c>
      <c r="I14" s="424">
        <f>SUM(I16:J29)</f>
        <v>71645</v>
      </c>
      <c r="J14" s="424"/>
      <c r="K14" s="191">
        <f>SUM(K16:K29)</f>
        <v>48729</v>
      </c>
      <c r="L14" s="191">
        <f>SUM(L16:L29)</f>
        <v>22916</v>
      </c>
      <c r="M14" s="191">
        <f>SUM(M16:M29)</f>
        <v>144</v>
      </c>
      <c r="N14" s="424">
        <f>SUM(N16:O29)</f>
        <v>19759</v>
      </c>
      <c r="O14" s="424"/>
      <c r="P14" s="191">
        <f>SUM(P16:P29)</f>
        <v>14006</v>
      </c>
      <c r="Q14" s="191">
        <f>SUM(Q16:Q29)</f>
        <v>5753</v>
      </c>
      <c r="R14" s="191">
        <f>SUM(R16:R29)</f>
        <v>103</v>
      </c>
      <c r="S14" s="424">
        <f>SUM(S16:T29)</f>
        <v>10357</v>
      </c>
      <c r="T14" s="424"/>
      <c r="U14" s="191">
        <f>SUM(U16:U29)</f>
        <v>5796</v>
      </c>
      <c r="V14" s="191">
        <f>SUM(V16:V29)</f>
        <v>4561</v>
      </c>
      <c r="W14" s="191">
        <f>SUM(W16:W29)</f>
        <v>56</v>
      </c>
      <c r="X14" s="424">
        <f>SUM(X16:Y29)</f>
        <v>5822</v>
      </c>
      <c r="Y14" s="424"/>
      <c r="Z14" s="191">
        <f>SUM(Z16:Z29)</f>
        <v>3312</v>
      </c>
      <c r="AA14" s="191">
        <f>SUM(AA16:AA29)</f>
        <v>2510</v>
      </c>
      <c r="AB14" s="39"/>
      <c r="AC14" s="62"/>
      <c r="AD14" s="62"/>
      <c r="AE14" s="39"/>
      <c r="AF14" s="39"/>
      <c r="AG14" s="39"/>
      <c r="AH14" s="179"/>
      <c r="AI14" s="179"/>
      <c r="AJ14" s="179"/>
      <c r="AK14" s="179"/>
      <c r="AL14" s="179"/>
    </row>
    <row r="15" spans="1:38" ht="18.75" customHeight="1">
      <c r="A15" s="364"/>
      <c r="B15" s="365"/>
      <c r="C15" s="186"/>
      <c r="D15" s="413"/>
      <c r="E15" s="413"/>
      <c r="F15" s="187"/>
      <c r="G15" s="187"/>
      <c r="H15" s="186"/>
      <c r="I15" s="411"/>
      <c r="J15" s="411"/>
      <c r="K15" s="187"/>
      <c r="L15" s="187"/>
      <c r="M15" s="187"/>
      <c r="N15" s="411"/>
      <c r="O15" s="411"/>
      <c r="P15" s="188"/>
      <c r="Q15" s="187"/>
      <c r="R15" s="188"/>
      <c r="S15" s="411"/>
      <c r="T15" s="411"/>
      <c r="U15" s="188"/>
      <c r="V15" s="187"/>
      <c r="W15" s="188"/>
      <c r="X15" s="411"/>
      <c r="Y15" s="411"/>
      <c r="Z15" s="188"/>
      <c r="AA15" s="187"/>
      <c r="AB15" s="11"/>
      <c r="AC15" s="49"/>
      <c r="AD15" s="49"/>
      <c r="AE15" s="11"/>
      <c r="AF15" s="58"/>
      <c r="AG15" s="11"/>
      <c r="AH15" s="138"/>
      <c r="AI15" s="138"/>
      <c r="AJ15" s="138"/>
      <c r="AK15" s="138"/>
      <c r="AL15" s="138"/>
    </row>
    <row r="16" spans="1:38" ht="18.75" customHeight="1">
      <c r="A16" s="360" t="s">
        <v>48</v>
      </c>
      <c r="B16" s="417"/>
      <c r="C16" s="186" t="s">
        <v>298</v>
      </c>
      <c r="D16" s="413" t="s">
        <v>298</v>
      </c>
      <c r="E16" s="413"/>
      <c r="F16" s="187" t="s">
        <v>298</v>
      </c>
      <c r="G16" s="187" t="s">
        <v>298</v>
      </c>
      <c r="H16" s="186" t="s">
        <v>298</v>
      </c>
      <c r="I16" s="411" t="s">
        <v>298</v>
      </c>
      <c r="J16" s="411"/>
      <c r="K16" s="188" t="s">
        <v>298</v>
      </c>
      <c r="L16" s="188" t="s">
        <v>298</v>
      </c>
      <c r="M16" s="188" t="s">
        <v>298</v>
      </c>
      <c r="N16" s="411" t="s">
        <v>298</v>
      </c>
      <c r="O16" s="411"/>
      <c r="P16" s="187" t="s">
        <v>298</v>
      </c>
      <c r="Q16" s="187" t="s">
        <v>298</v>
      </c>
      <c r="R16" s="187" t="s">
        <v>298</v>
      </c>
      <c r="S16" s="187" t="s">
        <v>319</v>
      </c>
      <c r="T16" s="187" t="s">
        <v>298</v>
      </c>
      <c r="U16" s="187" t="s">
        <v>298</v>
      </c>
      <c r="V16" s="187" t="s">
        <v>298</v>
      </c>
      <c r="W16" s="187" t="s">
        <v>298</v>
      </c>
      <c r="X16" s="187" t="s">
        <v>319</v>
      </c>
      <c r="Y16" s="187" t="s">
        <v>298</v>
      </c>
      <c r="Z16" s="187" t="s">
        <v>298</v>
      </c>
      <c r="AA16" s="187" t="s">
        <v>298</v>
      </c>
      <c r="AB16" s="112"/>
      <c r="AC16" s="112"/>
      <c r="AD16" s="112"/>
      <c r="AE16" s="112"/>
      <c r="AF16" s="112"/>
      <c r="AG16" s="112"/>
      <c r="AH16" s="138"/>
      <c r="AI16" s="138"/>
      <c r="AJ16" s="138"/>
      <c r="AK16" s="138"/>
      <c r="AL16" s="138"/>
    </row>
    <row r="17" spans="1:38" ht="18.75" customHeight="1">
      <c r="A17" s="360" t="s">
        <v>49</v>
      </c>
      <c r="B17" s="417"/>
      <c r="C17" s="186">
        <f aca="true" t="shared" si="2" ref="C17:D28">SUM(H17,M17,R17,W17)</f>
        <v>1</v>
      </c>
      <c r="D17" s="413">
        <f t="shared" si="2"/>
        <v>77</v>
      </c>
      <c r="E17" s="413"/>
      <c r="F17" s="187">
        <f aca="true" t="shared" si="3" ref="F17:G28">SUM(K17,P17,U17,Z17)</f>
        <v>62</v>
      </c>
      <c r="G17" s="187">
        <f t="shared" si="3"/>
        <v>15</v>
      </c>
      <c r="H17" s="186">
        <v>1</v>
      </c>
      <c r="I17" s="411">
        <f aca="true" t="shared" si="4" ref="I17:I28">SUM(K17:L17)</f>
        <v>77</v>
      </c>
      <c r="J17" s="411"/>
      <c r="K17" s="188">
        <v>62</v>
      </c>
      <c r="L17" s="188">
        <v>15</v>
      </c>
      <c r="M17" s="188" t="s">
        <v>298</v>
      </c>
      <c r="N17" s="411" t="s">
        <v>298</v>
      </c>
      <c r="O17" s="411"/>
      <c r="P17" s="187" t="s">
        <v>298</v>
      </c>
      <c r="Q17" s="187" t="s">
        <v>298</v>
      </c>
      <c r="R17" s="187" t="s">
        <v>298</v>
      </c>
      <c r="S17" s="187" t="s">
        <v>319</v>
      </c>
      <c r="T17" s="187" t="s">
        <v>298</v>
      </c>
      <c r="U17" s="187" t="s">
        <v>298</v>
      </c>
      <c r="V17" s="187" t="s">
        <v>298</v>
      </c>
      <c r="W17" s="187" t="s">
        <v>298</v>
      </c>
      <c r="X17" s="187" t="s">
        <v>319</v>
      </c>
      <c r="Y17" s="187" t="s">
        <v>298</v>
      </c>
      <c r="Z17" s="187" t="s">
        <v>298</v>
      </c>
      <c r="AA17" s="187" t="s">
        <v>298</v>
      </c>
      <c r="AB17" s="138"/>
      <c r="AC17" s="138"/>
      <c r="AD17" s="138"/>
      <c r="AE17" s="138"/>
      <c r="AF17" s="138"/>
      <c r="AG17" s="138"/>
      <c r="AH17" s="138"/>
      <c r="AI17" s="138"/>
      <c r="AJ17" s="138"/>
      <c r="AK17" s="138"/>
      <c r="AL17" s="138"/>
    </row>
    <row r="18" spans="1:38" ht="18.75" customHeight="1">
      <c r="A18" s="360" t="s">
        <v>313</v>
      </c>
      <c r="B18" s="417"/>
      <c r="C18" s="186">
        <f t="shared" si="2"/>
        <v>5</v>
      </c>
      <c r="D18" s="413">
        <f t="shared" si="2"/>
        <v>307</v>
      </c>
      <c r="E18" s="413"/>
      <c r="F18" s="187">
        <f t="shared" si="3"/>
        <v>286</v>
      </c>
      <c r="G18" s="187">
        <f t="shared" si="3"/>
        <v>21</v>
      </c>
      <c r="H18" s="186">
        <v>1</v>
      </c>
      <c r="I18" s="411">
        <f t="shared" si="4"/>
        <v>85</v>
      </c>
      <c r="J18" s="411"/>
      <c r="K18" s="188">
        <v>85</v>
      </c>
      <c r="L18" s="188" t="s">
        <v>298</v>
      </c>
      <c r="M18" s="188">
        <v>1</v>
      </c>
      <c r="N18" s="411">
        <f aca="true" t="shared" si="5" ref="N18:N28">SUM(P18:Q18)</f>
        <v>70</v>
      </c>
      <c r="O18" s="411"/>
      <c r="P18" s="187">
        <v>70</v>
      </c>
      <c r="Q18" s="187" t="s">
        <v>298</v>
      </c>
      <c r="R18" s="187" t="s">
        <v>298</v>
      </c>
      <c r="S18" s="187" t="s">
        <v>319</v>
      </c>
      <c r="T18" s="187" t="s">
        <v>298</v>
      </c>
      <c r="U18" s="187" t="s">
        <v>298</v>
      </c>
      <c r="V18" s="187" t="s">
        <v>298</v>
      </c>
      <c r="W18" s="187">
        <v>3</v>
      </c>
      <c r="X18" s="411">
        <f aca="true" t="shared" si="6" ref="X18:X28">SUM(Z18:AA18)</f>
        <v>152</v>
      </c>
      <c r="Y18" s="411"/>
      <c r="Z18" s="187">
        <v>131</v>
      </c>
      <c r="AA18" s="189">
        <v>21</v>
      </c>
      <c r="AB18" s="138"/>
      <c r="AC18" s="138"/>
      <c r="AD18" s="138"/>
      <c r="AE18" s="138"/>
      <c r="AF18" s="138"/>
      <c r="AG18" s="138"/>
      <c r="AH18" s="138"/>
      <c r="AI18" s="138"/>
      <c r="AJ18" s="138"/>
      <c r="AK18" s="138"/>
      <c r="AL18" s="138"/>
    </row>
    <row r="19" spans="1:38" ht="18.75" customHeight="1">
      <c r="A19" s="360" t="s">
        <v>45</v>
      </c>
      <c r="B19" s="417"/>
      <c r="C19" s="186">
        <f t="shared" si="2"/>
        <v>1</v>
      </c>
      <c r="D19" s="413">
        <f t="shared" si="2"/>
        <v>7</v>
      </c>
      <c r="E19" s="413"/>
      <c r="F19" s="187">
        <f t="shared" si="3"/>
        <v>7</v>
      </c>
      <c r="G19" s="187" t="s">
        <v>298</v>
      </c>
      <c r="H19" s="186" t="s">
        <v>298</v>
      </c>
      <c r="I19" s="411" t="s">
        <v>298</v>
      </c>
      <c r="J19" s="411"/>
      <c r="K19" s="188" t="s">
        <v>298</v>
      </c>
      <c r="L19" s="188" t="s">
        <v>298</v>
      </c>
      <c r="M19" s="188">
        <v>1</v>
      </c>
      <c r="N19" s="411">
        <f t="shared" si="5"/>
        <v>7</v>
      </c>
      <c r="O19" s="411"/>
      <c r="P19" s="187">
        <v>7</v>
      </c>
      <c r="Q19" s="187" t="s">
        <v>298</v>
      </c>
      <c r="R19" s="187" t="s">
        <v>298</v>
      </c>
      <c r="S19" s="187" t="s">
        <v>319</v>
      </c>
      <c r="T19" s="187" t="s">
        <v>298</v>
      </c>
      <c r="U19" s="187" t="s">
        <v>298</v>
      </c>
      <c r="V19" s="187" t="s">
        <v>298</v>
      </c>
      <c r="W19" s="187" t="s">
        <v>298</v>
      </c>
      <c r="X19" s="411" t="s">
        <v>298</v>
      </c>
      <c r="Y19" s="411"/>
      <c r="Z19" s="187" t="s">
        <v>298</v>
      </c>
      <c r="AA19" s="189" t="s">
        <v>298</v>
      </c>
      <c r="AB19" s="138"/>
      <c r="AC19" s="138"/>
      <c r="AD19" s="138"/>
      <c r="AE19" s="138"/>
      <c r="AF19" s="138"/>
      <c r="AG19" s="138"/>
      <c r="AH19" s="138"/>
      <c r="AI19" s="138"/>
      <c r="AJ19" s="138"/>
      <c r="AK19" s="138"/>
      <c r="AL19" s="138"/>
    </row>
    <row r="20" spans="1:38" ht="18.75" customHeight="1">
      <c r="A20" s="360" t="s">
        <v>71</v>
      </c>
      <c r="B20" s="417"/>
      <c r="C20" s="186">
        <f t="shared" si="2"/>
        <v>25</v>
      </c>
      <c r="D20" s="413">
        <f t="shared" si="2"/>
        <v>3495</v>
      </c>
      <c r="E20" s="413"/>
      <c r="F20" s="187">
        <f t="shared" si="3"/>
        <v>3184</v>
      </c>
      <c r="G20" s="187">
        <f t="shared" si="3"/>
        <v>311</v>
      </c>
      <c r="H20" s="186">
        <v>20</v>
      </c>
      <c r="I20" s="411">
        <f t="shared" si="4"/>
        <v>3221</v>
      </c>
      <c r="J20" s="411"/>
      <c r="K20" s="188">
        <v>2928</v>
      </c>
      <c r="L20" s="188">
        <v>293</v>
      </c>
      <c r="M20" s="188">
        <v>2</v>
      </c>
      <c r="N20" s="411">
        <f t="shared" si="5"/>
        <v>30</v>
      </c>
      <c r="O20" s="411"/>
      <c r="P20" s="187">
        <v>26</v>
      </c>
      <c r="Q20" s="187">
        <v>4</v>
      </c>
      <c r="R20" s="187">
        <v>1</v>
      </c>
      <c r="S20" s="411">
        <f aca="true" t="shared" si="7" ref="S20:S28">SUM(U20:V20)</f>
        <v>193</v>
      </c>
      <c r="T20" s="411"/>
      <c r="U20" s="187">
        <v>184</v>
      </c>
      <c r="V20" s="187">
        <v>9</v>
      </c>
      <c r="W20" s="187">
        <v>2</v>
      </c>
      <c r="X20" s="411">
        <f t="shared" si="6"/>
        <v>51</v>
      </c>
      <c r="Y20" s="411"/>
      <c r="Z20" s="187">
        <v>46</v>
      </c>
      <c r="AA20" s="189">
        <v>5</v>
      </c>
      <c r="AB20" s="138"/>
      <c r="AC20" s="138"/>
      <c r="AD20" s="138"/>
      <c r="AE20" s="138"/>
      <c r="AF20" s="138"/>
      <c r="AG20" s="138"/>
      <c r="AH20" s="138"/>
      <c r="AI20" s="138"/>
      <c r="AJ20" s="138"/>
      <c r="AK20" s="138"/>
      <c r="AL20" s="138"/>
    </row>
    <row r="21" spans="1:38" ht="18.75" customHeight="1">
      <c r="A21" s="360" t="s">
        <v>72</v>
      </c>
      <c r="B21" s="417"/>
      <c r="C21" s="186">
        <f t="shared" si="2"/>
        <v>299</v>
      </c>
      <c r="D21" s="413">
        <f t="shared" si="2"/>
        <v>33007</v>
      </c>
      <c r="E21" s="413"/>
      <c r="F21" s="187">
        <f t="shared" si="3"/>
        <v>22643</v>
      </c>
      <c r="G21" s="187">
        <f t="shared" si="3"/>
        <v>10364</v>
      </c>
      <c r="H21" s="186">
        <v>162</v>
      </c>
      <c r="I21" s="411">
        <f t="shared" si="4"/>
        <v>16335</v>
      </c>
      <c r="J21" s="411"/>
      <c r="K21" s="188">
        <v>11104</v>
      </c>
      <c r="L21" s="188">
        <v>5231</v>
      </c>
      <c r="M21" s="188">
        <v>77</v>
      </c>
      <c r="N21" s="411">
        <f t="shared" si="5"/>
        <v>12306</v>
      </c>
      <c r="O21" s="411"/>
      <c r="P21" s="187">
        <v>9773</v>
      </c>
      <c r="Q21" s="187">
        <v>2533</v>
      </c>
      <c r="R21" s="187">
        <v>49</v>
      </c>
      <c r="S21" s="411">
        <f t="shared" si="7"/>
        <v>3480</v>
      </c>
      <c r="T21" s="411"/>
      <c r="U21" s="187">
        <v>1440</v>
      </c>
      <c r="V21" s="187">
        <v>2040</v>
      </c>
      <c r="W21" s="187">
        <v>11</v>
      </c>
      <c r="X21" s="411">
        <f t="shared" si="6"/>
        <v>886</v>
      </c>
      <c r="Y21" s="411"/>
      <c r="Z21" s="187">
        <v>326</v>
      </c>
      <c r="AA21" s="189">
        <v>560</v>
      </c>
      <c r="AB21" s="138"/>
      <c r="AC21" s="138"/>
      <c r="AD21" s="138"/>
      <c r="AE21" s="138"/>
      <c r="AF21" s="138"/>
      <c r="AG21" s="138"/>
      <c r="AH21" s="138"/>
      <c r="AI21" s="138"/>
      <c r="AJ21" s="138"/>
      <c r="AK21" s="138"/>
      <c r="AL21" s="138"/>
    </row>
    <row r="22" spans="1:38" ht="18.75" customHeight="1">
      <c r="A22" s="360" t="s">
        <v>154</v>
      </c>
      <c r="B22" s="417"/>
      <c r="C22" s="186">
        <f t="shared" si="2"/>
        <v>64</v>
      </c>
      <c r="D22" s="413">
        <f t="shared" si="2"/>
        <v>5417</v>
      </c>
      <c r="E22" s="413"/>
      <c r="F22" s="187">
        <f t="shared" si="3"/>
        <v>3412</v>
      </c>
      <c r="G22" s="187">
        <f t="shared" si="3"/>
        <v>2005</v>
      </c>
      <c r="H22" s="186">
        <v>62</v>
      </c>
      <c r="I22" s="411">
        <f t="shared" si="4"/>
        <v>5382</v>
      </c>
      <c r="J22" s="411"/>
      <c r="K22" s="188">
        <v>3392</v>
      </c>
      <c r="L22" s="188">
        <v>1990</v>
      </c>
      <c r="M22" s="188">
        <v>2</v>
      </c>
      <c r="N22" s="411">
        <f t="shared" si="5"/>
        <v>35</v>
      </c>
      <c r="O22" s="411"/>
      <c r="P22" s="187">
        <v>20</v>
      </c>
      <c r="Q22" s="187">
        <v>15</v>
      </c>
      <c r="R22" s="187" t="s">
        <v>298</v>
      </c>
      <c r="S22" s="411" t="s">
        <v>298</v>
      </c>
      <c r="T22" s="411"/>
      <c r="U22" s="187" t="s">
        <v>298</v>
      </c>
      <c r="V22" s="187" t="s">
        <v>298</v>
      </c>
      <c r="W22" s="187" t="s">
        <v>298</v>
      </c>
      <c r="X22" s="411" t="s">
        <v>298</v>
      </c>
      <c r="Y22" s="411"/>
      <c r="Z22" s="187" t="s">
        <v>298</v>
      </c>
      <c r="AA22" s="187" t="s">
        <v>298</v>
      </c>
      <c r="AB22" s="138"/>
      <c r="AC22" s="138"/>
      <c r="AD22" s="138"/>
      <c r="AE22" s="138"/>
      <c r="AF22" s="138"/>
      <c r="AG22" s="138"/>
      <c r="AH22" s="138"/>
      <c r="AI22" s="138"/>
      <c r="AJ22" s="138"/>
      <c r="AK22" s="138"/>
      <c r="AL22" s="138"/>
    </row>
    <row r="23" spans="1:27" ht="18.75" customHeight="1">
      <c r="A23" s="360" t="s">
        <v>73</v>
      </c>
      <c r="B23" s="417"/>
      <c r="C23" s="186">
        <f t="shared" si="2"/>
        <v>77</v>
      </c>
      <c r="D23" s="413">
        <f t="shared" si="2"/>
        <v>10458</v>
      </c>
      <c r="E23" s="413"/>
      <c r="F23" s="187">
        <f t="shared" si="3"/>
        <v>4757</v>
      </c>
      <c r="G23" s="187">
        <f t="shared" si="3"/>
        <v>5701</v>
      </c>
      <c r="H23" s="186">
        <v>71</v>
      </c>
      <c r="I23" s="411">
        <f t="shared" si="4"/>
        <v>10043</v>
      </c>
      <c r="J23" s="411"/>
      <c r="K23" s="188">
        <v>4557</v>
      </c>
      <c r="L23" s="188">
        <v>5486</v>
      </c>
      <c r="M23" s="188">
        <v>3</v>
      </c>
      <c r="N23" s="411">
        <f t="shared" si="5"/>
        <v>160</v>
      </c>
      <c r="O23" s="411"/>
      <c r="P23" s="187">
        <v>61</v>
      </c>
      <c r="Q23" s="187">
        <v>99</v>
      </c>
      <c r="R23" s="187">
        <v>2</v>
      </c>
      <c r="S23" s="411">
        <f t="shared" si="7"/>
        <v>244</v>
      </c>
      <c r="T23" s="411"/>
      <c r="U23" s="187">
        <v>133</v>
      </c>
      <c r="V23" s="187">
        <v>111</v>
      </c>
      <c r="W23" s="187">
        <v>1</v>
      </c>
      <c r="X23" s="411">
        <f t="shared" si="6"/>
        <v>11</v>
      </c>
      <c r="Y23" s="411"/>
      <c r="Z23" s="187">
        <v>6</v>
      </c>
      <c r="AA23" s="189">
        <v>5</v>
      </c>
    </row>
    <row r="24" spans="1:27" ht="18.75" customHeight="1">
      <c r="A24" s="360" t="s">
        <v>74</v>
      </c>
      <c r="B24" s="417"/>
      <c r="C24" s="186">
        <f t="shared" si="2"/>
        <v>2</v>
      </c>
      <c r="D24" s="413">
        <f t="shared" si="2"/>
        <v>49</v>
      </c>
      <c r="E24" s="413"/>
      <c r="F24" s="187">
        <f t="shared" si="3"/>
        <v>45</v>
      </c>
      <c r="G24" s="187">
        <f t="shared" si="3"/>
        <v>4</v>
      </c>
      <c r="H24" s="186">
        <v>2</v>
      </c>
      <c r="I24" s="411">
        <f t="shared" si="4"/>
        <v>49</v>
      </c>
      <c r="J24" s="411"/>
      <c r="K24" s="188">
        <v>45</v>
      </c>
      <c r="L24" s="188">
        <v>4</v>
      </c>
      <c r="M24" s="188" t="s">
        <v>298</v>
      </c>
      <c r="N24" s="411" t="s">
        <v>298</v>
      </c>
      <c r="O24" s="411"/>
      <c r="P24" s="187" t="s">
        <v>298</v>
      </c>
      <c r="Q24" s="187" t="s">
        <v>298</v>
      </c>
      <c r="R24" s="187" t="s">
        <v>298</v>
      </c>
      <c r="S24" s="411" t="s">
        <v>298</v>
      </c>
      <c r="T24" s="411"/>
      <c r="U24" s="187" t="s">
        <v>298</v>
      </c>
      <c r="V24" s="187" t="s">
        <v>298</v>
      </c>
      <c r="W24" s="187" t="s">
        <v>298</v>
      </c>
      <c r="X24" s="411" t="s">
        <v>298</v>
      </c>
      <c r="Y24" s="411"/>
      <c r="Z24" s="187" t="s">
        <v>298</v>
      </c>
      <c r="AA24" s="187" t="s">
        <v>298</v>
      </c>
    </row>
    <row r="25" spans="1:27" ht="18.75" customHeight="1">
      <c r="A25" s="360" t="s">
        <v>75</v>
      </c>
      <c r="B25" s="417"/>
      <c r="C25" s="186">
        <f t="shared" si="2"/>
        <v>183</v>
      </c>
      <c r="D25" s="413">
        <f t="shared" si="2"/>
        <v>19769</v>
      </c>
      <c r="E25" s="413"/>
      <c r="F25" s="187">
        <f t="shared" si="3"/>
        <v>16874</v>
      </c>
      <c r="G25" s="187">
        <f t="shared" si="3"/>
        <v>2895</v>
      </c>
      <c r="H25" s="186">
        <v>113</v>
      </c>
      <c r="I25" s="411">
        <f t="shared" si="4"/>
        <v>14515</v>
      </c>
      <c r="J25" s="411"/>
      <c r="K25" s="188">
        <v>12826</v>
      </c>
      <c r="L25" s="188">
        <v>1689</v>
      </c>
      <c r="M25" s="188">
        <v>26</v>
      </c>
      <c r="N25" s="411">
        <f t="shared" si="5"/>
        <v>2107</v>
      </c>
      <c r="O25" s="411"/>
      <c r="P25" s="187">
        <v>1586</v>
      </c>
      <c r="Q25" s="187">
        <v>521</v>
      </c>
      <c r="R25" s="187">
        <v>26</v>
      </c>
      <c r="S25" s="411">
        <f t="shared" si="7"/>
        <v>2048</v>
      </c>
      <c r="T25" s="411"/>
      <c r="U25" s="187">
        <v>1638</v>
      </c>
      <c r="V25" s="187">
        <v>410</v>
      </c>
      <c r="W25" s="187">
        <v>18</v>
      </c>
      <c r="X25" s="411">
        <f t="shared" si="6"/>
        <v>1099</v>
      </c>
      <c r="Y25" s="411"/>
      <c r="Z25" s="187">
        <v>824</v>
      </c>
      <c r="AA25" s="189">
        <v>275</v>
      </c>
    </row>
    <row r="26" spans="1:27" ht="18.75" customHeight="1">
      <c r="A26" s="360" t="s">
        <v>51</v>
      </c>
      <c r="B26" s="417"/>
      <c r="C26" s="186">
        <f t="shared" si="2"/>
        <v>13</v>
      </c>
      <c r="D26" s="413">
        <f t="shared" si="2"/>
        <v>2087</v>
      </c>
      <c r="E26" s="413"/>
      <c r="F26" s="187">
        <f t="shared" si="3"/>
        <v>1929</v>
      </c>
      <c r="G26" s="187">
        <f t="shared" si="3"/>
        <v>158</v>
      </c>
      <c r="H26" s="186">
        <v>6</v>
      </c>
      <c r="I26" s="411">
        <f t="shared" si="4"/>
        <v>1341</v>
      </c>
      <c r="J26" s="411"/>
      <c r="K26" s="188">
        <v>1257</v>
      </c>
      <c r="L26" s="188">
        <v>84</v>
      </c>
      <c r="M26" s="188">
        <v>4</v>
      </c>
      <c r="N26" s="411">
        <f t="shared" si="5"/>
        <v>339</v>
      </c>
      <c r="O26" s="411"/>
      <c r="P26" s="187">
        <v>302</v>
      </c>
      <c r="Q26" s="187">
        <v>37</v>
      </c>
      <c r="R26" s="187">
        <v>1</v>
      </c>
      <c r="S26" s="411">
        <f t="shared" si="7"/>
        <v>272</v>
      </c>
      <c r="T26" s="411"/>
      <c r="U26" s="187">
        <v>245</v>
      </c>
      <c r="V26" s="187">
        <v>27</v>
      </c>
      <c r="W26" s="187">
        <v>2</v>
      </c>
      <c r="X26" s="411">
        <f t="shared" si="6"/>
        <v>135</v>
      </c>
      <c r="Y26" s="411"/>
      <c r="Z26" s="187">
        <v>125</v>
      </c>
      <c r="AA26" s="189">
        <v>10</v>
      </c>
    </row>
    <row r="27" spans="1:27" ht="18.75" customHeight="1">
      <c r="A27" s="360" t="s">
        <v>76</v>
      </c>
      <c r="B27" s="417"/>
      <c r="C27" s="186">
        <f t="shared" si="2"/>
        <v>128</v>
      </c>
      <c r="D27" s="413">
        <f t="shared" si="2"/>
        <v>17267</v>
      </c>
      <c r="E27" s="413"/>
      <c r="F27" s="187">
        <f t="shared" si="3"/>
        <v>8689</v>
      </c>
      <c r="G27" s="187">
        <f t="shared" si="3"/>
        <v>8578</v>
      </c>
      <c r="H27" s="186">
        <v>86</v>
      </c>
      <c r="I27" s="411">
        <f t="shared" si="4"/>
        <v>12303</v>
      </c>
      <c r="J27" s="411"/>
      <c r="K27" s="188">
        <v>6531</v>
      </c>
      <c r="L27" s="188">
        <v>5772</v>
      </c>
      <c r="M27" s="188">
        <v>20</v>
      </c>
      <c r="N27" s="411">
        <f t="shared" si="5"/>
        <v>2200</v>
      </c>
      <c r="O27" s="411"/>
      <c r="P27" s="187">
        <v>819</v>
      </c>
      <c r="Q27" s="187">
        <v>1381</v>
      </c>
      <c r="R27" s="187">
        <v>13</v>
      </c>
      <c r="S27" s="411">
        <f t="shared" si="7"/>
        <v>1502</v>
      </c>
      <c r="T27" s="411"/>
      <c r="U27" s="187">
        <v>789</v>
      </c>
      <c r="V27" s="187">
        <v>713</v>
      </c>
      <c r="W27" s="187">
        <v>9</v>
      </c>
      <c r="X27" s="411">
        <f t="shared" si="6"/>
        <v>1262</v>
      </c>
      <c r="Y27" s="411"/>
      <c r="Z27" s="187">
        <v>550</v>
      </c>
      <c r="AA27" s="189">
        <v>712</v>
      </c>
    </row>
    <row r="28" spans="1:27" ht="18.75" customHeight="1">
      <c r="A28" s="360" t="s">
        <v>77</v>
      </c>
      <c r="B28" s="417"/>
      <c r="C28" s="186">
        <f t="shared" si="2"/>
        <v>56</v>
      </c>
      <c r="D28" s="413">
        <f t="shared" si="2"/>
        <v>15643</v>
      </c>
      <c r="E28" s="413"/>
      <c r="F28" s="187">
        <f t="shared" si="3"/>
        <v>9955</v>
      </c>
      <c r="G28" s="187">
        <f t="shared" si="3"/>
        <v>5688</v>
      </c>
      <c r="H28" s="186">
        <v>27</v>
      </c>
      <c r="I28" s="411">
        <f t="shared" si="4"/>
        <v>8294</v>
      </c>
      <c r="J28" s="411"/>
      <c r="K28" s="188">
        <v>5942</v>
      </c>
      <c r="L28" s="188">
        <v>2352</v>
      </c>
      <c r="M28" s="188">
        <v>8</v>
      </c>
      <c r="N28" s="411">
        <f t="shared" si="5"/>
        <v>2505</v>
      </c>
      <c r="O28" s="411"/>
      <c r="P28" s="187">
        <v>1342</v>
      </c>
      <c r="Q28" s="187">
        <v>1163</v>
      </c>
      <c r="R28" s="187">
        <v>11</v>
      </c>
      <c r="S28" s="411">
        <f t="shared" si="7"/>
        <v>2618</v>
      </c>
      <c r="T28" s="411"/>
      <c r="U28" s="187">
        <v>1367</v>
      </c>
      <c r="V28" s="187">
        <v>1251</v>
      </c>
      <c r="W28" s="187">
        <v>10</v>
      </c>
      <c r="X28" s="411">
        <f t="shared" si="6"/>
        <v>2226</v>
      </c>
      <c r="Y28" s="411"/>
      <c r="Z28" s="187">
        <v>1304</v>
      </c>
      <c r="AA28" s="189">
        <v>922</v>
      </c>
    </row>
    <row r="29" spans="1:27" ht="18.75" customHeight="1">
      <c r="A29" s="418"/>
      <c r="B29" s="419"/>
      <c r="C29" s="180"/>
      <c r="D29" s="422"/>
      <c r="E29" s="422"/>
      <c r="F29" s="181"/>
      <c r="G29" s="181"/>
      <c r="H29" s="182"/>
      <c r="I29" s="425"/>
      <c r="J29" s="425"/>
      <c r="K29" s="182"/>
      <c r="L29" s="182"/>
      <c r="M29" s="182"/>
      <c r="N29" s="425"/>
      <c r="O29" s="425"/>
      <c r="P29" s="182"/>
      <c r="Q29" s="183"/>
      <c r="R29" s="183"/>
      <c r="S29" s="425"/>
      <c r="T29" s="425"/>
      <c r="U29" s="182"/>
      <c r="V29" s="182"/>
      <c r="W29" s="182"/>
      <c r="X29" s="425"/>
      <c r="Y29" s="425"/>
      <c r="Z29" s="182"/>
      <c r="AA29" s="183"/>
    </row>
    <row r="30" spans="1:28" ht="18.75" customHeight="1">
      <c r="A30" s="13" t="s">
        <v>267</v>
      </c>
      <c r="B30" s="38"/>
      <c r="C30" s="26"/>
      <c r="D30" s="59"/>
      <c r="E30" s="59"/>
      <c r="F30" s="60"/>
      <c r="G30" s="58"/>
      <c r="H30" s="60"/>
      <c r="I30" s="112"/>
      <c r="J30" s="112"/>
      <c r="K30" s="112"/>
      <c r="L30" s="112"/>
      <c r="M30" s="112"/>
      <c r="N30" s="112"/>
      <c r="O30" s="112"/>
      <c r="P30" s="112"/>
      <c r="Q30" s="112"/>
      <c r="R30" s="112"/>
      <c r="S30" s="112"/>
      <c r="T30" s="112"/>
      <c r="U30" s="112"/>
      <c r="V30" s="139"/>
      <c r="W30" s="139"/>
      <c r="X30" s="139"/>
      <c r="Y30" s="139"/>
      <c r="Z30" s="139"/>
      <c r="AA30" s="139"/>
      <c r="AB30" s="138"/>
    </row>
    <row r="31" spans="1:28" ht="18.75" customHeight="1">
      <c r="A31" s="13" t="s">
        <v>308</v>
      </c>
      <c r="C31" s="26"/>
      <c r="D31" s="59"/>
      <c r="F31" s="10" t="s">
        <v>127</v>
      </c>
      <c r="H31" s="60"/>
      <c r="I31" s="112"/>
      <c r="J31" s="112"/>
      <c r="K31" s="112"/>
      <c r="L31" s="112"/>
      <c r="M31" s="112"/>
      <c r="N31" s="112"/>
      <c r="O31" s="112"/>
      <c r="P31" s="112"/>
      <c r="Q31" s="112"/>
      <c r="R31" s="112"/>
      <c r="S31" s="112"/>
      <c r="T31" s="112"/>
      <c r="U31" s="112"/>
      <c r="V31" s="139"/>
      <c r="W31" s="139"/>
      <c r="X31" s="139"/>
      <c r="Y31" s="139"/>
      <c r="Z31" s="139"/>
      <c r="AA31" s="139"/>
      <c r="AB31" s="138"/>
    </row>
    <row r="32" spans="1:28" ht="18.75" customHeight="1">
      <c r="A32" s="13" t="s">
        <v>309</v>
      </c>
      <c r="C32" s="26"/>
      <c r="D32" s="59"/>
      <c r="F32" s="59" t="s">
        <v>128</v>
      </c>
      <c r="H32" s="60"/>
      <c r="I32" s="112"/>
      <c r="J32" s="112"/>
      <c r="K32" s="112"/>
      <c r="L32" s="112"/>
      <c r="M32" s="112"/>
      <c r="N32" s="112"/>
      <c r="O32" s="112"/>
      <c r="P32" s="112"/>
      <c r="Q32" s="112"/>
      <c r="R32" s="112"/>
      <c r="S32" s="112"/>
      <c r="T32" s="112"/>
      <c r="U32" s="112"/>
      <c r="V32" s="139"/>
      <c r="W32" s="139"/>
      <c r="X32" s="139"/>
      <c r="Y32" s="139"/>
      <c r="Z32" s="139"/>
      <c r="AA32" s="139"/>
      <c r="AB32" s="138"/>
    </row>
    <row r="33" spans="1:28" ht="18.75" customHeight="1">
      <c r="A33" s="13"/>
      <c r="C33" s="26"/>
      <c r="D33" s="59"/>
      <c r="F33" s="59"/>
      <c r="H33" s="60"/>
      <c r="I33" s="112"/>
      <c r="J33" s="112"/>
      <c r="K33" s="112"/>
      <c r="L33" s="112"/>
      <c r="M33" s="112"/>
      <c r="N33" s="112"/>
      <c r="O33" s="112"/>
      <c r="P33" s="112"/>
      <c r="Q33" s="112"/>
      <c r="R33" s="112"/>
      <c r="S33" s="112"/>
      <c r="T33" s="112"/>
      <c r="U33" s="112"/>
      <c r="V33" s="139"/>
      <c r="W33" s="139"/>
      <c r="X33" s="139"/>
      <c r="Y33" s="139"/>
      <c r="Z33" s="139"/>
      <c r="AA33" s="139"/>
      <c r="AB33" s="138"/>
    </row>
    <row r="34" spans="1:28" ht="18.75" customHeight="1">
      <c r="A34" s="13"/>
      <c r="C34" s="26"/>
      <c r="D34" s="59"/>
      <c r="F34" s="59"/>
      <c r="H34" s="60"/>
      <c r="I34" s="112"/>
      <c r="J34" s="112"/>
      <c r="K34" s="112"/>
      <c r="L34" s="112"/>
      <c r="M34" s="112"/>
      <c r="N34" s="112"/>
      <c r="O34" s="112"/>
      <c r="P34" s="112"/>
      <c r="Q34" s="112"/>
      <c r="R34" s="112"/>
      <c r="S34" s="112"/>
      <c r="T34" s="112"/>
      <c r="U34" s="112"/>
      <c r="V34" s="139"/>
      <c r="W34" s="139"/>
      <c r="X34" s="139"/>
      <c r="Y34" s="139"/>
      <c r="Z34" s="139"/>
      <c r="AA34" s="139"/>
      <c r="AB34" s="138"/>
    </row>
    <row r="35" spans="1:28" ht="18.75" customHeight="1">
      <c r="A35" s="13"/>
      <c r="B35" s="38"/>
      <c r="C35" s="26"/>
      <c r="D35" s="59"/>
      <c r="E35" s="59"/>
      <c r="F35" s="60"/>
      <c r="G35" s="58"/>
      <c r="H35" s="60"/>
      <c r="I35" s="112"/>
      <c r="J35" s="112"/>
      <c r="K35" s="112"/>
      <c r="L35" s="112"/>
      <c r="M35" s="112"/>
      <c r="N35" s="112"/>
      <c r="O35" s="301" t="s">
        <v>310</v>
      </c>
      <c r="P35" s="301"/>
      <c r="Q35" s="301"/>
      <c r="R35" s="301"/>
      <c r="S35" s="301"/>
      <c r="T35" s="301"/>
      <c r="U35" s="301"/>
      <c r="V35" s="301"/>
      <c r="W35" s="301"/>
      <c r="X35" s="301"/>
      <c r="Y35" s="301"/>
      <c r="Z35" s="301"/>
      <c r="AA35" s="301"/>
      <c r="AB35" s="138"/>
    </row>
    <row r="36" spans="1:28" ht="18.75" customHeight="1">
      <c r="A36" s="10"/>
      <c r="B36" s="24"/>
      <c r="C36" s="24"/>
      <c r="D36" s="10"/>
      <c r="E36" s="10"/>
      <c r="G36" s="10"/>
      <c r="H36" s="10"/>
      <c r="I36" s="139"/>
      <c r="J36" s="139"/>
      <c r="K36" s="139"/>
      <c r="L36" s="139"/>
      <c r="M36" s="139"/>
      <c r="N36" s="139"/>
      <c r="O36" s="139"/>
      <c r="Q36" s="139"/>
      <c r="R36" s="139"/>
      <c r="T36" s="139"/>
      <c r="U36" s="139"/>
      <c r="V36" s="139"/>
      <c r="W36" s="139"/>
      <c r="X36" s="139"/>
      <c r="Y36" s="139"/>
      <c r="Z36" s="139"/>
      <c r="AA36" s="139"/>
      <c r="AB36" s="138"/>
    </row>
    <row r="37" spans="1:28" ht="18.75" customHeight="1">
      <c r="A37" s="10"/>
      <c r="B37" s="24"/>
      <c r="C37" s="24"/>
      <c r="D37" s="10"/>
      <c r="E37" s="10"/>
      <c r="F37" s="10"/>
      <c r="G37" s="10"/>
      <c r="H37" s="10"/>
      <c r="I37" s="139"/>
      <c r="J37" s="139"/>
      <c r="K37" s="139"/>
      <c r="L37" s="139"/>
      <c r="M37" s="139"/>
      <c r="N37" s="112"/>
      <c r="O37" s="389" t="s">
        <v>156</v>
      </c>
      <c r="P37" s="390"/>
      <c r="Q37" s="390"/>
      <c r="R37" s="390"/>
      <c r="S37" s="390"/>
      <c r="T37" s="390"/>
      <c r="U37" s="390"/>
      <c r="V37" s="390"/>
      <c r="W37" s="390"/>
      <c r="X37" s="390"/>
      <c r="Y37" s="390"/>
      <c r="Z37" s="390"/>
      <c r="AA37" s="390"/>
      <c r="AB37" s="138"/>
    </row>
    <row r="38" spans="1:28" ht="18.75" customHeight="1">
      <c r="A38" s="426" t="s">
        <v>304</v>
      </c>
      <c r="B38" s="426"/>
      <c r="C38" s="426"/>
      <c r="D38" s="426"/>
      <c r="E38" s="426"/>
      <c r="F38" s="426"/>
      <c r="G38" s="426"/>
      <c r="H38" s="426"/>
      <c r="I38" s="426"/>
      <c r="J38" s="426"/>
      <c r="K38" s="426"/>
      <c r="L38" s="426"/>
      <c r="M38" s="426"/>
      <c r="N38" s="112"/>
      <c r="O38" s="390"/>
      <c r="P38" s="390"/>
      <c r="Q38" s="390"/>
      <c r="R38" s="390"/>
      <c r="S38" s="390"/>
      <c r="T38" s="390"/>
      <c r="U38" s="390"/>
      <c r="V38" s="390"/>
      <c r="W38" s="390"/>
      <c r="X38" s="390"/>
      <c r="Y38" s="390"/>
      <c r="Z38" s="390"/>
      <c r="AA38" s="390"/>
      <c r="AB38" s="138"/>
    </row>
    <row r="39" spans="1:28" ht="18.75" customHeight="1" thickBot="1">
      <c r="A39" s="44"/>
      <c r="B39" s="44"/>
      <c r="C39" s="44"/>
      <c r="D39" s="44"/>
      <c r="E39" s="44"/>
      <c r="F39" s="44"/>
      <c r="G39" s="44"/>
      <c r="H39" s="44"/>
      <c r="I39" s="137"/>
      <c r="J39" s="137"/>
      <c r="K39" s="137"/>
      <c r="L39" s="137"/>
      <c r="M39" s="137"/>
      <c r="N39" s="112"/>
      <c r="O39" s="137"/>
      <c r="P39" s="137"/>
      <c r="Q39" s="137"/>
      <c r="R39" s="137"/>
      <c r="S39" s="137"/>
      <c r="T39" s="137"/>
      <c r="U39" s="137"/>
      <c r="V39" s="137"/>
      <c r="W39" s="137"/>
      <c r="X39" s="137"/>
      <c r="Y39" s="137"/>
      <c r="Z39" s="137"/>
      <c r="AA39" s="137"/>
      <c r="AB39" s="138"/>
    </row>
    <row r="40" spans="1:28" ht="18.75" customHeight="1">
      <c r="A40" s="396" t="s">
        <v>78</v>
      </c>
      <c r="B40" s="393" t="s">
        <v>322</v>
      </c>
      <c r="C40" s="395"/>
      <c r="D40" s="393" t="s">
        <v>323</v>
      </c>
      <c r="E40" s="395"/>
      <c r="F40" s="393" t="s">
        <v>324</v>
      </c>
      <c r="G40" s="395"/>
      <c r="H40" s="393" t="s">
        <v>325</v>
      </c>
      <c r="I40" s="395"/>
      <c r="J40" s="393" t="s">
        <v>326</v>
      </c>
      <c r="K40" s="395"/>
      <c r="L40" s="393" t="s">
        <v>327</v>
      </c>
      <c r="M40" s="394"/>
      <c r="N40" s="112"/>
      <c r="O40" s="391" t="s">
        <v>311</v>
      </c>
      <c r="P40" s="344" t="s">
        <v>0</v>
      </c>
      <c r="Q40" s="388"/>
      <c r="R40" s="388" t="s">
        <v>67</v>
      </c>
      <c r="S40" s="388"/>
      <c r="T40" s="388" t="s">
        <v>129</v>
      </c>
      <c r="U40" s="388"/>
      <c r="V40" s="388" t="s">
        <v>69</v>
      </c>
      <c r="W40" s="388"/>
      <c r="X40" s="388" t="s">
        <v>70</v>
      </c>
      <c r="Y40" s="336"/>
      <c r="Z40" s="340" t="s">
        <v>68</v>
      </c>
      <c r="AA40" s="308"/>
      <c r="AB40" s="138"/>
    </row>
    <row r="41" spans="1:28" ht="18.75" customHeight="1">
      <c r="A41" s="397"/>
      <c r="B41" s="53" t="s">
        <v>46</v>
      </c>
      <c r="C41" s="53" t="s">
        <v>47</v>
      </c>
      <c r="D41" s="53" t="s">
        <v>46</v>
      </c>
      <c r="E41" s="53" t="s">
        <v>47</v>
      </c>
      <c r="F41" s="53" t="s">
        <v>46</v>
      </c>
      <c r="G41" s="53" t="s">
        <v>47</v>
      </c>
      <c r="H41" s="53" t="s">
        <v>46</v>
      </c>
      <c r="I41" s="53" t="s">
        <v>47</v>
      </c>
      <c r="J41" s="53" t="s">
        <v>46</v>
      </c>
      <c r="K41" s="53" t="s">
        <v>47</v>
      </c>
      <c r="L41" s="53" t="s">
        <v>46</v>
      </c>
      <c r="M41" s="54" t="s">
        <v>47</v>
      </c>
      <c r="N41" s="112"/>
      <c r="O41" s="392"/>
      <c r="P41" s="57" t="s">
        <v>46</v>
      </c>
      <c r="Q41" s="55" t="s">
        <v>47</v>
      </c>
      <c r="R41" s="55" t="s">
        <v>46</v>
      </c>
      <c r="S41" s="55" t="s">
        <v>47</v>
      </c>
      <c r="T41" s="55" t="s">
        <v>46</v>
      </c>
      <c r="U41" s="55" t="s">
        <v>47</v>
      </c>
      <c r="V41" s="55" t="s">
        <v>46</v>
      </c>
      <c r="W41" s="55" t="s">
        <v>47</v>
      </c>
      <c r="X41" s="55" t="s">
        <v>46</v>
      </c>
      <c r="Y41" s="56" t="s">
        <v>47</v>
      </c>
      <c r="Z41" s="55" t="s">
        <v>46</v>
      </c>
      <c r="AA41" s="56" t="s">
        <v>47</v>
      </c>
      <c r="AB41" s="138"/>
    </row>
    <row r="42" spans="1:28" ht="18.75" customHeight="1">
      <c r="A42" s="184"/>
      <c r="B42" s="26"/>
      <c r="C42" s="26"/>
      <c r="D42" s="26"/>
      <c r="E42" s="26"/>
      <c r="F42" s="26"/>
      <c r="G42" s="11"/>
      <c r="H42" s="26"/>
      <c r="I42" s="112"/>
      <c r="J42" s="112"/>
      <c r="K42" s="139"/>
      <c r="L42" s="139"/>
      <c r="M42" s="139"/>
      <c r="N42" s="139"/>
      <c r="O42" s="96" t="s">
        <v>224</v>
      </c>
      <c r="P42" s="186">
        <f aca="true" t="shared" si="8" ref="P42:Q46">SUM(R42,T42,V42,X42,Z42)</f>
        <v>821</v>
      </c>
      <c r="Q42" s="186">
        <v>105819</v>
      </c>
      <c r="R42" s="186">
        <v>593</v>
      </c>
      <c r="S42" s="186">
        <v>67115</v>
      </c>
      <c r="T42" s="186">
        <v>128</v>
      </c>
      <c r="U42" s="186">
        <v>13465</v>
      </c>
      <c r="V42" s="186">
        <v>44</v>
      </c>
      <c r="W42" s="186">
        <v>4737</v>
      </c>
      <c r="X42" s="186">
        <v>47</v>
      </c>
      <c r="Y42" s="186">
        <v>19386</v>
      </c>
      <c r="Z42" s="186">
        <v>9</v>
      </c>
      <c r="AA42" s="186">
        <v>1116</v>
      </c>
      <c r="AB42" s="138"/>
    </row>
    <row r="43" spans="1:28" ht="18.75" customHeight="1">
      <c r="A43" s="99" t="s">
        <v>224</v>
      </c>
      <c r="B43" s="188">
        <v>253</v>
      </c>
      <c r="C43" s="188">
        <v>4211</v>
      </c>
      <c r="D43" s="188">
        <v>317</v>
      </c>
      <c r="E43" s="188">
        <v>18540</v>
      </c>
      <c r="F43" s="188">
        <v>216</v>
      </c>
      <c r="G43" s="387">
        <v>44891</v>
      </c>
      <c r="H43" s="387"/>
      <c r="I43" s="387"/>
      <c r="J43" s="187">
        <v>23</v>
      </c>
      <c r="K43" s="186">
        <v>15318</v>
      </c>
      <c r="L43" s="186">
        <v>12</v>
      </c>
      <c r="M43" s="186">
        <v>22859</v>
      </c>
      <c r="N43" s="139"/>
      <c r="O43" s="95" t="s">
        <v>226</v>
      </c>
      <c r="P43" s="186">
        <f t="shared" si="8"/>
        <v>817</v>
      </c>
      <c r="Q43" s="186">
        <f t="shared" si="8"/>
        <v>108600</v>
      </c>
      <c r="R43" s="186">
        <v>604</v>
      </c>
      <c r="S43" s="186">
        <v>68996</v>
      </c>
      <c r="T43" s="186">
        <v>121</v>
      </c>
      <c r="U43" s="186">
        <v>13318</v>
      </c>
      <c r="V43" s="186">
        <v>35</v>
      </c>
      <c r="W43" s="186">
        <v>4665</v>
      </c>
      <c r="X43" s="186">
        <v>48</v>
      </c>
      <c r="Y43" s="186">
        <v>20455</v>
      </c>
      <c r="Z43" s="186">
        <v>9</v>
      </c>
      <c r="AA43" s="186">
        <v>1166</v>
      </c>
      <c r="AB43" s="138"/>
    </row>
    <row r="44" spans="1:28" ht="18.75" customHeight="1">
      <c r="A44" s="98" t="s">
        <v>226</v>
      </c>
      <c r="B44" s="188">
        <v>238</v>
      </c>
      <c r="C44" s="188">
        <v>3856</v>
      </c>
      <c r="D44" s="188">
        <v>318</v>
      </c>
      <c r="E44" s="188">
        <v>18802</v>
      </c>
      <c r="F44" s="188">
        <v>225</v>
      </c>
      <c r="G44" s="387">
        <v>46665</v>
      </c>
      <c r="H44" s="387"/>
      <c r="I44" s="387"/>
      <c r="J44" s="187">
        <v>23</v>
      </c>
      <c r="K44" s="186">
        <v>15189</v>
      </c>
      <c r="L44" s="186">
        <v>13</v>
      </c>
      <c r="M44" s="186">
        <v>24088</v>
      </c>
      <c r="N44" s="139"/>
      <c r="O44" s="95" t="s">
        <v>213</v>
      </c>
      <c r="P44" s="186">
        <f t="shared" si="8"/>
        <v>854</v>
      </c>
      <c r="Q44" s="186">
        <f t="shared" si="8"/>
        <v>110498</v>
      </c>
      <c r="R44" s="186">
        <v>640</v>
      </c>
      <c r="S44" s="186">
        <v>70221</v>
      </c>
      <c r="T44" s="186">
        <v>122</v>
      </c>
      <c r="U44" s="186">
        <v>13321</v>
      </c>
      <c r="V44" s="186">
        <v>35</v>
      </c>
      <c r="W44" s="186">
        <v>4635</v>
      </c>
      <c r="X44" s="186">
        <v>49</v>
      </c>
      <c r="Y44" s="186">
        <v>21180</v>
      </c>
      <c r="Z44" s="186">
        <v>8</v>
      </c>
      <c r="AA44" s="186">
        <v>1141</v>
      </c>
      <c r="AB44" s="138"/>
    </row>
    <row r="45" spans="1:28" ht="18.75" customHeight="1">
      <c r="A45" s="98" t="s">
        <v>213</v>
      </c>
      <c r="B45" s="188">
        <v>264</v>
      </c>
      <c r="C45" s="188">
        <v>4752</v>
      </c>
      <c r="D45" s="188">
        <v>326</v>
      </c>
      <c r="E45" s="188">
        <v>19179</v>
      </c>
      <c r="F45" s="188">
        <v>227</v>
      </c>
      <c r="G45" s="387">
        <v>46631</v>
      </c>
      <c r="H45" s="387"/>
      <c r="I45" s="387"/>
      <c r="J45" s="187">
        <v>24</v>
      </c>
      <c r="K45" s="186">
        <v>16243</v>
      </c>
      <c r="L45" s="186">
        <v>13</v>
      </c>
      <c r="M45" s="186">
        <v>23693</v>
      </c>
      <c r="N45" s="139"/>
      <c r="O45" s="95" t="s">
        <v>206</v>
      </c>
      <c r="P45" s="186">
        <f t="shared" si="8"/>
        <v>861</v>
      </c>
      <c r="Q45" s="186">
        <f t="shared" si="8"/>
        <v>108897</v>
      </c>
      <c r="R45" s="186">
        <v>640</v>
      </c>
      <c r="S45" s="186">
        <v>68374</v>
      </c>
      <c r="T45" s="186">
        <v>129</v>
      </c>
      <c r="U45" s="186">
        <v>13351</v>
      </c>
      <c r="V45" s="186">
        <v>36</v>
      </c>
      <c r="W45" s="186">
        <v>4608</v>
      </c>
      <c r="X45" s="186">
        <v>48</v>
      </c>
      <c r="Y45" s="186">
        <v>21417</v>
      </c>
      <c r="Z45" s="186">
        <v>8</v>
      </c>
      <c r="AA45" s="186">
        <v>1147</v>
      </c>
      <c r="AB45" s="138"/>
    </row>
    <row r="46" spans="1:28" ht="18.75" customHeight="1">
      <c r="A46" s="98" t="s">
        <v>206</v>
      </c>
      <c r="B46" s="188">
        <v>282</v>
      </c>
      <c r="C46" s="188">
        <v>4414</v>
      </c>
      <c r="D46" s="188">
        <v>326</v>
      </c>
      <c r="E46" s="188">
        <v>19192</v>
      </c>
      <c r="F46" s="188">
        <v>216</v>
      </c>
      <c r="G46" s="387">
        <v>45039</v>
      </c>
      <c r="H46" s="387"/>
      <c r="I46" s="387"/>
      <c r="J46" s="187">
        <v>25</v>
      </c>
      <c r="K46" s="186">
        <v>16774</v>
      </c>
      <c r="L46" s="186">
        <v>12</v>
      </c>
      <c r="M46" s="186">
        <v>23478</v>
      </c>
      <c r="N46" s="139"/>
      <c r="O46" s="195" t="s">
        <v>301</v>
      </c>
      <c r="P46" s="191">
        <f t="shared" si="8"/>
        <v>854</v>
      </c>
      <c r="Q46" s="191">
        <f t="shared" si="8"/>
        <v>107583</v>
      </c>
      <c r="R46" s="191">
        <f>SUM(R48:R55,R57:R64)</f>
        <v>635</v>
      </c>
      <c r="S46" s="191">
        <f aca="true" t="shared" si="9" ref="S46:AA46">SUM(S48:S55,S57:S64)</f>
        <v>66980</v>
      </c>
      <c r="T46" s="191">
        <f t="shared" si="9"/>
        <v>127</v>
      </c>
      <c r="U46" s="191">
        <f t="shared" si="9"/>
        <v>13437</v>
      </c>
      <c r="V46" s="191">
        <f t="shared" si="9"/>
        <v>36</v>
      </c>
      <c r="W46" s="191">
        <f t="shared" si="9"/>
        <v>4623</v>
      </c>
      <c r="X46" s="191">
        <f t="shared" si="9"/>
        <v>48</v>
      </c>
      <c r="Y46" s="191">
        <f t="shared" si="9"/>
        <v>21399</v>
      </c>
      <c r="Z46" s="191">
        <f t="shared" si="9"/>
        <v>8</v>
      </c>
      <c r="AA46" s="191">
        <f t="shared" si="9"/>
        <v>1144</v>
      </c>
      <c r="AB46" s="138"/>
    </row>
    <row r="47" spans="1:28" ht="18.75" customHeight="1">
      <c r="A47" s="190" t="s">
        <v>301</v>
      </c>
      <c r="B47" s="193">
        <f>SUM(B49:B61)</f>
        <v>281</v>
      </c>
      <c r="C47" s="193">
        <f aca="true" t="shared" si="10" ref="C47:M47">SUM(C49:C61)</f>
        <v>4205</v>
      </c>
      <c r="D47" s="193">
        <f t="shared" si="10"/>
        <v>323</v>
      </c>
      <c r="E47" s="193">
        <f t="shared" si="10"/>
        <v>19035</v>
      </c>
      <c r="F47" s="193">
        <f t="shared" si="10"/>
        <v>174</v>
      </c>
      <c r="G47" s="193">
        <f t="shared" si="10"/>
        <v>29359</v>
      </c>
      <c r="H47" s="193">
        <f t="shared" si="10"/>
        <v>41</v>
      </c>
      <c r="I47" s="192">
        <f t="shared" si="10"/>
        <v>16094</v>
      </c>
      <c r="J47" s="192">
        <f t="shared" si="10"/>
        <v>23</v>
      </c>
      <c r="K47" s="191">
        <f t="shared" si="10"/>
        <v>15330</v>
      </c>
      <c r="L47" s="191">
        <f t="shared" si="10"/>
        <v>12</v>
      </c>
      <c r="M47" s="191">
        <f t="shared" si="10"/>
        <v>23560</v>
      </c>
      <c r="N47" s="139"/>
      <c r="O47" s="91"/>
      <c r="P47" s="186"/>
      <c r="Q47" s="186"/>
      <c r="R47" s="186"/>
      <c r="S47" s="186"/>
      <c r="T47" s="186"/>
      <c r="U47" s="186"/>
      <c r="V47" s="186"/>
      <c r="W47" s="186"/>
      <c r="X47" s="186"/>
      <c r="Y47" s="186"/>
      <c r="Z47" s="186"/>
      <c r="AA47" s="186"/>
      <c r="AB47" s="138"/>
    </row>
    <row r="48" spans="1:28" ht="18.75" customHeight="1">
      <c r="A48" s="52"/>
      <c r="B48" s="187"/>
      <c r="C48" s="187"/>
      <c r="D48" s="187"/>
      <c r="E48" s="187"/>
      <c r="F48" s="187"/>
      <c r="G48" s="188"/>
      <c r="H48" s="187"/>
      <c r="I48" s="187"/>
      <c r="J48" s="187"/>
      <c r="K48" s="186"/>
      <c r="L48" s="186"/>
      <c r="M48" s="186"/>
      <c r="N48" s="139"/>
      <c r="O48" s="5" t="s">
        <v>52</v>
      </c>
      <c r="P48" s="186">
        <f aca="true" t="shared" si="11" ref="P48:Q55">SUM(R48,T48,V48,X48,Z48)</f>
        <v>433</v>
      </c>
      <c r="Q48" s="186">
        <f t="shared" si="11"/>
        <v>61262</v>
      </c>
      <c r="R48" s="186">
        <v>338</v>
      </c>
      <c r="S48" s="186">
        <v>39011</v>
      </c>
      <c r="T48" s="186">
        <v>64</v>
      </c>
      <c r="U48" s="186">
        <v>8250</v>
      </c>
      <c r="V48" s="186">
        <v>21</v>
      </c>
      <c r="W48" s="186">
        <v>3830</v>
      </c>
      <c r="X48" s="186">
        <v>6</v>
      </c>
      <c r="Y48" s="186">
        <v>9239</v>
      </c>
      <c r="Z48" s="186">
        <v>4</v>
      </c>
      <c r="AA48" s="186">
        <v>932</v>
      </c>
      <c r="AB48" s="138"/>
    </row>
    <row r="49" spans="1:27" ht="18.75" customHeight="1">
      <c r="A49" s="47" t="s">
        <v>48</v>
      </c>
      <c r="B49" s="187" t="s">
        <v>298</v>
      </c>
      <c r="C49" s="187" t="s">
        <v>298</v>
      </c>
      <c r="D49" s="187" t="s">
        <v>298</v>
      </c>
      <c r="E49" s="187" t="s">
        <v>298</v>
      </c>
      <c r="F49" s="187" t="s">
        <v>298</v>
      </c>
      <c r="G49" s="187" t="s">
        <v>298</v>
      </c>
      <c r="H49" s="187" t="s">
        <v>298</v>
      </c>
      <c r="I49" s="187" t="s">
        <v>298</v>
      </c>
      <c r="J49" s="187" t="s">
        <v>298</v>
      </c>
      <c r="K49" s="187" t="s">
        <v>298</v>
      </c>
      <c r="L49" s="187" t="s">
        <v>298</v>
      </c>
      <c r="M49" s="187" t="s">
        <v>298</v>
      </c>
      <c r="N49" s="139"/>
      <c r="O49" s="5" t="s">
        <v>53</v>
      </c>
      <c r="P49" s="186">
        <f t="shared" si="11"/>
        <v>49</v>
      </c>
      <c r="Q49" s="186">
        <f t="shared" si="11"/>
        <v>5725</v>
      </c>
      <c r="R49" s="186">
        <v>27</v>
      </c>
      <c r="S49" s="186">
        <v>2198</v>
      </c>
      <c r="T49" s="186">
        <v>14</v>
      </c>
      <c r="U49" s="186">
        <v>1220</v>
      </c>
      <c r="V49" s="186">
        <v>2</v>
      </c>
      <c r="W49" s="186">
        <v>42</v>
      </c>
      <c r="X49" s="186">
        <v>5</v>
      </c>
      <c r="Y49" s="186">
        <v>2202</v>
      </c>
      <c r="Z49" s="186">
        <v>1</v>
      </c>
      <c r="AA49" s="186">
        <v>63</v>
      </c>
    </row>
    <row r="50" spans="1:27" ht="18.75" customHeight="1">
      <c r="A50" s="47" t="s">
        <v>305</v>
      </c>
      <c r="B50" s="188" t="s">
        <v>298</v>
      </c>
      <c r="C50" s="188" t="s">
        <v>298</v>
      </c>
      <c r="D50" s="188">
        <v>1</v>
      </c>
      <c r="E50" s="188">
        <v>77</v>
      </c>
      <c r="F50" s="187" t="s">
        <v>298</v>
      </c>
      <c r="G50" s="187" t="s">
        <v>298</v>
      </c>
      <c r="H50" s="187" t="s">
        <v>298</v>
      </c>
      <c r="I50" s="187" t="s">
        <v>298</v>
      </c>
      <c r="J50" s="187" t="s">
        <v>298</v>
      </c>
      <c r="K50" s="187" t="s">
        <v>298</v>
      </c>
      <c r="L50" s="187" t="s">
        <v>298</v>
      </c>
      <c r="M50" s="187" t="s">
        <v>298</v>
      </c>
      <c r="N50" s="139"/>
      <c r="O50" s="5" t="s">
        <v>54</v>
      </c>
      <c r="P50" s="186">
        <f t="shared" si="11"/>
        <v>73</v>
      </c>
      <c r="Q50" s="186">
        <f t="shared" si="11"/>
        <v>10843</v>
      </c>
      <c r="R50" s="186">
        <v>58</v>
      </c>
      <c r="S50" s="186">
        <v>7833</v>
      </c>
      <c r="T50" s="186">
        <v>7</v>
      </c>
      <c r="U50" s="186">
        <v>697</v>
      </c>
      <c r="V50" s="186">
        <v>3</v>
      </c>
      <c r="W50" s="186">
        <v>167</v>
      </c>
      <c r="X50" s="186">
        <v>4</v>
      </c>
      <c r="Y50" s="186">
        <v>2090</v>
      </c>
      <c r="Z50" s="186">
        <v>1</v>
      </c>
      <c r="AA50" s="186">
        <v>56</v>
      </c>
    </row>
    <row r="51" spans="1:27" ht="18.75" customHeight="1">
      <c r="A51" s="47" t="s">
        <v>50</v>
      </c>
      <c r="B51" s="188">
        <v>1</v>
      </c>
      <c r="C51" s="188">
        <v>9</v>
      </c>
      <c r="D51" s="188">
        <v>4</v>
      </c>
      <c r="E51" s="188">
        <v>298</v>
      </c>
      <c r="F51" s="187" t="s">
        <v>298</v>
      </c>
      <c r="G51" s="187" t="s">
        <v>298</v>
      </c>
      <c r="H51" s="187" t="s">
        <v>298</v>
      </c>
      <c r="I51" s="187" t="s">
        <v>298</v>
      </c>
      <c r="J51" s="187" t="s">
        <v>298</v>
      </c>
      <c r="K51" s="187" t="s">
        <v>298</v>
      </c>
      <c r="L51" s="187" t="s">
        <v>298</v>
      </c>
      <c r="M51" s="187" t="s">
        <v>298</v>
      </c>
      <c r="N51" s="139"/>
      <c r="O51" s="5" t="s">
        <v>55</v>
      </c>
      <c r="P51" s="186">
        <f t="shared" si="11"/>
        <v>19</v>
      </c>
      <c r="Q51" s="186">
        <f t="shared" si="11"/>
        <v>3016</v>
      </c>
      <c r="R51" s="186">
        <v>8</v>
      </c>
      <c r="S51" s="186">
        <v>770</v>
      </c>
      <c r="T51" s="186">
        <v>5</v>
      </c>
      <c r="U51" s="186">
        <v>453</v>
      </c>
      <c r="V51" s="186">
        <v>3</v>
      </c>
      <c r="W51" s="186">
        <v>95</v>
      </c>
      <c r="X51" s="186">
        <v>3</v>
      </c>
      <c r="Y51" s="186">
        <v>1698</v>
      </c>
      <c r="Z51" s="186" t="s">
        <v>298</v>
      </c>
      <c r="AA51" s="186" t="s">
        <v>298</v>
      </c>
    </row>
    <row r="52" spans="1:27" ht="18.75" customHeight="1">
      <c r="A52" s="47" t="s">
        <v>45</v>
      </c>
      <c r="B52" s="188">
        <v>1</v>
      </c>
      <c r="C52" s="188">
        <v>7</v>
      </c>
      <c r="D52" s="188" t="s">
        <v>298</v>
      </c>
      <c r="E52" s="188" t="s">
        <v>298</v>
      </c>
      <c r="F52" s="187" t="s">
        <v>298</v>
      </c>
      <c r="G52" s="187" t="s">
        <v>298</v>
      </c>
      <c r="H52" s="187" t="s">
        <v>298</v>
      </c>
      <c r="I52" s="187" t="s">
        <v>298</v>
      </c>
      <c r="J52" s="187" t="s">
        <v>298</v>
      </c>
      <c r="K52" s="187" t="s">
        <v>298</v>
      </c>
      <c r="L52" s="187" t="s">
        <v>298</v>
      </c>
      <c r="M52" s="187" t="s">
        <v>298</v>
      </c>
      <c r="N52" s="139"/>
      <c r="O52" s="5" t="s">
        <v>56</v>
      </c>
      <c r="P52" s="186">
        <f t="shared" si="11"/>
        <v>10</v>
      </c>
      <c r="Q52" s="186">
        <f t="shared" si="11"/>
        <v>962</v>
      </c>
      <c r="R52" s="186">
        <v>3</v>
      </c>
      <c r="S52" s="186">
        <v>50</v>
      </c>
      <c r="T52" s="186">
        <v>4</v>
      </c>
      <c r="U52" s="186">
        <v>117</v>
      </c>
      <c r="V52" s="186">
        <v>1</v>
      </c>
      <c r="W52" s="186">
        <v>73</v>
      </c>
      <c r="X52" s="186">
        <v>2</v>
      </c>
      <c r="Y52" s="186">
        <v>722</v>
      </c>
      <c r="Z52" s="186" t="s">
        <v>298</v>
      </c>
      <c r="AA52" s="186" t="s">
        <v>298</v>
      </c>
    </row>
    <row r="53" spans="1:27" ht="18.75" customHeight="1">
      <c r="A53" s="47" t="s">
        <v>71</v>
      </c>
      <c r="B53" s="188">
        <v>8</v>
      </c>
      <c r="C53" s="188">
        <v>150</v>
      </c>
      <c r="D53" s="188">
        <v>8</v>
      </c>
      <c r="E53" s="188">
        <v>543</v>
      </c>
      <c r="F53" s="187">
        <v>6</v>
      </c>
      <c r="G53" s="188">
        <v>1124</v>
      </c>
      <c r="H53" s="187">
        <v>2</v>
      </c>
      <c r="I53" s="187">
        <v>782</v>
      </c>
      <c r="J53" s="187">
        <v>1</v>
      </c>
      <c r="K53" s="186">
        <v>896</v>
      </c>
      <c r="L53" s="186" t="s">
        <v>298</v>
      </c>
      <c r="M53" s="186" t="s">
        <v>298</v>
      </c>
      <c r="N53" s="139"/>
      <c r="O53" s="5" t="s">
        <v>57</v>
      </c>
      <c r="P53" s="186">
        <f t="shared" si="11"/>
        <v>37</v>
      </c>
      <c r="Q53" s="186">
        <f t="shared" si="11"/>
        <v>5430</v>
      </c>
      <c r="R53" s="186">
        <v>25</v>
      </c>
      <c r="S53" s="186">
        <v>3684</v>
      </c>
      <c r="T53" s="186">
        <v>7</v>
      </c>
      <c r="U53" s="186">
        <v>609</v>
      </c>
      <c r="V53" s="186">
        <v>1</v>
      </c>
      <c r="W53" s="186">
        <v>75</v>
      </c>
      <c r="X53" s="186">
        <v>3</v>
      </c>
      <c r="Y53" s="186">
        <v>1030</v>
      </c>
      <c r="Z53" s="186">
        <v>1</v>
      </c>
      <c r="AA53" s="186">
        <v>32</v>
      </c>
    </row>
    <row r="54" spans="1:27" ht="18.75" customHeight="1">
      <c r="A54" s="47" t="s">
        <v>72</v>
      </c>
      <c r="B54" s="188">
        <v>110</v>
      </c>
      <c r="C54" s="188">
        <v>1560</v>
      </c>
      <c r="D54" s="188">
        <v>121</v>
      </c>
      <c r="E54" s="188">
        <v>6876</v>
      </c>
      <c r="F54" s="188">
        <v>46</v>
      </c>
      <c r="G54" s="188">
        <v>7429</v>
      </c>
      <c r="H54" s="188">
        <v>11</v>
      </c>
      <c r="I54" s="187">
        <v>4105</v>
      </c>
      <c r="J54" s="187">
        <v>6</v>
      </c>
      <c r="K54" s="186">
        <v>4272</v>
      </c>
      <c r="L54" s="186">
        <v>5</v>
      </c>
      <c r="M54" s="186">
        <v>8765</v>
      </c>
      <c r="N54" s="139"/>
      <c r="O54" s="5" t="s">
        <v>58</v>
      </c>
      <c r="P54" s="186">
        <f t="shared" si="11"/>
        <v>25</v>
      </c>
      <c r="Q54" s="186">
        <f t="shared" si="11"/>
        <v>2684</v>
      </c>
      <c r="R54" s="186">
        <v>15</v>
      </c>
      <c r="S54" s="186">
        <v>1424</v>
      </c>
      <c r="T54" s="186">
        <v>6</v>
      </c>
      <c r="U54" s="186">
        <v>369</v>
      </c>
      <c r="V54" s="186">
        <v>1</v>
      </c>
      <c r="W54" s="186">
        <v>85</v>
      </c>
      <c r="X54" s="186">
        <v>2</v>
      </c>
      <c r="Y54" s="186">
        <v>745</v>
      </c>
      <c r="Z54" s="186">
        <v>1</v>
      </c>
      <c r="AA54" s="186">
        <v>61</v>
      </c>
    </row>
    <row r="55" spans="1:27" ht="18.75" customHeight="1">
      <c r="A55" s="47" t="s">
        <v>155</v>
      </c>
      <c r="B55" s="188">
        <v>21</v>
      </c>
      <c r="C55" s="188">
        <v>288</v>
      </c>
      <c r="D55" s="188">
        <v>25</v>
      </c>
      <c r="E55" s="188">
        <v>1478</v>
      </c>
      <c r="F55" s="188">
        <v>14</v>
      </c>
      <c r="G55" s="188">
        <v>2079</v>
      </c>
      <c r="H55" s="188">
        <v>4</v>
      </c>
      <c r="I55" s="187">
        <v>1572</v>
      </c>
      <c r="J55" s="186" t="s">
        <v>298</v>
      </c>
      <c r="K55" s="186" t="s">
        <v>298</v>
      </c>
      <c r="L55" s="186" t="s">
        <v>298</v>
      </c>
      <c r="M55" s="186" t="s">
        <v>298</v>
      </c>
      <c r="N55" s="139"/>
      <c r="O55" s="5" t="s">
        <v>59</v>
      </c>
      <c r="P55" s="186">
        <f t="shared" si="11"/>
        <v>28</v>
      </c>
      <c r="Q55" s="186">
        <f t="shared" si="11"/>
        <v>3620</v>
      </c>
      <c r="R55" s="186">
        <v>18</v>
      </c>
      <c r="S55" s="186">
        <v>1825</v>
      </c>
      <c r="T55" s="186">
        <v>5</v>
      </c>
      <c r="U55" s="186">
        <v>940</v>
      </c>
      <c r="V55" s="186">
        <v>2</v>
      </c>
      <c r="W55" s="186">
        <v>37</v>
      </c>
      <c r="X55" s="186">
        <v>3</v>
      </c>
      <c r="Y55" s="186">
        <v>818</v>
      </c>
      <c r="Z55" s="186" t="s">
        <v>298</v>
      </c>
      <c r="AA55" s="186" t="s">
        <v>298</v>
      </c>
    </row>
    <row r="56" spans="1:27" ht="18.75" customHeight="1">
      <c r="A56" s="47" t="s">
        <v>306</v>
      </c>
      <c r="B56" s="187">
        <v>20</v>
      </c>
      <c r="C56" s="187">
        <v>337</v>
      </c>
      <c r="D56" s="187">
        <v>40</v>
      </c>
      <c r="E56" s="187">
        <v>2459</v>
      </c>
      <c r="F56" s="187">
        <v>8</v>
      </c>
      <c r="G56" s="188">
        <v>1130</v>
      </c>
      <c r="H56" s="187">
        <v>3</v>
      </c>
      <c r="I56" s="187">
        <v>1138</v>
      </c>
      <c r="J56" s="187">
        <v>5</v>
      </c>
      <c r="K56" s="186">
        <v>3126</v>
      </c>
      <c r="L56" s="186">
        <v>1</v>
      </c>
      <c r="M56" s="186">
        <v>2268</v>
      </c>
      <c r="N56" s="139"/>
      <c r="O56" s="5"/>
      <c r="P56" s="186"/>
      <c r="Q56" s="186"/>
      <c r="R56" s="186"/>
      <c r="S56" s="186"/>
      <c r="T56" s="186"/>
      <c r="U56" s="186"/>
      <c r="V56" s="186"/>
      <c r="W56" s="186"/>
      <c r="X56" s="186"/>
      <c r="Y56" s="186"/>
      <c r="Z56" s="186"/>
      <c r="AA56" s="186"/>
    </row>
    <row r="57" spans="1:27" ht="18.75" customHeight="1">
      <c r="A57" s="47" t="s">
        <v>74</v>
      </c>
      <c r="B57" s="188">
        <v>2</v>
      </c>
      <c r="C57" s="188">
        <v>49</v>
      </c>
      <c r="D57" s="188" t="s">
        <v>298</v>
      </c>
      <c r="E57" s="188" t="s">
        <v>298</v>
      </c>
      <c r="F57" s="188" t="s">
        <v>298</v>
      </c>
      <c r="G57" s="188" t="s">
        <v>298</v>
      </c>
      <c r="H57" s="188" t="s">
        <v>298</v>
      </c>
      <c r="I57" s="188" t="s">
        <v>298</v>
      </c>
      <c r="J57" s="188" t="s">
        <v>298</v>
      </c>
      <c r="K57" s="188" t="s">
        <v>298</v>
      </c>
      <c r="L57" s="188" t="s">
        <v>298</v>
      </c>
      <c r="M57" s="186" t="s">
        <v>298</v>
      </c>
      <c r="N57" s="139"/>
      <c r="O57" s="5" t="s">
        <v>60</v>
      </c>
      <c r="P57" s="186">
        <f aca="true" t="shared" si="12" ref="P57:Q64">SUM(R57,T57,V57,X57,Z57)</f>
        <v>7</v>
      </c>
      <c r="Q57" s="186">
        <f t="shared" si="12"/>
        <v>531</v>
      </c>
      <c r="R57" s="186">
        <v>4</v>
      </c>
      <c r="S57" s="186">
        <v>182</v>
      </c>
      <c r="T57" s="186">
        <v>1</v>
      </c>
      <c r="U57" s="186">
        <v>26</v>
      </c>
      <c r="V57" s="186">
        <v>1</v>
      </c>
      <c r="W57" s="186">
        <v>158</v>
      </c>
      <c r="X57" s="186">
        <v>1</v>
      </c>
      <c r="Y57" s="186">
        <v>165</v>
      </c>
      <c r="Z57" s="186" t="s">
        <v>298</v>
      </c>
      <c r="AA57" s="186" t="s">
        <v>298</v>
      </c>
    </row>
    <row r="58" spans="1:27" ht="18.75" customHeight="1">
      <c r="A58" s="47" t="s">
        <v>307</v>
      </c>
      <c r="B58" s="188">
        <v>60</v>
      </c>
      <c r="C58" s="188">
        <v>940</v>
      </c>
      <c r="D58" s="188">
        <v>74</v>
      </c>
      <c r="E58" s="188">
        <v>4343</v>
      </c>
      <c r="F58" s="188">
        <v>34</v>
      </c>
      <c r="G58" s="188">
        <v>6063</v>
      </c>
      <c r="H58" s="188">
        <v>11</v>
      </c>
      <c r="I58" s="187">
        <v>4430</v>
      </c>
      <c r="J58" s="187">
        <v>3</v>
      </c>
      <c r="K58" s="186">
        <v>1877</v>
      </c>
      <c r="L58" s="186">
        <v>1</v>
      </c>
      <c r="M58" s="186">
        <v>2116</v>
      </c>
      <c r="N58" s="139"/>
      <c r="O58" s="5" t="s">
        <v>61</v>
      </c>
      <c r="P58" s="186">
        <f t="shared" si="12"/>
        <v>28</v>
      </c>
      <c r="Q58" s="186">
        <f t="shared" si="12"/>
        <v>2963</v>
      </c>
      <c r="R58" s="186">
        <v>26</v>
      </c>
      <c r="S58" s="186">
        <v>2626</v>
      </c>
      <c r="T58" s="186" t="s">
        <v>298</v>
      </c>
      <c r="U58" s="186" t="s">
        <v>298</v>
      </c>
      <c r="V58" s="186" t="s">
        <v>298</v>
      </c>
      <c r="W58" s="186" t="s">
        <v>298</v>
      </c>
      <c r="X58" s="186">
        <v>2</v>
      </c>
      <c r="Y58" s="186">
        <v>337</v>
      </c>
      <c r="Z58" s="186" t="s">
        <v>298</v>
      </c>
      <c r="AA58" s="186" t="s">
        <v>298</v>
      </c>
    </row>
    <row r="59" spans="1:27" ht="18.75" customHeight="1">
      <c r="A59" s="47" t="s">
        <v>51</v>
      </c>
      <c r="B59" s="187">
        <v>2</v>
      </c>
      <c r="C59" s="187">
        <v>29</v>
      </c>
      <c r="D59" s="187">
        <v>3</v>
      </c>
      <c r="E59" s="187">
        <v>158</v>
      </c>
      <c r="F59" s="187">
        <v>7</v>
      </c>
      <c r="G59" s="188">
        <v>1491</v>
      </c>
      <c r="H59" s="187">
        <v>1</v>
      </c>
      <c r="I59" s="187">
        <v>409</v>
      </c>
      <c r="J59" s="188" t="s">
        <v>298</v>
      </c>
      <c r="K59" s="188" t="s">
        <v>298</v>
      </c>
      <c r="L59" s="188" t="s">
        <v>298</v>
      </c>
      <c r="M59" s="186" t="s">
        <v>298</v>
      </c>
      <c r="N59" s="139"/>
      <c r="O59" s="5" t="s">
        <v>62</v>
      </c>
      <c r="P59" s="186">
        <f t="shared" si="12"/>
        <v>60</v>
      </c>
      <c r="Q59" s="186">
        <f t="shared" si="12"/>
        <v>4610</v>
      </c>
      <c r="R59" s="186">
        <v>53</v>
      </c>
      <c r="S59" s="186">
        <v>4024</v>
      </c>
      <c r="T59" s="186">
        <v>3</v>
      </c>
      <c r="U59" s="186">
        <v>146</v>
      </c>
      <c r="V59" s="186" t="s">
        <v>320</v>
      </c>
      <c r="W59" s="186" t="s">
        <v>298</v>
      </c>
      <c r="X59" s="186">
        <v>4</v>
      </c>
      <c r="Y59" s="186">
        <v>440</v>
      </c>
      <c r="Z59" s="186" t="s">
        <v>298</v>
      </c>
      <c r="AA59" s="186" t="s">
        <v>298</v>
      </c>
    </row>
    <row r="60" spans="1:27" ht="18.75" customHeight="1">
      <c r="A60" s="47" t="s">
        <v>76</v>
      </c>
      <c r="B60" s="188">
        <v>48</v>
      </c>
      <c r="C60" s="188">
        <v>731</v>
      </c>
      <c r="D60" s="188">
        <v>34</v>
      </c>
      <c r="E60" s="188">
        <v>1820</v>
      </c>
      <c r="F60" s="188">
        <v>36</v>
      </c>
      <c r="G60" s="188">
        <v>6389</v>
      </c>
      <c r="H60" s="188">
        <v>5</v>
      </c>
      <c r="I60" s="187">
        <v>2008</v>
      </c>
      <c r="J60" s="187">
        <v>2</v>
      </c>
      <c r="K60" s="187">
        <v>1086</v>
      </c>
      <c r="L60" s="187">
        <v>3</v>
      </c>
      <c r="M60" s="187">
        <v>5233</v>
      </c>
      <c r="N60" s="139"/>
      <c r="O60" s="5" t="s">
        <v>63</v>
      </c>
      <c r="P60" s="186">
        <f t="shared" si="12"/>
        <v>27</v>
      </c>
      <c r="Q60" s="186">
        <f t="shared" si="12"/>
        <v>2104</v>
      </c>
      <c r="R60" s="186">
        <v>17</v>
      </c>
      <c r="S60" s="186">
        <v>1110</v>
      </c>
      <c r="T60" s="186">
        <v>4</v>
      </c>
      <c r="U60" s="186">
        <v>141</v>
      </c>
      <c r="V60" s="186">
        <v>1</v>
      </c>
      <c r="W60" s="186">
        <v>61</v>
      </c>
      <c r="X60" s="186">
        <v>5</v>
      </c>
      <c r="Y60" s="186">
        <v>792</v>
      </c>
      <c r="Z60" s="186" t="s">
        <v>298</v>
      </c>
      <c r="AA60" s="186" t="s">
        <v>298</v>
      </c>
    </row>
    <row r="61" spans="1:27" ht="18.75" customHeight="1">
      <c r="A61" s="47" t="s">
        <v>77</v>
      </c>
      <c r="B61" s="187">
        <v>8</v>
      </c>
      <c r="C61" s="187">
        <v>105</v>
      </c>
      <c r="D61" s="187">
        <v>13</v>
      </c>
      <c r="E61" s="187">
        <v>983</v>
      </c>
      <c r="F61" s="187">
        <v>23</v>
      </c>
      <c r="G61" s="187">
        <v>3654</v>
      </c>
      <c r="H61" s="187">
        <v>4</v>
      </c>
      <c r="I61" s="187">
        <v>1650</v>
      </c>
      <c r="J61" s="187">
        <v>6</v>
      </c>
      <c r="K61" s="187">
        <v>4073</v>
      </c>
      <c r="L61" s="187">
        <v>2</v>
      </c>
      <c r="M61" s="187">
        <v>5178</v>
      </c>
      <c r="N61" s="139"/>
      <c r="O61" s="5" t="s">
        <v>64</v>
      </c>
      <c r="P61" s="186">
        <f t="shared" si="12"/>
        <v>17</v>
      </c>
      <c r="Q61" s="186">
        <f t="shared" si="12"/>
        <v>1400</v>
      </c>
      <c r="R61" s="186">
        <v>13</v>
      </c>
      <c r="S61" s="186">
        <v>916</v>
      </c>
      <c r="T61" s="186">
        <v>1</v>
      </c>
      <c r="U61" s="186">
        <v>23</v>
      </c>
      <c r="V61" s="186" t="s">
        <v>298</v>
      </c>
      <c r="W61" s="186" t="s">
        <v>298</v>
      </c>
      <c r="X61" s="186">
        <v>3</v>
      </c>
      <c r="Y61" s="186">
        <v>461</v>
      </c>
      <c r="Z61" s="186" t="s">
        <v>298</v>
      </c>
      <c r="AA61" s="186" t="s">
        <v>298</v>
      </c>
    </row>
    <row r="62" spans="1:27" ht="18.75" customHeight="1">
      <c r="A62" s="48"/>
      <c r="B62" s="182"/>
      <c r="C62" s="182"/>
      <c r="D62" s="182"/>
      <c r="E62" s="182"/>
      <c r="F62" s="182"/>
      <c r="G62" s="182"/>
      <c r="H62" s="182"/>
      <c r="I62" s="182"/>
      <c r="J62" s="182"/>
      <c r="K62" s="182"/>
      <c r="L62" s="182"/>
      <c r="M62" s="182"/>
      <c r="N62" s="139"/>
      <c r="O62" s="5" t="s">
        <v>65</v>
      </c>
      <c r="P62" s="186">
        <f t="shared" si="12"/>
        <v>14</v>
      </c>
      <c r="Q62" s="186">
        <f t="shared" si="12"/>
        <v>589</v>
      </c>
      <c r="R62" s="186">
        <v>13</v>
      </c>
      <c r="S62" s="186">
        <v>501</v>
      </c>
      <c r="T62" s="186" t="s">
        <v>298</v>
      </c>
      <c r="U62" s="186" t="s">
        <v>298</v>
      </c>
      <c r="V62" s="186" t="s">
        <v>298</v>
      </c>
      <c r="W62" s="186" t="s">
        <v>298</v>
      </c>
      <c r="X62" s="186">
        <v>1</v>
      </c>
      <c r="Y62" s="186">
        <v>88</v>
      </c>
      <c r="Z62" s="186" t="s">
        <v>298</v>
      </c>
      <c r="AA62" s="186" t="s">
        <v>298</v>
      </c>
    </row>
    <row r="63" spans="1:27" ht="18.75" customHeight="1">
      <c r="A63" s="10" t="s">
        <v>312</v>
      </c>
      <c r="B63" s="112"/>
      <c r="C63" s="112"/>
      <c r="D63" s="112"/>
      <c r="E63" s="112"/>
      <c r="F63" s="112"/>
      <c r="G63" s="112"/>
      <c r="H63" s="112"/>
      <c r="I63" s="112"/>
      <c r="J63" s="112"/>
      <c r="K63" s="112"/>
      <c r="L63" s="112"/>
      <c r="M63" s="112"/>
      <c r="N63" s="139"/>
      <c r="O63" s="5" t="s">
        <v>66</v>
      </c>
      <c r="P63" s="186">
        <f t="shared" si="12"/>
        <v>23</v>
      </c>
      <c r="Q63" s="186">
        <f t="shared" si="12"/>
        <v>1488</v>
      </c>
      <c r="R63" s="186">
        <v>14</v>
      </c>
      <c r="S63" s="186">
        <v>585</v>
      </c>
      <c r="T63" s="186">
        <v>6</v>
      </c>
      <c r="U63" s="186">
        <v>446</v>
      </c>
      <c r="V63" s="186" t="s">
        <v>298</v>
      </c>
      <c r="W63" s="186" t="s">
        <v>298</v>
      </c>
      <c r="X63" s="186">
        <v>3</v>
      </c>
      <c r="Y63" s="186">
        <v>457</v>
      </c>
      <c r="Z63" s="186" t="s">
        <v>298</v>
      </c>
      <c r="AA63" s="186" t="s">
        <v>298</v>
      </c>
    </row>
    <row r="64" spans="1:27" ht="18.75" customHeight="1">
      <c r="A64" s="139"/>
      <c r="B64" s="139"/>
      <c r="C64" s="139"/>
      <c r="D64" s="139"/>
      <c r="E64" s="139"/>
      <c r="F64" s="139"/>
      <c r="G64" s="139"/>
      <c r="H64" s="139"/>
      <c r="I64" s="139"/>
      <c r="J64" s="139"/>
      <c r="K64" s="139"/>
      <c r="L64" s="139"/>
      <c r="M64" s="139"/>
      <c r="N64" s="139"/>
      <c r="O64" s="171" t="s">
        <v>321</v>
      </c>
      <c r="P64" s="194">
        <f t="shared" si="12"/>
        <v>4</v>
      </c>
      <c r="Q64" s="194">
        <f t="shared" si="12"/>
        <v>356</v>
      </c>
      <c r="R64" s="194">
        <v>3</v>
      </c>
      <c r="S64" s="194">
        <v>241</v>
      </c>
      <c r="T64" s="194" t="s">
        <v>298</v>
      </c>
      <c r="U64" s="194" t="s">
        <v>298</v>
      </c>
      <c r="V64" s="194" t="s">
        <v>298</v>
      </c>
      <c r="W64" s="194" t="s">
        <v>298</v>
      </c>
      <c r="X64" s="194">
        <v>1</v>
      </c>
      <c r="Y64" s="194">
        <v>115</v>
      </c>
      <c r="Z64" s="194" t="s">
        <v>298</v>
      </c>
      <c r="AA64" s="194" t="s">
        <v>298</v>
      </c>
    </row>
    <row r="65" spans="1:15" ht="18.75" customHeight="1">
      <c r="A65" s="139"/>
      <c r="B65" s="139"/>
      <c r="C65" s="139"/>
      <c r="D65" s="139"/>
      <c r="E65" s="139"/>
      <c r="F65" s="139"/>
      <c r="G65" s="139"/>
      <c r="H65" s="139"/>
      <c r="I65" s="139"/>
      <c r="J65" s="139"/>
      <c r="K65" s="139"/>
      <c r="L65" s="139"/>
      <c r="M65" s="139"/>
      <c r="N65" s="139"/>
      <c r="O65" s="10" t="s">
        <v>79</v>
      </c>
    </row>
    <row r="66" spans="1:20" ht="18.75" customHeight="1">
      <c r="A66" s="139"/>
      <c r="B66" s="139"/>
      <c r="C66" s="139"/>
      <c r="D66" s="139"/>
      <c r="E66" s="139"/>
      <c r="F66" s="139"/>
      <c r="G66" s="139"/>
      <c r="H66" s="139"/>
      <c r="I66" s="139"/>
      <c r="J66" s="139"/>
      <c r="K66" s="139"/>
      <c r="L66" s="139"/>
      <c r="M66" s="139"/>
      <c r="N66" s="139"/>
      <c r="P66" s="139"/>
      <c r="Q66" s="139"/>
      <c r="R66" s="139"/>
      <c r="S66" s="139"/>
      <c r="T66" s="139"/>
    </row>
    <row r="67" spans="1:27" ht="18.75" customHeight="1">
      <c r="A67" s="139"/>
      <c r="B67" s="139"/>
      <c r="C67" s="139"/>
      <c r="D67" s="139"/>
      <c r="E67" s="139"/>
      <c r="F67" s="139"/>
      <c r="G67" s="139"/>
      <c r="H67" s="139"/>
      <c r="I67" s="139"/>
      <c r="J67" s="139"/>
      <c r="K67" s="139"/>
      <c r="L67" s="139"/>
      <c r="M67" s="139"/>
      <c r="N67" s="139"/>
      <c r="U67" s="139"/>
      <c r="V67" s="139"/>
      <c r="W67" s="139"/>
      <c r="X67" s="139"/>
      <c r="Y67" s="139"/>
      <c r="Z67" s="139"/>
      <c r="AA67" s="139"/>
    </row>
    <row r="68" spans="1:27" ht="18.75" customHeight="1">
      <c r="A68" s="139"/>
      <c r="B68" s="139"/>
      <c r="C68" s="139"/>
      <c r="D68" s="139"/>
      <c r="E68" s="139"/>
      <c r="F68" s="139"/>
      <c r="G68" s="139"/>
      <c r="H68" s="139"/>
      <c r="I68" s="139"/>
      <c r="J68" s="139"/>
      <c r="K68" s="139"/>
      <c r="L68" s="139"/>
      <c r="M68" s="139"/>
      <c r="N68" s="139"/>
      <c r="P68" s="139"/>
      <c r="Q68" s="139"/>
      <c r="R68" s="139"/>
      <c r="S68" s="139"/>
      <c r="T68" s="139"/>
      <c r="U68" s="139"/>
      <c r="V68" s="139"/>
      <c r="W68" s="139"/>
      <c r="X68" s="139"/>
      <c r="Y68" s="139"/>
      <c r="Z68" s="139"/>
      <c r="AA68" s="139"/>
    </row>
    <row r="69" spans="1:27" ht="18.75" customHeight="1">
      <c r="A69" s="139"/>
      <c r="N69" s="139"/>
      <c r="O69" s="139"/>
      <c r="P69" s="139"/>
      <c r="Q69" s="139"/>
      <c r="R69" s="139"/>
      <c r="S69" s="139"/>
      <c r="T69" s="139"/>
      <c r="U69" s="139"/>
      <c r="V69" s="139"/>
      <c r="W69" s="139"/>
      <c r="X69" s="139"/>
      <c r="Y69" s="139"/>
      <c r="Z69" s="139"/>
      <c r="AA69" s="139"/>
    </row>
    <row r="70" spans="15:27" ht="18.75" customHeight="1">
      <c r="O70" s="139"/>
      <c r="P70" s="139"/>
      <c r="Q70" s="139"/>
      <c r="R70" s="139"/>
      <c r="S70" s="139"/>
      <c r="T70" s="139"/>
      <c r="U70" s="139"/>
      <c r="V70" s="139"/>
      <c r="W70" s="139"/>
      <c r="X70" s="139"/>
      <c r="Y70" s="139"/>
      <c r="Z70" s="139"/>
      <c r="AA70" s="139"/>
    </row>
    <row r="71" spans="15:27" ht="18.75" customHeight="1">
      <c r="O71" s="139"/>
      <c r="P71" s="139"/>
      <c r="Q71" s="139"/>
      <c r="R71" s="139"/>
      <c r="S71" s="139"/>
      <c r="T71" s="139"/>
      <c r="U71" s="139"/>
      <c r="V71" s="139"/>
      <c r="W71" s="139"/>
      <c r="X71" s="139"/>
      <c r="Y71" s="139"/>
      <c r="Z71" s="139"/>
      <c r="AA71" s="139"/>
    </row>
  </sheetData>
  <sheetProtection/>
  <mergeCells count="158">
    <mergeCell ref="A3:AA3"/>
    <mergeCell ref="A5:AA5"/>
    <mergeCell ref="A38:M38"/>
    <mergeCell ref="O35:AA35"/>
    <mergeCell ref="G45:I45"/>
    <mergeCell ref="G43:I43"/>
    <mergeCell ref="X26:Y26"/>
    <mergeCell ref="X27:Y27"/>
    <mergeCell ref="X28:Y28"/>
    <mergeCell ref="X29:Y29"/>
    <mergeCell ref="S28:T28"/>
    <mergeCell ref="S29:T29"/>
    <mergeCell ref="N26:O26"/>
    <mergeCell ref="N27:O27"/>
    <mergeCell ref="S24:T24"/>
    <mergeCell ref="S25:T25"/>
    <mergeCell ref="S26:T26"/>
    <mergeCell ref="S27:T27"/>
    <mergeCell ref="X22:Y22"/>
    <mergeCell ref="X23:Y23"/>
    <mergeCell ref="X24:Y24"/>
    <mergeCell ref="X25:Y25"/>
    <mergeCell ref="X20:Y20"/>
    <mergeCell ref="X21:Y21"/>
    <mergeCell ref="X10:Y10"/>
    <mergeCell ref="X11:Y11"/>
    <mergeCell ref="X12:Y12"/>
    <mergeCell ref="X13:Y13"/>
    <mergeCell ref="X14:Y14"/>
    <mergeCell ref="X15:Y15"/>
    <mergeCell ref="X18:Y18"/>
    <mergeCell ref="X19:Y19"/>
    <mergeCell ref="N23:O23"/>
    <mergeCell ref="N24:O24"/>
    <mergeCell ref="N25:O25"/>
    <mergeCell ref="N28:O28"/>
    <mergeCell ref="S20:T20"/>
    <mergeCell ref="S21:T21"/>
    <mergeCell ref="S22:T22"/>
    <mergeCell ref="S23:T23"/>
    <mergeCell ref="N20:O20"/>
    <mergeCell ref="N21:O21"/>
    <mergeCell ref="I28:J28"/>
    <mergeCell ref="I29:J29"/>
    <mergeCell ref="S12:T12"/>
    <mergeCell ref="S13:T13"/>
    <mergeCell ref="S14:T14"/>
    <mergeCell ref="S15:T15"/>
    <mergeCell ref="N29:O29"/>
    <mergeCell ref="N22:O22"/>
    <mergeCell ref="N12:O12"/>
    <mergeCell ref="N13:O13"/>
    <mergeCell ref="N14:O14"/>
    <mergeCell ref="N15:O15"/>
    <mergeCell ref="N18:O18"/>
    <mergeCell ref="N19:O19"/>
    <mergeCell ref="N16:O16"/>
    <mergeCell ref="N17:O17"/>
    <mergeCell ref="I24:J24"/>
    <mergeCell ref="I25:J25"/>
    <mergeCell ref="I26:J26"/>
    <mergeCell ref="I27:J27"/>
    <mergeCell ref="I20:J20"/>
    <mergeCell ref="I21:J21"/>
    <mergeCell ref="I22:J22"/>
    <mergeCell ref="I23:J23"/>
    <mergeCell ref="D29:E29"/>
    <mergeCell ref="I10:J10"/>
    <mergeCell ref="I11:J11"/>
    <mergeCell ref="I12:J12"/>
    <mergeCell ref="I13:J13"/>
    <mergeCell ref="I14:J14"/>
    <mergeCell ref="I15:J15"/>
    <mergeCell ref="I17:J17"/>
    <mergeCell ref="I18:J18"/>
    <mergeCell ref="I19:J19"/>
    <mergeCell ref="D25:E25"/>
    <mergeCell ref="D26:E26"/>
    <mergeCell ref="D27:E27"/>
    <mergeCell ref="D28:E28"/>
    <mergeCell ref="D21:E21"/>
    <mergeCell ref="D22:E22"/>
    <mergeCell ref="D23:E23"/>
    <mergeCell ref="D24:E24"/>
    <mergeCell ref="D17:E17"/>
    <mergeCell ref="D18:E18"/>
    <mergeCell ref="D19:E19"/>
    <mergeCell ref="D20:E20"/>
    <mergeCell ref="A27:B27"/>
    <mergeCell ref="A28:B28"/>
    <mergeCell ref="A25:B25"/>
    <mergeCell ref="A26:B26"/>
    <mergeCell ref="A19:B19"/>
    <mergeCell ref="A20:B20"/>
    <mergeCell ref="A29:B29"/>
    <mergeCell ref="H7:L7"/>
    <mergeCell ref="I9:J9"/>
    <mergeCell ref="D12:E12"/>
    <mergeCell ref="D13:E13"/>
    <mergeCell ref="D14:E14"/>
    <mergeCell ref="D15:E15"/>
    <mergeCell ref="D16:E16"/>
    <mergeCell ref="A23:B23"/>
    <mergeCell ref="A24:B24"/>
    <mergeCell ref="A21:B21"/>
    <mergeCell ref="A22:B22"/>
    <mergeCell ref="A16:B16"/>
    <mergeCell ref="A17:B17"/>
    <mergeCell ref="A15:B15"/>
    <mergeCell ref="A18:B18"/>
    <mergeCell ref="W7:AA7"/>
    <mergeCell ref="X9:Y9"/>
    <mergeCell ref="R8:R9"/>
    <mergeCell ref="X8:AA8"/>
    <mergeCell ref="W8:W9"/>
    <mergeCell ref="S8:V8"/>
    <mergeCell ref="D11:E11"/>
    <mergeCell ref="R7:V7"/>
    <mergeCell ref="S9:T9"/>
    <mergeCell ref="S10:T10"/>
    <mergeCell ref="S11:T11"/>
    <mergeCell ref="D8:G8"/>
    <mergeCell ref="I8:L8"/>
    <mergeCell ref="N8:Q8"/>
    <mergeCell ref="N10:O10"/>
    <mergeCell ref="N11:O11"/>
    <mergeCell ref="Z40:AA40"/>
    <mergeCell ref="C7:G7"/>
    <mergeCell ref="I16:J16"/>
    <mergeCell ref="D9:E9"/>
    <mergeCell ref="M7:Q7"/>
    <mergeCell ref="N9:O9"/>
    <mergeCell ref="C8:C9"/>
    <mergeCell ref="H8:H9"/>
    <mergeCell ref="M8:M9"/>
    <mergeCell ref="D10:E10"/>
    <mergeCell ref="A7:B9"/>
    <mergeCell ref="A10:B10"/>
    <mergeCell ref="A11:B11"/>
    <mergeCell ref="A12:B12"/>
    <mergeCell ref="A13:B13"/>
    <mergeCell ref="A14:B14"/>
    <mergeCell ref="A40:A41"/>
    <mergeCell ref="F40:G40"/>
    <mergeCell ref="D40:E40"/>
    <mergeCell ref="B40:C40"/>
    <mergeCell ref="R40:S40"/>
    <mergeCell ref="H40:I40"/>
    <mergeCell ref="G46:I46"/>
    <mergeCell ref="G44:I44"/>
    <mergeCell ref="X40:Y40"/>
    <mergeCell ref="O37:AA38"/>
    <mergeCell ref="O40:O41"/>
    <mergeCell ref="P40:Q40"/>
    <mergeCell ref="V40:W40"/>
    <mergeCell ref="L40:M40"/>
    <mergeCell ref="J40:K40"/>
    <mergeCell ref="T40:U40"/>
  </mergeCells>
  <printOptions horizontalCentered="1"/>
  <pageMargins left="0.5511811023622047" right="0.5511811023622047" top="0.5905511811023623" bottom="0.3937007874015748" header="0" footer="0"/>
  <pageSetup fitToHeight="1" fitToWidth="1" horizontalDpi="200" verticalDpi="200" orientation="landscape" paperSize="8"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H67"/>
  <sheetViews>
    <sheetView zoomScalePageLayoutView="0" workbookViewId="0" topLeftCell="R49">
      <selection activeCell="A1" sqref="A1"/>
    </sheetView>
  </sheetViews>
  <sheetFormatPr defaultColWidth="9.00390625" defaultRowHeight="18.75" customHeight="1"/>
  <cols>
    <col min="1" max="1" width="5.00390625" style="1" customWidth="1"/>
    <col min="2" max="2" width="15.00390625" style="1" customWidth="1"/>
    <col min="3" max="16" width="9.00390625" style="1" customWidth="1"/>
    <col min="17" max="18" width="11.25390625" style="1" customWidth="1"/>
    <col min="19" max="19" width="3.375" style="1" customWidth="1"/>
    <col min="20" max="20" width="6.25390625" style="1" customWidth="1"/>
    <col min="21" max="21" width="17.50390625" style="1" customWidth="1"/>
    <col min="22" max="24" width="11.25390625" style="1" customWidth="1"/>
    <col min="25" max="27" width="9.00390625" style="1" customWidth="1"/>
    <col min="28" max="31" width="11.25390625" style="1" customWidth="1"/>
    <col min="32" max="16384" width="9.00390625" style="1" customWidth="1"/>
  </cols>
  <sheetData>
    <row r="1" spans="1:31" ht="18.75" customHeight="1">
      <c r="A1" s="185" t="s">
        <v>81</v>
      </c>
      <c r="AE1" s="150" t="s">
        <v>227</v>
      </c>
    </row>
    <row r="3" spans="1:34" ht="18.75" customHeight="1">
      <c r="A3" s="300" t="s">
        <v>331</v>
      </c>
      <c r="B3" s="300"/>
      <c r="C3" s="300"/>
      <c r="D3" s="300"/>
      <c r="E3" s="300"/>
      <c r="F3" s="300"/>
      <c r="G3" s="300"/>
      <c r="H3" s="300"/>
      <c r="I3" s="300"/>
      <c r="J3" s="300"/>
      <c r="K3" s="300"/>
      <c r="L3" s="300"/>
      <c r="M3" s="300"/>
      <c r="N3" s="300"/>
      <c r="O3" s="300"/>
      <c r="P3" s="300"/>
      <c r="S3" s="300" t="s">
        <v>368</v>
      </c>
      <c r="T3" s="300"/>
      <c r="U3" s="300"/>
      <c r="V3" s="300"/>
      <c r="W3" s="300"/>
      <c r="X3" s="300"/>
      <c r="Y3" s="300"/>
      <c r="Z3" s="300"/>
      <c r="AA3" s="300"/>
      <c r="AB3" s="300"/>
      <c r="AC3" s="300"/>
      <c r="AD3" s="300"/>
      <c r="AE3" s="300"/>
      <c r="AF3" s="201"/>
      <c r="AG3" s="201"/>
      <c r="AH3" s="201"/>
    </row>
    <row r="4" spans="1:34" ht="18.75" customHeight="1" thickBot="1">
      <c r="A4" s="200" t="s">
        <v>339</v>
      </c>
      <c r="B4" s="201"/>
      <c r="C4" s="201"/>
      <c r="D4" s="201"/>
      <c r="E4" s="201"/>
      <c r="F4" s="201"/>
      <c r="G4" s="201"/>
      <c r="H4" s="201"/>
      <c r="I4" s="201"/>
      <c r="J4" s="201"/>
      <c r="K4" s="201"/>
      <c r="L4" s="201"/>
      <c r="M4" s="201"/>
      <c r="N4" s="201"/>
      <c r="O4" s="201"/>
      <c r="P4" s="201"/>
      <c r="S4" s="201"/>
      <c r="T4" s="201"/>
      <c r="U4" s="201"/>
      <c r="V4" s="201"/>
      <c r="W4" s="202"/>
      <c r="X4" s="201"/>
      <c r="Y4" s="201"/>
      <c r="Z4" s="201"/>
      <c r="AA4" s="201"/>
      <c r="AB4" s="201"/>
      <c r="AC4" s="201"/>
      <c r="AD4" s="201"/>
      <c r="AE4" s="201"/>
      <c r="AF4" s="201"/>
      <c r="AG4" s="201"/>
      <c r="AH4" s="201"/>
    </row>
    <row r="5" spans="1:34" ht="18.75" customHeight="1">
      <c r="A5" s="454" t="s">
        <v>130</v>
      </c>
      <c r="B5" s="305"/>
      <c r="C5" s="339" t="s">
        <v>328</v>
      </c>
      <c r="D5" s="340"/>
      <c r="E5" s="326" t="s">
        <v>138</v>
      </c>
      <c r="F5" s="465"/>
      <c r="G5" s="308" t="s">
        <v>330</v>
      </c>
      <c r="H5" s="435"/>
      <c r="I5" s="435"/>
      <c r="J5" s="435"/>
      <c r="K5" s="435"/>
      <c r="L5" s="435"/>
      <c r="M5" s="435"/>
      <c r="N5" s="339"/>
      <c r="O5" s="454" t="s">
        <v>139</v>
      </c>
      <c r="P5" s="454"/>
      <c r="S5" s="338" t="s">
        <v>369</v>
      </c>
      <c r="T5" s="338"/>
      <c r="U5" s="338"/>
      <c r="V5" s="338"/>
      <c r="W5" s="338"/>
      <c r="X5" s="338"/>
      <c r="Y5" s="338"/>
      <c r="Z5" s="338"/>
      <c r="AA5" s="338"/>
      <c r="AB5" s="338"/>
      <c r="AC5" s="338"/>
      <c r="AD5" s="338"/>
      <c r="AE5" s="338"/>
      <c r="AF5" s="201"/>
      <c r="AG5" s="201"/>
      <c r="AH5" s="201"/>
    </row>
    <row r="6" spans="1:16" ht="18.75" customHeight="1" thickBot="1">
      <c r="A6" s="301"/>
      <c r="B6" s="455"/>
      <c r="C6" s="472" t="s">
        <v>131</v>
      </c>
      <c r="D6" s="461" t="s">
        <v>132</v>
      </c>
      <c r="E6" s="462" t="s">
        <v>131</v>
      </c>
      <c r="F6" s="461" t="s">
        <v>132</v>
      </c>
      <c r="G6" s="463" t="s">
        <v>329</v>
      </c>
      <c r="H6" s="463"/>
      <c r="I6" s="464" t="s">
        <v>161</v>
      </c>
      <c r="J6" s="456"/>
      <c r="K6" s="464" t="s">
        <v>133</v>
      </c>
      <c r="L6" s="457"/>
      <c r="M6" s="456" t="s">
        <v>135</v>
      </c>
      <c r="N6" s="457"/>
      <c r="O6" s="466" t="s">
        <v>131</v>
      </c>
      <c r="P6" s="469" t="s">
        <v>132</v>
      </c>
    </row>
    <row r="7" spans="1:31" ht="18.75" customHeight="1">
      <c r="A7" s="301"/>
      <c r="B7" s="455"/>
      <c r="C7" s="472"/>
      <c r="D7" s="461"/>
      <c r="E7" s="462"/>
      <c r="F7" s="461"/>
      <c r="G7" s="463"/>
      <c r="H7" s="463"/>
      <c r="I7" s="458"/>
      <c r="J7" s="301"/>
      <c r="K7" s="458" t="s">
        <v>134</v>
      </c>
      <c r="L7" s="455"/>
      <c r="M7" s="301" t="s">
        <v>136</v>
      </c>
      <c r="N7" s="455"/>
      <c r="O7" s="467"/>
      <c r="P7" s="470"/>
      <c r="S7" s="335" t="s">
        <v>130</v>
      </c>
      <c r="T7" s="335"/>
      <c r="U7" s="343"/>
      <c r="V7" s="440" t="s">
        <v>98</v>
      </c>
      <c r="W7" s="442" t="s">
        <v>362</v>
      </c>
      <c r="X7" s="440" t="s">
        <v>97</v>
      </c>
      <c r="Y7" s="308" t="s">
        <v>103</v>
      </c>
      <c r="Z7" s="435"/>
      <c r="AA7" s="339"/>
      <c r="AB7" s="308" t="s">
        <v>189</v>
      </c>
      <c r="AC7" s="435"/>
      <c r="AD7" s="435"/>
      <c r="AE7" s="435"/>
    </row>
    <row r="8" spans="1:31" ht="18.75" customHeight="1">
      <c r="A8" s="301"/>
      <c r="B8" s="455"/>
      <c r="C8" s="472"/>
      <c r="D8" s="461"/>
      <c r="E8" s="462"/>
      <c r="F8" s="461"/>
      <c r="G8" s="463"/>
      <c r="H8" s="463"/>
      <c r="I8" s="306" t="s">
        <v>162</v>
      </c>
      <c r="J8" s="333"/>
      <c r="K8" s="459" t="s">
        <v>340</v>
      </c>
      <c r="L8" s="460"/>
      <c r="M8" s="333" t="s">
        <v>137</v>
      </c>
      <c r="N8" s="307"/>
      <c r="O8" s="467"/>
      <c r="P8" s="470"/>
      <c r="S8" s="429"/>
      <c r="T8" s="429"/>
      <c r="U8" s="430"/>
      <c r="V8" s="441"/>
      <c r="W8" s="443"/>
      <c r="X8" s="441"/>
      <c r="Y8" s="436" t="s">
        <v>363</v>
      </c>
      <c r="Z8" s="436" t="s">
        <v>364</v>
      </c>
      <c r="AA8" s="436" t="s">
        <v>365</v>
      </c>
      <c r="AB8" s="436" t="s">
        <v>190</v>
      </c>
      <c r="AC8" s="436" t="s">
        <v>366</v>
      </c>
      <c r="AD8" s="436" t="s">
        <v>214</v>
      </c>
      <c r="AE8" s="438" t="s">
        <v>367</v>
      </c>
    </row>
    <row r="9" spans="1:31" ht="18.75" customHeight="1">
      <c r="A9" s="333"/>
      <c r="B9" s="307"/>
      <c r="C9" s="472"/>
      <c r="D9" s="461"/>
      <c r="E9" s="462"/>
      <c r="F9" s="461"/>
      <c r="G9" s="2" t="s">
        <v>131</v>
      </c>
      <c r="H9" s="2" t="s">
        <v>132</v>
      </c>
      <c r="I9" s="2" t="s">
        <v>131</v>
      </c>
      <c r="J9" s="2" t="s">
        <v>132</v>
      </c>
      <c r="K9" s="2" t="s">
        <v>131</v>
      </c>
      <c r="L9" s="2" t="s">
        <v>132</v>
      </c>
      <c r="M9" s="2" t="s">
        <v>131</v>
      </c>
      <c r="N9" s="2" t="s">
        <v>132</v>
      </c>
      <c r="O9" s="468"/>
      <c r="P9" s="471"/>
      <c r="S9" s="337"/>
      <c r="T9" s="337"/>
      <c r="U9" s="344"/>
      <c r="V9" s="437"/>
      <c r="W9" s="444"/>
      <c r="X9" s="437"/>
      <c r="Y9" s="437"/>
      <c r="Z9" s="437"/>
      <c r="AA9" s="437"/>
      <c r="AB9" s="437"/>
      <c r="AC9" s="437"/>
      <c r="AD9" s="437"/>
      <c r="AE9" s="439"/>
    </row>
    <row r="10" spans="1:31" ht="18.75" customHeight="1">
      <c r="A10" s="404" t="s">
        <v>228</v>
      </c>
      <c r="B10" s="405"/>
      <c r="C10" s="89">
        <f aca="true" t="shared" si="0" ref="C10:D12">SUM(E10,G10)</f>
        <v>640</v>
      </c>
      <c r="D10" s="87">
        <f t="shared" si="0"/>
        <v>70221</v>
      </c>
      <c r="E10" s="87">
        <v>119</v>
      </c>
      <c r="F10" s="87">
        <v>6777</v>
      </c>
      <c r="G10" s="87">
        <f aca="true" t="shared" si="1" ref="G10:H12">SUM(I10,K10,M10)</f>
        <v>521</v>
      </c>
      <c r="H10" s="87">
        <f t="shared" si="1"/>
        <v>63444</v>
      </c>
      <c r="I10" s="87">
        <v>350</v>
      </c>
      <c r="J10" s="87">
        <v>40981</v>
      </c>
      <c r="K10" s="87">
        <v>76</v>
      </c>
      <c r="L10" s="87">
        <v>11699</v>
      </c>
      <c r="M10" s="87">
        <v>95</v>
      </c>
      <c r="N10" s="87">
        <v>10764</v>
      </c>
      <c r="O10" s="88">
        <v>81.3</v>
      </c>
      <c r="P10" s="88">
        <f aca="true" t="shared" si="2" ref="O10:P12">H10/D10*100</f>
        <v>90.34904088520528</v>
      </c>
      <c r="S10" s="203"/>
      <c r="U10" s="184"/>
      <c r="V10" s="204"/>
      <c r="W10" s="204"/>
      <c r="X10" s="204"/>
      <c r="Y10" s="204"/>
      <c r="Z10" s="204"/>
      <c r="AA10" s="204"/>
      <c r="AB10" s="204"/>
      <c r="AC10" s="204"/>
      <c r="AD10" s="204"/>
      <c r="AE10" s="204"/>
    </row>
    <row r="11" spans="1:31" ht="18.75" customHeight="1">
      <c r="A11" s="406" t="s">
        <v>229</v>
      </c>
      <c r="B11" s="407"/>
      <c r="C11" s="126">
        <f>SUM(E11,G11)</f>
        <v>640</v>
      </c>
      <c r="D11" s="127">
        <f>SUM(F11,H11)</f>
        <v>68374</v>
      </c>
      <c r="E11" s="127">
        <v>108</v>
      </c>
      <c r="F11" s="127">
        <v>5992</v>
      </c>
      <c r="G11" s="127">
        <f>SUM(I11,K11,M11)</f>
        <v>532</v>
      </c>
      <c r="H11" s="127">
        <f>SUM(J11,L11,N11)</f>
        <v>62382</v>
      </c>
      <c r="I11" s="127">
        <v>376</v>
      </c>
      <c r="J11" s="127">
        <v>41041</v>
      </c>
      <c r="K11" s="127">
        <v>68</v>
      </c>
      <c r="L11" s="127">
        <v>6320</v>
      </c>
      <c r="M11" s="127">
        <v>88</v>
      </c>
      <c r="N11" s="127">
        <v>15021</v>
      </c>
      <c r="O11" s="128">
        <f>G11/C11*100</f>
        <v>83.125</v>
      </c>
      <c r="P11" s="128">
        <f>H11/D11*100</f>
        <v>91.23643490215579</v>
      </c>
      <c r="S11" s="430" t="s">
        <v>224</v>
      </c>
      <c r="T11" s="445"/>
      <c r="U11" s="445"/>
      <c r="V11" s="229">
        <f>SUM(AB11:AE11)</f>
        <v>138</v>
      </c>
      <c r="W11" s="229">
        <v>6210</v>
      </c>
      <c r="X11" s="229">
        <v>1520</v>
      </c>
      <c r="Y11" s="229">
        <v>77</v>
      </c>
      <c r="Z11" s="229">
        <v>61</v>
      </c>
      <c r="AA11" s="229" t="s">
        <v>298</v>
      </c>
      <c r="AB11" s="229">
        <v>69</v>
      </c>
      <c r="AC11" s="229">
        <v>57</v>
      </c>
      <c r="AD11" s="229">
        <v>10</v>
      </c>
      <c r="AE11" s="229">
        <v>2</v>
      </c>
    </row>
    <row r="12" spans="1:31" ht="18.75" customHeight="1">
      <c r="A12" s="408" t="s">
        <v>332</v>
      </c>
      <c r="B12" s="409"/>
      <c r="C12" s="216">
        <f t="shared" si="0"/>
        <v>635</v>
      </c>
      <c r="D12" s="217">
        <f t="shared" si="0"/>
        <v>66980</v>
      </c>
      <c r="E12" s="217">
        <f>SUM(E14:E25)</f>
        <v>96</v>
      </c>
      <c r="F12" s="217">
        <f>SUM(F14:F25)</f>
        <v>4907</v>
      </c>
      <c r="G12" s="217">
        <f t="shared" si="1"/>
        <v>539</v>
      </c>
      <c r="H12" s="217">
        <f t="shared" si="1"/>
        <v>62073</v>
      </c>
      <c r="I12" s="217">
        <f aca="true" t="shared" si="3" ref="I12:N12">SUM(I14:I25)</f>
        <v>387</v>
      </c>
      <c r="J12" s="217">
        <f t="shared" si="3"/>
        <v>41218</v>
      </c>
      <c r="K12" s="217">
        <f t="shared" si="3"/>
        <v>62</v>
      </c>
      <c r="L12" s="217">
        <f t="shared" si="3"/>
        <v>5579</v>
      </c>
      <c r="M12" s="217">
        <f t="shared" si="3"/>
        <v>90</v>
      </c>
      <c r="N12" s="217">
        <f t="shared" si="3"/>
        <v>15276</v>
      </c>
      <c r="O12" s="218">
        <f t="shared" si="2"/>
        <v>84.88188976377953</v>
      </c>
      <c r="P12" s="218">
        <f t="shared" si="2"/>
        <v>92.6739325171693</v>
      </c>
      <c r="S12" s="407" t="s">
        <v>226</v>
      </c>
      <c r="T12" s="434"/>
      <c r="U12" s="434"/>
      <c r="V12" s="229">
        <f>SUM(AB12:AE12)</f>
        <v>75</v>
      </c>
      <c r="W12" s="229">
        <v>1992</v>
      </c>
      <c r="X12" s="229">
        <v>561</v>
      </c>
      <c r="Y12" s="229">
        <v>31</v>
      </c>
      <c r="Z12" s="229">
        <v>41</v>
      </c>
      <c r="AA12" s="229">
        <v>3</v>
      </c>
      <c r="AB12" s="229">
        <v>51</v>
      </c>
      <c r="AC12" s="229">
        <v>18</v>
      </c>
      <c r="AD12" s="229">
        <v>6</v>
      </c>
      <c r="AE12" s="229" t="s">
        <v>298</v>
      </c>
    </row>
    <row r="13" spans="2:31" ht="18.75" customHeight="1">
      <c r="B13" s="91"/>
      <c r="C13" s="126"/>
      <c r="D13" s="127"/>
      <c r="E13" s="127"/>
      <c r="F13" s="127"/>
      <c r="G13" s="127"/>
      <c r="H13" s="127"/>
      <c r="I13" s="127"/>
      <c r="J13" s="127"/>
      <c r="K13" s="127"/>
      <c r="L13" s="127"/>
      <c r="M13" s="127"/>
      <c r="N13" s="127"/>
      <c r="O13" s="128"/>
      <c r="P13" s="128"/>
      <c r="S13" s="407" t="s">
        <v>213</v>
      </c>
      <c r="T13" s="434"/>
      <c r="U13" s="434"/>
      <c r="V13" s="229">
        <f>SUM(AB13:AE13)</f>
        <v>373</v>
      </c>
      <c r="W13" s="229">
        <v>41154</v>
      </c>
      <c r="X13" s="229">
        <v>4220</v>
      </c>
      <c r="Y13" s="229">
        <v>285</v>
      </c>
      <c r="Z13" s="229">
        <v>78</v>
      </c>
      <c r="AA13" s="229">
        <v>10</v>
      </c>
      <c r="AB13" s="229">
        <v>138</v>
      </c>
      <c r="AC13" s="229">
        <v>145</v>
      </c>
      <c r="AD13" s="229">
        <v>73</v>
      </c>
      <c r="AE13" s="229">
        <v>17</v>
      </c>
    </row>
    <row r="14" spans="1:31" ht="18.75" customHeight="1">
      <c r="A14" s="320" t="s">
        <v>140</v>
      </c>
      <c r="B14" s="321"/>
      <c r="C14" s="219" t="s">
        <v>336</v>
      </c>
      <c r="D14" s="187" t="s">
        <v>298</v>
      </c>
      <c r="E14" s="187" t="s">
        <v>298</v>
      </c>
      <c r="F14" s="187" t="s">
        <v>298</v>
      </c>
      <c r="G14" s="187" t="s">
        <v>298</v>
      </c>
      <c r="H14" s="187" t="s">
        <v>298</v>
      </c>
      <c r="I14" s="187" t="s">
        <v>298</v>
      </c>
      <c r="J14" s="187" t="s">
        <v>298</v>
      </c>
      <c r="K14" s="187" t="s">
        <v>298</v>
      </c>
      <c r="L14" s="187" t="s">
        <v>298</v>
      </c>
      <c r="M14" s="187" t="s">
        <v>298</v>
      </c>
      <c r="N14" s="187" t="s">
        <v>298</v>
      </c>
      <c r="O14" s="220" t="s">
        <v>298</v>
      </c>
      <c r="P14" s="220" t="s">
        <v>298</v>
      </c>
      <c r="S14" s="407" t="s">
        <v>206</v>
      </c>
      <c r="T14" s="434"/>
      <c r="U14" s="434"/>
      <c r="V14" s="229">
        <f>SUM(AB14:AE14)</f>
        <v>307</v>
      </c>
      <c r="W14" s="229">
        <v>31567</v>
      </c>
      <c r="X14" s="229">
        <v>4981</v>
      </c>
      <c r="Y14" s="229">
        <v>233</v>
      </c>
      <c r="Z14" s="229">
        <v>71</v>
      </c>
      <c r="AA14" s="229">
        <v>3</v>
      </c>
      <c r="AB14" s="229">
        <v>77</v>
      </c>
      <c r="AC14" s="229">
        <v>154</v>
      </c>
      <c r="AD14" s="229">
        <v>65</v>
      </c>
      <c r="AE14" s="229">
        <v>11</v>
      </c>
    </row>
    <row r="15" spans="1:31" ht="18.75" customHeight="1">
      <c r="A15" s="320" t="s">
        <v>333</v>
      </c>
      <c r="B15" s="321"/>
      <c r="C15" s="219" t="s">
        <v>298</v>
      </c>
      <c r="D15" s="187" t="s">
        <v>298</v>
      </c>
      <c r="E15" s="187" t="s">
        <v>298</v>
      </c>
      <c r="F15" s="187" t="s">
        <v>298</v>
      </c>
      <c r="G15" s="187" t="s">
        <v>298</v>
      </c>
      <c r="H15" s="187" t="s">
        <v>298</v>
      </c>
      <c r="I15" s="187" t="s">
        <v>298</v>
      </c>
      <c r="J15" s="187" t="s">
        <v>298</v>
      </c>
      <c r="K15" s="187" t="s">
        <v>298</v>
      </c>
      <c r="L15" s="187" t="s">
        <v>298</v>
      </c>
      <c r="M15" s="187" t="s">
        <v>298</v>
      </c>
      <c r="N15" s="187" t="s">
        <v>298</v>
      </c>
      <c r="O15" s="220" t="s">
        <v>298</v>
      </c>
      <c r="P15" s="220" t="s">
        <v>298</v>
      </c>
      <c r="S15" s="409" t="s">
        <v>301</v>
      </c>
      <c r="T15" s="433"/>
      <c r="U15" s="433"/>
      <c r="V15" s="230">
        <f>SUM(AB17:AE20,AB32:AE36)</f>
        <v>155</v>
      </c>
      <c r="W15" s="230">
        <f>SUM(W17:W20,W32:W36)</f>
        <v>6863</v>
      </c>
      <c r="X15" s="230">
        <f aca="true" t="shared" si="4" ref="X15:AE15">SUM(X17:X20,X32:X36)</f>
        <v>1463</v>
      </c>
      <c r="Y15" s="230">
        <f t="shared" si="4"/>
        <v>96</v>
      </c>
      <c r="Z15" s="230">
        <f t="shared" si="4"/>
        <v>59</v>
      </c>
      <c r="AA15" s="230" t="s">
        <v>298</v>
      </c>
      <c r="AB15" s="230">
        <f t="shared" si="4"/>
        <v>89</v>
      </c>
      <c r="AC15" s="230">
        <f t="shared" si="4"/>
        <v>52</v>
      </c>
      <c r="AD15" s="230">
        <f t="shared" si="4"/>
        <v>12</v>
      </c>
      <c r="AE15" s="230">
        <f t="shared" si="4"/>
        <v>2</v>
      </c>
    </row>
    <row r="16" spans="1:31" ht="18.75" customHeight="1">
      <c r="A16" s="320" t="s">
        <v>141</v>
      </c>
      <c r="B16" s="321"/>
      <c r="C16" s="219">
        <f aca="true" t="shared" si="5" ref="C16:D25">SUM(E16,G16)</f>
        <v>5</v>
      </c>
      <c r="D16" s="187">
        <f t="shared" si="5"/>
        <v>307</v>
      </c>
      <c r="E16" s="187">
        <v>1</v>
      </c>
      <c r="F16" s="187">
        <v>85</v>
      </c>
      <c r="G16" s="187">
        <f aca="true" t="shared" si="6" ref="G16:H25">SUM(I16,K16,M16)</f>
        <v>4</v>
      </c>
      <c r="H16" s="187">
        <f t="shared" si="6"/>
        <v>222</v>
      </c>
      <c r="I16" s="187">
        <v>4</v>
      </c>
      <c r="J16" s="187">
        <v>222</v>
      </c>
      <c r="K16" s="187" t="s">
        <v>298</v>
      </c>
      <c r="L16" s="187" t="s">
        <v>298</v>
      </c>
      <c r="M16" s="187" t="s">
        <v>298</v>
      </c>
      <c r="N16" s="187" t="s">
        <v>298</v>
      </c>
      <c r="O16" s="128">
        <f aca="true" t="shared" si="7" ref="O16:P25">G16/C16*100</f>
        <v>80</v>
      </c>
      <c r="P16" s="128">
        <f t="shared" si="7"/>
        <v>72.31270358306189</v>
      </c>
      <c r="S16" s="90"/>
      <c r="U16" s="111"/>
      <c r="V16" s="186"/>
      <c r="W16" s="186"/>
      <c r="X16" s="186"/>
      <c r="Y16" s="186"/>
      <c r="Z16" s="186"/>
      <c r="AA16" s="186"/>
      <c r="AB16" s="186"/>
      <c r="AC16" s="186"/>
      <c r="AD16" s="186"/>
      <c r="AE16" s="186"/>
    </row>
    <row r="17" spans="1:31" ht="18.75" customHeight="1">
      <c r="A17" s="320" t="s">
        <v>142</v>
      </c>
      <c r="B17" s="321"/>
      <c r="C17" s="219">
        <f t="shared" si="5"/>
        <v>1</v>
      </c>
      <c r="D17" s="187">
        <f t="shared" si="5"/>
        <v>7</v>
      </c>
      <c r="E17" s="187" t="s">
        <v>298</v>
      </c>
      <c r="F17" s="187" t="s">
        <v>298</v>
      </c>
      <c r="G17" s="187">
        <f t="shared" si="6"/>
        <v>1</v>
      </c>
      <c r="H17" s="187">
        <f t="shared" si="6"/>
        <v>7</v>
      </c>
      <c r="I17" s="187">
        <v>1</v>
      </c>
      <c r="J17" s="187">
        <v>7</v>
      </c>
      <c r="K17" s="187" t="s">
        <v>298</v>
      </c>
      <c r="L17" s="187" t="s">
        <v>298</v>
      </c>
      <c r="M17" s="187" t="s">
        <v>298</v>
      </c>
      <c r="N17" s="187" t="s">
        <v>298</v>
      </c>
      <c r="O17" s="128">
        <f t="shared" si="7"/>
        <v>100</v>
      </c>
      <c r="P17" s="128">
        <f t="shared" si="7"/>
        <v>100</v>
      </c>
      <c r="S17" s="320" t="s">
        <v>215</v>
      </c>
      <c r="T17" s="320"/>
      <c r="U17" s="321"/>
      <c r="V17" s="229">
        <f aca="true" t="shared" si="8" ref="V17:V35">SUM(AB17:AE17)</f>
        <v>2</v>
      </c>
      <c r="W17" s="229">
        <v>11</v>
      </c>
      <c r="X17" s="229">
        <v>4</v>
      </c>
      <c r="Y17" s="229">
        <v>1</v>
      </c>
      <c r="Z17" s="229">
        <v>1</v>
      </c>
      <c r="AA17" s="229" t="s">
        <v>298</v>
      </c>
      <c r="AB17" s="229">
        <v>2</v>
      </c>
      <c r="AC17" s="229" t="s">
        <v>298</v>
      </c>
      <c r="AD17" s="229" t="s">
        <v>298</v>
      </c>
      <c r="AE17" s="229" t="s">
        <v>298</v>
      </c>
    </row>
    <row r="18" spans="1:31" ht="18.75" customHeight="1">
      <c r="A18" s="320" t="s">
        <v>143</v>
      </c>
      <c r="B18" s="321"/>
      <c r="C18" s="219">
        <f t="shared" si="5"/>
        <v>21</v>
      </c>
      <c r="D18" s="187">
        <f t="shared" si="5"/>
        <v>3260</v>
      </c>
      <c r="E18" s="187">
        <v>6</v>
      </c>
      <c r="F18" s="187">
        <v>533</v>
      </c>
      <c r="G18" s="187">
        <f t="shared" si="6"/>
        <v>15</v>
      </c>
      <c r="H18" s="187">
        <f t="shared" si="6"/>
        <v>2727</v>
      </c>
      <c r="I18" s="187">
        <v>8</v>
      </c>
      <c r="J18" s="187">
        <v>1656</v>
      </c>
      <c r="K18" s="187">
        <v>2</v>
      </c>
      <c r="L18" s="187">
        <v>286</v>
      </c>
      <c r="M18" s="187">
        <v>5</v>
      </c>
      <c r="N18" s="187">
        <v>785</v>
      </c>
      <c r="O18" s="128">
        <f t="shared" si="7"/>
        <v>71.42857142857143</v>
      </c>
      <c r="P18" s="128">
        <f t="shared" si="7"/>
        <v>83.65030674846625</v>
      </c>
      <c r="S18" s="320" t="s">
        <v>142</v>
      </c>
      <c r="T18" s="320"/>
      <c r="U18" s="321"/>
      <c r="V18" s="229">
        <f t="shared" si="8"/>
        <v>3</v>
      </c>
      <c r="W18" s="229">
        <v>26</v>
      </c>
      <c r="X18" s="229">
        <v>23</v>
      </c>
      <c r="Y18" s="229">
        <v>1</v>
      </c>
      <c r="Z18" s="229">
        <v>2</v>
      </c>
      <c r="AA18" s="229" t="s">
        <v>298</v>
      </c>
      <c r="AB18" s="229">
        <v>3</v>
      </c>
      <c r="AC18" s="229" t="s">
        <v>298</v>
      </c>
      <c r="AD18" s="229" t="s">
        <v>298</v>
      </c>
      <c r="AE18" s="229" t="s">
        <v>298</v>
      </c>
    </row>
    <row r="19" spans="1:31" ht="18.75" customHeight="1">
      <c r="A19" s="320" t="s">
        <v>92</v>
      </c>
      <c r="B19" s="321"/>
      <c r="C19" s="219">
        <f t="shared" si="5"/>
        <v>286</v>
      </c>
      <c r="D19" s="187">
        <f t="shared" si="5"/>
        <v>32263</v>
      </c>
      <c r="E19" s="187">
        <v>42</v>
      </c>
      <c r="F19" s="187">
        <v>1732</v>
      </c>
      <c r="G19" s="187">
        <f t="shared" si="6"/>
        <v>244</v>
      </c>
      <c r="H19" s="187">
        <f t="shared" si="6"/>
        <v>30531</v>
      </c>
      <c r="I19" s="187">
        <v>210</v>
      </c>
      <c r="J19" s="187">
        <v>21883</v>
      </c>
      <c r="K19" s="187">
        <v>9</v>
      </c>
      <c r="L19" s="187">
        <v>318</v>
      </c>
      <c r="M19" s="187">
        <v>25</v>
      </c>
      <c r="N19" s="187">
        <v>8330</v>
      </c>
      <c r="O19" s="128">
        <f t="shared" si="7"/>
        <v>85.3146853146853</v>
      </c>
      <c r="P19" s="128">
        <v>94.7</v>
      </c>
      <c r="S19" s="320" t="s">
        <v>143</v>
      </c>
      <c r="T19" s="320"/>
      <c r="U19" s="321"/>
      <c r="V19" s="229">
        <f t="shared" si="8"/>
        <v>19</v>
      </c>
      <c r="W19" s="229">
        <v>400</v>
      </c>
      <c r="X19" s="229">
        <v>177</v>
      </c>
      <c r="Y19" s="229">
        <v>12</v>
      </c>
      <c r="Z19" s="229">
        <v>7</v>
      </c>
      <c r="AA19" s="229" t="s">
        <v>298</v>
      </c>
      <c r="AB19" s="229">
        <v>11</v>
      </c>
      <c r="AC19" s="229">
        <v>8</v>
      </c>
      <c r="AD19" s="229" t="s">
        <v>298</v>
      </c>
      <c r="AE19" s="229" t="s">
        <v>298</v>
      </c>
    </row>
    <row r="20" spans="1:31" ht="18.75" customHeight="1">
      <c r="A20" s="320" t="s">
        <v>144</v>
      </c>
      <c r="B20" s="321"/>
      <c r="C20" s="219">
        <f t="shared" si="5"/>
        <v>64</v>
      </c>
      <c r="D20" s="187">
        <f t="shared" si="5"/>
        <v>5417</v>
      </c>
      <c r="E20" s="187">
        <v>7</v>
      </c>
      <c r="F20" s="187">
        <v>526</v>
      </c>
      <c r="G20" s="187">
        <f t="shared" si="6"/>
        <v>57</v>
      </c>
      <c r="H20" s="187">
        <f t="shared" si="6"/>
        <v>4891</v>
      </c>
      <c r="I20" s="187">
        <v>40</v>
      </c>
      <c r="J20" s="187">
        <v>3531</v>
      </c>
      <c r="K20" s="187">
        <v>7</v>
      </c>
      <c r="L20" s="187">
        <v>344</v>
      </c>
      <c r="M20" s="187">
        <v>10</v>
      </c>
      <c r="N20" s="187">
        <v>1016</v>
      </c>
      <c r="O20" s="128">
        <f t="shared" si="7"/>
        <v>89.0625</v>
      </c>
      <c r="P20" s="128">
        <f t="shared" si="7"/>
        <v>90.28982831825734</v>
      </c>
      <c r="S20" s="320" t="s">
        <v>92</v>
      </c>
      <c r="T20" s="320"/>
      <c r="U20" s="321"/>
      <c r="V20" s="229">
        <f>SUM(AB21:AE31)</f>
        <v>104</v>
      </c>
      <c r="W20" s="229">
        <f>SUM(W21:W31)</f>
        <v>5766</v>
      </c>
      <c r="X20" s="229">
        <f>SUM(X21:X31)</f>
        <v>1055</v>
      </c>
      <c r="Y20" s="229">
        <f>SUM(Y21:Y31)</f>
        <v>63</v>
      </c>
      <c r="Z20" s="229">
        <f>SUM(Z21:Z31)</f>
        <v>41</v>
      </c>
      <c r="AA20" s="229" t="s">
        <v>298</v>
      </c>
      <c r="AB20" s="229">
        <f>SUM(AB21:AB31)</f>
        <v>53</v>
      </c>
      <c r="AC20" s="229">
        <f>SUM(AC21:AC31)</f>
        <v>40</v>
      </c>
      <c r="AD20" s="229">
        <f>SUM(AD21:AD31)</f>
        <v>9</v>
      </c>
      <c r="AE20" s="229">
        <f>SUM(AE21:AE31)</f>
        <v>2</v>
      </c>
    </row>
    <row r="21" spans="1:31" ht="18.75" customHeight="1">
      <c r="A21" s="320" t="s">
        <v>334</v>
      </c>
      <c r="B21" s="321"/>
      <c r="C21" s="219">
        <f t="shared" si="5"/>
        <v>76</v>
      </c>
      <c r="D21" s="187">
        <f t="shared" si="5"/>
        <v>10097</v>
      </c>
      <c r="E21" s="187">
        <v>6</v>
      </c>
      <c r="F21" s="187">
        <v>303</v>
      </c>
      <c r="G21" s="187">
        <f t="shared" si="6"/>
        <v>70</v>
      </c>
      <c r="H21" s="187">
        <f t="shared" si="6"/>
        <v>9794</v>
      </c>
      <c r="I21" s="187">
        <v>17</v>
      </c>
      <c r="J21" s="187">
        <v>5092</v>
      </c>
      <c r="K21" s="187">
        <v>23</v>
      </c>
      <c r="L21" s="187">
        <v>1682</v>
      </c>
      <c r="M21" s="187">
        <v>30</v>
      </c>
      <c r="N21" s="187">
        <v>3020</v>
      </c>
      <c r="O21" s="128">
        <f t="shared" si="7"/>
        <v>92.10526315789474</v>
      </c>
      <c r="P21" s="128">
        <f t="shared" si="7"/>
        <v>96.99910864613251</v>
      </c>
      <c r="S21" s="90"/>
      <c r="T21" s="429" t="s">
        <v>361</v>
      </c>
      <c r="U21" s="430"/>
      <c r="V21" s="229">
        <f t="shared" si="8"/>
        <v>1</v>
      </c>
      <c r="W21" s="229">
        <v>30</v>
      </c>
      <c r="X21" s="229">
        <v>3</v>
      </c>
      <c r="Y21" s="229">
        <v>1</v>
      </c>
      <c r="Z21" s="229" t="s">
        <v>298</v>
      </c>
      <c r="AA21" s="229" t="s">
        <v>298</v>
      </c>
      <c r="AB21" s="229" t="s">
        <v>298</v>
      </c>
      <c r="AC21" s="229">
        <v>1</v>
      </c>
      <c r="AD21" s="229" t="s">
        <v>298</v>
      </c>
      <c r="AE21" s="229" t="s">
        <v>298</v>
      </c>
    </row>
    <row r="22" spans="1:31" ht="18.75" customHeight="1">
      <c r="A22" s="320" t="s">
        <v>145</v>
      </c>
      <c r="B22" s="321"/>
      <c r="C22" s="219">
        <f t="shared" si="5"/>
        <v>2</v>
      </c>
      <c r="D22" s="187">
        <f t="shared" si="5"/>
        <v>49</v>
      </c>
      <c r="E22" s="187">
        <v>1</v>
      </c>
      <c r="F22" s="187">
        <v>21</v>
      </c>
      <c r="G22" s="187">
        <f t="shared" si="6"/>
        <v>1</v>
      </c>
      <c r="H22" s="187">
        <f t="shared" si="6"/>
        <v>28</v>
      </c>
      <c r="I22" s="187" t="s">
        <v>298</v>
      </c>
      <c r="J22" s="187" t="s">
        <v>298</v>
      </c>
      <c r="K22" s="187">
        <v>1</v>
      </c>
      <c r="L22" s="187">
        <v>28</v>
      </c>
      <c r="M22" s="187" t="s">
        <v>298</v>
      </c>
      <c r="N22" s="187" t="s">
        <v>298</v>
      </c>
      <c r="O22" s="128">
        <f t="shared" si="7"/>
        <v>50</v>
      </c>
      <c r="P22" s="128">
        <f t="shared" si="7"/>
        <v>57.14285714285714</v>
      </c>
      <c r="S22" s="90"/>
      <c r="T22" s="320" t="s">
        <v>99</v>
      </c>
      <c r="U22" s="321"/>
      <c r="V22" s="229">
        <f t="shared" si="8"/>
        <v>31</v>
      </c>
      <c r="W22" s="229">
        <v>1928</v>
      </c>
      <c r="X22" s="229">
        <v>258</v>
      </c>
      <c r="Y22" s="229">
        <v>19</v>
      </c>
      <c r="Z22" s="229">
        <v>12</v>
      </c>
      <c r="AA22" s="229" t="s">
        <v>298</v>
      </c>
      <c r="AB22" s="229">
        <v>21</v>
      </c>
      <c r="AC22" s="229">
        <v>8</v>
      </c>
      <c r="AD22" s="229">
        <v>1</v>
      </c>
      <c r="AE22" s="229">
        <v>1</v>
      </c>
    </row>
    <row r="23" spans="1:31" ht="18.75" customHeight="1">
      <c r="A23" s="320" t="s">
        <v>335</v>
      </c>
      <c r="B23" s="321"/>
      <c r="C23" s="219">
        <f t="shared" si="5"/>
        <v>81</v>
      </c>
      <c r="D23" s="187">
        <f t="shared" si="5"/>
        <v>7852</v>
      </c>
      <c r="E23" s="187">
        <v>7</v>
      </c>
      <c r="F23" s="187">
        <v>141</v>
      </c>
      <c r="G23" s="187">
        <f t="shared" si="6"/>
        <v>74</v>
      </c>
      <c r="H23" s="187">
        <f t="shared" si="6"/>
        <v>7711</v>
      </c>
      <c r="I23" s="187">
        <v>62</v>
      </c>
      <c r="J23" s="187">
        <v>5968</v>
      </c>
      <c r="K23" s="187">
        <v>3</v>
      </c>
      <c r="L23" s="187">
        <v>665</v>
      </c>
      <c r="M23" s="187">
        <v>9</v>
      </c>
      <c r="N23" s="187">
        <v>1078</v>
      </c>
      <c r="O23" s="128">
        <f t="shared" si="7"/>
        <v>91.35802469135803</v>
      </c>
      <c r="P23" s="128">
        <f t="shared" si="7"/>
        <v>98.20427916454406</v>
      </c>
      <c r="S23" s="90"/>
      <c r="T23" s="320" t="s">
        <v>359</v>
      </c>
      <c r="U23" s="321"/>
      <c r="V23" s="229">
        <f t="shared" si="8"/>
        <v>8</v>
      </c>
      <c r="W23" s="229">
        <v>182</v>
      </c>
      <c r="X23" s="229">
        <v>153</v>
      </c>
      <c r="Y23" s="229">
        <v>3</v>
      </c>
      <c r="Z23" s="229">
        <v>5</v>
      </c>
      <c r="AA23" s="229" t="s">
        <v>298</v>
      </c>
      <c r="AB23" s="229">
        <v>5</v>
      </c>
      <c r="AC23" s="229">
        <v>3</v>
      </c>
      <c r="AD23" s="229" t="s">
        <v>298</v>
      </c>
      <c r="AE23" s="229" t="s">
        <v>298</v>
      </c>
    </row>
    <row r="24" spans="1:31" ht="18.75" customHeight="1">
      <c r="A24" s="429" t="s">
        <v>146</v>
      </c>
      <c r="B24" s="430"/>
      <c r="C24" s="219">
        <f t="shared" si="5"/>
        <v>9</v>
      </c>
      <c r="D24" s="187">
        <f t="shared" si="5"/>
        <v>1520</v>
      </c>
      <c r="E24" s="187">
        <v>1</v>
      </c>
      <c r="F24" s="187">
        <v>5</v>
      </c>
      <c r="G24" s="187">
        <f t="shared" si="6"/>
        <v>8</v>
      </c>
      <c r="H24" s="187">
        <f t="shared" si="6"/>
        <v>1515</v>
      </c>
      <c r="I24" s="187">
        <v>1</v>
      </c>
      <c r="J24" s="187">
        <v>24</v>
      </c>
      <c r="K24" s="187">
        <v>6</v>
      </c>
      <c r="L24" s="187">
        <v>1264</v>
      </c>
      <c r="M24" s="187">
        <v>1</v>
      </c>
      <c r="N24" s="187">
        <v>227</v>
      </c>
      <c r="O24" s="128">
        <f t="shared" si="7"/>
        <v>88.88888888888889</v>
      </c>
      <c r="P24" s="128">
        <f t="shared" si="7"/>
        <v>99.67105263157895</v>
      </c>
      <c r="S24" s="90"/>
      <c r="T24" s="320" t="s">
        <v>360</v>
      </c>
      <c r="U24" s="321"/>
      <c r="V24" s="229">
        <f t="shared" si="8"/>
        <v>1</v>
      </c>
      <c r="W24" s="229">
        <v>127</v>
      </c>
      <c r="X24" s="229">
        <v>26</v>
      </c>
      <c r="Y24" s="229">
        <v>1</v>
      </c>
      <c r="Z24" s="229" t="s">
        <v>298</v>
      </c>
      <c r="AA24" s="229" t="s">
        <v>298</v>
      </c>
      <c r="AB24" s="229" t="s">
        <v>298</v>
      </c>
      <c r="AC24" s="229" t="s">
        <v>298</v>
      </c>
      <c r="AD24" s="229">
        <v>1</v>
      </c>
      <c r="AE24" s="229" t="s">
        <v>298</v>
      </c>
    </row>
    <row r="25" spans="1:31" ht="18.75" customHeight="1">
      <c r="A25" s="320" t="s">
        <v>147</v>
      </c>
      <c r="B25" s="321"/>
      <c r="C25" s="219">
        <f t="shared" si="5"/>
        <v>90</v>
      </c>
      <c r="D25" s="187">
        <f t="shared" si="5"/>
        <v>6208</v>
      </c>
      <c r="E25" s="187">
        <v>25</v>
      </c>
      <c r="F25" s="187">
        <v>1561</v>
      </c>
      <c r="G25" s="187">
        <f t="shared" si="6"/>
        <v>65</v>
      </c>
      <c r="H25" s="187">
        <f t="shared" si="6"/>
        <v>4647</v>
      </c>
      <c r="I25" s="187">
        <v>44</v>
      </c>
      <c r="J25" s="187">
        <v>2835</v>
      </c>
      <c r="K25" s="187">
        <v>11</v>
      </c>
      <c r="L25" s="187">
        <v>992</v>
      </c>
      <c r="M25" s="187">
        <v>10</v>
      </c>
      <c r="N25" s="187">
        <v>820</v>
      </c>
      <c r="O25" s="128">
        <f t="shared" si="7"/>
        <v>72.22222222222221</v>
      </c>
      <c r="P25" s="128">
        <f t="shared" si="7"/>
        <v>74.85502577319588</v>
      </c>
      <c r="S25" s="90"/>
      <c r="T25" s="320" t="s">
        <v>216</v>
      </c>
      <c r="U25" s="321"/>
      <c r="V25" s="229">
        <f t="shared" si="8"/>
        <v>2</v>
      </c>
      <c r="W25" s="229">
        <v>270</v>
      </c>
      <c r="X25" s="229">
        <v>110</v>
      </c>
      <c r="Y25" s="229">
        <v>1</v>
      </c>
      <c r="Z25" s="229">
        <v>1</v>
      </c>
      <c r="AA25" s="229" t="s">
        <v>298</v>
      </c>
      <c r="AB25" s="229" t="s">
        <v>298</v>
      </c>
      <c r="AC25" s="229" t="s">
        <v>298</v>
      </c>
      <c r="AD25" s="229">
        <v>2</v>
      </c>
      <c r="AE25" s="229" t="s">
        <v>298</v>
      </c>
    </row>
    <row r="26" spans="1:31" ht="18.75" customHeight="1">
      <c r="A26" s="205"/>
      <c r="B26" s="171"/>
      <c r="C26" s="206"/>
      <c r="D26" s="207"/>
      <c r="E26" s="207"/>
      <c r="F26" s="207"/>
      <c r="G26" s="207"/>
      <c r="H26" s="207"/>
      <c r="I26" s="207"/>
      <c r="J26" s="207"/>
      <c r="K26" s="207"/>
      <c r="L26" s="207"/>
      <c r="M26" s="207"/>
      <c r="N26" s="207"/>
      <c r="O26" s="208"/>
      <c r="P26" s="208"/>
      <c r="S26" s="90"/>
      <c r="T26" s="429" t="s">
        <v>191</v>
      </c>
      <c r="U26" s="430"/>
      <c r="V26" s="229">
        <f t="shared" si="8"/>
        <v>29</v>
      </c>
      <c r="W26" s="229">
        <v>917</v>
      </c>
      <c r="X26" s="229">
        <v>188</v>
      </c>
      <c r="Y26" s="229">
        <v>17</v>
      </c>
      <c r="Z26" s="229">
        <v>12</v>
      </c>
      <c r="AA26" s="229" t="s">
        <v>298</v>
      </c>
      <c r="AB26" s="229">
        <v>11</v>
      </c>
      <c r="AC26" s="229">
        <v>17</v>
      </c>
      <c r="AD26" s="229">
        <v>1</v>
      </c>
      <c r="AE26" s="229" t="s">
        <v>298</v>
      </c>
    </row>
    <row r="27" spans="1:31" ht="18.75" customHeight="1">
      <c r="A27" s="210" t="s">
        <v>148</v>
      </c>
      <c r="B27" s="209"/>
      <c r="C27" s="209"/>
      <c r="D27" s="209"/>
      <c r="E27" s="209"/>
      <c r="F27" s="209"/>
      <c r="G27" s="209"/>
      <c r="H27" s="209"/>
      <c r="I27" s="210"/>
      <c r="J27" s="210"/>
      <c r="K27" s="210"/>
      <c r="L27" s="210"/>
      <c r="M27" s="210"/>
      <c r="N27" s="210"/>
      <c r="O27" s="210"/>
      <c r="P27" s="210"/>
      <c r="S27" s="90"/>
      <c r="T27" s="320" t="s">
        <v>100</v>
      </c>
      <c r="U27" s="321"/>
      <c r="V27" s="229">
        <f t="shared" si="8"/>
        <v>2</v>
      </c>
      <c r="W27" s="229">
        <v>15</v>
      </c>
      <c r="X27" s="229">
        <v>12</v>
      </c>
      <c r="Y27" s="229">
        <v>2</v>
      </c>
      <c r="Z27" s="229" t="s">
        <v>298</v>
      </c>
      <c r="AA27" s="229" t="s">
        <v>298</v>
      </c>
      <c r="AB27" s="229">
        <v>2</v>
      </c>
      <c r="AC27" s="229" t="s">
        <v>298</v>
      </c>
      <c r="AD27" s="229" t="s">
        <v>298</v>
      </c>
      <c r="AE27" s="229" t="s">
        <v>298</v>
      </c>
    </row>
    <row r="28" spans="1:31" ht="18.75" customHeight="1">
      <c r="A28" s="210" t="s">
        <v>341</v>
      </c>
      <c r="B28" s="211"/>
      <c r="C28" s="211"/>
      <c r="D28" s="211"/>
      <c r="E28" s="211"/>
      <c r="F28" s="211"/>
      <c r="G28" s="211"/>
      <c r="H28" s="211"/>
      <c r="I28" s="201"/>
      <c r="J28" s="201"/>
      <c r="K28" s="201"/>
      <c r="L28" s="201"/>
      <c r="M28" s="201"/>
      <c r="N28" s="201"/>
      <c r="O28" s="201"/>
      <c r="P28" s="201"/>
      <c r="S28" s="90"/>
      <c r="T28" s="320" t="s">
        <v>217</v>
      </c>
      <c r="U28" s="321"/>
      <c r="V28" s="229" t="s">
        <v>298</v>
      </c>
      <c r="W28" s="229" t="s">
        <v>298</v>
      </c>
      <c r="X28" s="229" t="s">
        <v>298</v>
      </c>
      <c r="Y28" s="229" t="s">
        <v>298</v>
      </c>
      <c r="Z28" s="229" t="s">
        <v>298</v>
      </c>
      <c r="AA28" s="229" t="s">
        <v>298</v>
      </c>
      <c r="AB28" s="229" t="s">
        <v>298</v>
      </c>
      <c r="AC28" s="229" t="s">
        <v>298</v>
      </c>
      <c r="AD28" s="229" t="s">
        <v>298</v>
      </c>
      <c r="AE28" s="229" t="s">
        <v>298</v>
      </c>
    </row>
    <row r="29" spans="19:31" ht="18.75" customHeight="1">
      <c r="S29" s="90"/>
      <c r="T29" s="320" t="s">
        <v>218</v>
      </c>
      <c r="U29" s="321"/>
      <c r="V29" s="229">
        <f t="shared" si="8"/>
        <v>8</v>
      </c>
      <c r="W29" s="229">
        <v>502</v>
      </c>
      <c r="X29" s="229">
        <v>63</v>
      </c>
      <c r="Y29" s="229">
        <v>2</v>
      </c>
      <c r="Z29" s="229">
        <v>6</v>
      </c>
      <c r="AA29" s="229" t="s">
        <v>298</v>
      </c>
      <c r="AB29" s="229">
        <v>6</v>
      </c>
      <c r="AC29" s="229">
        <v>1</v>
      </c>
      <c r="AD29" s="229">
        <v>1</v>
      </c>
      <c r="AE29" s="229" t="s">
        <v>298</v>
      </c>
    </row>
    <row r="30" spans="19:31" ht="18.75" customHeight="1">
      <c r="S30" s="90"/>
      <c r="T30" s="320" t="s">
        <v>101</v>
      </c>
      <c r="U30" s="321"/>
      <c r="V30" s="229">
        <f t="shared" si="8"/>
        <v>17</v>
      </c>
      <c r="W30" s="229">
        <v>1760</v>
      </c>
      <c r="X30" s="229">
        <v>222</v>
      </c>
      <c r="Y30" s="229">
        <v>15</v>
      </c>
      <c r="Z30" s="229">
        <v>2</v>
      </c>
      <c r="AA30" s="229" t="s">
        <v>298</v>
      </c>
      <c r="AB30" s="229">
        <v>4</v>
      </c>
      <c r="AC30" s="229">
        <v>9</v>
      </c>
      <c r="AD30" s="229">
        <v>3</v>
      </c>
      <c r="AE30" s="229">
        <v>1</v>
      </c>
    </row>
    <row r="31" spans="1:31" ht="18.75" customHeight="1">
      <c r="A31" s="300" t="s">
        <v>337</v>
      </c>
      <c r="B31" s="300"/>
      <c r="C31" s="300"/>
      <c r="D31" s="300"/>
      <c r="E31" s="300"/>
      <c r="F31" s="300"/>
      <c r="G31" s="300"/>
      <c r="H31" s="300"/>
      <c r="I31" s="300"/>
      <c r="J31" s="300"/>
      <c r="K31" s="300"/>
      <c r="L31" s="300"/>
      <c r="M31" s="300"/>
      <c r="N31" s="300"/>
      <c r="O31" s="300"/>
      <c r="P31" s="300"/>
      <c r="S31" s="90"/>
      <c r="T31" s="320" t="s">
        <v>102</v>
      </c>
      <c r="U31" s="321"/>
      <c r="V31" s="229">
        <f t="shared" si="8"/>
        <v>5</v>
      </c>
      <c r="W31" s="229">
        <v>35</v>
      </c>
      <c r="X31" s="229">
        <v>20</v>
      </c>
      <c r="Y31" s="229">
        <v>2</v>
      </c>
      <c r="Z31" s="229">
        <v>3</v>
      </c>
      <c r="AA31" s="229" t="s">
        <v>298</v>
      </c>
      <c r="AB31" s="229">
        <v>4</v>
      </c>
      <c r="AC31" s="229">
        <v>1</v>
      </c>
      <c r="AD31" s="229" t="s">
        <v>298</v>
      </c>
      <c r="AE31" s="229" t="s">
        <v>298</v>
      </c>
    </row>
    <row r="32" spans="1:31" ht="18.75" customHeight="1" thickBot="1">
      <c r="A32" s="212"/>
      <c r="B32" s="212"/>
      <c r="C32" s="212"/>
      <c r="D32" s="212"/>
      <c r="E32" s="212"/>
      <c r="F32" s="212"/>
      <c r="G32" s="212"/>
      <c r="H32" s="212"/>
      <c r="I32" s="212"/>
      <c r="J32" s="212"/>
      <c r="K32" s="212"/>
      <c r="L32" s="212"/>
      <c r="M32" s="212"/>
      <c r="N32" s="212"/>
      <c r="O32" s="212"/>
      <c r="P32" s="212"/>
      <c r="S32" s="320" t="s">
        <v>192</v>
      </c>
      <c r="T32" s="320"/>
      <c r="U32" s="321"/>
      <c r="V32" s="229">
        <f t="shared" si="8"/>
        <v>9</v>
      </c>
      <c r="W32" s="229">
        <v>349</v>
      </c>
      <c r="X32" s="229">
        <v>116</v>
      </c>
      <c r="Y32" s="229">
        <v>4</v>
      </c>
      <c r="Z32" s="229">
        <v>5</v>
      </c>
      <c r="AA32" s="229" t="s">
        <v>298</v>
      </c>
      <c r="AB32" s="229">
        <v>5</v>
      </c>
      <c r="AC32" s="229">
        <v>2</v>
      </c>
      <c r="AD32" s="229">
        <v>2</v>
      </c>
      <c r="AE32" s="229" t="s">
        <v>298</v>
      </c>
    </row>
    <row r="33" spans="1:31" ht="18.75" customHeight="1">
      <c r="A33" s="451" t="s">
        <v>343</v>
      </c>
      <c r="B33" s="452"/>
      <c r="C33" s="227" t="s">
        <v>338</v>
      </c>
      <c r="D33" s="227" t="s">
        <v>344</v>
      </c>
      <c r="E33" s="227" t="s">
        <v>345</v>
      </c>
      <c r="F33" s="227" t="s">
        <v>346</v>
      </c>
      <c r="G33" s="227" t="s">
        <v>347</v>
      </c>
      <c r="H33" s="227" t="s">
        <v>348</v>
      </c>
      <c r="I33" s="227" t="s">
        <v>349</v>
      </c>
      <c r="J33" s="227" t="s">
        <v>350</v>
      </c>
      <c r="K33" s="227" t="s">
        <v>351</v>
      </c>
      <c r="L33" s="227" t="s">
        <v>352</v>
      </c>
      <c r="M33" s="227" t="s">
        <v>353</v>
      </c>
      <c r="N33" s="227" t="s">
        <v>354</v>
      </c>
      <c r="O33" s="227" t="s">
        <v>355</v>
      </c>
      <c r="P33" s="228" t="s">
        <v>356</v>
      </c>
      <c r="S33" s="320" t="s">
        <v>145</v>
      </c>
      <c r="T33" s="320"/>
      <c r="U33" s="321"/>
      <c r="V33" s="229">
        <f t="shared" si="8"/>
        <v>2</v>
      </c>
      <c r="W33" s="229">
        <v>16</v>
      </c>
      <c r="X33" s="229">
        <v>12</v>
      </c>
      <c r="Y33" s="229">
        <v>1</v>
      </c>
      <c r="Z33" s="229">
        <v>1</v>
      </c>
      <c r="AA33" s="229" t="s">
        <v>298</v>
      </c>
      <c r="AB33" s="229">
        <v>2</v>
      </c>
      <c r="AC33" s="229" t="s">
        <v>298</v>
      </c>
      <c r="AD33" s="229" t="s">
        <v>298</v>
      </c>
      <c r="AE33" s="229" t="s">
        <v>298</v>
      </c>
    </row>
    <row r="34" spans="1:31" ht="18.75" customHeight="1">
      <c r="A34" s="318" t="s">
        <v>93</v>
      </c>
      <c r="B34" s="319"/>
      <c r="C34" s="224" t="s">
        <v>90</v>
      </c>
      <c r="D34" s="225">
        <f>SUM(E34:P34)</f>
        <v>259</v>
      </c>
      <c r="E34" s="225">
        <f>SUM(E36,E38,E40,E42,E44,E46,E48,E50,E52,E54,E56,E58,E60,E62,E64)</f>
        <v>1</v>
      </c>
      <c r="F34" s="225" t="s">
        <v>298</v>
      </c>
      <c r="G34" s="225">
        <f aca="true" t="shared" si="9" ref="G34:P35">SUM(G36,G38,G40,G42,G44,G46,G48,G50,G52,G54,G56,G58,G60,G62,G64)</f>
        <v>89</v>
      </c>
      <c r="H34" s="225">
        <f t="shared" si="9"/>
        <v>119</v>
      </c>
      <c r="I34" s="225">
        <f t="shared" si="9"/>
        <v>27</v>
      </c>
      <c r="J34" s="225">
        <f t="shared" si="9"/>
        <v>4</v>
      </c>
      <c r="K34" s="225">
        <f t="shared" si="9"/>
        <v>2</v>
      </c>
      <c r="L34" s="225">
        <f t="shared" si="9"/>
        <v>1</v>
      </c>
      <c r="M34" s="225" t="s">
        <v>298</v>
      </c>
      <c r="N34" s="225" t="s">
        <v>298</v>
      </c>
      <c r="O34" s="225">
        <f t="shared" si="9"/>
        <v>15</v>
      </c>
      <c r="P34" s="225">
        <f t="shared" si="9"/>
        <v>1</v>
      </c>
      <c r="S34" s="320" t="s">
        <v>193</v>
      </c>
      <c r="T34" s="320"/>
      <c r="U34" s="321"/>
      <c r="V34" s="229">
        <f t="shared" si="8"/>
        <v>6</v>
      </c>
      <c r="W34" s="229">
        <v>207</v>
      </c>
      <c r="X34" s="229">
        <v>48</v>
      </c>
      <c r="Y34" s="229">
        <v>5</v>
      </c>
      <c r="Z34" s="229">
        <v>1</v>
      </c>
      <c r="AA34" s="229" t="s">
        <v>298</v>
      </c>
      <c r="AB34" s="229">
        <v>4</v>
      </c>
      <c r="AC34" s="229">
        <v>1</v>
      </c>
      <c r="AD34" s="229">
        <v>1</v>
      </c>
      <c r="AE34" s="229" t="s">
        <v>298</v>
      </c>
    </row>
    <row r="35" spans="1:31" ht="18.75" customHeight="1">
      <c r="A35" s="453"/>
      <c r="B35" s="330"/>
      <c r="C35" s="226" t="s">
        <v>91</v>
      </c>
      <c r="D35" s="225">
        <f>SUM(E35:P35)</f>
        <v>38975</v>
      </c>
      <c r="E35" s="225">
        <f>SUM(E37,E39,E41,E43,E45,E47,E49,E51,E53,E55,E57,E59,E61,E63,E65)</f>
        <v>1500</v>
      </c>
      <c r="F35" s="225" t="s">
        <v>298</v>
      </c>
      <c r="G35" s="225">
        <f t="shared" si="9"/>
        <v>17665</v>
      </c>
      <c r="H35" s="225">
        <f t="shared" si="9"/>
        <v>14289</v>
      </c>
      <c r="I35" s="225">
        <f t="shared" si="9"/>
        <v>1840</v>
      </c>
      <c r="J35" s="225">
        <f t="shared" si="9"/>
        <v>146</v>
      </c>
      <c r="K35" s="225" t="s">
        <v>298</v>
      </c>
      <c r="L35" s="225" t="s">
        <v>298</v>
      </c>
      <c r="M35" s="225" t="s">
        <v>298</v>
      </c>
      <c r="N35" s="225" t="s">
        <v>298</v>
      </c>
      <c r="O35" s="225">
        <f t="shared" si="9"/>
        <v>3330</v>
      </c>
      <c r="P35" s="225">
        <f t="shared" si="9"/>
        <v>205</v>
      </c>
      <c r="S35" s="320" t="s">
        <v>147</v>
      </c>
      <c r="T35" s="320"/>
      <c r="U35" s="321"/>
      <c r="V35" s="229">
        <f t="shared" si="8"/>
        <v>10</v>
      </c>
      <c r="W35" s="229">
        <v>88</v>
      </c>
      <c r="X35" s="229">
        <v>28</v>
      </c>
      <c r="Y35" s="229">
        <v>9</v>
      </c>
      <c r="Z35" s="229">
        <v>1</v>
      </c>
      <c r="AA35" s="229" t="s">
        <v>298</v>
      </c>
      <c r="AB35" s="229">
        <v>9</v>
      </c>
      <c r="AC35" s="229">
        <v>1</v>
      </c>
      <c r="AD35" s="229" t="s">
        <v>298</v>
      </c>
      <c r="AE35" s="229" t="s">
        <v>298</v>
      </c>
    </row>
    <row r="36" spans="1:31" ht="18.75" customHeight="1">
      <c r="A36" s="360" t="s">
        <v>45</v>
      </c>
      <c r="B36" s="417"/>
      <c r="C36" s="63" t="s">
        <v>90</v>
      </c>
      <c r="D36" s="221" t="s">
        <v>298</v>
      </c>
      <c r="E36" s="221" t="s">
        <v>298</v>
      </c>
      <c r="F36" s="221" t="s">
        <v>298</v>
      </c>
      <c r="G36" s="221" t="s">
        <v>298</v>
      </c>
      <c r="H36" s="221" t="s">
        <v>298</v>
      </c>
      <c r="I36" s="221" t="s">
        <v>298</v>
      </c>
      <c r="J36" s="221" t="s">
        <v>298</v>
      </c>
      <c r="K36" s="221" t="s">
        <v>298</v>
      </c>
      <c r="L36" s="221" t="s">
        <v>298</v>
      </c>
      <c r="M36" s="221" t="s">
        <v>298</v>
      </c>
      <c r="N36" s="221" t="s">
        <v>298</v>
      </c>
      <c r="O36" s="221" t="s">
        <v>298</v>
      </c>
      <c r="P36" s="221" t="s">
        <v>298</v>
      </c>
      <c r="S36" s="320" t="s">
        <v>219</v>
      </c>
      <c r="T36" s="320"/>
      <c r="U36" s="321"/>
      <c r="V36" s="229" t="s">
        <v>298</v>
      </c>
      <c r="W36" s="229" t="s">
        <v>298</v>
      </c>
      <c r="X36" s="229" t="s">
        <v>298</v>
      </c>
      <c r="Y36" s="229" t="s">
        <v>298</v>
      </c>
      <c r="Z36" s="229" t="s">
        <v>298</v>
      </c>
      <c r="AA36" s="229" t="s">
        <v>298</v>
      </c>
      <c r="AB36" s="229" t="s">
        <v>298</v>
      </c>
      <c r="AC36" s="229" t="s">
        <v>298</v>
      </c>
      <c r="AD36" s="229" t="s">
        <v>298</v>
      </c>
      <c r="AE36" s="229" t="s">
        <v>298</v>
      </c>
    </row>
    <row r="37" spans="1:31" ht="18.75" customHeight="1">
      <c r="A37" s="360"/>
      <c r="B37" s="417"/>
      <c r="C37" s="63" t="s">
        <v>91</v>
      </c>
      <c r="D37" s="221" t="s">
        <v>298</v>
      </c>
      <c r="E37" s="221" t="s">
        <v>298</v>
      </c>
      <c r="F37" s="221" t="s">
        <v>298</v>
      </c>
      <c r="G37" s="221" t="s">
        <v>298</v>
      </c>
      <c r="H37" s="221" t="s">
        <v>298</v>
      </c>
      <c r="I37" s="221" t="s">
        <v>298</v>
      </c>
      <c r="J37" s="221" t="s">
        <v>298</v>
      </c>
      <c r="K37" s="221" t="s">
        <v>298</v>
      </c>
      <c r="L37" s="221" t="s">
        <v>298</v>
      </c>
      <c r="M37" s="221" t="s">
        <v>298</v>
      </c>
      <c r="N37" s="221" t="s">
        <v>298</v>
      </c>
      <c r="O37" s="221" t="s">
        <v>298</v>
      </c>
      <c r="P37" s="221" t="s">
        <v>298</v>
      </c>
      <c r="S37" s="213"/>
      <c r="T37" s="205"/>
      <c r="U37" s="214"/>
      <c r="V37" s="215"/>
      <c r="W37" s="213"/>
      <c r="X37" s="213"/>
      <c r="Y37" s="213"/>
      <c r="Z37" s="213"/>
      <c r="AA37" s="213"/>
      <c r="AB37" s="213"/>
      <c r="AC37" s="213"/>
      <c r="AD37" s="213"/>
      <c r="AE37" s="213"/>
    </row>
    <row r="38" spans="1:19" ht="18.75" customHeight="1">
      <c r="A38" s="360" t="s">
        <v>94</v>
      </c>
      <c r="B38" s="417"/>
      <c r="C38" s="63" t="s">
        <v>90</v>
      </c>
      <c r="D38" s="221">
        <f aca="true" t="shared" si="10" ref="D38:D63">SUM(E38:P38)</f>
        <v>5</v>
      </c>
      <c r="E38" s="221" t="s">
        <v>298</v>
      </c>
      <c r="F38" s="221" t="s">
        <v>298</v>
      </c>
      <c r="G38" s="221">
        <v>2</v>
      </c>
      <c r="H38" s="221">
        <v>2</v>
      </c>
      <c r="I38" s="221">
        <v>1</v>
      </c>
      <c r="J38" s="221" t="s">
        <v>298</v>
      </c>
      <c r="K38" s="221" t="s">
        <v>298</v>
      </c>
      <c r="L38" s="221" t="s">
        <v>298</v>
      </c>
      <c r="M38" s="221" t="s">
        <v>298</v>
      </c>
      <c r="N38" s="221" t="s">
        <v>298</v>
      </c>
      <c r="O38" s="221" t="s">
        <v>298</v>
      </c>
      <c r="P38" s="221" t="s">
        <v>298</v>
      </c>
      <c r="S38" s="210"/>
    </row>
    <row r="39" spans="1:16" ht="18.75" customHeight="1">
      <c r="A39" s="360"/>
      <c r="B39" s="417"/>
      <c r="C39" s="63" t="s">
        <v>91</v>
      </c>
      <c r="D39" s="221">
        <f t="shared" si="10"/>
        <v>212</v>
      </c>
      <c r="E39" s="221" t="s">
        <v>298</v>
      </c>
      <c r="F39" s="221" t="s">
        <v>298</v>
      </c>
      <c r="G39" s="221">
        <v>212</v>
      </c>
      <c r="H39" s="221" t="s">
        <v>298</v>
      </c>
      <c r="I39" s="221" t="s">
        <v>298</v>
      </c>
      <c r="J39" s="221" t="s">
        <v>298</v>
      </c>
      <c r="K39" s="221" t="s">
        <v>298</v>
      </c>
      <c r="L39" s="221" t="s">
        <v>298</v>
      </c>
      <c r="M39" s="221" t="s">
        <v>298</v>
      </c>
      <c r="N39" s="221" t="s">
        <v>298</v>
      </c>
      <c r="O39" s="221" t="s">
        <v>298</v>
      </c>
      <c r="P39" s="221" t="s">
        <v>298</v>
      </c>
    </row>
    <row r="40" spans="1:31" ht="18.75" customHeight="1">
      <c r="A40" s="447" t="s">
        <v>342</v>
      </c>
      <c r="B40" s="321" t="s">
        <v>83</v>
      </c>
      <c r="C40" s="63" t="s">
        <v>90</v>
      </c>
      <c r="D40" s="221">
        <f t="shared" si="10"/>
        <v>73</v>
      </c>
      <c r="E40" s="221" t="s">
        <v>298</v>
      </c>
      <c r="F40" s="221" t="s">
        <v>298</v>
      </c>
      <c r="G40" s="221">
        <v>28</v>
      </c>
      <c r="H40" s="221">
        <v>31</v>
      </c>
      <c r="I40" s="221">
        <v>12</v>
      </c>
      <c r="J40" s="221" t="s">
        <v>298</v>
      </c>
      <c r="K40" s="221" t="s">
        <v>298</v>
      </c>
      <c r="L40" s="221" t="s">
        <v>298</v>
      </c>
      <c r="M40" s="221" t="s">
        <v>298</v>
      </c>
      <c r="N40" s="221" t="s">
        <v>298</v>
      </c>
      <c r="O40" s="221">
        <v>2</v>
      </c>
      <c r="P40" s="221" t="s">
        <v>298</v>
      </c>
      <c r="S40" s="338" t="s">
        <v>370</v>
      </c>
      <c r="T40" s="338"/>
      <c r="U40" s="338"/>
      <c r="V40" s="338"/>
      <c r="W40" s="338"/>
      <c r="X40" s="338"/>
      <c r="Y40" s="338"/>
      <c r="Z40" s="338"/>
      <c r="AA40" s="338"/>
      <c r="AB40" s="338"/>
      <c r="AC40" s="338"/>
      <c r="AD40" s="338"/>
      <c r="AE40" s="338"/>
    </row>
    <row r="41" spans="1:16" ht="18.75" customHeight="1" thickBot="1">
      <c r="A41" s="447"/>
      <c r="B41" s="321"/>
      <c r="C41" s="63" t="s">
        <v>91</v>
      </c>
      <c r="D41" s="221">
        <f t="shared" si="10"/>
        <v>6238</v>
      </c>
      <c r="E41" s="221" t="s">
        <v>298</v>
      </c>
      <c r="F41" s="221" t="s">
        <v>298</v>
      </c>
      <c r="G41" s="221">
        <v>3106</v>
      </c>
      <c r="H41" s="221">
        <v>2388</v>
      </c>
      <c r="I41" s="221">
        <v>674</v>
      </c>
      <c r="J41" s="221" t="s">
        <v>298</v>
      </c>
      <c r="K41" s="221" t="s">
        <v>298</v>
      </c>
      <c r="L41" s="221" t="s">
        <v>298</v>
      </c>
      <c r="M41" s="221" t="s">
        <v>298</v>
      </c>
      <c r="N41" s="221" t="s">
        <v>298</v>
      </c>
      <c r="O41" s="221">
        <v>70</v>
      </c>
      <c r="P41" s="221" t="s">
        <v>298</v>
      </c>
    </row>
    <row r="42" spans="1:31" ht="18.75" customHeight="1">
      <c r="A42" s="447"/>
      <c r="B42" s="449" t="s">
        <v>84</v>
      </c>
      <c r="C42" s="63" t="s">
        <v>90</v>
      </c>
      <c r="D42" s="221">
        <f t="shared" si="10"/>
        <v>13</v>
      </c>
      <c r="E42" s="221" t="s">
        <v>298</v>
      </c>
      <c r="F42" s="221" t="s">
        <v>298</v>
      </c>
      <c r="G42" s="221">
        <v>4</v>
      </c>
      <c r="H42" s="221">
        <v>5</v>
      </c>
      <c r="I42" s="221">
        <v>4</v>
      </c>
      <c r="J42" s="221" t="s">
        <v>298</v>
      </c>
      <c r="K42" s="221" t="s">
        <v>298</v>
      </c>
      <c r="L42" s="221" t="s">
        <v>298</v>
      </c>
      <c r="M42" s="221" t="s">
        <v>298</v>
      </c>
      <c r="N42" s="221" t="s">
        <v>298</v>
      </c>
      <c r="O42" s="221" t="s">
        <v>298</v>
      </c>
      <c r="P42" s="221" t="s">
        <v>298</v>
      </c>
      <c r="S42" s="335" t="s">
        <v>207</v>
      </c>
      <c r="T42" s="335"/>
      <c r="U42" s="343"/>
      <c r="V42" s="440" t="s">
        <v>98</v>
      </c>
      <c r="W42" s="442" t="s">
        <v>362</v>
      </c>
      <c r="X42" s="440" t="s">
        <v>97</v>
      </c>
      <c r="Y42" s="308" t="s">
        <v>103</v>
      </c>
      <c r="Z42" s="435"/>
      <c r="AA42" s="339"/>
      <c r="AB42" s="308" t="s">
        <v>189</v>
      </c>
      <c r="AC42" s="435"/>
      <c r="AD42" s="435"/>
      <c r="AE42" s="435"/>
    </row>
    <row r="43" spans="1:31" ht="18.75" customHeight="1">
      <c r="A43" s="447"/>
      <c r="B43" s="450"/>
      <c r="C43" s="63" t="s">
        <v>91</v>
      </c>
      <c r="D43" s="221">
        <f t="shared" si="10"/>
        <v>1937</v>
      </c>
      <c r="E43" s="221" t="s">
        <v>298</v>
      </c>
      <c r="F43" s="221" t="s">
        <v>298</v>
      </c>
      <c r="G43" s="221">
        <v>1260</v>
      </c>
      <c r="H43" s="221">
        <v>500</v>
      </c>
      <c r="I43" s="221">
        <v>177</v>
      </c>
      <c r="J43" s="221" t="s">
        <v>298</v>
      </c>
      <c r="K43" s="221" t="s">
        <v>298</v>
      </c>
      <c r="L43" s="221" t="s">
        <v>298</v>
      </c>
      <c r="M43" s="221" t="s">
        <v>298</v>
      </c>
      <c r="N43" s="221" t="s">
        <v>298</v>
      </c>
      <c r="O43" s="221" t="s">
        <v>298</v>
      </c>
      <c r="P43" s="221" t="s">
        <v>298</v>
      </c>
      <c r="S43" s="429"/>
      <c r="T43" s="429"/>
      <c r="U43" s="430"/>
      <c r="V43" s="441"/>
      <c r="W43" s="443"/>
      <c r="X43" s="441"/>
      <c r="Y43" s="436" t="s">
        <v>363</v>
      </c>
      <c r="Z43" s="436" t="s">
        <v>364</v>
      </c>
      <c r="AA43" s="436" t="s">
        <v>365</v>
      </c>
      <c r="AB43" s="436" t="s">
        <v>190</v>
      </c>
      <c r="AC43" s="436" t="s">
        <v>366</v>
      </c>
      <c r="AD43" s="436" t="s">
        <v>214</v>
      </c>
      <c r="AE43" s="438" t="s">
        <v>371</v>
      </c>
    </row>
    <row r="44" spans="1:31" ht="18.75" customHeight="1">
      <c r="A44" s="447"/>
      <c r="B44" s="321" t="s">
        <v>85</v>
      </c>
      <c r="C44" s="63" t="s">
        <v>90</v>
      </c>
      <c r="D44" s="221">
        <f t="shared" si="10"/>
        <v>10</v>
      </c>
      <c r="E44" s="221" t="s">
        <v>298</v>
      </c>
      <c r="F44" s="221" t="s">
        <v>298</v>
      </c>
      <c r="G44" s="221" t="s">
        <v>298</v>
      </c>
      <c r="H44" s="221">
        <v>2</v>
      </c>
      <c r="I44" s="221" t="s">
        <v>298</v>
      </c>
      <c r="J44" s="221" t="s">
        <v>298</v>
      </c>
      <c r="K44" s="221" t="s">
        <v>298</v>
      </c>
      <c r="L44" s="221" t="s">
        <v>298</v>
      </c>
      <c r="M44" s="221" t="s">
        <v>298</v>
      </c>
      <c r="N44" s="221" t="s">
        <v>298</v>
      </c>
      <c r="O44" s="221">
        <v>8</v>
      </c>
      <c r="P44" s="221" t="s">
        <v>298</v>
      </c>
      <c r="S44" s="337"/>
      <c r="T44" s="337"/>
      <c r="U44" s="344"/>
      <c r="V44" s="437"/>
      <c r="W44" s="444"/>
      <c r="X44" s="437"/>
      <c r="Y44" s="437"/>
      <c r="Z44" s="437"/>
      <c r="AA44" s="437"/>
      <c r="AB44" s="437"/>
      <c r="AC44" s="437"/>
      <c r="AD44" s="437"/>
      <c r="AE44" s="439"/>
    </row>
    <row r="45" spans="1:31" ht="18.75" customHeight="1">
      <c r="A45" s="447"/>
      <c r="B45" s="321"/>
      <c r="C45" s="63" t="s">
        <v>91</v>
      </c>
      <c r="D45" s="221">
        <f t="shared" si="10"/>
        <v>3980</v>
      </c>
      <c r="E45" s="221" t="s">
        <v>298</v>
      </c>
      <c r="F45" s="221" t="s">
        <v>298</v>
      </c>
      <c r="G45" s="221" t="s">
        <v>298</v>
      </c>
      <c r="H45" s="221">
        <v>1120</v>
      </c>
      <c r="I45" s="221" t="s">
        <v>298</v>
      </c>
      <c r="J45" s="221" t="s">
        <v>298</v>
      </c>
      <c r="K45" s="221" t="s">
        <v>298</v>
      </c>
      <c r="L45" s="221" t="s">
        <v>298</v>
      </c>
      <c r="M45" s="221" t="s">
        <v>298</v>
      </c>
      <c r="N45" s="221" t="s">
        <v>298</v>
      </c>
      <c r="O45" s="221">
        <v>2860</v>
      </c>
      <c r="P45" s="221" t="s">
        <v>298</v>
      </c>
      <c r="S45" s="203"/>
      <c r="U45" s="184"/>
      <c r="V45" s="204"/>
      <c r="W45" s="204"/>
      <c r="X45" s="204"/>
      <c r="Y45" s="204"/>
      <c r="Z45" s="204"/>
      <c r="AA45" s="204"/>
      <c r="AB45" s="204"/>
      <c r="AC45" s="204"/>
      <c r="AD45" s="204"/>
      <c r="AE45" s="204"/>
    </row>
    <row r="46" spans="1:31" ht="18.75" customHeight="1">
      <c r="A46" s="447"/>
      <c r="B46" s="449" t="s">
        <v>86</v>
      </c>
      <c r="C46" s="63" t="s">
        <v>90</v>
      </c>
      <c r="D46" s="221">
        <f t="shared" si="10"/>
        <v>3</v>
      </c>
      <c r="E46" s="221" t="s">
        <v>298</v>
      </c>
      <c r="F46" s="221" t="s">
        <v>298</v>
      </c>
      <c r="G46" s="221">
        <v>1</v>
      </c>
      <c r="H46" s="221">
        <v>2</v>
      </c>
      <c r="I46" s="221" t="s">
        <v>298</v>
      </c>
      <c r="J46" s="221" t="s">
        <v>298</v>
      </c>
      <c r="K46" s="221" t="s">
        <v>298</v>
      </c>
      <c r="L46" s="221" t="s">
        <v>298</v>
      </c>
      <c r="M46" s="221" t="s">
        <v>298</v>
      </c>
      <c r="N46" s="221" t="s">
        <v>298</v>
      </c>
      <c r="O46" s="221" t="s">
        <v>298</v>
      </c>
      <c r="P46" s="221" t="s">
        <v>298</v>
      </c>
      <c r="S46" s="430" t="s">
        <v>224</v>
      </c>
      <c r="T46" s="445"/>
      <c r="U46" s="445"/>
      <c r="V46" s="229">
        <f>SUM(AB46:AE46)</f>
        <v>138</v>
      </c>
      <c r="W46" s="229">
        <v>6210</v>
      </c>
      <c r="X46" s="229">
        <v>1520</v>
      </c>
      <c r="Y46" s="229">
        <v>77</v>
      </c>
      <c r="Z46" s="229">
        <v>61</v>
      </c>
      <c r="AA46" s="229" t="s">
        <v>298</v>
      </c>
      <c r="AB46" s="229">
        <v>69</v>
      </c>
      <c r="AC46" s="229">
        <v>57</v>
      </c>
      <c r="AD46" s="229">
        <v>10</v>
      </c>
      <c r="AE46" s="229">
        <v>2</v>
      </c>
    </row>
    <row r="47" spans="1:31" ht="18.75" customHeight="1">
      <c r="A47" s="447"/>
      <c r="B47" s="450"/>
      <c r="C47" s="63" t="s">
        <v>91</v>
      </c>
      <c r="D47" s="221">
        <f t="shared" si="10"/>
        <v>236</v>
      </c>
      <c r="E47" s="221" t="s">
        <v>298</v>
      </c>
      <c r="F47" s="221" t="s">
        <v>298</v>
      </c>
      <c r="G47" s="221">
        <v>80</v>
      </c>
      <c r="H47" s="221">
        <v>156</v>
      </c>
      <c r="I47" s="221" t="s">
        <v>298</v>
      </c>
      <c r="J47" s="221" t="s">
        <v>298</v>
      </c>
      <c r="K47" s="221" t="s">
        <v>298</v>
      </c>
      <c r="L47" s="221" t="s">
        <v>298</v>
      </c>
      <c r="M47" s="221" t="s">
        <v>298</v>
      </c>
      <c r="N47" s="221" t="s">
        <v>298</v>
      </c>
      <c r="O47" s="221" t="s">
        <v>298</v>
      </c>
      <c r="P47" s="221" t="s">
        <v>298</v>
      </c>
      <c r="S47" s="407" t="s">
        <v>226</v>
      </c>
      <c r="T47" s="434"/>
      <c r="U47" s="434"/>
      <c r="V47" s="229">
        <f>SUM(AB47:AE47)</f>
        <v>75</v>
      </c>
      <c r="W47" s="229">
        <v>1992</v>
      </c>
      <c r="X47" s="229">
        <v>561</v>
      </c>
      <c r="Y47" s="229">
        <v>31</v>
      </c>
      <c r="Z47" s="229">
        <v>41</v>
      </c>
      <c r="AA47" s="229">
        <v>3</v>
      </c>
      <c r="AB47" s="229">
        <v>51</v>
      </c>
      <c r="AC47" s="229">
        <v>18</v>
      </c>
      <c r="AD47" s="229">
        <v>6</v>
      </c>
      <c r="AE47" s="229" t="s">
        <v>298</v>
      </c>
    </row>
    <row r="48" spans="1:31" ht="18.75" customHeight="1">
      <c r="A48" s="447"/>
      <c r="B48" s="449" t="s">
        <v>87</v>
      </c>
      <c r="C48" s="63" t="s">
        <v>90</v>
      </c>
      <c r="D48" s="221">
        <f t="shared" si="10"/>
        <v>1</v>
      </c>
      <c r="E48" s="221" t="s">
        <v>298</v>
      </c>
      <c r="F48" s="221" t="s">
        <v>298</v>
      </c>
      <c r="G48" s="221">
        <v>1</v>
      </c>
      <c r="H48" s="221" t="s">
        <v>298</v>
      </c>
      <c r="I48" s="221" t="s">
        <v>298</v>
      </c>
      <c r="J48" s="221" t="s">
        <v>298</v>
      </c>
      <c r="K48" s="221" t="s">
        <v>298</v>
      </c>
      <c r="L48" s="221" t="s">
        <v>298</v>
      </c>
      <c r="M48" s="221" t="s">
        <v>298</v>
      </c>
      <c r="N48" s="221" t="s">
        <v>298</v>
      </c>
      <c r="O48" s="221" t="s">
        <v>298</v>
      </c>
      <c r="P48" s="221" t="s">
        <v>298</v>
      </c>
      <c r="S48" s="407" t="s">
        <v>213</v>
      </c>
      <c r="T48" s="434"/>
      <c r="U48" s="434"/>
      <c r="V48" s="229">
        <f>SUM(AB48:AE48)</f>
        <v>373</v>
      </c>
      <c r="W48" s="229">
        <v>41154</v>
      </c>
      <c r="X48" s="229">
        <v>4220</v>
      </c>
      <c r="Y48" s="229">
        <v>285</v>
      </c>
      <c r="Z48" s="229">
        <v>78</v>
      </c>
      <c r="AA48" s="229">
        <v>10</v>
      </c>
      <c r="AB48" s="229">
        <v>138</v>
      </c>
      <c r="AC48" s="229">
        <v>145</v>
      </c>
      <c r="AD48" s="229">
        <v>73</v>
      </c>
      <c r="AE48" s="229">
        <v>17</v>
      </c>
    </row>
    <row r="49" spans="1:31" ht="18.75" customHeight="1">
      <c r="A49" s="447"/>
      <c r="B49" s="450"/>
      <c r="C49" s="63" t="s">
        <v>91</v>
      </c>
      <c r="D49" s="221">
        <f t="shared" si="10"/>
        <v>7</v>
      </c>
      <c r="E49" s="221" t="s">
        <v>298</v>
      </c>
      <c r="F49" s="221" t="s">
        <v>298</v>
      </c>
      <c r="G49" s="221">
        <v>7</v>
      </c>
      <c r="H49" s="221" t="s">
        <v>298</v>
      </c>
      <c r="I49" s="221" t="s">
        <v>298</v>
      </c>
      <c r="J49" s="221" t="s">
        <v>298</v>
      </c>
      <c r="K49" s="221" t="s">
        <v>298</v>
      </c>
      <c r="L49" s="221" t="s">
        <v>298</v>
      </c>
      <c r="M49" s="221" t="s">
        <v>298</v>
      </c>
      <c r="N49" s="221" t="s">
        <v>298</v>
      </c>
      <c r="O49" s="221" t="s">
        <v>298</v>
      </c>
      <c r="P49" s="221" t="s">
        <v>298</v>
      </c>
      <c r="S49" s="407" t="s">
        <v>206</v>
      </c>
      <c r="T49" s="434"/>
      <c r="U49" s="434"/>
      <c r="V49" s="229">
        <f>SUM(AB49:AE49)</f>
        <v>307</v>
      </c>
      <c r="W49" s="229">
        <v>31567</v>
      </c>
      <c r="X49" s="229">
        <v>4981</v>
      </c>
      <c r="Y49" s="229">
        <v>233</v>
      </c>
      <c r="Z49" s="229">
        <v>71</v>
      </c>
      <c r="AA49" s="229">
        <v>3</v>
      </c>
      <c r="AB49" s="229">
        <v>77</v>
      </c>
      <c r="AC49" s="229">
        <v>154</v>
      </c>
      <c r="AD49" s="229">
        <v>65</v>
      </c>
      <c r="AE49" s="229">
        <v>11</v>
      </c>
    </row>
    <row r="50" spans="1:31" ht="18.75" customHeight="1">
      <c r="A50" s="447"/>
      <c r="B50" s="321" t="s">
        <v>88</v>
      </c>
      <c r="C50" s="63" t="s">
        <v>90</v>
      </c>
      <c r="D50" s="221">
        <f t="shared" si="10"/>
        <v>26</v>
      </c>
      <c r="E50" s="221" t="s">
        <v>298</v>
      </c>
      <c r="F50" s="221" t="s">
        <v>298</v>
      </c>
      <c r="G50" s="221">
        <v>6</v>
      </c>
      <c r="H50" s="221">
        <v>14</v>
      </c>
      <c r="I50" s="221">
        <v>4</v>
      </c>
      <c r="J50" s="221">
        <v>1</v>
      </c>
      <c r="K50" s="221" t="s">
        <v>298</v>
      </c>
      <c r="L50" s="221" t="s">
        <v>298</v>
      </c>
      <c r="M50" s="221" t="s">
        <v>298</v>
      </c>
      <c r="N50" s="221" t="s">
        <v>298</v>
      </c>
      <c r="O50" s="221" t="s">
        <v>298</v>
      </c>
      <c r="P50" s="221">
        <v>1</v>
      </c>
      <c r="S50" s="409" t="s">
        <v>332</v>
      </c>
      <c r="T50" s="433"/>
      <c r="U50" s="433"/>
      <c r="V50" s="230">
        <f aca="true" t="shared" si="11" ref="V50:AD50">SUM(V52:V55,V57:V60,V62:V65)</f>
        <v>155</v>
      </c>
      <c r="W50" s="230">
        <f t="shared" si="11"/>
        <v>6863</v>
      </c>
      <c r="X50" s="230">
        <f t="shared" si="11"/>
        <v>1463</v>
      </c>
      <c r="Y50" s="230">
        <f t="shared" si="11"/>
        <v>96</v>
      </c>
      <c r="Z50" s="230">
        <f t="shared" si="11"/>
        <v>59</v>
      </c>
      <c r="AA50" s="230" t="s">
        <v>298</v>
      </c>
      <c r="AB50" s="230">
        <f t="shared" si="11"/>
        <v>89</v>
      </c>
      <c r="AC50" s="230">
        <f t="shared" si="11"/>
        <v>52</v>
      </c>
      <c r="AD50" s="230">
        <f t="shared" si="11"/>
        <v>12</v>
      </c>
      <c r="AE50" s="230">
        <f>SUM(AE52:AE55,AE57:AE60,AE62:AE65)</f>
        <v>2</v>
      </c>
    </row>
    <row r="51" spans="1:31" ht="18.75" customHeight="1">
      <c r="A51" s="448"/>
      <c r="B51" s="450"/>
      <c r="C51" s="63" t="s">
        <v>91</v>
      </c>
      <c r="D51" s="221">
        <f t="shared" si="10"/>
        <v>2327</v>
      </c>
      <c r="E51" s="221" t="s">
        <v>298</v>
      </c>
      <c r="F51" s="221" t="s">
        <v>298</v>
      </c>
      <c r="G51" s="221">
        <v>351</v>
      </c>
      <c r="H51" s="221">
        <v>841</v>
      </c>
      <c r="I51" s="221">
        <v>930</v>
      </c>
      <c r="J51" s="221" t="s">
        <v>298</v>
      </c>
      <c r="K51" s="221" t="s">
        <v>298</v>
      </c>
      <c r="L51" s="221" t="s">
        <v>298</v>
      </c>
      <c r="M51" s="221" t="s">
        <v>298</v>
      </c>
      <c r="N51" s="221" t="s">
        <v>298</v>
      </c>
      <c r="O51" s="221" t="s">
        <v>298</v>
      </c>
      <c r="P51" s="221">
        <v>205</v>
      </c>
      <c r="S51" s="90"/>
      <c r="U51" s="111"/>
      <c r="V51" s="186"/>
      <c r="W51" s="186"/>
      <c r="X51" s="186"/>
      <c r="Y51" s="186"/>
      <c r="Z51" s="186"/>
      <c r="AA51" s="186"/>
      <c r="AB51" s="186"/>
      <c r="AC51" s="186"/>
      <c r="AD51" s="186"/>
      <c r="AE51" s="186"/>
    </row>
    <row r="52" spans="1:31" ht="18.75" customHeight="1">
      <c r="A52" s="360" t="s">
        <v>357</v>
      </c>
      <c r="B52" s="417"/>
      <c r="C52" s="63" t="s">
        <v>90</v>
      </c>
      <c r="D52" s="221">
        <f t="shared" si="10"/>
        <v>6</v>
      </c>
      <c r="E52" s="221" t="s">
        <v>298</v>
      </c>
      <c r="F52" s="221" t="s">
        <v>298</v>
      </c>
      <c r="G52" s="221">
        <v>2</v>
      </c>
      <c r="H52" s="221">
        <v>3</v>
      </c>
      <c r="I52" s="221">
        <v>1</v>
      </c>
      <c r="J52" s="221" t="s">
        <v>298</v>
      </c>
      <c r="K52" s="221" t="s">
        <v>298</v>
      </c>
      <c r="L52" s="221" t="s">
        <v>298</v>
      </c>
      <c r="M52" s="221" t="s">
        <v>298</v>
      </c>
      <c r="N52" s="221" t="s">
        <v>298</v>
      </c>
      <c r="O52" s="221" t="s">
        <v>298</v>
      </c>
      <c r="P52" s="221" t="s">
        <v>298</v>
      </c>
      <c r="S52" s="400" t="s">
        <v>230</v>
      </c>
      <c r="T52" s="400"/>
      <c r="U52" s="401"/>
      <c r="V52" s="229">
        <f>SUM(AB52:AE52)</f>
        <v>29</v>
      </c>
      <c r="W52" s="229">
        <v>699</v>
      </c>
      <c r="X52" s="229">
        <v>147</v>
      </c>
      <c r="Y52" s="229">
        <v>20</v>
      </c>
      <c r="Z52" s="229">
        <v>9</v>
      </c>
      <c r="AA52" s="229" t="s">
        <v>298</v>
      </c>
      <c r="AB52" s="229">
        <v>19</v>
      </c>
      <c r="AC52" s="229">
        <v>8</v>
      </c>
      <c r="AD52" s="229">
        <v>2</v>
      </c>
      <c r="AE52" s="229" t="s">
        <v>298</v>
      </c>
    </row>
    <row r="53" spans="1:31" ht="18.75" customHeight="1">
      <c r="A53" s="360"/>
      <c r="B53" s="417"/>
      <c r="C53" s="63" t="s">
        <v>91</v>
      </c>
      <c r="D53" s="221">
        <f t="shared" si="10"/>
        <v>62</v>
      </c>
      <c r="E53" s="221" t="s">
        <v>298</v>
      </c>
      <c r="F53" s="221" t="s">
        <v>298</v>
      </c>
      <c r="G53" s="221">
        <v>40</v>
      </c>
      <c r="H53" s="221">
        <v>22</v>
      </c>
      <c r="I53" s="221" t="s">
        <v>298</v>
      </c>
      <c r="J53" s="221" t="s">
        <v>298</v>
      </c>
      <c r="K53" s="221" t="s">
        <v>298</v>
      </c>
      <c r="L53" s="221" t="s">
        <v>298</v>
      </c>
      <c r="M53" s="221" t="s">
        <v>298</v>
      </c>
      <c r="N53" s="221" t="s">
        <v>298</v>
      </c>
      <c r="O53" s="221" t="s">
        <v>298</v>
      </c>
      <c r="P53" s="221" t="s">
        <v>298</v>
      </c>
      <c r="S53" s="427" t="s">
        <v>184</v>
      </c>
      <c r="T53" s="427"/>
      <c r="U53" s="428"/>
      <c r="V53" s="229">
        <f>SUM(AB53:AE53)</f>
        <v>20</v>
      </c>
      <c r="W53" s="229">
        <v>573</v>
      </c>
      <c r="X53" s="229">
        <v>171</v>
      </c>
      <c r="Y53" s="229">
        <v>17</v>
      </c>
      <c r="Z53" s="229">
        <v>3</v>
      </c>
      <c r="AA53" s="229" t="s">
        <v>298</v>
      </c>
      <c r="AB53" s="229">
        <v>10</v>
      </c>
      <c r="AC53" s="229">
        <v>9</v>
      </c>
      <c r="AD53" s="229">
        <v>1</v>
      </c>
      <c r="AE53" s="229" t="s">
        <v>298</v>
      </c>
    </row>
    <row r="54" spans="1:31" ht="18.75" customHeight="1">
      <c r="A54" s="360" t="s">
        <v>306</v>
      </c>
      <c r="B54" s="417"/>
      <c r="C54" s="63" t="s">
        <v>90</v>
      </c>
      <c r="D54" s="221" t="s">
        <v>298</v>
      </c>
      <c r="E54" s="221" t="s">
        <v>298</v>
      </c>
      <c r="F54" s="221" t="s">
        <v>298</v>
      </c>
      <c r="G54" s="221" t="s">
        <v>298</v>
      </c>
      <c r="H54" s="221" t="s">
        <v>298</v>
      </c>
      <c r="I54" s="221" t="s">
        <v>298</v>
      </c>
      <c r="J54" s="221" t="s">
        <v>298</v>
      </c>
      <c r="K54" s="221" t="s">
        <v>298</v>
      </c>
      <c r="L54" s="221" t="s">
        <v>298</v>
      </c>
      <c r="M54" s="221" t="s">
        <v>298</v>
      </c>
      <c r="N54" s="221" t="s">
        <v>298</v>
      </c>
      <c r="O54" s="221" t="s">
        <v>298</v>
      </c>
      <c r="P54" s="221" t="s">
        <v>298</v>
      </c>
      <c r="S54" s="427" t="s">
        <v>185</v>
      </c>
      <c r="T54" s="427"/>
      <c r="U54" s="428"/>
      <c r="V54" s="229">
        <f>SUM(AB54:AE54)</f>
        <v>17</v>
      </c>
      <c r="W54" s="229">
        <v>1059</v>
      </c>
      <c r="X54" s="229">
        <v>311</v>
      </c>
      <c r="Y54" s="229">
        <v>11</v>
      </c>
      <c r="Z54" s="229">
        <v>6</v>
      </c>
      <c r="AA54" s="229" t="s">
        <v>298</v>
      </c>
      <c r="AB54" s="229">
        <v>7</v>
      </c>
      <c r="AC54" s="229">
        <v>7</v>
      </c>
      <c r="AD54" s="229">
        <v>3</v>
      </c>
      <c r="AE54" s="229" t="s">
        <v>298</v>
      </c>
    </row>
    <row r="55" spans="1:31" ht="18.75" customHeight="1">
      <c r="A55" s="360"/>
      <c r="B55" s="417"/>
      <c r="C55" s="63" t="s">
        <v>91</v>
      </c>
      <c r="D55" s="221" t="s">
        <v>298</v>
      </c>
      <c r="E55" s="221" t="s">
        <v>298</v>
      </c>
      <c r="F55" s="221" t="s">
        <v>298</v>
      </c>
      <c r="G55" s="221" t="s">
        <v>298</v>
      </c>
      <c r="H55" s="221" t="s">
        <v>298</v>
      </c>
      <c r="I55" s="221" t="s">
        <v>298</v>
      </c>
      <c r="J55" s="221" t="s">
        <v>298</v>
      </c>
      <c r="K55" s="221" t="s">
        <v>298</v>
      </c>
      <c r="L55" s="221" t="s">
        <v>298</v>
      </c>
      <c r="M55" s="221" t="s">
        <v>298</v>
      </c>
      <c r="N55" s="221" t="s">
        <v>298</v>
      </c>
      <c r="O55" s="221" t="s">
        <v>298</v>
      </c>
      <c r="P55" s="221" t="s">
        <v>298</v>
      </c>
      <c r="S55" s="427" t="s">
        <v>208</v>
      </c>
      <c r="T55" s="427"/>
      <c r="U55" s="428"/>
      <c r="V55" s="229">
        <f>SUM(AB55:AE55)</f>
        <v>15</v>
      </c>
      <c r="W55" s="229">
        <v>292</v>
      </c>
      <c r="X55" s="229">
        <v>102</v>
      </c>
      <c r="Y55" s="229">
        <v>6</v>
      </c>
      <c r="Z55" s="229">
        <v>9</v>
      </c>
      <c r="AA55" s="229" t="s">
        <v>298</v>
      </c>
      <c r="AB55" s="229">
        <v>10</v>
      </c>
      <c r="AC55" s="229">
        <v>5</v>
      </c>
      <c r="AD55" s="229" t="s">
        <v>298</v>
      </c>
      <c r="AE55" s="229" t="s">
        <v>298</v>
      </c>
    </row>
    <row r="56" spans="1:31" ht="18.75" customHeight="1">
      <c r="A56" s="360" t="s">
        <v>157</v>
      </c>
      <c r="B56" s="417"/>
      <c r="C56" s="63" t="s">
        <v>90</v>
      </c>
      <c r="D56" s="221">
        <f t="shared" si="10"/>
        <v>36</v>
      </c>
      <c r="E56" s="221" t="s">
        <v>298</v>
      </c>
      <c r="F56" s="221" t="s">
        <v>298</v>
      </c>
      <c r="G56" s="221">
        <v>7</v>
      </c>
      <c r="H56" s="221">
        <v>19</v>
      </c>
      <c r="I56" s="221">
        <v>3</v>
      </c>
      <c r="J56" s="221">
        <v>3</v>
      </c>
      <c r="K56" s="221">
        <v>1</v>
      </c>
      <c r="L56" s="221">
        <v>1</v>
      </c>
      <c r="M56" s="221" t="s">
        <v>298</v>
      </c>
      <c r="N56" s="221" t="s">
        <v>298</v>
      </c>
      <c r="O56" s="221">
        <v>2</v>
      </c>
      <c r="P56" s="221" t="s">
        <v>298</v>
      </c>
      <c r="S56" s="431"/>
      <c r="T56" s="431"/>
      <c r="U56" s="432"/>
      <c r="V56" s="229"/>
      <c r="W56" s="229"/>
      <c r="X56" s="229"/>
      <c r="Y56" s="229"/>
      <c r="Z56" s="229"/>
      <c r="AA56" s="229"/>
      <c r="AB56" s="229"/>
      <c r="AC56" s="229"/>
      <c r="AD56" s="229"/>
      <c r="AE56" s="229"/>
    </row>
    <row r="57" spans="1:31" ht="18.75" customHeight="1">
      <c r="A57" s="360"/>
      <c r="B57" s="417"/>
      <c r="C57" s="63" t="s">
        <v>91</v>
      </c>
      <c r="D57" s="221">
        <f t="shared" si="10"/>
        <v>6194</v>
      </c>
      <c r="E57" s="221" t="s">
        <v>298</v>
      </c>
      <c r="F57" s="221" t="s">
        <v>298</v>
      </c>
      <c r="G57" s="221">
        <v>2540</v>
      </c>
      <c r="H57" s="221">
        <v>3443</v>
      </c>
      <c r="I57" s="221" t="s">
        <v>298</v>
      </c>
      <c r="J57" s="221">
        <v>146</v>
      </c>
      <c r="K57" s="221" t="s">
        <v>298</v>
      </c>
      <c r="L57" s="221" t="s">
        <v>298</v>
      </c>
      <c r="M57" s="221" t="s">
        <v>298</v>
      </c>
      <c r="N57" s="221" t="s">
        <v>298</v>
      </c>
      <c r="O57" s="221">
        <v>65</v>
      </c>
      <c r="P57" s="221" t="s">
        <v>298</v>
      </c>
      <c r="S57" s="427" t="s">
        <v>176</v>
      </c>
      <c r="T57" s="427"/>
      <c r="U57" s="428"/>
      <c r="V57" s="229">
        <f>SUM(AB57:AE57)</f>
        <v>13</v>
      </c>
      <c r="W57" s="229">
        <v>359</v>
      </c>
      <c r="X57" s="229">
        <v>114</v>
      </c>
      <c r="Y57" s="229">
        <v>7</v>
      </c>
      <c r="Z57" s="229">
        <v>6</v>
      </c>
      <c r="AA57" s="229" t="s">
        <v>298</v>
      </c>
      <c r="AB57" s="229">
        <v>8</v>
      </c>
      <c r="AC57" s="229">
        <v>4</v>
      </c>
      <c r="AD57" s="229">
        <v>1</v>
      </c>
      <c r="AE57" s="229" t="s">
        <v>298</v>
      </c>
    </row>
    <row r="58" spans="1:31" ht="18.75" customHeight="1">
      <c r="A58" s="360" t="s">
        <v>89</v>
      </c>
      <c r="B58" s="417"/>
      <c r="C58" s="63" t="s">
        <v>90</v>
      </c>
      <c r="D58" s="221">
        <f t="shared" si="10"/>
        <v>2</v>
      </c>
      <c r="E58" s="221" t="s">
        <v>298</v>
      </c>
      <c r="F58" s="221" t="s">
        <v>298</v>
      </c>
      <c r="G58" s="221">
        <v>1</v>
      </c>
      <c r="H58" s="221">
        <v>1</v>
      </c>
      <c r="I58" s="221" t="s">
        <v>298</v>
      </c>
      <c r="J58" s="221" t="s">
        <v>298</v>
      </c>
      <c r="K58" s="221" t="s">
        <v>298</v>
      </c>
      <c r="L58" s="221" t="s">
        <v>298</v>
      </c>
      <c r="M58" s="221" t="s">
        <v>298</v>
      </c>
      <c r="N58" s="221" t="s">
        <v>298</v>
      </c>
      <c r="O58" s="221" t="s">
        <v>298</v>
      </c>
      <c r="P58" s="221" t="s">
        <v>298</v>
      </c>
      <c r="S58" s="427" t="s">
        <v>177</v>
      </c>
      <c r="T58" s="427"/>
      <c r="U58" s="428"/>
      <c r="V58" s="229">
        <f>SUM(AB58:AE58)</f>
        <v>8</v>
      </c>
      <c r="W58" s="229">
        <v>45</v>
      </c>
      <c r="X58" s="229">
        <v>37</v>
      </c>
      <c r="Y58" s="229">
        <v>3</v>
      </c>
      <c r="Z58" s="229">
        <v>5</v>
      </c>
      <c r="AA58" s="229" t="s">
        <v>298</v>
      </c>
      <c r="AB58" s="229">
        <v>8</v>
      </c>
      <c r="AC58" s="229" t="s">
        <v>298</v>
      </c>
      <c r="AD58" s="229" t="s">
        <v>298</v>
      </c>
      <c r="AE58" s="229" t="s">
        <v>298</v>
      </c>
    </row>
    <row r="59" spans="1:31" ht="18.75" customHeight="1">
      <c r="A59" s="360"/>
      <c r="B59" s="417"/>
      <c r="C59" s="63" t="s">
        <v>91</v>
      </c>
      <c r="D59" s="221">
        <f t="shared" si="10"/>
        <v>35</v>
      </c>
      <c r="E59" s="221" t="s">
        <v>298</v>
      </c>
      <c r="F59" s="221" t="s">
        <v>298</v>
      </c>
      <c r="G59" s="221">
        <v>35</v>
      </c>
      <c r="H59" s="221" t="s">
        <v>298</v>
      </c>
      <c r="I59" s="221" t="s">
        <v>298</v>
      </c>
      <c r="J59" s="221" t="s">
        <v>298</v>
      </c>
      <c r="K59" s="221" t="s">
        <v>298</v>
      </c>
      <c r="L59" s="221" t="s">
        <v>298</v>
      </c>
      <c r="M59" s="221" t="s">
        <v>298</v>
      </c>
      <c r="N59" s="221" t="s">
        <v>298</v>
      </c>
      <c r="O59" s="221" t="s">
        <v>298</v>
      </c>
      <c r="P59" s="221" t="s">
        <v>298</v>
      </c>
      <c r="S59" s="427" t="s">
        <v>178</v>
      </c>
      <c r="T59" s="427"/>
      <c r="U59" s="428"/>
      <c r="V59" s="229">
        <f>SUM(AB59:AE59)</f>
        <v>8</v>
      </c>
      <c r="W59" s="229">
        <v>374</v>
      </c>
      <c r="X59" s="229">
        <v>90</v>
      </c>
      <c r="Y59" s="229">
        <v>4</v>
      </c>
      <c r="Z59" s="229">
        <v>4</v>
      </c>
      <c r="AA59" s="229" t="s">
        <v>298</v>
      </c>
      <c r="AB59" s="229">
        <v>3</v>
      </c>
      <c r="AC59" s="229">
        <v>3</v>
      </c>
      <c r="AD59" s="229">
        <v>2</v>
      </c>
      <c r="AE59" s="229" t="s">
        <v>298</v>
      </c>
    </row>
    <row r="60" spans="1:31" ht="18.75" customHeight="1">
      <c r="A60" s="360" t="s">
        <v>95</v>
      </c>
      <c r="B60" s="417"/>
      <c r="C60" s="63" t="s">
        <v>90</v>
      </c>
      <c r="D60" s="221">
        <f t="shared" si="10"/>
        <v>42</v>
      </c>
      <c r="E60" s="221" t="s">
        <v>298</v>
      </c>
      <c r="F60" s="221" t="s">
        <v>298</v>
      </c>
      <c r="G60" s="221">
        <v>18</v>
      </c>
      <c r="H60" s="221">
        <v>20</v>
      </c>
      <c r="I60" s="221">
        <v>2</v>
      </c>
      <c r="J60" s="221" t="s">
        <v>298</v>
      </c>
      <c r="K60" s="221">
        <v>1</v>
      </c>
      <c r="L60" s="221" t="s">
        <v>298</v>
      </c>
      <c r="M60" s="221" t="s">
        <v>298</v>
      </c>
      <c r="N60" s="221" t="s">
        <v>298</v>
      </c>
      <c r="O60" s="221">
        <v>1</v>
      </c>
      <c r="P60" s="221" t="s">
        <v>298</v>
      </c>
      <c r="S60" s="427" t="s">
        <v>179</v>
      </c>
      <c r="T60" s="427"/>
      <c r="U60" s="428"/>
      <c r="V60" s="229">
        <f>SUM(AB60:AE60)</f>
        <v>6</v>
      </c>
      <c r="W60" s="229">
        <v>69</v>
      </c>
      <c r="X60" s="229">
        <v>21</v>
      </c>
      <c r="Y60" s="229">
        <v>4</v>
      </c>
      <c r="Z60" s="229">
        <v>2</v>
      </c>
      <c r="AA60" s="229" t="s">
        <v>298</v>
      </c>
      <c r="AB60" s="229">
        <v>4</v>
      </c>
      <c r="AC60" s="229">
        <v>2</v>
      </c>
      <c r="AD60" s="229" t="s">
        <v>298</v>
      </c>
      <c r="AE60" s="229" t="s">
        <v>298</v>
      </c>
    </row>
    <row r="61" spans="1:31" ht="18.75" customHeight="1">
      <c r="A61" s="360"/>
      <c r="B61" s="417"/>
      <c r="C61" s="63" t="s">
        <v>91</v>
      </c>
      <c r="D61" s="221">
        <f t="shared" si="10"/>
        <v>1049</v>
      </c>
      <c r="E61" s="221" t="s">
        <v>298</v>
      </c>
      <c r="F61" s="221" t="s">
        <v>298</v>
      </c>
      <c r="G61" s="221">
        <v>880</v>
      </c>
      <c r="H61" s="221">
        <v>85</v>
      </c>
      <c r="I61" s="221">
        <v>59</v>
      </c>
      <c r="J61" s="221" t="s">
        <v>298</v>
      </c>
      <c r="K61" s="221" t="s">
        <v>298</v>
      </c>
      <c r="L61" s="221" t="s">
        <v>298</v>
      </c>
      <c r="M61" s="221" t="s">
        <v>298</v>
      </c>
      <c r="N61" s="221" t="s">
        <v>298</v>
      </c>
      <c r="O61" s="221">
        <v>25</v>
      </c>
      <c r="P61" s="221" t="s">
        <v>298</v>
      </c>
      <c r="S61" s="431"/>
      <c r="T61" s="431"/>
      <c r="U61" s="432"/>
      <c r="V61" s="229"/>
      <c r="W61" s="229"/>
      <c r="X61" s="229"/>
      <c r="Y61" s="229"/>
      <c r="Z61" s="229"/>
      <c r="AA61" s="229"/>
      <c r="AB61" s="229"/>
      <c r="AC61" s="229"/>
      <c r="AD61" s="229"/>
      <c r="AE61" s="229"/>
    </row>
    <row r="62" spans="1:31" ht="18.75" customHeight="1">
      <c r="A62" s="360" t="s">
        <v>96</v>
      </c>
      <c r="B62" s="417"/>
      <c r="C62" s="63" t="s">
        <v>90</v>
      </c>
      <c r="D62" s="221">
        <f t="shared" si="10"/>
        <v>42</v>
      </c>
      <c r="E62" s="221">
        <v>1</v>
      </c>
      <c r="F62" s="221" t="s">
        <v>298</v>
      </c>
      <c r="G62" s="221">
        <v>19</v>
      </c>
      <c r="H62" s="221">
        <v>20</v>
      </c>
      <c r="I62" s="221" t="s">
        <v>298</v>
      </c>
      <c r="J62" s="221" t="s">
        <v>298</v>
      </c>
      <c r="K62" s="221" t="s">
        <v>298</v>
      </c>
      <c r="L62" s="221" t="s">
        <v>298</v>
      </c>
      <c r="M62" s="221" t="s">
        <v>298</v>
      </c>
      <c r="N62" s="221" t="s">
        <v>298</v>
      </c>
      <c r="O62" s="221">
        <v>2</v>
      </c>
      <c r="P62" s="221" t="s">
        <v>298</v>
      </c>
      <c r="S62" s="427" t="s">
        <v>180</v>
      </c>
      <c r="T62" s="427"/>
      <c r="U62" s="428"/>
      <c r="V62" s="229">
        <f>SUM(AB62:AE62)</f>
        <v>11</v>
      </c>
      <c r="W62" s="229">
        <v>208</v>
      </c>
      <c r="X62" s="229">
        <v>70</v>
      </c>
      <c r="Y62" s="229">
        <v>6</v>
      </c>
      <c r="Z62" s="229">
        <v>5</v>
      </c>
      <c r="AA62" s="229" t="s">
        <v>298</v>
      </c>
      <c r="AB62" s="229">
        <v>8</v>
      </c>
      <c r="AC62" s="229">
        <v>3</v>
      </c>
      <c r="AD62" s="229" t="s">
        <v>298</v>
      </c>
      <c r="AE62" s="229" t="s">
        <v>298</v>
      </c>
    </row>
    <row r="63" spans="1:31" ht="18.75" customHeight="1">
      <c r="A63" s="360"/>
      <c r="B63" s="417"/>
      <c r="C63" s="63" t="s">
        <v>91</v>
      </c>
      <c r="D63" s="221">
        <f t="shared" si="10"/>
        <v>16698</v>
      </c>
      <c r="E63" s="221">
        <v>1500</v>
      </c>
      <c r="F63" s="221" t="s">
        <v>298</v>
      </c>
      <c r="G63" s="221">
        <v>9154</v>
      </c>
      <c r="H63" s="221">
        <v>5734</v>
      </c>
      <c r="I63" s="221" t="s">
        <v>298</v>
      </c>
      <c r="J63" s="221" t="s">
        <v>298</v>
      </c>
      <c r="K63" s="221" t="s">
        <v>298</v>
      </c>
      <c r="L63" s="221" t="s">
        <v>298</v>
      </c>
      <c r="M63" s="221" t="s">
        <v>298</v>
      </c>
      <c r="N63" s="221" t="s">
        <v>298</v>
      </c>
      <c r="O63" s="221">
        <v>310</v>
      </c>
      <c r="P63" s="221" t="s">
        <v>298</v>
      </c>
      <c r="S63" s="427" t="s">
        <v>181</v>
      </c>
      <c r="T63" s="427"/>
      <c r="U63" s="428"/>
      <c r="V63" s="229">
        <f>SUM(AB63:AE63)</f>
        <v>7</v>
      </c>
      <c r="W63" s="229">
        <v>2666</v>
      </c>
      <c r="X63" s="229">
        <v>210</v>
      </c>
      <c r="Y63" s="229">
        <v>5</v>
      </c>
      <c r="Z63" s="229">
        <v>2</v>
      </c>
      <c r="AA63" s="229" t="s">
        <v>298</v>
      </c>
      <c r="AB63" s="229">
        <v>1</v>
      </c>
      <c r="AC63" s="229">
        <v>2</v>
      </c>
      <c r="AD63" s="229">
        <v>2</v>
      </c>
      <c r="AE63" s="229">
        <v>2</v>
      </c>
    </row>
    <row r="64" spans="1:31" ht="18.75" customHeight="1">
      <c r="A64" s="446" t="s">
        <v>88</v>
      </c>
      <c r="B64" s="321"/>
      <c r="C64" s="63" t="s">
        <v>90</v>
      </c>
      <c r="D64" s="221" t="s">
        <v>298</v>
      </c>
      <c r="E64" s="221" t="s">
        <v>358</v>
      </c>
      <c r="F64" s="221" t="s">
        <v>298</v>
      </c>
      <c r="G64" s="221" t="s">
        <v>298</v>
      </c>
      <c r="H64" s="221" t="s">
        <v>298</v>
      </c>
      <c r="I64" s="221" t="s">
        <v>298</v>
      </c>
      <c r="J64" s="221" t="s">
        <v>298</v>
      </c>
      <c r="K64" s="221" t="s">
        <v>298</v>
      </c>
      <c r="L64" s="221" t="s">
        <v>298</v>
      </c>
      <c r="M64" s="221" t="s">
        <v>298</v>
      </c>
      <c r="N64" s="221" t="s">
        <v>298</v>
      </c>
      <c r="O64" s="221" t="s">
        <v>298</v>
      </c>
      <c r="P64" s="221" t="s">
        <v>298</v>
      </c>
      <c r="S64" s="427" t="s">
        <v>182</v>
      </c>
      <c r="T64" s="427"/>
      <c r="U64" s="428"/>
      <c r="V64" s="229">
        <f>SUM(AB64:AE64)</f>
        <v>11</v>
      </c>
      <c r="W64" s="229">
        <v>249</v>
      </c>
      <c r="X64" s="229">
        <v>66</v>
      </c>
      <c r="Y64" s="229">
        <v>8</v>
      </c>
      <c r="Z64" s="229">
        <v>3</v>
      </c>
      <c r="AA64" s="229" t="s">
        <v>298</v>
      </c>
      <c r="AB64" s="229">
        <v>7</v>
      </c>
      <c r="AC64" s="229">
        <v>3</v>
      </c>
      <c r="AD64" s="229">
        <v>1</v>
      </c>
      <c r="AE64" s="229" t="s">
        <v>298</v>
      </c>
    </row>
    <row r="65" spans="1:31" ht="18.75" customHeight="1">
      <c r="A65" s="322"/>
      <c r="B65" s="323"/>
      <c r="C65" s="64" t="s">
        <v>91</v>
      </c>
      <c r="D65" s="223" t="s">
        <v>298</v>
      </c>
      <c r="E65" s="222" t="s">
        <v>298</v>
      </c>
      <c r="F65" s="222" t="s">
        <v>298</v>
      </c>
      <c r="G65" s="222" t="s">
        <v>298</v>
      </c>
      <c r="H65" s="222" t="s">
        <v>298</v>
      </c>
      <c r="I65" s="222" t="s">
        <v>298</v>
      </c>
      <c r="J65" s="222" t="s">
        <v>298</v>
      </c>
      <c r="K65" s="222" t="s">
        <v>298</v>
      </c>
      <c r="L65" s="222" t="s">
        <v>298</v>
      </c>
      <c r="M65" s="222" t="s">
        <v>298</v>
      </c>
      <c r="N65" s="222" t="s">
        <v>298</v>
      </c>
      <c r="O65" s="222" t="s">
        <v>298</v>
      </c>
      <c r="P65" s="222" t="s">
        <v>298</v>
      </c>
      <c r="S65" s="427" t="s">
        <v>183</v>
      </c>
      <c r="T65" s="427"/>
      <c r="U65" s="428"/>
      <c r="V65" s="229">
        <f>SUM(AB65:AE65)</f>
        <v>10</v>
      </c>
      <c r="W65" s="229">
        <v>270</v>
      </c>
      <c r="X65" s="229">
        <v>124</v>
      </c>
      <c r="Y65" s="229">
        <v>5</v>
      </c>
      <c r="Z65" s="229">
        <v>5</v>
      </c>
      <c r="AA65" s="229" t="s">
        <v>298</v>
      </c>
      <c r="AB65" s="229">
        <v>4</v>
      </c>
      <c r="AC65" s="229">
        <v>6</v>
      </c>
      <c r="AD65" s="229" t="s">
        <v>298</v>
      </c>
      <c r="AE65" s="229" t="s">
        <v>298</v>
      </c>
    </row>
    <row r="66" spans="1:31" ht="18.75" customHeight="1">
      <c r="A66" s="210" t="s">
        <v>149</v>
      </c>
      <c r="B66" s="201"/>
      <c r="C66" s="201"/>
      <c r="D66" s="201"/>
      <c r="E66" s="201"/>
      <c r="F66" s="201"/>
      <c r="G66" s="201"/>
      <c r="H66" s="201"/>
      <c r="I66" s="201"/>
      <c r="J66" s="201"/>
      <c r="K66" s="201"/>
      <c r="L66" s="201"/>
      <c r="M66" s="201"/>
      <c r="N66" s="201"/>
      <c r="O66" s="201"/>
      <c r="P66" s="201"/>
      <c r="S66" s="213"/>
      <c r="T66" s="473"/>
      <c r="U66" s="395"/>
      <c r="V66" s="215"/>
      <c r="W66" s="213"/>
      <c r="X66" s="213"/>
      <c r="Y66" s="213"/>
      <c r="Z66" s="213"/>
      <c r="AA66" s="213"/>
      <c r="AB66" s="213"/>
      <c r="AC66" s="213"/>
      <c r="AD66" s="213"/>
      <c r="AE66" s="213"/>
    </row>
    <row r="67" ht="18.75" customHeight="1">
      <c r="S67" s="210" t="s">
        <v>220</v>
      </c>
    </row>
  </sheetData>
  <sheetProtection/>
  <mergeCells count="130">
    <mergeCell ref="T66:U66"/>
    <mergeCell ref="S64:U64"/>
    <mergeCell ref="S65:U65"/>
    <mergeCell ref="S46:U46"/>
    <mergeCell ref="S47:U47"/>
    <mergeCell ref="S48:U48"/>
    <mergeCell ref="S49:U49"/>
    <mergeCell ref="S54:U54"/>
    <mergeCell ref="S55:U55"/>
    <mergeCell ref="S56:U56"/>
    <mergeCell ref="X42:X44"/>
    <mergeCell ref="Y42:AA42"/>
    <mergeCell ref="AB42:AE42"/>
    <mergeCell ref="Y43:Y44"/>
    <mergeCell ref="Z43:Z44"/>
    <mergeCell ref="AA43:AA44"/>
    <mergeCell ref="AB43:AB44"/>
    <mergeCell ref="AC43:AC44"/>
    <mergeCell ref="AD43:AD44"/>
    <mergeCell ref="AE43:AE44"/>
    <mergeCell ref="V42:V44"/>
    <mergeCell ref="W42:W44"/>
    <mergeCell ref="C5:D5"/>
    <mergeCell ref="E5:F5"/>
    <mergeCell ref="G5:N5"/>
    <mergeCell ref="O6:O9"/>
    <mergeCell ref="P6:P9"/>
    <mergeCell ref="I7:J7"/>
    <mergeCell ref="O5:P5"/>
    <mergeCell ref="C6:C9"/>
    <mergeCell ref="D6:D9"/>
    <mergeCell ref="E6:E9"/>
    <mergeCell ref="F6:F9"/>
    <mergeCell ref="G6:H8"/>
    <mergeCell ref="I6:J6"/>
    <mergeCell ref="K6:L6"/>
    <mergeCell ref="M6:N6"/>
    <mergeCell ref="K7:L7"/>
    <mergeCell ref="M7:N7"/>
    <mergeCell ref="I8:J8"/>
    <mergeCell ref="K8:L8"/>
    <mergeCell ref="M8:N8"/>
    <mergeCell ref="A10:B10"/>
    <mergeCell ref="A5:B9"/>
    <mergeCell ref="A11:B11"/>
    <mergeCell ref="A12:B12"/>
    <mergeCell ref="A14:B14"/>
    <mergeCell ref="A15:B15"/>
    <mergeCell ref="A16:B16"/>
    <mergeCell ref="A17:B17"/>
    <mergeCell ref="A18:B18"/>
    <mergeCell ref="A19:B19"/>
    <mergeCell ref="A20:B20"/>
    <mergeCell ref="A21:B21"/>
    <mergeCell ref="A22:B22"/>
    <mergeCell ref="A23:B23"/>
    <mergeCell ref="A24:B24"/>
    <mergeCell ref="A25:B25"/>
    <mergeCell ref="A33:B33"/>
    <mergeCell ref="A34:B35"/>
    <mergeCell ref="A36:B37"/>
    <mergeCell ref="A38:B39"/>
    <mergeCell ref="A40:A51"/>
    <mergeCell ref="B40:B41"/>
    <mergeCell ref="B42:B43"/>
    <mergeCell ref="B44:B45"/>
    <mergeCell ref="B46:B47"/>
    <mergeCell ref="B48:B49"/>
    <mergeCell ref="B50:B51"/>
    <mergeCell ref="A60:B61"/>
    <mergeCell ref="A62:B63"/>
    <mergeCell ref="A64:B65"/>
    <mergeCell ref="A52:B53"/>
    <mergeCell ref="A54:B55"/>
    <mergeCell ref="A56:B57"/>
    <mergeCell ref="A58:B59"/>
    <mergeCell ref="W7:W9"/>
    <mergeCell ref="X7:X9"/>
    <mergeCell ref="Y7:AA7"/>
    <mergeCell ref="T23:U23"/>
    <mergeCell ref="T24:U24"/>
    <mergeCell ref="S7:U9"/>
    <mergeCell ref="S11:U11"/>
    <mergeCell ref="S12:U12"/>
    <mergeCell ref="S13:U13"/>
    <mergeCell ref="T22:U22"/>
    <mergeCell ref="T28:U28"/>
    <mergeCell ref="AB7:AE7"/>
    <mergeCell ref="Y8:Y9"/>
    <mergeCell ref="Z8:Z9"/>
    <mergeCell ref="AA8:AA9"/>
    <mergeCell ref="AB8:AB9"/>
    <mergeCell ref="AC8:AC9"/>
    <mergeCell ref="AD8:AD9"/>
    <mergeCell ref="AE8:AE9"/>
    <mergeCell ref="V7:V9"/>
    <mergeCell ref="S19:U19"/>
    <mergeCell ref="S20:U20"/>
    <mergeCell ref="S14:U14"/>
    <mergeCell ref="S15:U15"/>
    <mergeCell ref="S17:U17"/>
    <mergeCell ref="S18:U18"/>
    <mergeCell ref="T31:U31"/>
    <mergeCell ref="S32:U32"/>
    <mergeCell ref="S33:U33"/>
    <mergeCell ref="S53:U53"/>
    <mergeCell ref="S34:U34"/>
    <mergeCell ref="S35:U35"/>
    <mergeCell ref="S36:U36"/>
    <mergeCell ref="S42:U44"/>
    <mergeCell ref="A3:P3"/>
    <mergeCell ref="A31:P31"/>
    <mergeCell ref="S3:AE3"/>
    <mergeCell ref="S5:AE5"/>
    <mergeCell ref="S40:AE40"/>
    <mergeCell ref="S52:U52"/>
    <mergeCell ref="T25:U25"/>
    <mergeCell ref="T26:U26"/>
    <mergeCell ref="T29:U29"/>
    <mergeCell ref="T30:U30"/>
    <mergeCell ref="S62:U62"/>
    <mergeCell ref="S63:U63"/>
    <mergeCell ref="T27:U27"/>
    <mergeCell ref="T21:U21"/>
    <mergeCell ref="S58:U58"/>
    <mergeCell ref="S59:U59"/>
    <mergeCell ref="S60:U60"/>
    <mergeCell ref="S61:U61"/>
    <mergeCell ref="S57:U57"/>
    <mergeCell ref="S50:U50"/>
  </mergeCells>
  <printOptions horizontalCentered="1"/>
  <pageMargins left="0.35433070866141736" right="0.35433070866141736" top="0.5905511811023623" bottom="0.3937007874015748" header="0" footer="0"/>
  <pageSetup fitToHeight="1" fitToWidth="1" horizontalDpi="600" verticalDpi="600" orientation="landscape" paperSize="8"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68"/>
  <sheetViews>
    <sheetView zoomScalePageLayoutView="0" workbookViewId="0" topLeftCell="A1">
      <selection activeCell="A1" sqref="A1"/>
    </sheetView>
  </sheetViews>
  <sheetFormatPr defaultColWidth="9.00390625" defaultRowHeight="13.5"/>
  <cols>
    <col min="1" max="1" width="17.00390625" style="1" customWidth="1"/>
    <col min="2" max="8" width="13.375" style="1" customWidth="1"/>
    <col min="9" max="9" width="3.75390625" style="1" customWidth="1"/>
    <col min="10" max="10" width="11.00390625" style="1" customWidth="1"/>
    <col min="11" max="11" width="5.125" style="1" customWidth="1"/>
    <col min="12" max="12" width="8.625" style="1" customWidth="1"/>
    <col min="13" max="17" width="6.875" style="1" customWidth="1"/>
    <col min="18" max="19" width="6.75390625" style="1" customWidth="1"/>
    <col min="20" max="16384" width="9.00390625" style="1" customWidth="1"/>
  </cols>
  <sheetData>
    <row r="1" spans="1:26" ht="14.25">
      <c r="A1" s="6" t="s">
        <v>372</v>
      </c>
      <c r="B1" s="10"/>
      <c r="C1" s="10"/>
      <c r="D1" s="10"/>
      <c r="E1" s="10"/>
      <c r="F1" s="10"/>
      <c r="G1" s="10"/>
      <c r="H1" s="10"/>
      <c r="I1" s="10"/>
      <c r="J1" s="10"/>
      <c r="K1" s="10"/>
      <c r="L1" s="10"/>
      <c r="M1" s="10"/>
      <c r="N1" s="10"/>
      <c r="O1" s="10"/>
      <c r="P1" s="10"/>
      <c r="Q1" s="10"/>
      <c r="S1" s="7" t="s">
        <v>373</v>
      </c>
      <c r="T1" s="10"/>
      <c r="U1" s="10"/>
      <c r="V1" s="10"/>
      <c r="W1" s="10"/>
      <c r="X1" s="10"/>
      <c r="Y1" s="10"/>
      <c r="Z1" s="10"/>
    </row>
    <row r="2" spans="1:26" ht="14.25">
      <c r="A2" s="6"/>
      <c r="B2" s="10"/>
      <c r="C2" s="10"/>
      <c r="D2" s="10"/>
      <c r="E2" s="10"/>
      <c r="F2" s="10"/>
      <c r="G2" s="10"/>
      <c r="H2" s="10"/>
      <c r="I2" s="10"/>
      <c r="J2" s="10"/>
      <c r="K2" s="10"/>
      <c r="L2" s="10"/>
      <c r="M2" s="10"/>
      <c r="N2" s="10"/>
      <c r="O2" s="10"/>
      <c r="P2" s="10"/>
      <c r="Q2" s="10"/>
      <c r="R2" s="7"/>
      <c r="S2" s="10"/>
      <c r="T2" s="10"/>
      <c r="U2" s="10"/>
      <c r="V2" s="10"/>
      <c r="W2" s="10"/>
      <c r="X2" s="10"/>
      <c r="Y2" s="10"/>
      <c r="Z2" s="10"/>
    </row>
    <row r="3" spans="1:27" ht="17.25">
      <c r="A3" s="383" t="s">
        <v>393</v>
      </c>
      <c r="B3" s="383"/>
      <c r="C3" s="383"/>
      <c r="D3" s="383"/>
      <c r="E3" s="383"/>
      <c r="F3" s="383"/>
      <c r="G3" s="383"/>
      <c r="H3" s="383"/>
      <c r="I3" s="383"/>
      <c r="J3" s="383"/>
      <c r="K3" s="383"/>
      <c r="L3" s="383"/>
      <c r="M3" s="383"/>
      <c r="N3" s="383"/>
      <c r="O3" s="383"/>
      <c r="P3" s="383"/>
      <c r="Q3" s="383"/>
      <c r="R3" s="383"/>
      <c r="S3" s="383"/>
      <c r="T3" s="8"/>
      <c r="U3" s="8"/>
      <c r="V3" s="8"/>
      <c r="W3" s="8"/>
      <c r="X3" s="8"/>
      <c r="Y3" s="8"/>
      <c r="Z3" s="8"/>
      <c r="AA3" s="8"/>
    </row>
    <row r="4" spans="2:27" ht="17.25">
      <c r="B4" s="8"/>
      <c r="C4" s="8"/>
      <c r="D4" s="8"/>
      <c r="E4" s="8"/>
      <c r="F4" s="8"/>
      <c r="G4" s="8"/>
      <c r="H4" s="8"/>
      <c r="I4" s="8"/>
      <c r="J4" s="8"/>
      <c r="K4" s="8"/>
      <c r="L4" s="8"/>
      <c r="M4" s="8"/>
      <c r="N4" s="8"/>
      <c r="O4" s="8"/>
      <c r="P4" s="8"/>
      <c r="Q4" s="8"/>
      <c r="R4" s="8"/>
      <c r="S4" s="8"/>
      <c r="T4" s="8"/>
      <c r="U4" s="8"/>
      <c r="V4" s="8"/>
      <c r="W4" s="8"/>
      <c r="X4" s="8"/>
      <c r="Y4" s="8"/>
      <c r="Z4" s="8"/>
      <c r="AA4" s="8"/>
    </row>
    <row r="5" spans="1:27" ht="14.25">
      <c r="A5" s="364" t="s">
        <v>394</v>
      </c>
      <c r="B5" s="364"/>
      <c r="C5" s="364"/>
      <c r="D5" s="364"/>
      <c r="E5" s="364"/>
      <c r="F5" s="364"/>
      <c r="G5" s="364"/>
      <c r="H5" s="364"/>
      <c r="I5" s="364"/>
      <c r="J5" s="364"/>
      <c r="K5" s="364"/>
      <c r="L5" s="364"/>
      <c r="M5" s="364"/>
      <c r="N5" s="364"/>
      <c r="O5" s="364"/>
      <c r="P5" s="364"/>
      <c r="Q5" s="364"/>
      <c r="R5" s="364"/>
      <c r="S5" s="11"/>
      <c r="T5" s="11"/>
      <c r="U5" s="11"/>
      <c r="V5" s="11"/>
      <c r="W5" s="11"/>
      <c r="X5" s="11"/>
      <c r="Y5" s="11"/>
      <c r="Z5" s="11"/>
      <c r="AA5" s="11"/>
    </row>
    <row r="6" spans="1:27" ht="15" thickBot="1">
      <c r="A6" s="15"/>
      <c r="B6" s="15"/>
      <c r="C6" s="15"/>
      <c r="D6" s="15"/>
      <c r="E6" s="45"/>
      <c r="F6" s="45"/>
      <c r="G6" s="45"/>
      <c r="H6" s="45"/>
      <c r="I6" s="45"/>
      <c r="J6" s="45"/>
      <c r="K6" s="45"/>
      <c r="L6" s="45"/>
      <c r="M6" s="45"/>
      <c r="N6" s="45"/>
      <c r="O6" s="45"/>
      <c r="P6" s="72"/>
      <c r="Q6" s="72"/>
      <c r="R6" s="72"/>
      <c r="S6" s="15"/>
      <c r="T6" s="15"/>
      <c r="U6" s="15"/>
      <c r="V6" s="15"/>
      <c r="W6" s="10"/>
      <c r="X6" s="10"/>
      <c r="Y6" s="10"/>
      <c r="Z6" s="10"/>
      <c r="AA6" s="65"/>
    </row>
    <row r="7" spans="1:27" ht="14.25">
      <c r="A7" s="503" t="s">
        <v>374</v>
      </c>
      <c r="B7" s="497" t="s">
        <v>395</v>
      </c>
      <c r="C7" s="498"/>
      <c r="D7" s="498"/>
      <c r="E7" s="415" t="s">
        <v>396</v>
      </c>
      <c r="F7" s="402"/>
      <c r="G7" s="402"/>
      <c r="H7" s="403"/>
      <c r="I7" s="480" t="s">
        <v>378</v>
      </c>
      <c r="J7" s="481"/>
      <c r="K7" s="481"/>
      <c r="L7" s="481"/>
      <c r="M7" s="481"/>
      <c r="N7" s="491"/>
      <c r="O7" s="480" t="s">
        <v>110</v>
      </c>
      <c r="P7" s="481"/>
      <c r="Q7" s="481"/>
      <c r="R7" s="481"/>
      <c r="S7" s="11"/>
      <c r="T7" s="11"/>
      <c r="U7" s="11"/>
      <c r="V7" s="11"/>
      <c r="W7" s="11"/>
      <c r="X7" s="11"/>
      <c r="Y7" s="11"/>
      <c r="Z7" s="11"/>
      <c r="AA7" s="11"/>
    </row>
    <row r="8" spans="1:27" ht="18.75" customHeight="1">
      <c r="A8" s="504"/>
      <c r="B8" s="71" t="s">
        <v>121</v>
      </c>
      <c r="C8" s="242" t="s">
        <v>106</v>
      </c>
      <c r="D8" s="495" t="s">
        <v>375</v>
      </c>
      <c r="E8" s="501" t="s">
        <v>379</v>
      </c>
      <c r="F8" s="499" t="s">
        <v>195</v>
      </c>
      <c r="G8" s="499"/>
      <c r="H8" s="500"/>
      <c r="I8" s="483" t="s">
        <v>109</v>
      </c>
      <c r="J8" s="484"/>
      <c r="K8" s="483" t="s">
        <v>104</v>
      </c>
      <c r="L8" s="484"/>
      <c r="M8" s="487" t="s">
        <v>158</v>
      </c>
      <c r="N8" s="488"/>
      <c r="O8" s="492" t="s">
        <v>376</v>
      </c>
      <c r="P8" s="493"/>
      <c r="Q8" s="476" t="s">
        <v>377</v>
      </c>
      <c r="R8" s="477"/>
      <c r="S8" s="11"/>
      <c r="T8" s="49"/>
      <c r="U8" s="49"/>
      <c r="V8" s="11"/>
      <c r="W8" s="49"/>
      <c r="X8" s="24"/>
      <c r="Y8" s="24"/>
      <c r="Z8" s="49"/>
      <c r="AA8" s="49"/>
    </row>
    <row r="9" spans="1:27" ht="18.75" customHeight="1">
      <c r="A9" s="505"/>
      <c r="B9" s="124" t="s">
        <v>105</v>
      </c>
      <c r="C9" s="198" t="s">
        <v>107</v>
      </c>
      <c r="D9" s="496"/>
      <c r="E9" s="502"/>
      <c r="F9" s="254" t="s">
        <v>108</v>
      </c>
      <c r="G9" s="254" t="s">
        <v>389</v>
      </c>
      <c r="H9" s="254" t="s">
        <v>390</v>
      </c>
      <c r="I9" s="485"/>
      <c r="J9" s="486"/>
      <c r="K9" s="485"/>
      <c r="L9" s="486"/>
      <c r="M9" s="489"/>
      <c r="N9" s="490"/>
      <c r="O9" s="494"/>
      <c r="P9" s="365"/>
      <c r="Q9" s="478"/>
      <c r="R9" s="479"/>
      <c r="S9" s="49"/>
      <c r="T9" s="49"/>
      <c r="U9" s="49"/>
      <c r="V9" s="49"/>
      <c r="W9" s="49"/>
      <c r="X9" s="11"/>
      <c r="Y9" s="11"/>
      <c r="Z9" s="49"/>
      <c r="AA9" s="49"/>
    </row>
    <row r="10" spans="1:27" ht="14.25">
      <c r="A10" s="114" t="s">
        <v>224</v>
      </c>
      <c r="B10" s="243">
        <f>SUM(C10:D10)</f>
        <v>125552</v>
      </c>
      <c r="C10" s="244">
        <v>37062</v>
      </c>
      <c r="D10" s="245">
        <v>88490</v>
      </c>
      <c r="E10" s="244">
        <v>20636</v>
      </c>
      <c r="F10" s="244">
        <v>3680</v>
      </c>
      <c r="G10" s="244">
        <v>11094</v>
      </c>
      <c r="H10" s="244">
        <v>2</v>
      </c>
      <c r="I10" s="482">
        <f>SUM(K10:N10)</f>
        <v>168873</v>
      </c>
      <c r="J10" s="482"/>
      <c r="K10" s="482">
        <v>60032</v>
      </c>
      <c r="L10" s="482"/>
      <c r="M10" s="508">
        <v>108841</v>
      </c>
      <c r="N10" s="508"/>
      <c r="O10" s="508">
        <v>17326</v>
      </c>
      <c r="P10" s="508"/>
      <c r="Q10" s="482">
        <v>1048</v>
      </c>
      <c r="R10" s="482"/>
      <c r="S10" s="29"/>
      <c r="T10" s="24"/>
      <c r="U10" s="26"/>
      <c r="V10" s="24"/>
      <c r="W10" s="26"/>
      <c r="X10" s="24"/>
      <c r="Y10" s="26"/>
      <c r="Z10" s="24"/>
      <c r="AA10" s="66"/>
    </row>
    <row r="11" spans="1:27" ht="14.25">
      <c r="A11" s="113" t="s">
        <v>226</v>
      </c>
      <c r="B11" s="246">
        <f>SUM(C11:D11)</f>
        <v>111117</v>
      </c>
      <c r="C11" s="188">
        <v>34397</v>
      </c>
      <c r="D11" s="189">
        <v>76720</v>
      </c>
      <c r="E11" s="188">
        <v>19740</v>
      </c>
      <c r="F11" s="188">
        <v>3380</v>
      </c>
      <c r="G11" s="188">
        <v>11516</v>
      </c>
      <c r="H11" s="188">
        <v>2</v>
      </c>
      <c r="I11" s="411">
        <f>SUM(K11:N11)</f>
        <v>238443</v>
      </c>
      <c r="J11" s="411"/>
      <c r="K11" s="411">
        <v>75876</v>
      </c>
      <c r="L11" s="411"/>
      <c r="M11" s="509">
        <v>162567</v>
      </c>
      <c r="N11" s="509"/>
      <c r="O11" s="509">
        <v>17291</v>
      </c>
      <c r="P11" s="509"/>
      <c r="Q11" s="411">
        <v>1393</v>
      </c>
      <c r="R11" s="411"/>
      <c r="S11" s="29"/>
      <c r="T11" s="24"/>
      <c r="U11" s="26"/>
      <c r="V11" s="24"/>
      <c r="W11" s="26"/>
      <c r="X11" s="24"/>
      <c r="Y11" s="26"/>
      <c r="Z11" s="24"/>
      <c r="AA11" s="66"/>
    </row>
    <row r="12" spans="1:27" ht="14.25">
      <c r="A12" s="113" t="s">
        <v>213</v>
      </c>
      <c r="B12" s="246">
        <f>SUM(C12:D12)</f>
        <v>131851</v>
      </c>
      <c r="C12" s="188">
        <v>39952</v>
      </c>
      <c r="D12" s="189">
        <v>91899</v>
      </c>
      <c r="E12" s="188">
        <v>18777</v>
      </c>
      <c r="F12" s="188">
        <v>3345</v>
      </c>
      <c r="G12" s="188">
        <v>10979</v>
      </c>
      <c r="H12" s="188" t="s">
        <v>298</v>
      </c>
      <c r="I12" s="411">
        <f>SUM(K12:N12)</f>
        <v>144299</v>
      </c>
      <c r="J12" s="411"/>
      <c r="K12" s="411">
        <v>53123</v>
      </c>
      <c r="L12" s="411"/>
      <c r="M12" s="509">
        <v>91176</v>
      </c>
      <c r="N12" s="509"/>
      <c r="O12" s="509">
        <v>16536</v>
      </c>
      <c r="P12" s="509"/>
      <c r="Q12" s="411">
        <v>1112</v>
      </c>
      <c r="R12" s="411"/>
      <c r="S12" s="29"/>
      <c r="T12" s="24"/>
      <c r="U12" s="26"/>
      <c r="V12" s="24"/>
      <c r="W12" s="26"/>
      <c r="X12" s="24"/>
      <c r="Y12" s="26"/>
      <c r="Z12" s="24"/>
      <c r="AA12" s="66"/>
    </row>
    <row r="13" spans="1:27" ht="14.25">
      <c r="A13" s="113" t="s">
        <v>206</v>
      </c>
      <c r="B13" s="246">
        <f>SUM(C13:D13)</f>
        <v>183457</v>
      </c>
      <c r="C13" s="188">
        <v>43255</v>
      </c>
      <c r="D13" s="189">
        <v>140202</v>
      </c>
      <c r="E13" s="188">
        <v>17968</v>
      </c>
      <c r="F13" s="188">
        <v>2425</v>
      </c>
      <c r="G13" s="188">
        <v>9167</v>
      </c>
      <c r="H13" s="188" t="s">
        <v>298</v>
      </c>
      <c r="I13" s="411">
        <f>SUM(K13:N13)</f>
        <v>117928</v>
      </c>
      <c r="J13" s="411"/>
      <c r="K13" s="411">
        <v>43349</v>
      </c>
      <c r="L13" s="411"/>
      <c r="M13" s="509">
        <v>74579</v>
      </c>
      <c r="N13" s="509"/>
      <c r="O13" s="509">
        <v>15716</v>
      </c>
      <c r="P13" s="509"/>
      <c r="Q13" s="411">
        <v>804</v>
      </c>
      <c r="R13" s="411"/>
      <c r="S13" s="29"/>
      <c r="T13" s="24"/>
      <c r="U13" s="26"/>
      <c r="V13" s="24"/>
      <c r="W13" s="26"/>
      <c r="X13" s="24"/>
      <c r="Y13" s="26"/>
      <c r="Z13" s="24"/>
      <c r="AA13" s="66"/>
    </row>
    <row r="14" spans="1:27" s="85" customFormat="1" ht="14.25">
      <c r="A14" s="252" t="s">
        <v>332</v>
      </c>
      <c r="B14" s="253">
        <f>SUM(B16:B19,B21:B24,B26:B29)</f>
        <v>168488</v>
      </c>
      <c r="C14" s="193">
        <f aca="true" t="shared" si="0" ref="C14:R14">SUM(C16:C19,C21:C24,C26:C29)</f>
        <v>42234</v>
      </c>
      <c r="D14" s="193">
        <f t="shared" si="0"/>
        <v>126254</v>
      </c>
      <c r="E14" s="193">
        <f t="shared" si="0"/>
        <v>18260</v>
      </c>
      <c r="F14" s="193">
        <f t="shared" si="0"/>
        <v>2686</v>
      </c>
      <c r="G14" s="193">
        <f t="shared" si="0"/>
        <v>6119</v>
      </c>
      <c r="H14" s="193" t="s">
        <v>298</v>
      </c>
      <c r="I14" s="424">
        <f t="shared" si="0"/>
        <v>125165</v>
      </c>
      <c r="J14" s="424">
        <f t="shared" si="0"/>
        <v>0</v>
      </c>
      <c r="K14" s="424">
        <f t="shared" si="0"/>
        <v>44492</v>
      </c>
      <c r="L14" s="424">
        <f t="shared" si="0"/>
        <v>0</v>
      </c>
      <c r="M14" s="424">
        <f t="shared" si="0"/>
        <v>80673</v>
      </c>
      <c r="N14" s="424">
        <f t="shared" si="0"/>
        <v>0</v>
      </c>
      <c r="O14" s="424">
        <f t="shared" si="0"/>
        <v>16191</v>
      </c>
      <c r="P14" s="424">
        <f t="shared" si="0"/>
        <v>0</v>
      </c>
      <c r="Q14" s="424">
        <f t="shared" si="0"/>
        <v>766</v>
      </c>
      <c r="R14" s="424">
        <f t="shared" si="0"/>
        <v>0</v>
      </c>
      <c r="S14" s="51"/>
      <c r="T14" s="67"/>
      <c r="U14" s="50"/>
      <c r="V14" s="51"/>
      <c r="W14" s="50"/>
      <c r="X14" s="67"/>
      <c r="Y14" s="50"/>
      <c r="Z14" s="67"/>
      <c r="AA14" s="68"/>
    </row>
    <row r="15" spans="1:27" ht="14.25">
      <c r="A15" s="40"/>
      <c r="B15" s="247"/>
      <c r="C15" s="188"/>
      <c r="D15" s="189"/>
      <c r="E15" s="188"/>
      <c r="F15" s="188"/>
      <c r="G15" s="188"/>
      <c r="H15" s="188"/>
      <c r="I15" s="411"/>
      <c r="J15" s="411"/>
      <c r="K15" s="411"/>
      <c r="L15" s="411"/>
      <c r="M15" s="509"/>
      <c r="N15" s="509"/>
      <c r="O15" s="509"/>
      <c r="P15" s="509"/>
      <c r="Q15" s="411"/>
      <c r="R15" s="411"/>
      <c r="S15" s="11"/>
      <c r="T15" s="24"/>
      <c r="U15" s="11"/>
      <c r="V15" s="24"/>
      <c r="W15" s="11"/>
      <c r="X15" s="24"/>
      <c r="Y15" s="11"/>
      <c r="Z15" s="24"/>
      <c r="AA15" s="21"/>
    </row>
    <row r="16" spans="1:27" ht="14.25">
      <c r="A16" s="99" t="s">
        <v>230</v>
      </c>
      <c r="B16" s="246">
        <f>SUM(C16:D16)</f>
        <v>17351</v>
      </c>
      <c r="C16" s="188">
        <v>3942</v>
      </c>
      <c r="D16" s="189">
        <v>13409</v>
      </c>
      <c r="E16" s="188">
        <v>1012</v>
      </c>
      <c r="F16" s="188">
        <v>71</v>
      </c>
      <c r="G16" s="188">
        <v>289</v>
      </c>
      <c r="H16" s="188" t="s">
        <v>298</v>
      </c>
      <c r="I16" s="411">
        <f>SUM(K16:N16)</f>
        <v>8073</v>
      </c>
      <c r="J16" s="411"/>
      <c r="K16" s="411">
        <v>3361</v>
      </c>
      <c r="L16" s="411"/>
      <c r="M16" s="509">
        <v>4712</v>
      </c>
      <c r="N16" s="509"/>
      <c r="O16" s="509">
        <v>958</v>
      </c>
      <c r="P16" s="509"/>
      <c r="Q16" s="411">
        <v>73</v>
      </c>
      <c r="R16" s="411"/>
      <c r="S16" s="29"/>
      <c r="T16" s="24"/>
      <c r="U16" s="26"/>
      <c r="V16" s="24"/>
      <c r="W16" s="26"/>
      <c r="X16" s="24"/>
      <c r="Y16" s="26"/>
      <c r="Z16" s="24"/>
      <c r="AA16" s="69"/>
    </row>
    <row r="17" spans="1:27" ht="14.25">
      <c r="A17" s="255" t="s">
        <v>165</v>
      </c>
      <c r="B17" s="246">
        <f>SUM(C17:D17)</f>
        <v>16964</v>
      </c>
      <c r="C17" s="188">
        <v>2770</v>
      </c>
      <c r="D17" s="189">
        <v>14194</v>
      </c>
      <c r="E17" s="188">
        <v>1181</v>
      </c>
      <c r="F17" s="188">
        <v>19</v>
      </c>
      <c r="G17" s="188">
        <v>459</v>
      </c>
      <c r="H17" s="188" t="s">
        <v>298</v>
      </c>
      <c r="I17" s="411">
        <f>SUM(K17:N17)</f>
        <v>9489</v>
      </c>
      <c r="J17" s="411"/>
      <c r="K17" s="411">
        <v>3848</v>
      </c>
      <c r="L17" s="411"/>
      <c r="M17" s="509">
        <v>5641</v>
      </c>
      <c r="N17" s="509"/>
      <c r="O17" s="509">
        <v>1118</v>
      </c>
      <c r="P17" s="509"/>
      <c r="Q17" s="411">
        <v>16</v>
      </c>
      <c r="R17" s="411"/>
      <c r="S17" s="29"/>
      <c r="T17" s="24"/>
      <c r="U17" s="26"/>
      <c r="V17" s="24"/>
      <c r="W17" s="26"/>
      <c r="X17" s="24"/>
      <c r="Y17" s="26"/>
      <c r="Z17" s="24"/>
      <c r="AA17" s="69"/>
    </row>
    <row r="18" spans="1:27" ht="14.25">
      <c r="A18" s="255" t="s">
        <v>166</v>
      </c>
      <c r="B18" s="246">
        <f>SUM(C18:D18)</f>
        <v>17328</v>
      </c>
      <c r="C18" s="188">
        <v>3549</v>
      </c>
      <c r="D18" s="189">
        <v>13779</v>
      </c>
      <c r="E18" s="188">
        <v>2772</v>
      </c>
      <c r="F18" s="188">
        <v>8</v>
      </c>
      <c r="G18" s="188">
        <v>1645</v>
      </c>
      <c r="H18" s="188" t="s">
        <v>298</v>
      </c>
      <c r="I18" s="411">
        <f>SUM(K18:N18)</f>
        <v>13658</v>
      </c>
      <c r="J18" s="411"/>
      <c r="K18" s="411">
        <v>6519</v>
      </c>
      <c r="L18" s="411"/>
      <c r="M18" s="509">
        <v>7139</v>
      </c>
      <c r="N18" s="509"/>
      <c r="O18" s="509">
        <v>2858</v>
      </c>
      <c r="P18" s="509"/>
      <c r="Q18" s="411">
        <v>131</v>
      </c>
      <c r="R18" s="411"/>
      <c r="S18" s="29"/>
      <c r="T18" s="24"/>
      <c r="U18" s="26"/>
      <c r="V18" s="24"/>
      <c r="W18" s="26"/>
      <c r="X18" s="24"/>
      <c r="Y18" s="26"/>
      <c r="Z18" s="24"/>
      <c r="AA18" s="69"/>
    </row>
    <row r="19" spans="1:27" ht="14.25">
      <c r="A19" s="255" t="s">
        <v>167</v>
      </c>
      <c r="B19" s="246">
        <f>SUM(C19:D19)</f>
        <v>16686</v>
      </c>
      <c r="C19" s="188">
        <v>4934</v>
      </c>
      <c r="D19" s="189">
        <v>11752</v>
      </c>
      <c r="E19" s="188">
        <v>2697</v>
      </c>
      <c r="F19" s="188">
        <v>17</v>
      </c>
      <c r="G19" s="188">
        <v>1636</v>
      </c>
      <c r="H19" s="188" t="s">
        <v>298</v>
      </c>
      <c r="I19" s="411">
        <f>SUM(K19:N19)</f>
        <v>13791</v>
      </c>
      <c r="J19" s="411"/>
      <c r="K19" s="411">
        <v>5256</v>
      </c>
      <c r="L19" s="411"/>
      <c r="M19" s="509">
        <v>8535</v>
      </c>
      <c r="N19" s="509"/>
      <c r="O19" s="509">
        <v>2762</v>
      </c>
      <c r="P19" s="509"/>
      <c r="Q19" s="411">
        <v>78</v>
      </c>
      <c r="R19" s="411"/>
      <c r="S19" s="29"/>
      <c r="T19" s="24"/>
      <c r="U19" s="26"/>
      <c r="V19" s="24"/>
      <c r="W19" s="26"/>
      <c r="X19" s="24"/>
      <c r="Y19" s="26"/>
      <c r="Z19" s="24"/>
      <c r="AA19" s="69"/>
    </row>
    <row r="20" spans="1:27" ht="14.25">
      <c r="A20" s="231"/>
      <c r="B20" s="246"/>
      <c r="C20" s="188"/>
      <c r="D20" s="189"/>
      <c r="E20" s="188"/>
      <c r="F20" s="188"/>
      <c r="G20" s="188"/>
      <c r="H20" s="188"/>
      <c r="I20" s="411"/>
      <c r="J20" s="411"/>
      <c r="K20" s="411"/>
      <c r="L20" s="411"/>
      <c r="M20" s="509"/>
      <c r="N20" s="509"/>
      <c r="O20" s="509"/>
      <c r="P20" s="509"/>
      <c r="Q20" s="411"/>
      <c r="R20" s="411"/>
      <c r="S20" s="11"/>
      <c r="T20" s="24"/>
      <c r="U20" s="11"/>
      <c r="V20" s="24"/>
      <c r="W20" s="11"/>
      <c r="X20" s="24"/>
      <c r="Y20" s="11"/>
      <c r="Z20" s="24"/>
      <c r="AA20" s="21"/>
    </row>
    <row r="21" spans="1:27" ht="14.25">
      <c r="A21" s="255" t="s">
        <v>168</v>
      </c>
      <c r="B21" s="246">
        <f>SUM(C21:D21)</f>
        <v>15901</v>
      </c>
      <c r="C21" s="188">
        <v>4140</v>
      </c>
      <c r="D21" s="189">
        <v>11761</v>
      </c>
      <c r="E21" s="188">
        <v>1294</v>
      </c>
      <c r="F21" s="188">
        <v>79</v>
      </c>
      <c r="G21" s="188">
        <v>509</v>
      </c>
      <c r="H21" s="188" t="s">
        <v>298</v>
      </c>
      <c r="I21" s="411">
        <f>SUM(K21:N21)</f>
        <v>11578</v>
      </c>
      <c r="J21" s="411"/>
      <c r="K21" s="411">
        <v>3571</v>
      </c>
      <c r="L21" s="411"/>
      <c r="M21" s="509">
        <v>8007</v>
      </c>
      <c r="N21" s="509"/>
      <c r="O21" s="509">
        <v>1343</v>
      </c>
      <c r="P21" s="509"/>
      <c r="Q21" s="411">
        <v>96</v>
      </c>
      <c r="R21" s="411"/>
      <c r="S21" s="29"/>
      <c r="T21" s="24"/>
      <c r="U21" s="26"/>
      <c r="V21" s="24"/>
      <c r="W21" s="26"/>
      <c r="X21" s="24"/>
      <c r="Y21" s="26"/>
      <c r="Z21" s="24"/>
      <c r="AA21" s="69"/>
    </row>
    <row r="22" spans="1:27" ht="14.25">
      <c r="A22" s="255" t="s">
        <v>169</v>
      </c>
      <c r="B22" s="246">
        <f>SUM(C22:D22)</f>
        <v>13905</v>
      </c>
      <c r="C22" s="188">
        <v>2529</v>
      </c>
      <c r="D22" s="189">
        <v>11376</v>
      </c>
      <c r="E22" s="188">
        <v>1056</v>
      </c>
      <c r="F22" s="188">
        <v>63</v>
      </c>
      <c r="G22" s="188">
        <v>297</v>
      </c>
      <c r="H22" s="188" t="s">
        <v>298</v>
      </c>
      <c r="I22" s="411">
        <f>SUM(K22:N22)</f>
        <v>10537</v>
      </c>
      <c r="J22" s="411"/>
      <c r="K22" s="411">
        <v>3426</v>
      </c>
      <c r="L22" s="411"/>
      <c r="M22" s="509">
        <v>7111</v>
      </c>
      <c r="N22" s="509"/>
      <c r="O22" s="509">
        <v>1113</v>
      </c>
      <c r="P22" s="509"/>
      <c r="Q22" s="411">
        <v>80</v>
      </c>
      <c r="R22" s="411"/>
      <c r="S22" s="29"/>
      <c r="T22" s="24"/>
      <c r="U22" s="26"/>
      <c r="V22" s="24"/>
      <c r="W22" s="26"/>
      <c r="X22" s="24"/>
      <c r="Y22" s="26"/>
      <c r="Z22" s="24"/>
      <c r="AA22" s="69"/>
    </row>
    <row r="23" spans="1:27" ht="14.25">
      <c r="A23" s="255" t="s">
        <v>170</v>
      </c>
      <c r="B23" s="246">
        <f>SUM(C23:D23)</f>
        <v>12272</v>
      </c>
      <c r="C23" s="188">
        <v>2445</v>
      </c>
      <c r="D23" s="189">
        <v>9827</v>
      </c>
      <c r="E23" s="188">
        <v>1224</v>
      </c>
      <c r="F23" s="188">
        <v>70</v>
      </c>
      <c r="G23" s="188">
        <v>232</v>
      </c>
      <c r="H23" s="188" t="s">
        <v>298</v>
      </c>
      <c r="I23" s="411">
        <f>SUM(K23:N23)</f>
        <v>10000</v>
      </c>
      <c r="J23" s="411"/>
      <c r="K23" s="411">
        <v>3366</v>
      </c>
      <c r="L23" s="411"/>
      <c r="M23" s="509">
        <v>6634</v>
      </c>
      <c r="N23" s="509"/>
      <c r="O23" s="509">
        <v>1175</v>
      </c>
      <c r="P23" s="509"/>
      <c r="Q23" s="411">
        <v>10</v>
      </c>
      <c r="R23" s="411"/>
      <c r="S23" s="29"/>
      <c r="T23" s="24"/>
      <c r="U23" s="26"/>
      <c r="V23" s="24"/>
      <c r="W23" s="26"/>
      <c r="X23" s="24"/>
      <c r="Y23" s="26"/>
      <c r="Z23" s="24"/>
      <c r="AA23" s="69"/>
    </row>
    <row r="24" spans="1:27" ht="14.25">
      <c r="A24" s="255" t="s">
        <v>171</v>
      </c>
      <c r="B24" s="246">
        <f>SUM(C24:D24)</f>
        <v>11105</v>
      </c>
      <c r="C24" s="188">
        <v>2369</v>
      </c>
      <c r="D24" s="189">
        <v>8736</v>
      </c>
      <c r="E24" s="188">
        <v>1010</v>
      </c>
      <c r="F24" s="188">
        <v>102</v>
      </c>
      <c r="G24" s="188">
        <v>207</v>
      </c>
      <c r="H24" s="188" t="s">
        <v>298</v>
      </c>
      <c r="I24" s="411">
        <f>SUM(K24:N24)</f>
        <v>10283</v>
      </c>
      <c r="J24" s="411"/>
      <c r="K24" s="411">
        <v>3932</v>
      </c>
      <c r="L24" s="411"/>
      <c r="M24" s="509">
        <v>6351</v>
      </c>
      <c r="N24" s="509"/>
      <c r="O24" s="509">
        <v>864</v>
      </c>
      <c r="P24" s="509"/>
      <c r="Q24" s="411">
        <v>8</v>
      </c>
      <c r="R24" s="411"/>
      <c r="S24" s="29"/>
      <c r="T24" s="24"/>
      <c r="U24" s="26"/>
      <c r="V24" s="24"/>
      <c r="W24" s="26"/>
      <c r="X24" s="24"/>
      <c r="Y24" s="26"/>
      <c r="Z24" s="24"/>
      <c r="AA24" s="69"/>
    </row>
    <row r="25" spans="1:27" ht="14.25">
      <c r="A25" s="231"/>
      <c r="B25" s="246"/>
      <c r="C25" s="188"/>
      <c r="D25" s="189"/>
      <c r="E25" s="188"/>
      <c r="F25" s="188"/>
      <c r="G25" s="188"/>
      <c r="H25" s="188"/>
      <c r="I25" s="411"/>
      <c r="J25" s="411"/>
      <c r="K25" s="411"/>
      <c r="L25" s="411"/>
      <c r="M25" s="509"/>
      <c r="N25" s="509"/>
      <c r="O25" s="509"/>
      <c r="P25" s="509"/>
      <c r="Q25" s="411"/>
      <c r="R25" s="411"/>
      <c r="S25" s="11"/>
      <c r="T25" s="24"/>
      <c r="U25" s="11"/>
      <c r="V25" s="24"/>
      <c r="W25" s="11"/>
      <c r="X25" s="24"/>
      <c r="Y25" s="11"/>
      <c r="Z25" s="24"/>
      <c r="AA25" s="21"/>
    </row>
    <row r="26" spans="1:27" ht="14.25">
      <c r="A26" s="255" t="s">
        <v>172</v>
      </c>
      <c r="B26" s="246">
        <f>SUM(C26:D26)</f>
        <v>11193</v>
      </c>
      <c r="C26" s="188">
        <v>3066</v>
      </c>
      <c r="D26" s="189">
        <v>8127</v>
      </c>
      <c r="E26" s="188">
        <v>1691</v>
      </c>
      <c r="F26" s="188">
        <v>668</v>
      </c>
      <c r="G26" s="188">
        <v>264</v>
      </c>
      <c r="H26" s="188" t="s">
        <v>298</v>
      </c>
      <c r="I26" s="411">
        <f>SUM(K26:N26)</f>
        <v>11062</v>
      </c>
      <c r="J26" s="411"/>
      <c r="K26" s="411">
        <v>3769</v>
      </c>
      <c r="L26" s="411"/>
      <c r="M26" s="509">
        <v>7293</v>
      </c>
      <c r="N26" s="509"/>
      <c r="O26" s="509">
        <v>1035</v>
      </c>
      <c r="P26" s="509"/>
      <c r="Q26" s="411">
        <v>22</v>
      </c>
      <c r="R26" s="411"/>
      <c r="S26" s="29"/>
      <c r="T26" s="24"/>
      <c r="U26" s="26"/>
      <c r="V26" s="24"/>
      <c r="W26" s="26"/>
      <c r="X26" s="24"/>
      <c r="Y26" s="26"/>
      <c r="Z26" s="24"/>
      <c r="AA26" s="69"/>
    </row>
    <row r="27" spans="1:27" ht="14.25">
      <c r="A27" s="255" t="s">
        <v>173</v>
      </c>
      <c r="B27" s="246">
        <f>SUM(C27:D27)</f>
        <v>11302</v>
      </c>
      <c r="C27" s="188">
        <v>3282</v>
      </c>
      <c r="D27" s="189">
        <v>8020</v>
      </c>
      <c r="E27" s="188">
        <v>1842</v>
      </c>
      <c r="F27" s="188">
        <v>748</v>
      </c>
      <c r="G27" s="188">
        <v>221</v>
      </c>
      <c r="H27" s="188" t="s">
        <v>298</v>
      </c>
      <c r="I27" s="411">
        <f>SUM(K27:N27)</f>
        <v>10669</v>
      </c>
      <c r="J27" s="411"/>
      <c r="K27" s="411">
        <v>3186</v>
      </c>
      <c r="L27" s="411"/>
      <c r="M27" s="509">
        <v>7483</v>
      </c>
      <c r="N27" s="509"/>
      <c r="O27" s="509">
        <v>1220</v>
      </c>
      <c r="P27" s="509"/>
      <c r="Q27" s="411">
        <v>111</v>
      </c>
      <c r="R27" s="411"/>
      <c r="S27" s="29"/>
      <c r="T27" s="24"/>
      <c r="U27" s="26"/>
      <c r="V27" s="24"/>
      <c r="W27" s="26"/>
      <c r="X27" s="24"/>
      <c r="Y27" s="26"/>
      <c r="Z27" s="24"/>
      <c r="AA27" s="69"/>
    </row>
    <row r="28" spans="1:27" ht="14.25">
      <c r="A28" s="255" t="s">
        <v>174</v>
      </c>
      <c r="B28" s="246">
        <f>SUM(C28:D28)</f>
        <v>10910</v>
      </c>
      <c r="C28" s="188">
        <v>3074</v>
      </c>
      <c r="D28" s="189">
        <v>7836</v>
      </c>
      <c r="E28" s="188">
        <v>1796</v>
      </c>
      <c r="F28" s="188">
        <v>815</v>
      </c>
      <c r="G28" s="188">
        <v>198</v>
      </c>
      <c r="H28" s="188" t="s">
        <v>298</v>
      </c>
      <c r="I28" s="411">
        <f>SUM(K28:N28)</f>
        <v>8861</v>
      </c>
      <c r="J28" s="411"/>
      <c r="K28" s="411">
        <v>2545</v>
      </c>
      <c r="L28" s="411"/>
      <c r="M28" s="509">
        <v>6316</v>
      </c>
      <c r="N28" s="509"/>
      <c r="O28" s="509">
        <v>1074</v>
      </c>
      <c r="P28" s="509"/>
      <c r="Q28" s="411">
        <v>119</v>
      </c>
      <c r="R28" s="411"/>
      <c r="S28" s="29"/>
      <c r="T28" s="24"/>
      <c r="U28" s="26"/>
      <c r="V28" s="24"/>
      <c r="W28" s="26"/>
      <c r="X28" s="24"/>
      <c r="Y28" s="26"/>
      <c r="Z28" s="24"/>
      <c r="AA28" s="69"/>
    </row>
    <row r="29" spans="1:27" ht="14.25">
      <c r="A29" s="255" t="s">
        <v>175</v>
      </c>
      <c r="B29" s="246">
        <f>SUM(C29:D29)</f>
        <v>13571</v>
      </c>
      <c r="C29" s="188">
        <v>6134</v>
      </c>
      <c r="D29" s="189">
        <v>7437</v>
      </c>
      <c r="E29" s="188">
        <v>685</v>
      </c>
      <c r="F29" s="188">
        <v>26</v>
      </c>
      <c r="G29" s="188">
        <v>162</v>
      </c>
      <c r="H29" s="188" t="s">
        <v>298</v>
      </c>
      <c r="I29" s="411">
        <f>SUM(K29:N29)</f>
        <v>7164</v>
      </c>
      <c r="J29" s="411"/>
      <c r="K29" s="411">
        <v>1713</v>
      </c>
      <c r="L29" s="411"/>
      <c r="M29" s="509">
        <v>5451</v>
      </c>
      <c r="N29" s="509"/>
      <c r="O29" s="509">
        <v>671</v>
      </c>
      <c r="P29" s="509"/>
      <c r="Q29" s="411">
        <v>22</v>
      </c>
      <c r="R29" s="411"/>
      <c r="S29" s="29"/>
      <c r="T29" s="24"/>
      <c r="U29" s="26"/>
      <c r="V29" s="24"/>
      <c r="W29" s="26"/>
      <c r="X29" s="24"/>
      <c r="Y29" s="26"/>
      <c r="Z29" s="24"/>
      <c r="AA29" s="69"/>
    </row>
    <row r="30" spans="1:27" ht="14.25">
      <c r="A30" s="20"/>
      <c r="B30" s="246"/>
      <c r="C30" s="188"/>
      <c r="D30" s="189"/>
      <c r="E30" s="188"/>
      <c r="F30" s="188"/>
      <c r="G30" s="188"/>
      <c r="H30" s="188"/>
      <c r="I30" s="411"/>
      <c r="J30" s="411"/>
      <c r="K30" s="411"/>
      <c r="L30" s="411"/>
      <c r="M30" s="509"/>
      <c r="N30" s="509"/>
      <c r="O30" s="509"/>
      <c r="P30" s="509"/>
      <c r="Q30" s="411"/>
      <c r="R30" s="411"/>
      <c r="S30" s="11"/>
      <c r="T30" s="24"/>
      <c r="U30" s="70"/>
      <c r="V30" s="24"/>
      <c r="W30" s="70"/>
      <c r="X30" s="24"/>
      <c r="Y30" s="70"/>
      <c r="Z30" s="24"/>
      <c r="AA30" s="21"/>
    </row>
    <row r="31" spans="1:27" ht="14.25">
      <c r="A31" s="73" t="s">
        <v>380</v>
      </c>
      <c r="B31" s="246">
        <f aca="true" t="shared" si="1" ref="B31:B37">SUM(C31:D31)</f>
        <v>78785</v>
      </c>
      <c r="C31" s="248">
        <v>17356</v>
      </c>
      <c r="D31" s="189">
        <v>61429</v>
      </c>
      <c r="E31" s="188">
        <v>7176</v>
      </c>
      <c r="F31" s="188">
        <v>14</v>
      </c>
      <c r="G31" s="188">
        <v>3287</v>
      </c>
      <c r="H31" s="188" t="s">
        <v>298</v>
      </c>
      <c r="I31" s="411">
        <f aca="true" t="shared" si="2" ref="I31:I37">SUM(K31:N31)</f>
        <v>70567</v>
      </c>
      <c r="J31" s="411"/>
      <c r="K31" s="411">
        <v>26376</v>
      </c>
      <c r="L31" s="411"/>
      <c r="M31" s="509">
        <v>44191</v>
      </c>
      <c r="N31" s="509"/>
      <c r="O31" s="509">
        <v>8467</v>
      </c>
      <c r="P31" s="509"/>
      <c r="Q31" s="411">
        <v>477</v>
      </c>
      <c r="R31" s="411"/>
      <c r="S31" s="29"/>
      <c r="T31" s="24"/>
      <c r="U31" s="29"/>
      <c r="V31" s="24"/>
      <c r="W31" s="29"/>
      <c r="X31" s="24"/>
      <c r="Y31" s="29"/>
      <c r="Z31" s="24"/>
      <c r="AA31" s="69"/>
    </row>
    <row r="32" spans="1:27" ht="14.25">
      <c r="A32" s="73" t="s">
        <v>381</v>
      </c>
      <c r="B32" s="246">
        <f t="shared" si="1"/>
        <v>23683</v>
      </c>
      <c r="C32" s="188">
        <v>5807</v>
      </c>
      <c r="D32" s="189">
        <v>17876</v>
      </c>
      <c r="E32" s="188">
        <v>2767</v>
      </c>
      <c r="F32" s="188">
        <v>3</v>
      </c>
      <c r="G32" s="188">
        <v>1076</v>
      </c>
      <c r="H32" s="188" t="s">
        <v>298</v>
      </c>
      <c r="I32" s="411">
        <f t="shared" si="2"/>
        <v>16141</v>
      </c>
      <c r="J32" s="411"/>
      <c r="K32" s="411">
        <v>5402</v>
      </c>
      <c r="L32" s="411"/>
      <c r="M32" s="509">
        <v>10739</v>
      </c>
      <c r="N32" s="509"/>
      <c r="O32" s="509">
        <v>2941</v>
      </c>
      <c r="P32" s="509"/>
      <c r="Q32" s="411">
        <v>78</v>
      </c>
      <c r="R32" s="411"/>
      <c r="S32" s="29"/>
      <c r="T32" s="24"/>
      <c r="U32" s="29"/>
      <c r="V32" s="24"/>
      <c r="W32" s="29"/>
      <c r="X32" s="24"/>
      <c r="Y32" s="29"/>
      <c r="Z32" s="24"/>
      <c r="AA32" s="69"/>
    </row>
    <row r="33" spans="1:27" ht="14.25">
      <c r="A33" s="73" t="s">
        <v>382</v>
      </c>
      <c r="B33" s="246">
        <f t="shared" si="1"/>
        <v>13940</v>
      </c>
      <c r="C33" s="188">
        <v>3135</v>
      </c>
      <c r="D33" s="189">
        <v>10805</v>
      </c>
      <c r="E33" s="188">
        <v>1486</v>
      </c>
      <c r="F33" s="188">
        <v>9</v>
      </c>
      <c r="G33" s="188">
        <v>291</v>
      </c>
      <c r="H33" s="188" t="s">
        <v>298</v>
      </c>
      <c r="I33" s="411">
        <f t="shared" si="2"/>
        <v>12482</v>
      </c>
      <c r="J33" s="411"/>
      <c r="K33" s="411">
        <v>3694</v>
      </c>
      <c r="L33" s="411"/>
      <c r="M33" s="509">
        <v>8788</v>
      </c>
      <c r="N33" s="509"/>
      <c r="O33" s="509">
        <v>1635</v>
      </c>
      <c r="P33" s="509"/>
      <c r="Q33" s="411">
        <v>36</v>
      </c>
      <c r="R33" s="411"/>
      <c r="S33" s="29"/>
      <c r="T33" s="24"/>
      <c r="U33" s="29"/>
      <c r="V33" s="24"/>
      <c r="W33" s="29"/>
      <c r="X33" s="24"/>
      <c r="Y33" s="29"/>
      <c r="Z33" s="24"/>
      <c r="AA33" s="69"/>
    </row>
    <row r="34" spans="1:27" ht="14.25">
      <c r="A34" s="73" t="s">
        <v>383</v>
      </c>
      <c r="B34" s="246">
        <f t="shared" si="1"/>
        <v>22144</v>
      </c>
      <c r="C34" s="188">
        <v>7204</v>
      </c>
      <c r="D34" s="189">
        <v>14940</v>
      </c>
      <c r="E34" s="188">
        <v>2860</v>
      </c>
      <c r="F34" s="188">
        <v>1874</v>
      </c>
      <c r="G34" s="188">
        <v>281</v>
      </c>
      <c r="H34" s="188" t="s">
        <v>298</v>
      </c>
      <c r="I34" s="411">
        <f t="shared" si="2"/>
        <v>3375</v>
      </c>
      <c r="J34" s="411"/>
      <c r="K34" s="411">
        <v>1349</v>
      </c>
      <c r="L34" s="411"/>
      <c r="M34" s="509">
        <v>2026</v>
      </c>
      <c r="N34" s="509"/>
      <c r="O34" s="509">
        <v>524</v>
      </c>
      <c r="P34" s="509"/>
      <c r="Q34" s="411" t="s">
        <v>298</v>
      </c>
      <c r="R34" s="411"/>
      <c r="S34" s="29"/>
      <c r="T34" s="24"/>
      <c r="U34" s="29"/>
      <c r="V34" s="24"/>
      <c r="W34" s="29"/>
      <c r="X34" s="24"/>
      <c r="Y34" s="30"/>
      <c r="Z34" s="24"/>
      <c r="AA34" s="69"/>
    </row>
    <row r="35" spans="1:27" ht="14.25">
      <c r="A35" s="73" t="s">
        <v>384</v>
      </c>
      <c r="B35" s="246">
        <f t="shared" si="1"/>
        <v>10361</v>
      </c>
      <c r="C35" s="188">
        <v>2629</v>
      </c>
      <c r="D35" s="189">
        <v>7732</v>
      </c>
      <c r="E35" s="188">
        <v>1269</v>
      </c>
      <c r="F35" s="188">
        <v>1</v>
      </c>
      <c r="G35" s="188">
        <v>501</v>
      </c>
      <c r="H35" s="188" t="s">
        <v>298</v>
      </c>
      <c r="I35" s="411">
        <f t="shared" si="2"/>
        <v>11956</v>
      </c>
      <c r="J35" s="411"/>
      <c r="K35" s="411">
        <v>4117</v>
      </c>
      <c r="L35" s="411"/>
      <c r="M35" s="509">
        <v>7839</v>
      </c>
      <c r="N35" s="509"/>
      <c r="O35" s="509">
        <v>1338</v>
      </c>
      <c r="P35" s="509"/>
      <c r="Q35" s="411">
        <v>155</v>
      </c>
      <c r="R35" s="411"/>
      <c r="S35" s="29"/>
      <c r="T35" s="24"/>
      <c r="U35" s="29"/>
      <c r="V35" s="24"/>
      <c r="W35" s="29"/>
      <c r="X35" s="24"/>
      <c r="Y35" s="29"/>
      <c r="Z35" s="24"/>
      <c r="AA35" s="69"/>
    </row>
    <row r="36" spans="1:31" ht="14.25">
      <c r="A36" s="73" t="s">
        <v>385</v>
      </c>
      <c r="B36" s="246">
        <f t="shared" si="1"/>
        <v>6962</v>
      </c>
      <c r="C36" s="188">
        <v>2043</v>
      </c>
      <c r="D36" s="189">
        <v>4919</v>
      </c>
      <c r="E36" s="188">
        <v>632</v>
      </c>
      <c r="F36" s="188">
        <v>17</v>
      </c>
      <c r="G36" s="188">
        <v>206</v>
      </c>
      <c r="H36" s="188" t="s">
        <v>298</v>
      </c>
      <c r="I36" s="411">
        <f t="shared" si="2"/>
        <v>5682</v>
      </c>
      <c r="J36" s="411"/>
      <c r="K36" s="411">
        <v>1351</v>
      </c>
      <c r="L36" s="411"/>
      <c r="M36" s="509">
        <v>4331</v>
      </c>
      <c r="N36" s="509"/>
      <c r="O36" s="509">
        <v>541</v>
      </c>
      <c r="P36" s="509"/>
      <c r="Q36" s="411">
        <v>20</v>
      </c>
      <c r="R36" s="411"/>
      <c r="S36" s="29"/>
      <c r="T36" s="24"/>
      <c r="U36" s="29"/>
      <c r="V36" s="24"/>
      <c r="W36" s="29"/>
      <c r="X36" s="24"/>
      <c r="Y36" s="29"/>
      <c r="Z36" s="24"/>
      <c r="AA36" s="69"/>
      <c r="AB36" s="138"/>
      <c r="AC36" s="138"/>
      <c r="AD36" s="138"/>
      <c r="AE36" s="138"/>
    </row>
    <row r="37" spans="1:31" ht="14.25">
      <c r="A37" s="74" t="s">
        <v>386</v>
      </c>
      <c r="B37" s="249">
        <f t="shared" si="1"/>
        <v>12613</v>
      </c>
      <c r="C37" s="250">
        <v>4060</v>
      </c>
      <c r="D37" s="251">
        <v>8553</v>
      </c>
      <c r="E37" s="250">
        <v>2070</v>
      </c>
      <c r="F37" s="250">
        <v>768</v>
      </c>
      <c r="G37" s="250">
        <v>477</v>
      </c>
      <c r="H37" s="250" t="s">
        <v>298</v>
      </c>
      <c r="I37" s="507">
        <f t="shared" si="2"/>
        <v>4962</v>
      </c>
      <c r="J37" s="507"/>
      <c r="K37" s="507">
        <v>2203</v>
      </c>
      <c r="L37" s="507"/>
      <c r="M37" s="510">
        <v>2759</v>
      </c>
      <c r="N37" s="510"/>
      <c r="O37" s="510">
        <v>745</v>
      </c>
      <c r="P37" s="510"/>
      <c r="Q37" s="507" t="s">
        <v>298</v>
      </c>
      <c r="R37" s="507"/>
      <c r="S37" s="29"/>
      <c r="T37" s="24"/>
      <c r="U37" s="29"/>
      <c r="V37" s="24"/>
      <c r="W37" s="29"/>
      <c r="X37" s="24"/>
      <c r="Y37" s="30"/>
      <c r="Z37" s="24"/>
      <c r="AA37" s="69"/>
      <c r="AB37" s="138"/>
      <c r="AC37" s="138"/>
      <c r="AD37" s="138"/>
      <c r="AE37" s="138"/>
    </row>
    <row r="38" spans="1:31" ht="14.25">
      <c r="A38" s="10" t="s">
        <v>194</v>
      </c>
      <c r="B38" s="10"/>
      <c r="C38" s="10"/>
      <c r="D38" s="10"/>
      <c r="E38" s="10"/>
      <c r="F38" s="10"/>
      <c r="G38" s="10"/>
      <c r="H38" s="10"/>
      <c r="I38" s="10"/>
      <c r="J38" s="10"/>
      <c r="K38" s="10"/>
      <c r="L38" s="10"/>
      <c r="M38" s="10"/>
      <c r="N38" s="10"/>
      <c r="O38" s="10"/>
      <c r="P38" s="10"/>
      <c r="Q38" s="10"/>
      <c r="R38" s="10"/>
      <c r="S38" s="24"/>
      <c r="T38" s="24"/>
      <c r="U38" s="24"/>
      <c r="V38" s="24"/>
      <c r="W38" s="24"/>
      <c r="X38" s="24"/>
      <c r="Y38" s="24"/>
      <c r="Z38" s="24"/>
      <c r="AA38" s="24"/>
      <c r="AB38" s="138"/>
      <c r="AC38" s="138"/>
      <c r="AD38" s="138"/>
      <c r="AE38" s="138"/>
    </row>
    <row r="39" spans="1:31" ht="14.25">
      <c r="A39" s="10"/>
      <c r="B39" s="10"/>
      <c r="C39" s="10"/>
      <c r="D39" s="10"/>
      <c r="E39" s="10"/>
      <c r="F39" s="10"/>
      <c r="G39" s="10"/>
      <c r="H39" s="10"/>
      <c r="I39" s="10"/>
      <c r="J39" s="10"/>
      <c r="K39" s="10"/>
      <c r="L39" s="10"/>
      <c r="M39" s="10"/>
      <c r="N39" s="10"/>
      <c r="O39" s="10"/>
      <c r="P39" s="10"/>
      <c r="Q39" s="10"/>
      <c r="R39" s="10"/>
      <c r="S39" s="24"/>
      <c r="T39" s="24"/>
      <c r="U39" s="24"/>
      <c r="V39" s="24"/>
      <c r="W39" s="24"/>
      <c r="X39" s="24"/>
      <c r="Y39" s="24"/>
      <c r="Z39" s="24"/>
      <c r="AA39" s="24"/>
      <c r="AB39" s="138"/>
      <c r="AC39" s="138"/>
      <c r="AD39" s="138"/>
      <c r="AE39" s="138"/>
    </row>
    <row r="40" spans="1:31" ht="14.25">
      <c r="A40" s="10"/>
      <c r="B40" s="10"/>
      <c r="C40" s="10"/>
      <c r="D40" s="10"/>
      <c r="E40" s="10"/>
      <c r="F40" s="10"/>
      <c r="G40" s="10"/>
      <c r="H40" s="10"/>
      <c r="I40" s="10"/>
      <c r="J40" s="10"/>
      <c r="K40" s="10"/>
      <c r="L40" s="10"/>
      <c r="M40" s="10"/>
      <c r="N40" s="10"/>
      <c r="O40" s="10"/>
      <c r="P40" s="10"/>
      <c r="Q40" s="10"/>
      <c r="R40" s="10"/>
      <c r="S40" s="24"/>
      <c r="T40" s="24"/>
      <c r="U40" s="24"/>
      <c r="V40" s="24"/>
      <c r="W40" s="24"/>
      <c r="X40" s="24"/>
      <c r="Y40" s="24"/>
      <c r="Z40" s="24"/>
      <c r="AA40" s="24"/>
      <c r="AB40" s="138"/>
      <c r="AC40" s="138"/>
      <c r="AD40" s="138"/>
      <c r="AE40" s="138"/>
    </row>
    <row r="41" spans="1:31" ht="14.25">
      <c r="A41" s="10"/>
      <c r="B41" s="10"/>
      <c r="C41" s="10"/>
      <c r="D41" s="10"/>
      <c r="E41" s="10"/>
      <c r="F41" s="10"/>
      <c r="G41" s="10"/>
      <c r="H41" s="10"/>
      <c r="I41" s="10"/>
      <c r="J41" s="10"/>
      <c r="K41" s="10"/>
      <c r="L41" s="10"/>
      <c r="M41" s="10"/>
      <c r="N41" s="10"/>
      <c r="O41" s="10"/>
      <c r="P41" s="10"/>
      <c r="Q41" s="10"/>
      <c r="R41" s="10"/>
      <c r="S41" s="10"/>
      <c r="T41" s="24"/>
      <c r="U41" s="24"/>
      <c r="V41" s="24"/>
      <c r="W41" s="24"/>
      <c r="X41" s="24"/>
      <c r="Y41" s="24"/>
      <c r="Z41" s="24"/>
      <c r="AA41" s="24"/>
      <c r="AB41" s="138"/>
      <c r="AC41" s="138"/>
      <c r="AD41" s="138"/>
      <c r="AE41" s="138"/>
    </row>
    <row r="42" spans="1:27" ht="14.25">
      <c r="A42" s="10"/>
      <c r="B42" s="10"/>
      <c r="C42" s="10"/>
      <c r="D42" s="10"/>
      <c r="E42" s="10"/>
      <c r="F42" s="10"/>
      <c r="G42" s="10"/>
      <c r="H42" s="10"/>
      <c r="I42" s="338" t="s">
        <v>402</v>
      </c>
      <c r="J42" s="338"/>
      <c r="K42" s="338"/>
      <c r="L42" s="338"/>
      <c r="M42" s="338"/>
      <c r="N42" s="338"/>
      <c r="O42" s="338"/>
      <c r="P42" s="338"/>
      <c r="Q42" s="338"/>
      <c r="R42" s="338"/>
      <c r="S42" s="338"/>
      <c r="T42" s="10"/>
      <c r="U42" s="10"/>
      <c r="V42" s="10"/>
      <c r="W42" s="10"/>
      <c r="X42" s="10"/>
      <c r="Y42" s="10"/>
      <c r="Z42" s="10"/>
      <c r="AA42" s="10"/>
    </row>
    <row r="43" spans="1:27" ht="15" thickBot="1">
      <c r="A43" s="200"/>
      <c r="B43" s="10"/>
      <c r="C43" s="10"/>
      <c r="D43" s="10"/>
      <c r="E43" s="10"/>
      <c r="F43" s="10"/>
      <c r="G43" s="10"/>
      <c r="H43" s="10"/>
      <c r="I43" s="232"/>
      <c r="J43" s="232"/>
      <c r="K43" s="232"/>
      <c r="L43" s="232"/>
      <c r="M43" s="232"/>
      <c r="N43" s="232"/>
      <c r="O43" s="232"/>
      <c r="P43" s="232"/>
      <c r="Q43" s="232"/>
      <c r="R43" s="232"/>
      <c r="S43" s="178"/>
      <c r="T43" s="10"/>
      <c r="U43" s="10"/>
      <c r="V43" s="10"/>
      <c r="W43" s="10"/>
      <c r="X43" s="10"/>
      <c r="Y43" s="10"/>
      <c r="Z43" s="10"/>
      <c r="AA43" s="10"/>
    </row>
    <row r="44" spans="1:19" ht="13.5" customHeight="1">
      <c r="A44" s="338" t="s">
        <v>397</v>
      </c>
      <c r="B44" s="338"/>
      <c r="C44" s="338"/>
      <c r="D44" s="338"/>
      <c r="E44" s="338"/>
      <c r="F44" s="338"/>
      <c r="G44" s="200"/>
      <c r="H44" s="200"/>
      <c r="I44" s="335" t="s">
        <v>387</v>
      </c>
      <c r="J44" s="335"/>
      <c r="K44" s="343"/>
      <c r="L44" s="454" t="s">
        <v>403</v>
      </c>
      <c r="M44" s="304" t="s">
        <v>111</v>
      </c>
      <c r="N44" s="304" t="s">
        <v>112</v>
      </c>
      <c r="O44" s="440" t="s">
        <v>113</v>
      </c>
      <c r="P44" s="440" t="s">
        <v>388</v>
      </c>
      <c r="Q44" s="305" t="s">
        <v>114</v>
      </c>
      <c r="R44" s="305" t="s">
        <v>115</v>
      </c>
      <c r="S44" s="454" t="s">
        <v>116</v>
      </c>
    </row>
    <row r="45" spans="1:19" ht="14.25" thickBot="1">
      <c r="A45" s="232"/>
      <c r="B45" s="232"/>
      <c r="C45" s="232"/>
      <c r="D45" s="232"/>
      <c r="E45" s="232"/>
      <c r="F45" s="232"/>
      <c r="G45" s="233"/>
      <c r="H45" s="233"/>
      <c r="I45" s="337"/>
      <c r="J45" s="337"/>
      <c r="K45" s="344"/>
      <c r="L45" s="333"/>
      <c r="M45" s="306"/>
      <c r="N45" s="306"/>
      <c r="O45" s="437"/>
      <c r="P45" s="437"/>
      <c r="Q45" s="307"/>
      <c r="R45" s="307"/>
      <c r="S45" s="333"/>
    </row>
    <row r="46" spans="1:19" ht="14.25">
      <c r="A46" s="430" t="s">
        <v>82</v>
      </c>
      <c r="B46" s="308" t="s">
        <v>104</v>
      </c>
      <c r="C46" s="435"/>
      <c r="D46" s="435"/>
      <c r="E46" s="435"/>
      <c r="F46" s="435"/>
      <c r="G46" s="4"/>
      <c r="H46" s="4"/>
      <c r="I46" s="474" t="s">
        <v>391</v>
      </c>
      <c r="J46" s="112"/>
      <c r="K46" s="111" t="s">
        <v>4</v>
      </c>
      <c r="L46" s="257">
        <f>SUM(M46:S46)</f>
        <v>337</v>
      </c>
      <c r="M46" s="234">
        <f aca="true" t="shared" si="3" ref="M46:S46">SUM(M47:M48)</f>
        <v>75</v>
      </c>
      <c r="N46" s="234">
        <f t="shared" si="3"/>
        <v>18</v>
      </c>
      <c r="O46" s="234">
        <f t="shared" si="3"/>
        <v>40</v>
      </c>
      <c r="P46" s="234">
        <f t="shared" si="3"/>
        <v>78</v>
      </c>
      <c r="Q46" s="234">
        <f t="shared" si="3"/>
        <v>17</v>
      </c>
      <c r="R46" s="129">
        <f t="shared" si="3"/>
        <v>31</v>
      </c>
      <c r="S46" s="234">
        <f t="shared" si="3"/>
        <v>78</v>
      </c>
    </row>
    <row r="47" spans="1:19" ht="14.25">
      <c r="A47" s="344"/>
      <c r="B47" s="2" t="s">
        <v>4</v>
      </c>
      <c r="C47" s="2" t="s">
        <v>398</v>
      </c>
      <c r="D47" s="2" t="s">
        <v>399</v>
      </c>
      <c r="E47" s="2" t="s">
        <v>400</v>
      </c>
      <c r="F47" s="3" t="s">
        <v>401</v>
      </c>
      <c r="G47" s="58"/>
      <c r="H47" s="58"/>
      <c r="I47" s="474"/>
      <c r="J47" s="256" t="s">
        <v>117</v>
      </c>
      <c r="K47" s="111" t="s">
        <v>2</v>
      </c>
      <c r="L47" s="257">
        <f aca="true" t="shared" si="4" ref="L47:L63">SUM(M47:S47)</f>
        <v>95</v>
      </c>
      <c r="M47" s="235">
        <v>30</v>
      </c>
      <c r="N47" s="235">
        <v>3</v>
      </c>
      <c r="O47" s="235">
        <v>8</v>
      </c>
      <c r="P47" s="235">
        <v>16</v>
      </c>
      <c r="Q47" s="235">
        <v>6</v>
      </c>
      <c r="R47" s="129">
        <v>9</v>
      </c>
      <c r="S47" s="236">
        <v>23</v>
      </c>
    </row>
    <row r="48" spans="1:19" ht="14.25">
      <c r="A48" s="184"/>
      <c r="B48" s="139"/>
      <c r="C48" s="139"/>
      <c r="D48" s="139"/>
      <c r="E48" s="139"/>
      <c r="F48" s="139"/>
      <c r="G48" s="112"/>
      <c r="H48" s="112"/>
      <c r="I48" s="474"/>
      <c r="J48" s="112"/>
      <c r="K48" s="111" t="s">
        <v>3</v>
      </c>
      <c r="L48" s="257">
        <f t="shared" si="4"/>
        <v>242</v>
      </c>
      <c r="M48" s="235">
        <v>45</v>
      </c>
      <c r="N48" s="235">
        <v>15</v>
      </c>
      <c r="O48" s="235">
        <v>32</v>
      </c>
      <c r="P48" s="235">
        <v>62</v>
      </c>
      <c r="Q48" s="235">
        <v>11</v>
      </c>
      <c r="R48" s="129">
        <v>22</v>
      </c>
      <c r="S48" s="236">
        <v>55</v>
      </c>
    </row>
    <row r="49" spans="1:19" ht="14.25">
      <c r="A49" s="196" t="s">
        <v>0</v>
      </c>
      <c r="B49" s="260">
        <f>SUM(C49:F49)</f>
        <v>44492</v>
      </c>
      <c r="C49" s="260">
        <f>SUM(C51:C60)</f>
        <v>13728</v>
      </c>
      <c r="D49" s="260">
        <f>SUM(D51:D60)</f>
        <v>12253</v>
      </c>
      <c r="E49" s="260">
        <f>SUM(E51:E60)</f>
        <v>11067</v>
      </c>
      <c r="F49" s="260">
        <f>SUM(F51:F60)</f>
        <v>7444</v>
      </c>
      <c r="G49" s="112"/>
      <c r="H49" s="112"/>
      <c r="I49" s="474"/>
      <c r="J49" s="112"/>
      <c r="K49" s="111" t="s">
        <v>4</v>
      </c>
      <c r="L49" s="257">
        <f t="shared" si="4"/>
        <v>3522</v>
      </c>
      <c r="M49" s="129">
        <f aca="true" t="shared" si="5" ref="M49:S49">SUM(M50:M51)</f>
        <v>1149</v>
      </c>
      <c r="N49" s="129">
        <f t="shared" si="5"/>
        <v>298</v>
      </c>
      <c r="O49" s="129">
        <f t="shared" si="5"/>
        <v>379</v>
      </c>
      <c r="P49" s="129">
        <f t="shared" si="5"/>
        <v>489</v>
      </c>
      <c r="Q49" s="129">
        <f t="shared" si="5"/>
        <v>298</v>
      </c>
      <c r="R49" s="129">
        <f t="shared" si="5"/>
        <v>420</v>
      </c>
      <c r="S49" s="129">
        <f t="shared" si="5"/>
        <v>489</v>
      </c>
    </row>
    <row r="50" spans="1:19" ht="14.25">
      <c r="A50" s="237"/>
      <c r="B50" s="238"/>
      <c r="C50" s="238"/>
      <c r="D50" s="238"/>
      <c r="E50" s="238"/>
      <c r="F50" s="238"/>
      <c r="G50" s="112"/>
      <c r="H50" s="112"/>
      <c r="I50" s="474"/>
      <c r="J50" s="4" t="s">
        <v>118</v>
      </c>
      <c r="K50" s="111" t="s">
        <v>2</v>
      </c>
      <c r="L50" s="257">
        <f t="shared" si="4"/>
        <v>1373</v>
      </c>
      <c r="M50" s="235">
        <v>259</v>
      </c>
      <c r="N50" s="235">
        <v>92</v>
      </c>
      <c r="O50" s="235">
        <v>183</v>
      </c>
      <c r="P50" s="235">
        <v>259</v>
      </c>
      <c r="Q50" s="235">
        <v>155</v>
      </c>
      <c r="R50" s="129">
        <v>153</v>
      </c>
      <c r="S50" s="236">
        <v>272</v>
      </c>
    </row>
    <row r="51" spans="1:19" ht="14.25">
      <c r="A51" s="47" t="s">
        <v>163</v>
      </c>
      <c r="B51" s="238">
        <f aca="true" t="shared" si="6" ref="B51:B60">SUM(C51:F51)</f>
        <v>1027</v>
      </c>
      <c r="C51" s="238">
        <v>410</v>
      </c>
      <c r="D51" s="238">
        <v>548</v>
      </c>
      <c r="E51" s="238">
        <v>57</v>
      </c>
      <c r="F51" s="238">
        <v>12</v>
      </c>
      <c r="G51" s="139"/>
      <c r="H51" s="139"/>
      <c r="I51" s="474"/>
      <c r="J51" s="112"/>
      <c r="K51" s="111" t="s">
        <v>3</v>
      </c>
      <c r="L51" s="257">
        <f t="shared" si="4"/>
        <v>2149</v>
      </c>
      <c r="M51" s="235">
        <v>890</v>
      </c>
      <c r="N51" s="235">
        <v>206</v>
      </c>
      <c r="O51" s="235">
        <v>196</v>
      </c>
      <c r="P51" s="235">
        <v>230</v>
      </c>
      <c r="Q51" s="235">
        <v>143</v>
      </c>
      <c r="R51" s="129">
        <v>267</v>
      </c>
      <c r="S51" s="236">
        <v>217</v>
      </c>
    </row>
    <row r="52" spans="1:19" ht="14.25">
      <c r="A52" s="47" t="s">
        <v>45</v>
      </c>
      <c r="B52" s="238">
        <f t="shared" si="6"/>
        <v>199</v>
      </c>
      <c r="C52" s="238">
        <v>39</v>
      </c>
      <c r="D52" s="238">
        <v>141</v>
      </c>
      <c r="E52" s="238">
        <v>13</v>
      </c>
      <c r="F52" s="238">
        <v>6</v>
      </c>
      <c r="G52" s="139"/>
      <c r="H52" s="139"/>
      <c r="I52" s="474"/>
      <c r="J52" s="112"/>
      <c r="K52" s="111" t="s">
        <v>4</v>
      </c>
      <c r="L52" s="257">
        <f t="shared" si="4"/>
        <v>337</v>
      </c>
      <c r="M52" s="235">
        <f aca="true" t="shared" si="7" ref="M52:S52">SUM(M53:M54)</f>
        <v>75</v>
      </c>
      <c r="N52" s="235">
        <f t="shared" si="7"/>
        <v>18</v>
      </c>
      <c r="O52" s="235">
        <f t="shared" si="7"/>
        <v>40</v>
      </c>
      <c r="P52" s="235">
        <f t="shared" si="7"/>
        <v>78</v>
      </c>
      <c r="Q52" s="235">
        <f t="shared" si="7"/>
        <v>17</v>
      </c>
      <c r="R52" s="129">
        <f t="shared" si="7"/>
        <v>31</v>
      </c>
      <c r="S52" s="236">
        <f t="shared" si="7"/>
        <v>78</v>
      </c>
    </row>
    <row r="53" spans="1:19" ht="14.25">
      <c r="A53" s="47" t="s">
        <v>71</v>
      </c>
      <c r="B53" s="238">
        <f t="shared" si="6"/>
        <v>6656</v>
      </c>
      <c r="C53" s="238">
        <v>2906</v>
      </c>
      <c r="D53" s="238">
        <v>2036</v>
      </c>
      <c r="E53" s="238">
        <v>1032</v>
      </c>
      <c r="F53" s="238">
        <v>682</v>
      </c>
      <c r="G53" s="139"/>
      <c r="H53" s="139"/>
      <c r="I53" s="474"/>
      <c r="J53" s="4" t="s">
        <v>119</v>
      </c>
      <c r="K53" s="111" t="s">
        <v>2</v>
      </c>
      <c r="L53" s="257">
        <f t="shared" si="4"/>
        <v>95</v>
      </c>
      <c r="M53" s="235">
        <v>30</v>
      </c>
      <c r="N53" s="235">
        <v>3</v>
      </c>
      <c r="O53" s="235">
        <v>8</v>
      </c>
      <c r="P53" s="235">
        <v>16</v>
      </c>
      <c r="Q53" s="235">
        <v>6</v>
      </c>
      <c r="R53" s="129">
        <v>9</v>
      </c>
      <c r="S53" s="236">
        <v>23</v>
      </c>
    </row>
    <row r="54" spans="1:19" ht="14.25">
      <c r="A54" s="47" t="s">
        <v>72</v>
      </c>
      <c r="B54" s="238">
        <f t="shared" si="6"/>
        <v>15935</v>
      </c>
      <c r="C54" s="86">
        <v>4303</v>
      </c>
      <c r="D54" s="238">
        <v>4571</v>
      </c>
      <c r="E54" s="238">
        <v>4421</v>
      </c>
      <c r="F54" s="238">
        <v>2640</v>
      </c>
      <c r="G54" s="139"/>
      <c r="H54" s="139"/>
      <c r="I54" s="475"/>
      <c r="J54" s="239"/>
      <c r="K54" s="214" t="s">
        <v>3</v>
      </c>
      <c r="L54" s="258">
        <f t="shared" si="4"/>
        <v>242</v>
      </c>
      <c r="M54" s="120">
        <v>45</v>
      </c>
      <c r="N54" s="120">
        <v>15</v>
      </c>
      <c r="O54" s="120">
        <v>32</v>
      </c>
      <c r="P54" s="120">
        <v>62</v>
      </c>
      <c r="Q54" s="120">
        <v>11</v>
      </c>
      <c r="R54" s="131">
        <v>22</v>
      </c>
      <c r="S54" s="120">
        <v>55</v>
      </c>
    </row>
    <row r="55" spans="1:19" ht="14.25">
      <c r="A55" s="47" t="s">
        <v>150</v>
      </c>
      <c r="B55" s="238">
        <f t="shared" si="6"/>
        <v>9958</v>
      </c>
      <c r="C55" s="86">
        <v>2704</v>
      </c>
      <c r="D55" s="238">
        <v>2434</v>
      </c>
      <c r="E55" s="238">
        <v>2856</v>
      </c>
      <c r="F55" s="238">
        <v>1964</v>
      </c>
      <c r="G55" s="139"/>
      <c r="H55" s="139"/>
      <c r="I55" s="506" t="s">
        <v>392</v>
      </c>
      <c r="J55" s="203"/>
      <c r="K55" s="240" t="s">
        <v>4</v>
      </c>
      <c r="L55" s="257">
        <f t="shared" si="4"/>
        <v>4385</v>
      </c>
      <c r="M55" s="129">
        <f aca="true" t="shared" si="8" ref="M55:S55">SUM(M56:M57)</f>
        <v>2069</v>
      </c>
      <c r="N55" s="129">
        <f t="shared" si="8"/>
        <v>632</v>
      </c>
      <c r="O55" s="129">
        <f t="shared" si="8"/>
        <v>533</v>
      </c>
      <c r="P55" s="129">
        <f t="shared" si="8"/>
        <v>357</v>
      </c>
      <c r="Q55" s="129">
        <f t="shared" si="8"/>
        <v>157</v>
      </c>
      <c r="R55" s="129">
        <f t="shared" si="8"/>
        <v>327</v>
      </c>
      <c r="S55" s="129">
        <f t="shared" si="8"/>
        <v>310</v>
      </c>
    </row>
    <row r="56" spans="1:19" ht="14.25">
      <c r="A56" s="261" t="s">
        <v>159</v>
      </c>
      <c r="B56" s="238">
        <f t="shared" si="6"/>
        <v>755</v>
      </c>
      <c r="C56" s="127">
        <v>203</v>
      </c>
      <c r="D56" s="238">
        <v>196</v>
      </c>
      <c r="E56" s="238">
        <v>210</v>
      </c>
      <c r="F56" s="238">
        <v>146</v>
      </c>
      <c r="G56" s="139"/>
      <c r="H56" s="139"/>
      <c r="I56" s="474"/>
      <c r="J56" s="256" t="s">
        <v>117</v>
      </c>
      <c r="K56" s="111" t="s">
        <v>2</v>
      </c>
      <c r="L56" s="257">
        <f t="shared" si="4"/>
        <v>1697</v>
      </c>
      <c r="M56" s="235">
        <v>786</v>
      </c>
      <c r="N56" s="235">
        <v>249</v>
      </c>
      <c r="O56" s="235">
        <v>194</v>
      </c>
      <c r="P56" s="235">
        <v>142</v>
      </c>
      <c r="Q56" s="235">
        <v>57</v>
      </c>
      <c r="R56" s="129">
        <v>148</v>
      </c>
      <c r="S56" s="236">
        <v>121</v>
      </c>
    </row>
    <row r="57" spans="1:19" ht="14.25">
      <c r="A57" s="47" t="s">
        <v>75</v>
      </c>
      <c r="B57" s="238">
        <f t="shared" si="6"/>
        <v>2002</v>
      </c>
      <c r="C57" s="127">
        <v>486</v>
      </c>
      <c r="D57" s="238">
        <v>546</v>
      </c>
      <c r="E57" s="238">
        <v>596</v>
      </c>
      <c r="F57" s="238">
        <v>374</v>
      </c>
      <c r="G57" s="139"/>
      <c r="H57" s="139"/>
      <c r="I57" s="474"/>
      <c r="J57" s="112"/>
      <c r="K57" s="111" t="s">
        <v>3</v>
      </c>
      <c r="L57" s="257">
        <f t="shared" si="4"/>
        <v>2688</v>
      </c>
      <c r="M57" s="235">
        <v>1283</v>
      </c>
      <c r="N57" s="235">
        <v>383</v>
      </c>
      <c r="O57" s="235">
        <v>339</v>
      </c>
      <c r="P57" s="235">
        <v>215</v>
      </c>
      <c r="Q57" s="235">
        <v>100</v>
      </c>
      <c r="R57" s="129">
        <v>179</v>
      </c>
      <c r="S57" s="236">
        <v>189</v>
      </c>
    </row>
    <row r="58" spans="1:19" ht="14.25">
      <c r="A58" s="261" t="s">
        <v>51</v>
      </c>
      <c r="B58" s="238">
        <f t="shared" si="6"/>
        <v>17</v>
      </c>
      <c r="C58" s="127">
        <v>1</v>
      </c>
      <c r="D58" s="238">
        <v>9</v>
      </c>
      <c r="E58" s="238">
        <v>4</v>
      </c>
      <c r="F58" s="238">
        <v>3</v>
      </c>
      <c r="G58" s="139"/>
      <c r="H58" s="139"/>
      <c r="I58" s="474"/>
      <c r="J58" s="112"/>
      <c r="K58" s="111" t="s">
        <v>4</v>
      </c>
      <c r="L58" s="257">
        <f t="shared" si="4"/>
        <v>32796</v>
      </c>
      <c r="M58" s="129">
        <f aca="true" t="shared" si="9" ref="M58:S58">SUM(M59:M60)</f>
        <v>12815</v>
      </c>
      <c r="N58" s="129">
        <f t="shared" si="9"/>
        <v>3088</v>
      </c>
      <c r="O58" s="129">
        <f t="shared" si="9"/>
        <v>4860</v>
      </c>
      <c r="P58" s="129">
        <f t="shared" si="9"/>
        <v>3642</v>
      </c>
      <c r="Q58" s="129">
        <f t="shared" si="9"/>
        <v>1487</v>
      </c>
      <c r="R58" s="129">
        <f t="shared" si="9"/>
        <v>3273</v>
      </c>
      <c r="S58" s="129">
        <f t="shared" si="9"/>
        <v>3631</v>
      </c>
    </row>
    <row r="59" spans="1:19" ht="14.25">
      <c r="A59" s="47" t="s">
        <v>76</v>
      </c>
      <c r="B59" s="238">
        <f t="shared" si="6"/>
        <v>7740</v>
      </c>
      <c r="C59" s="127">
        <v>2612</v>
      </c>
      <c r="D59" s="238">
        <v>1694</v>
      </c>
      <c r="E59" s="238">
        <v>1858</v>
      </c>
      <c r="F59" s="238">
        <v>1576</v>
      </c>
      <c r="G59" s="139"/>
      <c r="H59" s="139"/>
      <c r="I59" s="474"/>
      <c r="J59" s="4" t="s">
        <v>118</v>
      </c>
      <c r="K59" s="111" t="s">
        <v>2</v>
      </c>
      <c r="L59" s="257">
        <f t="shared" si="4"/>
        <v>17696</v>
      </c>
      <c r="M59" s="235">
        <v>7239</v>
      </c>
      <c r="N59" s="235">
        <v>1763</v>
      </c>
      <c r="O59" s="235">
        <v>2280</v>
      </c>
      <c r="P59" s="235">
        <v>1909</v>
      </c>
      <c r="Q59" s="235">
        <v>844</v>
      </c>
      <c r="R59" s="129">
        <v>1853</v>
      </c>
      <c r="S59" s="236">
        <v>1808</v>
      </c>
    </row>
    <row r="60" spans="1:19" ht="14.25">
      <c r="A60" s="47" t="s">
        <v>77</v>
      </c>
      <c r="B60" s="127">
        <f t="shared" si="6"/>
        <v>203</v>
      </c>
      <c r="C60" s="127">
        <v>64</v>
      </c>
      <c r="D60" s="127">
        <v>78</v>
      </c>
      <c r="E60" s="127">
        <v>20</v>
      </c>
      <c r="F60" s="127">
        <v>41</v>
      </c>
      <c r="G60" s="139"/>
      <c r="H60" s="139"/>
      <c r="I60" s="474"/>
      <c r="J60" s="112"/>
      <c r="K60" s="111" t="s">
        <v>3</v>
      </c>
      <c r="L60" s="257">
        <f t="shared" si="4"/>
        <v>15100</v>
      </c>
      <c r="M60" s="235">
        <v>5576</v>
      </c>
      <c r="N60" s="235">
        <v>1325</v>
      </c>
      <c r="O60" s="235">
        <v>2580</v>
      </c>
      <c r="P60" s="235">
        <v>1733</v>
      </c>
      <c r="Q60" s="235">
        <v>643</v>
      </c>
      <c r="R60" s="129">
        <v>1420</v>
      </c>
      <c r="S60" s="236">
        <v>1823</v>
      </c>
    </row>
    <row r="61" spans="1:19" ht="14.25">
      <c r="A61" s="259"/>
      <c r="B61" s="205"/>
      <c r="C61" s="197"/>
      <c r="D61" s="205"/>
      <c r="E61" s="205"/>
      <c r="F61" s="205"/>
      <c r="I61" s="474"/>
      <c r="J61" s="112"/>
      <c r="K61" s="111" t="s">
        <v>4</v>
      </c>
      <c r="L61" s="257">
        <f t="shared" si="4"/>
        <v>4385</v>
      </c>
      <c r="M61" s="129">
        <f aca="true" t="shared" si="10" ref="M61:S61">SUM(M62:M63)</f>
        <v>2069</v>
      </c>
      <c r="N61" s="129">
        <f t="shared" si="10"/>
        <v>632</v>
      </c>
      <c r="O61" s="129">
        <f t="shared" si="10"/>
        <v>533</v>
      </c>
      <c r="P61" s="129">
        <f t="shared" si="10"/>
        <v>357</v>
      </c>
      <c r="Q61" s="129">
        <f t="shared" si="10"/>
        <v>157</v>
      </c>
      <c r="R61" s="129">
        <f t="shared" si="10"/>
        <v>327</v>
      </c>
      <c r="S61" s="129">
        <f t="shared" si="10"/>
        <v>310</v>
      </c>
    </row>
    <row r="62" spans="3:19" ht="14.25">
      <c r="C62" s="138"/>
      <c r="I62" s="474"/>
      <c r="J62" s="4" t="s">
        <v>119</v>
      </c>
      <c r="K62" s="111" t="s">
        <v>2</v>
      </c>
      <c r="L62" s="257">
        <f t="shared" si="4"/>
        <v>1697</v>
      </c>
      <c r="M62" s="235">
        <v>786</v>
      </c>
      <c r="N62" s="235">
        <v>249</v>
      </c>
      <c r="O62" s="235">
        <v>194</v>
      </c>
      <c r="P62" s="235">
        <v>142</v>
      </c>
      <c r="Q62" s="235">
        <v>57</v>
      </c>
      <c r="R62" s="129">
        <v>148</v>
      </c>
      <c r="S62" s="236">
        <v>121</v>
      </c>
    </row>
    <row r="63" spans="3:19" ht="14.25">
      <c r="C63" s="138"/>
      <c r="I63" s="475"/>
      <c r="J63" s="239"/>
      <c r="K63" s="214" t="s">
        <v>3</v>
      </c>
      <c r="L63" s="258">
        <f t="shared" si="4"/>
        <v>2688</v>
      </c>
      <c r="M63" s="120">
        <v>1283</v>
      </c>
      <c r="N63" s="120">
        <v>383</v>
      </c>
      <c r="O63" s="120">
        <v>339</v>
      </c>
      <c r="P63" s="120">
        <v>215</v>
      </c>
      <c r="Q63" s="120">
        <v>100</v>
      </c>
      <c r="R63" s="131">
        <v>179</v>
      </c>
      <c r="S63" s="241">
        <v>189</v>
      </c>
    </row>
    <row r="64" spans="3:9" ht="14.25">
      <c r="C64" s="138"/>
      <c r="I64" s="139" t="s">
        <v>220</v>
      </c>
    </row>
    <row r="65" ht="13.5">
      <c r="C65" s="138"/>
    </row>
    <row r="66" ht="14.25">
      <c r="C66" s="25"/>
    </row>
    <row r="67" ht="13.5">
      <c r="C67" s="138"/>
    </row>
    <row r="68" ht="13.5">
      <c r="C68" s="138"/>
    </row>
  </sheetData>
  <sheetProtection/>
  <mergeCells count="170">
    <mergeCell ref="Q37:R37"/>
    <mergeCell ref="Q33:R33"/>
    <mergeCell ref="Q34:R34"/>
    <mergeCell ref="Q35:R35"/>
    <mergeCell ref="Q36:R36"/>
    <mergeCell ref="Q29:R29"/>
    <mergeCell ref="Q30:R30"/>
    <mergeCell ref="Q31:R31"/>
    <mergeCell ref="Q32:R32"/>
    <mergeCell ref="Q25:R25"/>
    <mergeCell ref="Q26:R26"/>
    <mergeCell ref="Q27:R27"/>
    <mergeCell ref="Q28:R28"/>
    <mergeCell ref="Q21:R21"/>
    <mergeCell ref="Q22:R22"/>
    <mergeCell ref="Q23:R23"/>
    <mergeCell ref="Q24:R24"/>
    <mergeCell ref="Q17:R17"/>
    <mergeCell ref="Q18:R18"/>
    <mergeCell ref="Q19:R19"/>
    <mergeCell ref="Q20:R20"/>
    <mergeCell ref="O35:P35"/>
    <mergeCell ref="O36:P36"/>
    <mergeCell ref="O33:P33"/>
    <mergeCell ref="O34:P34"/>
    <mergeCell ref="O27:P27"/>
    <mergeCell ref="O28:P28"/>
    <mergeCell ref="O37:P37"/>
    <mergeCell ref="Q10:R10"/>
    <mergeCell ref="Q11:R11"/>
    <mergeCell ref="Q12:R12"/>
    <mergeCell ref="Q13:R13"/>
    <mergeCell ref="Q14:R14"/>
    <mergeCell ref="Q15:R15"/>
    <mergeCell ref="Q16:R16"/>
    <mergeCell ref="O31:P31"/>
    <mergeCell ref="O32:P32"/>
    <mergeCell ref="O29:P29"/>
    <mergeCell ref="O30:P30"/>
    <mergeCell ref="O23:P23"/>
    <mergeCell ref="O24:P24"/>
    <mergeCell ref="O25:P25"/>
    <mergeCell ref="O26:P26"/>
    <mergeCell ref="O19:P19"/>
    <mergeCell ref="O20:P20"/>
    <mergeCell ref="O21:P21"/>
    <mergeCell ref="O22:P22"/>
    <mergeCell ref="M37:N37"/>
    <mergeCell ref="O10:P10"/>
    <mergeCell ref="O11:P11"/>
    <mergeCell ref="O12:P12"/>
    <mergeCell ref="O13:P13"/>
    <mergeCell ref="O14:P14"/>
    <mergeCell ref="O15:P15"/>
    <mergeCell ref="O16:P16"/>
    <mergeCell ref="O17:P17"/>
    <mergeCell ref="O18:P18"/>
    <mergeCell ref="M33:N33"/>
    <mergeCell ref="M34:N34"/>
    <mergeCell ref="M25:N25"/>
    <mergeCell ref="M26:N26"/>
    <mergeCell ref="M27:N27"/>
    <mergeCell ref="M28:N28"/>
    <mergeCell ref="M35:N35"/>
    <mergeCell ref="M36:N36"/>
    <mergeCell ref="M29:N29"/>
    <mergeCell ref="M30:N30"/>
    <mergeCell ref="M31:N31"/>
    <mergeCell ref="M32:N32"/>
    <mergeCell ref="M21:N21"/>
    <mergeCell ref="M22:N22"/>
    <mergeCell ref="M23:N23"/>
    <mergeCell ref="M24:N24"/>
    <mergeCell ref="M17:N17"/>
    <mergeCell ref="M18:N18"/>
    <mergeCell ref="M19:N19"/>
    <mergeCell ref="M20:N20"/>
    <mergeCell ref="K35:L35"/>
    <mergeCell ref="K36:L36"/>
    <mergeCell ref="K37:L37"/>
    <mergeCell ref="M10:N10"/>
    <mergeCell ref="M11:N11"/>
    <mergeCell ref="M12:N12"/>
    <mergeCell ref="M13:N13"/>
    <mergeCell ref="M14:N14"/>
    <mergeCell ref="M15:N15"/>
    <mergeCell ref="M16:N16"/>
    <mergeCell ref="K32:L32"/>
    <mergeCell ref="K33:L33"/>
    <mergeCell ref="K34:L34"/>
    <mergeCell ref="K27:L27"/>
    <mergeCell ref="K28:L28"/>
    <mergeCell ref="K29:L29"/>
    <mergeCell ref="K30:L30"/>
    <mergeCell ref="K23:L23"/>
    <mergeCell ref="K24:L24"/>
    <mergeCell ref="K25:L25"/>
    <mergeCell ref="K26:L26"/>
    <mergeCell ref="I36:J36"/>
    <mergeCell ref="I37:J37"/>
    <mergeCell ref="I33:J33"/>
    <mergeCell ref="I34:J34"/>
    <mergeCell ref="I35:J35"/>
    <mergeCell ref="K31:L31"/>
    <mergeCell ref="K15:L15"/>
    <mergeCell ref="K16:L16"/>
    <mergeCell ref="K17:L17"/>
    <mergeCell ref="K18:L18"/>
    <mergeCell ref="K19:L19"/>
    <mergeCell ref="K20:L20"/>
    <mergeCell ref="K21:L21"/>
    <mergeCell ref="K22:L22"/>
    <mergeCell ref="I55:I63"/>
    <mergeCell ref="I10:J10"/>
    <mergeCell ref="I11:J11"/>
    <mergeCell ref="I12:J12"/>
    <mergeCell ref="I13:J13"/>
    <mergeCell ref="I14:J14"/>
    <mergeCell ref="I15:J15"/>
    <mergeCell ref="I16:J16"/>
    <mergeCell ref="I17:J17"/>
    <mergeCell ref="I18:J18"/>
    <mergeCell ref="A46:A47"/>
    <mergeCell ref="B46:F46"/>
    <mergeCell ref="D8:D9"/>
    <mergeCell ref="B7:D7"/>
    <mergeCell ref="E7:H7"/>
    <mergeCell ref="F8:H8"/>
    <mergeCell ref="E8:E9"/>
    <mergeCell ref="A7:A9"/>
    <mergeCell ref="A44:F44"/>
    <mergeCell ref="K8:L9"/>
    <mergeCell ref="M8:N9"/>
    <mergeCell ref="I8:J9"/>
    <mergeCell ref="I7:N7"/>
    <mergeCell ref="O8:P9"/>
    <mergeCell ref="O44:O45"/>
    <mergeCell ref="P44:P45"/>
    <mergeCell ref="I31:J31"/>
    <mergeCell ref="I32:J32"/>
    <mergeCell ref="Q8:R9"/>
    <mergeCell ref="O7:R7"/>
    <mergeCell ref="L44:L45"/>
    <mergeCell ref="M44:M45"/>
    <mergeCell ref="K10:L10"/>
    <mergeCell ref="K11:L11"/>
    <mergeCell ref="K12:L12"/>
    <mergeCell ref="K13:L13"/>
    <mergeCell ref="K14:L14"/>
    <mergeCell ref="N44:N45"/>
    <mergeCell ref="Q44:Q45"/>
    <mergeCell ref="I23:J23"/>
    <mergeCell ref="I24:J24"/>
    <mergeCell ref="I25:J25"/>
    <mergeCell ref="I26:J26"/>
    <mergeCell ref="I46:I54"/>
    <mergeCell ref="I27:J27"/>
    <mergeCell ref="I28:J28"/>
    <mergeCell ref="I29:J29"/>
    <mergeCell ref="I30:J30"/>
    <mergeCell ref="A5:R5"/>
    <mergeCell ref="A3:S3"/>
    <mergeCell ref="I42:S42"/>
    <mergeCell ref="I44:K45"/>
    <mergeCell ref="R44:R45"/>
    <mergeCell ref="S44:S45"/>
    <mergeCell ref="I19:J19"/>
    <mergeCell ref="I20:J20"/>
    <mergeCell ref="I21:J21"/>
    <mergeCell ref="I22:J22"/>
  </mergeCells>
  <printOptions horizontalCentered="1"/>
  <pageMargins left="0.5511811023622047" right="0.5511811023622047" top="0.5905511811023623" bottom="0.3937007874015748" header="0" footer="0"/>
  <pageSetup fitToHeight="1" fitToWidth="1" horizontalDpi="600" verticalDpi="600" orientation="landscape" paperSize="8"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79"/>
  <sheetViews>
    <sheetView zoomScalePageLayoutView="0" workbookViewId="0" topLeftCell="A39">
      <selection activeCell="A1" sqref="A1"/>
    </sheetView>
  </sheetViews>
  <sheetFormatPr defaultColWidth="9.00390625" defaultRowHeight="13.5"/>
  <cols>
    <col min="1" max="1" width="13.375" style="1" customWidth="1"/>
    <col min="2" max="8" width="11.625" style="1" customWidth="1"/>
    <col min="9" max="9" width="12.00390625" style="1" customWidth="1"/>
    <col min="10" max="10" width="9.00390625" style="1" customWidth="1"/>
    <col min="11" max="11" width="14.50390625" style="1" customWidth="1"/>
    <col min="12" max="12" width="10.375" style="1" customWidth="1"/>
    <col min="13" max="13" width="10.375" style="1" bestFit="1" customWidth="1"/>
    <col min="14" max="14" width="10.75390625" style="1" bestFit="1" customWidth="1"/>
    <col min="15" max="18" width="10.375" style="1" bestFit="1" customWidth="1"/>
    <col min="19" max="19" width="9.125" style="1" bestFit="1" customWidth="1"/>
    <col min="20" max="16384" width="9.00390625" style="1" customWidth="1"/>
  </cols>
  <sheetData>
    <row r="1" spans="1:20" ht="14.25">
      <c r="A1" s="6" t="s">
        <v>404</v>
      </c>
      <c r="K1" s="10"/>
      <c r="L1" s="10"/>
      <c r="M1" s="10"/>
      <c r="N1" s="10"/>
      <c r="O1" s="10"/>
      <c r="P1" s="10"/>
      <c r="Q1" s="10"/>
      <c r="R1" s="10"/>
      <c r="S1" s="10"/>
      <c r="T1" s="7" t="s">
        <v>405</v>
      </c>
    </row>
    <row r="2" spans="1:20" ht="14.25">
      <c r="A2" s="78"/>
      <c r="K2" s="10"/>
      <c r="L2" s="10"/>
      <c r="M2" s="10"/>
      <c r="N2" s="10"/>
      <c r="O2" s="10"/>
      <c r="P2" s="10"/>
      <c r="Q2" s="10"/>
      <c r="R2" s="10"/>
      <c r="S2" s="10"/>
      <c r="T2" s="262"/>
    </row>
    <row r="3" spans="1:20" ht="17.25">
      <c r="A3" s="300" t="s">
        <v>406</v>
      </c>
      <c r="B3" s="300"/>
      <c r="C3" s="300"/>
      <c r="D3" s="300"/>
      <c r="E3" s="300"/>
      <c r="F3" s="300"/>
      <c r="G3" s="300"/>
      <c r="H3" s="300"/>
      <c r="K3" s="535" t="s">
        <v>423</v>
      </c>
      <c r="L3" s="535"/>
      <c r="M3" s="535"/>
      <c r="N3" s="535"/>
      <c r="O3" s="535"/>
      <c r="P3" s="535"/>
      <c r="Q3" s="535"/>
      <c r="R3" s="535"/>
      <c r="S3" s="266"/>
      <c r="T3" s="266"/>
    </row>
    <row r="4" spans="3:20" ht="17.25">
      <c r="C4" s="263"/>
      <c r="K4" s="10"/>
      <c r="L4" s="10"/>
      <c r="M4" s="10"/>
      <c r="N4" s="10"/>
      <c r="O4" s="10"/>
      <c r="P4" s="10"/>
      <c r="Q4" s="10"/>
      <c r="R4" s="10"/>
      <c r="S4" s="10"/>
      <c r="T4" s="10"/>
    </row>
    <row r="5" spans="1:20" ht="14.25">
      <c r="A5" s="338" t="s">
        <v>407</v>
      </c>
      <c r="B5" s="338"/>
      <c r="C5" s="338"/>
      <c r="D5" s="338"/>
      <c r="E5" s="338"/>
      <c r="F5" s="338"/>
      <c r="G5" s="338"/>
      <c r="H5" s="338"/>
      <c r="K5" s="78" t="s">
        <v>231</v>
      </c>
      <c r="L5" s="10"/>
      <c r="M5" s="10"/>
      <c r="N5" s="10"/>
      <c r="O5" s="10"/>
      <c r="P5" s="10"/>
      <c r="Q5" s="10"/>
      <c r="R5" s="10"/>
      <c r="S5" s="10"/>
      <c r="T5" s="10"/>
    </row>
    <row r="6" spans="1:18" ht="15" thickBot="1">
      <c r="A6" s="137"/>
      <c r="B6" s="137"/>
      <c r="C6" s="137"/>
      <c r="D6" s="137"/>
      <c r="E6" s="137"/>
      <c r="F6" s="137"/>
      <c r="G6" s="137"/>
      <c r="H6" s="137"/>
      <c r="K6" s="78"/>
      <c r="L6" s="79"/>
      <c r="M6" s="79"/>
      <c r="N6" s="79"/>
      <c r="O6" s="79"/>
      <c r="P6" s="79"/>
      <c r="Q6" s="79"/>
      <c r="R6" s="80" t="s">
        <v>196</v>
      </c>
    </row>
    <row r="7" spans="1:18" ht="27" customHeight="1">
      <c r="A7" s="533" t="s">
        <v>205</v>
      </c>
      <c r="B7" s="442" t="s">
        <v>408</v>
      </c>
      <c r="C7" s="442" t="s">
        <v>409</v>
      </c>
      <c r="D7" s="267" t="s">
        <v>410</v>
      </c>
      <c r="E7" s="308" t="s">
        <v>124</v>
      </c>
      <c r="F7" s="435"/>
      <c r="G7" s="435"/>
      <c r="H7" s="435"/>
      <c r="K7" s="529" t="s">
        <v>120</v>
      </c>
      <c r="L7" s="519" t="s">
        <v>233</v>
      </c>
      <c r="M7" s="520"/>
      <c r="N7" s="519" t="s">
        <v>125</v>
      </c>
      <c r="O7" s="520"/>
      <c r="P7" s="514" t="s">
        <v>126</v>
      </c>
      <c r="Q7" s="515"/>
      <c r="R7" s="526" t="s">
        <v>426</v>
      </c>
    </row>
    <row r="8" spans="1:18" ht="27" customHeight="1">
      <c r="A8" s="534"/>
      <c r="B8" s="532"/>
      <c r="C8" s="532"/>
      <c r="D8" s="199" t="s">
        <v>411</v>
      </c>
      <c r="E8" s="268" t="s">
        <v>412</v>
      </c>
      <c r="F8" s="75" t="s">
        <v>122</v>
      </c>
      <c r="G8" s="75" t="s">
        <v>188</v>
      </c>
      <c r="H8" s="76" t="s">
        <v>123</v>
      </c>
      <c r="K8" s="380"/>
      <c r="L8" s="511" t="s">
        <v>424</v>
      </c>
      <c r="M8" s="511" t="s">
        <v>425</v>
      </c>
      <c r="N8" s="511" t="s">
        <v>424</v>
      </c>
      <c r="O8" s="511" t="s">
        <v>425</v>
      </c>
      <c r="P8" s="511" t="s">
        <v>424</v>
      </c>
      <c r="Q8" s="511" t="s">
        <v>425</v>
      </c>
      <c r="R8" s="527"/>
    </row>
    <row r="9" spans="1:18" ht="14.25" customHeight="1">
      <c r="A9" s="110" t="s">
        <v>224</v>
      </c>
      <c r="B9" s="118">
        <v>298</v>
      </c>
      <c r="C9" s="229" t="s">
        <v>298</v>
      </c>
      <c r="D9" s="118">
        <v>15328</v>
      </c>
      <c r="E9" s="118">
        <f>SUM(F9:H9)</f>
        <v>105006</v>
      </c>
      <c r="F9" s="118">
        <v>13059</v>
      </c>
      <c r="G9" s="537">
        <v>91947</v>
      </c>
      <c r="H9" s="537"/>
      <c r="K9" s="382"/>
      <c r="L9" s="512"/>
      <c r="M9" s="512"/>
      <c r="N9" s="512"/>
      <c r="O9" s="512"/>
      <c r="P9" s="512"/>
      <c r="Q9" s="512"/>
      <c r="R9" s="528"/>
    </row>
    <row r="10" spans="1:18" ht="14.25">
      <c r="A10" s="98" t="s">
        <v>226</v>
      </c>
      <c r="B10" s="118">
        <v>298</v>
      </c>
      <c r="C10" s="229" t="s">
        <v>298</v>
      </c>
      <c r="D10" s="118">
        <v>14234</v>
      </c>
      <c r="E10" s="118">
        <f>SUM(F10:H10)</f>
        <v>97930</v>
      </c>
      <c r="F10" s="118">
        <v>12420</v>
      </c>
      <c r="G10" s="538">
        <v>85510</v>
      </c>
      <c r="H10" s="538"/>
      <c r="K10" s="83"/>
      <c r="L10" s="81"/>
      <c r="M10" s="82"/>
      <c r="N10" s="82"/>
      <c r="O10" s="82"/>
      <c r="P10" s="82"/>
      <c r="Q10" s="82"/>
      <c r="R10" s="82"/>
    </row>
    <row r="11" spans="1:18" ht="14.25">
      <c r="A11" s="98" t="s">
        <v>213</v>
      </c>
      <c r="B11" s="118">
        <v>297</v>
      </c>
      <c r="C11" s="229" t="s">
        <v>298</v>
      </c>
      <c r="D11" s="118">
        <v>10390</v>
      </c>
      <c r="E11" s="118">
        <f>SUM(F11:H11)</f>
        <v>97177</v>
      </c>
      <c r="F11" s="118">
        <v>8875</v>
      </c>
      <c r="G11" s="118">
        <v>86714</v>
      </c>
      <c r="H11" s="118">
        <v>1588</v>
      </c>
      <c r="K11" s="114" t="s">
        <v>224</v>
      </c>
      <c r="L11" s="272" t="s">
        <v>268</v>
      </c>
      <c r="M11" s="273">
        <v>58.9</v>
      </c>
      <c r="N11" s="273" t="s">
        <v>268</v>
      </c>
      <c r="O11" s="273">
        <f>M11/R11*100</f>
        <v>90.0611620795107</v>
      </c>
      <c r="P11" s="273" t="s">
        <v>268</v>
      </c>
      <c r="Q11" s="273">
        <v>107.6</v>
      </c>
      <c r="R11" s="273">
        <v>65.4</v>
      </c>
    </row>
    <row r="12" spans="1:18" ht="14.25" customHeight="1">
      <c r="A12" s="98" t="s">
        <v>206</v>
      </c>
      <c r="B12" s="118">
        <v>296</v>
      </c>
      <c r="C12" s="229" t="s">
        <v>298</v>
      </c>
      <c r="D12" s="118">
        <v>6269</v>
      </c>
      <c r="E12" s="118">
        <f>SUM(F12:H12)</f>
        <v>92256</v>
      </c>
      <c r="F12" s="118">
        <v>5642</v>
      </c>
      <c r="G12" s="118">
        <v>85795</v>
      </c>
      <c r="H12" s="118">
        <v>819</v>
      </c>
      <c r="K12" s="113" t="s">
        <v>226</v>
      </c>
      <c r="L12" s="272">
        <v>70.4</v>
      </c>
      <c r="M12" s="273">
        <v>72.2</v>
      </c>
      <c r="N12" s="273">
        <f>L12/R12*100</f>
        <v>97.50692520775624</v>
      </c>
      <c r="O12" s="273">
        <f>M12/R12*100</f>
        <v>100</v>
      </c>
      <c r="P12" s="273">
        <v>101.9</v>
      </c>
      <c r="Q12" s="273">
        <v>106.1</v>
      </c>
      <c r="R12" s="273">
        <v>72.2</v>
      </c>
    </row>
    <row r="13" spans="1:18" ht="14.25">
      <c r="A13" s="190" t="s">
        <v>413</v>
      </c>
      <c r="B13" s="269">
        <f>SUM(B15:B28)</f>
        <v>291</v>
      </c>
      <c r="C13" s="230" t="s">
        <v>298</v>
      </c>
      <c r="D13" s="269">
        <f>SUM(D15:D28)</f>
        <v>5263</v>
      </c>
      <c r="E13" s="269">
        <f>SUM(E15:E28)</f>
        <v>87553</v>
      </c>
      <c r="F13" s="269">
        <f>SUM(F15:F28)</f>
        <v>4447</v>
      </c>
      <c r="G13" s="269">
        <f>SUM(G15:G28)</f>
        <v>82413</v>
      </c>
      <c r="H13" s="269">
        <f>SUM(H15:H28)</f>
        <v>693</v>
      </c>
      <c r="K13" s="113" t="s">
        <v>213</v>
      </c>
      <c r="L13" s="272">
        <v>87.5</v>
      </c>
      <c r="M13" s="273">
        <v>88.2</v>
      </c>
      <c r="N13" s="273">
        <f>L13/R13*100</f>
        <v>98.09417040358744</v>
      </c>
      <c r="O13" s="273">
        <f>M13/R13*100</f>
        <v>98.87892376681614</v>
      </c>
      <c r="P13" s="273">
        <v>102.8</v>
      </c>
      <c r="Q13" s="273">
        <v>104.6</v>
      </c>
      <c r="R13" s="273">
        <v>89.2</v>
      </c>
    </row>
    <row r="14" spans="1:18" ht="14.25">
      <c r="A14" s="40"/>
      <c r="B14" s="139"/>
      <c r="C14" s="186"/>
      <c r="D14" s="139"/>
      <c r="E14" s="139"/>
      <c r="F14" s="139"/>
      <c r="G14" s="139"/>
      <c r="H14" s="139"/>
      <c r="K14" s="113" t="s">
        <v>206</v>
      </c>
      <c r="L14" s="272">
        <v>100</v>
      </c>
      <c r="M14" s="273">
        <v>100</v>
      </c>
      <c r="N14" s="273">
        <f>L14/R14*100</f>
        <v>100</v>
      </c>
      <c r="O14" s="273">
        <f>M14/R14*100</f>
        <v>100</v>
      </c>
      <c r="P14" s="273">
        <v>100</v>
      </c>
      <c r="Q14" s="273">
        <v>100</v>
      </c>
      <c r="R14" s="273">
        <v>100</v>
      </c>
    </row>
    <row r="15" spans="1:18" ht="14.25">
      <c r="A15" s="91" t="s">
        <v>230</v>
      </c>
      <c r="B15" s="139">
        <v>21</v>
      </c>
      <c r="C15" s="229" t="s">
        <v>298</v>
      </c>
      <c r="D15" s="139">
        <v>481</v>
      </c>
      <c r="E15" s="118">
        <f>SUM(F15:H15)</f>
        <v>6743</v>
      </c>
      <c r="F15" s="139">
        <v>253</v>
      </c>
      <c r="G15" s="270">
        <v>6446</v>
      </c>
      <c r="H15" s="139">
        <v>44</v>
      </c>
      <c r="K15" s="252" t="s">
        <v>413</v>
      </c>
      <c r="L15" s="281">
        <f>AVERAGE(L17:L28)</f>
        <v>114.60833333333333</v>
      </c>
      <c r="M15" s="282">
        <f aca="true" t="shared" si="0" ref="M15:R15">AVERAGE(M17:M28)</f>
        <v>114.35000000000001</v>
      </c>
      <c r="N15" s="282">
        <v>105.7</v>
      </c>
      <c r="O15" s="282">
        <f>M15/R15*100</f>
        <v>105.52137803752693</v>
      </c>
      <c r="P15" s="282">
        <f t="shared" si="0"/>
        <v>99.55000000000001</v>
      </c>
      <c r="Q15" s="282">
        <f t="shared" si="0"/>
        <v>99.46666666666665</v>
      </c>
      <c r="R15" s="282">
        <f t="shared" si="0"/>
        <v>108.36666666666666</v>
      </c>
    </row>
    <row r="16" spans="1:18" ht="14.25">
      <c r="A16" s="92" t="s">
        <v>165</v>
      </c>
      <c r="B16" s="139">
        <v>23</v>
      </c>
      <c r="C16" s="229" t="s">
        <v>298</v>
      </c>
      <c r="D16" s="139">
        <v>662</v>
      </c>
      <c r="E16" s="118">
        <f>SUM(F16:H16)</f>
        <v>7412</v>
      </c>
      <c r="F16" s="139">
        <v>594</v>
      </c>
      <c r="G16" s="270">
        <v>6761</v>
      </c>
      <c r="H16" s="139">
        <v>57</v>
      </c>
      <c r="K16" s="97"/>
      <c r="L16" s="274"/>
      <c r="M16" s="275"/>
      <c r="N16" s="275"/>
      <c r="O16" s="275"/>
      <c r="P16" s="275"/>
      <c r="Q16" s="275"/>
      <c r="R16" s="275"/>
    </row>
    <row r="17" spans="1:18" ht="14.25">
      <c r="A17" s="92" t="s">
        <v>166</v>
      </c>
      <c r="B17" s="139">
        <v>26</v>
      </c>
      <c r="C17" s="229" t="s">
        <v>298</v>
      </c>
      <c r="D17" s="139">
        <v>180</v>
      </c>
      <c r="E17" s="118">
        <f>SUM(F17:H17)</f>
        <v>7553</v>
      </c>
      <c r="F17" s="139">
        <v>156</v>
      </c>
      <c r="G17" s="270">
        <v>7370</v>
      </c>
      <c r="H17" s="139">
        <v>27</v>
      </c>
      <c r="K17" s="58" t="s">
        <v>230</v>
      </c>
      <c r="L17" s="272">
        <v>88.4</v>
      </c>
      <c r="M17" s="273">
        <v>85.6</v>
      </c>
      <c r="N17" s="273">
        <f>L17/R17*100</f>
        <v>83.71212121212123</v>
      </c>
      <c r="O17" s="273">
        <f>M17/R17*100</f>
        <v>81.06060606060606</v>
      </c>
      <c r="P17" s="273">
        <v>98.2</v>
      </c>
      <c r="Q17" s="273">
        <v>98.5</v>
      </c>
      <c r="R17" s="275">
        <v>105.6</v>
      </c>
    </row>
    <row r="18" spans="1:18" ht="14.25">
      <c r="A18" s="92" t="s">
        <v>167</v>
      </c>
      <c r="B18" s="139">
        <v>25</v>
      </c>
      <c r="C18" s="229" t="s">
        <v>298</v>
      </c>
      <c r="D18" s="139">
        <v>379</v>
      </c>
      <c r="E18" s="118">
        <f>SUM(F18:H18)</f>
        <v>7388</v>
      </c>
      <c r="F18" s="139">
        <v>318</v>
      </c>
      <c r="G18" s="270">
        <v>7013</v>
      </c>
      <c r="H18" s="139">
        <v>57</v>
      </c>
      <c r="K18" s="93" t="s">
        <v>165</v>
      </c>
      <c r="L18" s="272">
        <v>81.7</v>
      </c>
      <c r="M18" s="273">
        <v>82.4</v>
      </c>
      <c r="N18" s="273">
        <f aca="true" t="shared" si="1" ref="N18:N28">L18/R18*100</f>
        <v>77.2942289498581</v>
      </c>
      <c r="O18" s="273">
        <f aca="true" t="shared" si="2" ref="O18:O28">M18/R18*100</f>
        <v>77.95648060548723</v>
      </c>
      <c r="P18" s="273">
        <v>97.7</v>
      </c>
      <c r="Q18" s="273">
        <v>97.8</v>
      </c>
      <c r="R18" s="273">
        <v>105.7</v>
      </c>
    </row>
    <row r="19" spans="1:18" ht="14.25">
      <c r="A19" s="40"/>
      <c r="B19" s="139"/>
      <c r="C19" s="186"/>
      <c r="D19" s="139"/>
      <c r="E19" s="139"/>
      <c r="F19" s="139"/>
      <c r="G19" s="270"/>
      <c r="H19" s="139"/>
      <c r="K19" s="93" t="s">
        <v>166</v>
      </c>
      <c r="L19" s="274">
        <v>89.7</v>
      </c>
      <c r="M19" s="275">
        <v>87.4</v>
      </c>
      <c r="N19" s="275">
        <f t="shared" si="1"/>
        <v>84.78260869565219</v>
      </c>
      <c r="O19" s="275">
        <f t="shared" si="2"/>
        <v>82.60869565217392</v>
      </c>
      <c r="P19" s="273">
        <v>98.6</v>
      </c>
      <c r="Q19" s="275">
        <v>98.8</v>
      </c>
      <c r="R19" s="273">
        <v>105.8</v>
      </c>
    </row>
    <row r="20" spans="1:18" ht="14.25">
      <c r="A20" s="92" t="s">
        <v>168</v>
      </c>
      <c r="B20" s="139">
        <v>24</v>
      </c>
      <c r="C20" s="229" t="s">
        <v>298</v>
      </c>
      <c r="D20" s="139">
        <v>557</v>
      </c>
      <c r="E20" s="118">
        <f>SUM(F20:H20)</f>
        <v>7344</v>
      </c>
      <c r="F20" s="139">
        <v>489</v>
      </c>
      <c r="G20" s="270">
        <v>6820</v>
      </c>
      <c r="H20" s="139">
        <v>35</v>
      </c>
      <c r="K20" s="93" t="s">
        <v>167</v>
      </c>
      <c r="L20" s="272">
        <v>87.9</v>
      </c>
      <c r="M20" s="273">
        <v>89.9</v>
      </c>
      <c r="N20" s="273">
        <f t="shared" si="1"/>
        <v>81.16343490304709</v>
      </c>
      <c r="O20" s="273">
        <f t="shared" si="2"/>
        <v>83.01015697137582</v>
      </c>
      <c r="P20" s="273">
        <v>100.1</v>
      </c>
      <c r="Q20" s="273">
        <v>100</v>
      </c>
      <c r="R20" s="273">
        <v>108.3</v>
      </c>
    </row>
    <row r="21" spans="1:18" ht="14.25">
      <c r="A21" s="92" t="s">
        <v>169</v>
      </c>
      <c r="B21" s="139">
        <v>26</v>
      </c>
      <c r="C21" s="229" t="s">
        <v>298</v>
      </c>
      <c r="D21" s="139">
        <v>185</v>
      </c>
      <c r="E21" s="118">
        <f>SUM(F21:H21)</f>
        <v>7488</v>
      </c>
      <c r="F21" s="139">
        <v>72</v>
      </c>
      <c r="G21" s="270">
        <v>7403</v>
      </c>
      <c r="H21" s="139">
        <v>13</v>
      </c>
      <c r="K21" s="93" t="s">
        <v>168</v>
      </c>
      <c r="L21" s="272">
        <v>87.8</v>
      </c>
      <c r="M21" s="273">
        <v>87</v>
      </c>
      <c r="N21" s="273">
        <f t="shared" si="1"/>
        <v>81.44712430426716</v>
      </c>
      <c r="O21" s="273">
        <f t="shared" si="2"/>
        <v>80.70500927643785</v>
      </c>
      <c r="P21" s="273">
        <v>100.4</v>
      </c>
      <c r="Q21" s="273">
        <v>100.4</v>
      </c>
      <c r="R21" s="273">
        <v>107.8</v>
      </c>
    </row>
    <row r="22" spans="1:18" ht="14.25">
      <c r="A22" s="92" t="s">
        <v>170</v>
      </c>
      <c r="B22" s="139">
        <v>25</v>
      </c>
      <c r="C22" s="229" t="s">
        <v>298</v>
      </c>
      <c r="D22" s="139">
        <v>318</v>
      </c>
      <c r="E22" s="118">
        <f>SUM(F22:H22)</f>
        <v>7391</v>
      </c>
      <c r="F22" s="139">
        <v>254</v>
      </c>
      <c r="G22" s="270">
        <v>7074</v>
      </c>
      <c r="H22" s="139">
        <v>63</v>
      </c>
      <c r="K22" s="93" t="s">
        <v>169</v>
      </c>
      <c r="L22" s="272">
        <v>148.3</v>
      </c>
      <c r="M22" s="273">
        <v>132.9</v>
      </c>
      <c r="N22" s="273">
        <f t="shared" si="1"/>
        <v>137.82527881040895</v>
      </c>
      <c r="O22" s="273">
        <f t="shared" si="2"/>
        <v>123.51301115241637</v>
      </c>
      <c r="P22" s="273">
        <v>100.5</v>
      </c>
      <c r="Q22" s="273">
        <v>100.4</v>
      </c>
      <c r="R22" s="273">
        <v>107.6</v>
      </c>
    </row>
    <row r="23" spans="1:18" ht="14.25" customHeight="1">
      <c r="A23" s="92" t="s">
        <v>171</v>
      </c>
      <c r="B23" s="139">
        <v>24</v>
      </c>
      <c r="C23" s="229" t="s">
        <v>298</v>
      </c>
      <c r="D23" s="139">
        <v>567</v>
      </c>
      <c r="E23" s="118">
        <f>SUM(F23:H23)</f>
        <v>7334</v>
      </c>
      <c r="F23" s="139">
        <v>431</v>
      </c>
      <c r="G23" s="270">
        <v>6751</v>
      </c>
      <c r="H23" s="139">
        <v>152</v>
      </c>
      <c r="K23" s="93" t="s">
        <v>170</v>
      </c>
      <c r="L23" s="272">
        <v>147.5</v>
      </c>
      <c r="M23" s="273">
        <v>167.7</v>
      </c>
      <c r="N23" s="273">
        <f t="shared" si="1"/>
        <v>134.82632541133455</v>
      </c>
      <c r="O23" s="273">
        <f t="shared" si="2"/>
        <v>153.290676416819</v>
      </c>
      <c r="P23" s="273">
        <v>100.5</v>
      </c>
      <c r="Q23" s="273">
        <v>100.3</v>
      </c>
      <c r="R23" s="273">
        <v>109.4</v>
      </c>
    </row>
    <row r="24" spans="1:18" ht="14.25" customHeight="1">
      <c r="A24" s="40"/>
      <c r="B24" s="139"/>
      <c r="C24" s="186"/>
      <c r="D24" s="139"/>
      <c r="E24" s="139"/>
      <c r="F24" s="139"/>
      <c r="G24" s="270"/>
      <c r="H24" s="139"/>
      <c r="K24" s="93" t="s">
        <v>171</v>
      </c>
      <c r="L24" s="276">
        <v>96.8</v>
      </c>
      <c r="M24" s="273">
        <v>95.4</v>
      </c>
      <c r="N24" s="273">
        <f t="shared" si="1"/>
        <v>89.7126969416126</v>
      </c>
      <c r="O24" s="273">
        <f t="shared" si="2"/>
        <v>88.41519925857276</v>
      </c>
      <c r="P24" s="273">
        <v>100.2</v>
      </c>
      <c r="Q24" s="273">
        <v>100</v>
      </c>
      <c r="R24" s="275">
        <v>107.9</v>
      </c>
    </row>
    <row r="25" spans="1:18" ht="14.25">
      <c r="A25" s="92" t="s">
        <v>172</v>
      </c>
      <c r="B25" s="139">
        <v>24</v>
      </c>
      <c r="C25" s="229" t="s">
        <v>298</v>
      </c>
      <c r="D25" s="139">
        <v>706</v>
      </c>
      <c r="E25" s="118">
        <f>SUM(F25:H25)</f>
        <v>7214</v>
      </c>
      <c r="F25" s="139">
        <v>667</v>
      </c>
      <c r="G25" s="270">
        <v>6472</v>
      </c>
      <c r="H25" s="139">
        <v>75</v>
      </c>
      <c r="K25" s="93" t="s">
        <v>172</v>
      </c>
      <c r="L25" s="276">
        <v>88.9</v>
      </c>
      <c r="M25" s="273">
        <v>89</v>
      </c>
      <c r="N25" s="273">
        <f t="shared" si="1"/>
        <v>80.4524886877828</v>
      </c>
      <c r="O25" s="273">
        <f t="shared" si="2"/>
        <v>80.54298642533936</v>
      </c>
      <c r="P25" s="273">
        <v>99.9</v>
      </c>
      <c r="Q25" s="273">
        <v>99.6</v>
      </c>
      <c r="R25" s="275">
        <v>110.5</v>
      </c>
    </row>
    <row r="26" spans="1:18" ht="14.25">
      <c r="A26" s="92" t="s">
        <v>173</v>
      </c>
      <c r="B26" s="139">
        <v>25</v>
      </c>
      <c r="C26" s="229" t="s">
        <v>298</v>
      </c>
      <c r="D26" s="139">
        <v>449</v>
      </c>
      <c r="E26" s="118">
        <f>SUM(F26:H26)</f>
        <v>7285</v>
      </c>
      <c r="F26" s="139">
        <v>426</v>
      </c>
      <c r="G26" s="270">
        <v>6799</v>
      </c>
      <c r="H26" s="139">
        <v>60</v>
      </c>
      <c r="K26" s="93" t="s">
        <v>173</v>
      </c>
      <c r="L26" s="277">
        <v>90.4</v>
      </c>
      <c r="M26" s="275">
        <v>91.2</v>
      </c>
      <c r="N26" s="275">
        <f t="shared" si="1"/>
        <v>82.10717529518621</v>
      </c>
      <c r="O26" s="275">
        <f t="shared" si="2"/>
        <v>82.83378746594006</v>
      </c>
      <c r="P26" s="275">
        <v>99.9</v>
      </c>
      <c r="Q26" s="275">
        <v>99.5</v>
      </c>
      <c r="R26" s="275">
        <v>110.1</v>
      </c>
    </row>
    <row r="27" spans="1:18" ht="14.25">
      <c r="A27" s="92" t="s">
        <v>174</v>
      </c>
      <c r="B27" s="112">
        <v>24</v>
      </c>
      <c r="C27" s="229" t="s">
        <v>298</v>
      </c>
      <c r="D27" s="112">
        <v>442</v>
      </c>
      <c r="E27" s="118">
        <f>SUM(F27:H27)</f>
        <v>7298</v>
      </c>
      <c r="F27" s="112">
        <v>401</v>
      </c>
      <c r="G27" s="271">
        <v>6837</v>
      </c>
      <c r="H27" s="112">
        <v>60</v>
      </c>
      <c r="K27" s="93" t="s">
        <v>174</v>
      </c>
      <c r="L27" s="277">
        <v>93.7</v>
      </c>
      <c r="M27" s="275">
        <v>94.2</v>
      </c>
      <c r="N27" s="275">
        <f t="shared" si="1"/>
        <v>85.10445049954586</v>
      </c>
      <c r="O27" s="275">
        <f t="shared" si="2"/>
        <v>85.55858310626704</v>
      </c>
      <c r="P27" s="275">
        <v>99.9</v>
      </c>
      <c r="Q27" s="275">
        <v>99.3</v>
      </c>
      <c r="R27" s="275">
        <v>110.1</v>
      </c>
    </row>
    <row r="28" spans="1:18" ht="14.25">
      <c r="A28" s="92" t="s">
        <v>175</v>
      </c>
      <c r="B28" s="112">
        <v>24</v>
      </c>
      <c r="C28" s="229" t="s">
        <v>298</v>
      </c>
      <c r="D28" s="112">
        <v>337</v>
      </c>
      <c r="E28" s="118">
        <f>SUM(F28:H28)</f>
        <v>7103</v>
      </c>
      <c r="F28" s="112">
        <v>386</v>
      </c>
      <c r="G28" s="271">
        <v>6667</v>
      </c>
      <c r="H28" s="112">
        <v>50</v>
      </c>
      <c r="K28" s="94" t="s">
        <v>175</v>
      </c>
      <c r="L28" s="278">
        <v>274.2</v>
      </c>
      <c r="M28" s="279">
        <v>269.5</v>
      </c>
      <c r="N28" s="279">
        <f t="shared" si="1"/>
        <v>245.69892473118279</v>
      </c>
      <c r="O28" s="279">
        <f t="shared" si="2"/>
        <v>241.48745519713262</v>
      </c>
      <c r="P28" s="279">
        <v>98.7</v>
      </c>
      <c r="Q28" s="279">
        <v>99</v>
      </c>
      <c r="R28" s="280">
        <v>111.6</v>
      </c>
    </row>
    <row r="29" spans="1:11" ht="14.25">
      <c r="A29" s="109"/>
      <c r="B29" s="239"/>
      <c r="C29" s="239"/>
      <c r="D29" s="239"/>
      <c r="E29" s="239"/>
      <c r="F29" s="239"/>
      <c r="G29" s="239"/>
      <c r="H29" s="239"/>
      <c r="K29" s="10" t="s">
        <v>427</v>
      </c>
    </row>
    <row r="30" spans="1:11" ht="14.25">
      <c r="A30" s="77" t="s">
        <v>414</v>
      </c>
      <c r="B30" s="112"/>
      <c r="C30" s="112"/>
      <c r="D30" s="112"/>
      <c r="E30" s="112"/>
      <c r="F30" s="112"/>
      <c r="G30" s="264"/>
      <c r="H30" s="112"/>
      <c r="K30" s="10" t="s">
        <v>209</v>
      </c>
    </row>
    <row r="31" spans="1:8" ht="14.25">
      <c r="A31" s="112"/>
      <c r="B31" s="112"/>
      <c r="C31" s="112"/>
      <c r="D31" s="112"/>
      <c r="E31" s="112"/>
      <c r="F31" s="112"/>
      <c r="G31" s="264"/>
      <c r="H31" s="112"/>
    </row>
    <row r="32" spans="1:8" ht="14.25">
      <c r="A32" s="58"/>
      <c r="B32" s="58"/>
      <c r="C32" s="112"/>
      <c r="D32" s="112"/>
      <c r="E32" s="112"/>
      <c r="F32" s="112"/>
      <c r="G32" s="264"/>
      <c r="H32" s="112"/>
    </row>
    <row r="33" spans="1:8" ht="14.25">
      <c r="A33" s="77"/>
      <c r="B33" s="58"/>
      <c r="C33" s="112"/>
      <c r="D33" s="112"/>
      <c r="E33" s="112"/>
      <c r="F33" s="112"/>
      <c r="G33" s="112"/>
      <c r="H33" s="112"/>
    </row>
    <row r="34" spans="1:20" ht="17.25">
      <c r="A34" s="10"/>
      <c r="B34" s="58"/>
      <c r="C34" s="112"/>
      <c r="D34" s="112"/>
      <c r="E34" s="112"/>
      <c r="F34" s="112"/>
      <c r="G34" s="112"/>
      <c r="H34" s="112"/>
      <c r="K34" s="535" t="s">
        <v>428</v>
      </c>
      <c r="L34" s="535"/>
      <c r="M34" s="535"/>
      <c r="N34" s="535"/>
      <c r="O34" s="535"/>
      <c r="P34" s="535"/>
      <c r="Q34" s="535"/>
      <c r="R34" s="535"/>
      <c r="S34" s="535"/>
      <c r="T34" s="535"/>
    </row>
    <row r="35" spans="11:20" ht="13.5" customHeight="1" thickBot="1">
      <c r="K35" s="78"/>
      <c r="L35" s="79"/>
      <c r="M35" s="79"/>
      <c r="N35" s="79"/>
      <c r="O35" s="79"/>
      <c r="P35" s="79"/>
      <c r="Q35" s="79"/>
      <c r="R35" s="79"/>
      <c r="S35" s="79"/>
      <c r="T35" s="80" t="s">
        <v>196</v>
      </c>
    </row>
    <row r="36" spans="1:20" ht="14.25" customHeight="1">
      <c r="A36" s="338" t="s">
        <v>422</v>
      </c>
      <c r="B36" s="338"/>
      <c r="C36" s="338"/>
      <c r="D36" s="338"/>
      <c r="E36" s="338"/>
      <c r="F36" s="338"/>
      <c r="G36" s="338"/>
      <c r="H36" s="338"/>
      <c r="I36" s="338"/>
      <c r="K36" s="529" t="s">
        <v>120</v>
      </c>
      <c r="L36" s="513" t="s">
        <v>424</v>
      </c>
      <c r="M36" s="513" t="s">
        <v>429</v>
      </c>
      <c r="N36" s="521" t="s">
        <v>430</v>
      </c>
      <c r="O36" s="521" t="s">
        <v>431</v>
      </c>
      <c r="P36" s="516" t="s">
        <v>432</v>
      </c>
      <c r="Q36" s="516" t="s">
        <v>433</v>
      </c>
      <c r="R36" s="516" t="s">
        <v>434</v>
      </c>
      <c r="S36" s="513" t="s">
        <v>435</v>
      </c>
      <c r="T36" s="526" t="s">
        <v>436</v>
      </c>
    </row>
    <row r="37" spans="1:20" ht="15" thickBot="1">
      <c r="A37" s="138"/>
      <c r="B37" s="138"/>
      <c r="C37" s="112"/>
      <c r="D37" s="138"/>
      <c r="E37" s="138"/>
      <c r="F37" s="138"/>
      <c r="G37" s="138"/>
      <c r="H37" s="138"/>
      <c r="I37" s="138"/>
      <c r="K37" s="380"/>
      <c r="L37" s="530"/>
      <c r="M37" s="530"/>
      <c r="N37" s="522"/>
      <c r="O37" s="522"/>
      <c r="P37" s="517"/>
      <c r="Q37" s="517"/>
      <c r="R37" s="517"/>
      <c r="S37" s="511"/>
      <c r="T37" s="527"/>
    </row>
    <row r="38" spans="1:20" ht="13.5">
      <c r="A38" s="305" t="s">
        <v>205</v>
      </c>
      <c r="B38" s="304" t="s">
        <v>328</v>
      </c>
      <c r="C38" s="440" t="s">
        <v>415</v>
      </c>
      <c r="D38" s="440" t="s">
        <v>416</v>
      </c>
      <c r="E38" s="440" t="s">
        <v>417</v>
      </c>
      <c r="F38" s="440" t="s">
        <v>418</v>
      </c>
      <c r="G38" s="440" t="s">
        <v>419</v>
      </c>
      <c r="H38" s="440" t="s">
        <v>420</v>
      </c>
      <c r="I38" s="524" t="s">
        <v>421</v>
      </c>
      <c r="K38" s="382"/>
      <c r="L38" s="531"/>
      <c r="M38" s="531"/>
      <c r="N38" s="523"/>
      <c r="O38" s="523"/>
      <c r="P38" s="518"/>
      <c r="Q38" s="518"/>
      <c r="R38" s="518"/>
      <c r="S38" s="512"/>
      <c r="T38" s="528"/>
    </row>
    <row r="39" spans="1:20" ht="14.25">
      <c r="A39" s="307"/>
      <c r="B39" s="306"/>
      <c r="C39" s="536"/>
      <c r="D39" s="536"/>
      <c r="E39" s="437"/>
      <c r="F39" s="437"/>
      <c r="G39" s="437"/>
      <c r="H39" s="437"/>
      <c r="I39" s="525"/>
      <c r="K39" s="83"/>
      <c r="L39" s="81"/>
      <c r="M39" s="82"/>
      <c r="N39" s="82"/>
      <c r="O39" s="82"/>
      <c r="P39" s="82"/>
      <c r="Q39" s="82"/>
      <c r="R39" s="82"/>
      <c r="S39" s="82"/>
      <c r="T39" s="82"/>
    </row>
    <row r="40" spans="1:20" ht="14.25">
      <c r="A40" s="110" t="s">
        <v>224</v>
      </c>
      <c r="B40" s="118">
        <f>SUM(C40:D40)</f>
        <v>115006</v>
      </c>
      <c r="C40" s="118">
        <v>110125</v>
      </c>
      <c r="D40" s="118">
        <v>4881</v>
      </c>
      <c r="E40" s="229" t="s">
        <v>298</v>
      </c>
      <c r="F40" s="229" t="s">
        <v>298</v>
      </c>
      <c r="G40" s="229" t="s">
        <v>298</v>
      </c>
      <c r="H40" s="229" t="s">
        <v>298</v>
      </c>
      <c r="I40" s="229" t="s">
        <v>298</v>
      </c>
      <c r="K40" s="114" t="s">
        <v>224</v>
      </c>
      <c r="L40" s="272" t="s">
        <v>268</v>
      </c>
      <c r="M40" s="273">
        <v>58.9</v>
      </c>
      <c r="N40" s="273">
        <v>69.5</v>
      </c>
      <c r="O40" s="273">
        <v>57.9</v>
      </c>
      <c r="P40" s="273">
        <v>57.8</v>
      </c>
      <c r="Q40" s="273">
        <v>52.9</v>
      </c>
      <c r="R40" s="273">
        <v>65</v>
      </c>
      <c r="S40" s="273">
        <v>56</v>
      </c>
      <c r="T40" s="273" t="s">
        <v>268</v>
      </c>
    </row>
    <row r="41" spans="1:20" ht="14.25">
      <c r="A41" s="98" t="s">
        <v>226</v>
      </c>
      <c r="B41" s="118">
        <f>SUM(C41:D41)</f>
        <v>97930</v>
      </c>
      <c r="C41" s="118">
        <v>92908</v>
      </c>
      <c r="D41" s="118">
        <v>5022</v>
      </c>
      <c r="E41" s="229" t="s">
        <v>298</v>
      </c>
      <c r="F41" s="229" t="s">
        <v>298</v>
      </c>
      <c r="G41" s="229" t="s">
        <v>298</v>
      </c>
      <c r="H41" s="229" t="s">
        <v>298</v>
      </c>
      <c r="I41" s="229" t="s">
        <v>298</v>
      </c>
      <c r="K41" s="113" t="s">
        <v>226</v>
      </c>
      <c r="L41" s="272">
        <v>70.4</v>
      </c>
      <c r="M41" s="273">
        <v>72.2</v>
      </c>
      <c r="N41" s="273">
        <v>76.7</v>
      </c>
      <c r="O41" s="273">
        <v>73.7</v>
      </c>
      <c r="P41" s="273">
        <v>70.9</v>
      </c>
      <c r="Q41" s="273">
        <v>65</v>
      </c>
      <c r="R41" s="273">
        <v>73.7</v>
      </c>
      <c r="S41" s="273">
        <v>68.9</v>
      </c>
      <c r="T41" s="273">
        <v>65.7</v>
      </c>
    </row>
    <row r="42" spans="1:20" ht="14.25">
      <c r="A42" s="98" t="s">
        <v>213</v>
      </c>
      <c r="B42" s="118">
        <f>SUM(C42:D42)</f>
        <v>97177</v>
      </c>
      <c r="C42" s="118">
        <v>92538</v>
      </c>
      <c r="D42" s="118">
        <v>4639</v>
      </c>
      <c r="E42" s="229" t="s">
        <v>298</v>
      </c>
      <c r="F42" s="229" t="s">
        <v>298</v>
      </c>
      <c r="G42" s="229" t="s">
        <v>298</v>
      </c>
      <c r="H42" s="229" t="s">
        <v>298</v>
      </c>
      <c r="I42" s="229" t="s">
        <v>298</v>
      </c>
      <c r="K42" s="113" t="s">
        <v>213</v>
      </c>
      <c r="L42" s="272">
        <v>87.5</v>
      </c>
      <c r="M42" s="273">
        <v>88.2</v>
      </c>
      <c r="N42" s="273">
        <v>90.4</v>
      </c>
      <c r="O42" s="273">
        <v>90.6</v>
      </c>
      <c r="P42" s="273">
        <v>85.8</v>
      </c>
      <c r="Q42" s="273">
        <v>79.4</v>
      </c>
      <c r="R42" s="273">
        <v>88.4</v>
      </c>
      <c r="S42" s="273">
        <v>90.5</v>
      </c>
      <c r="T42" s="273">
        <v>85.8</v>
      </c>
    </row>
    <row r="43" spans="1:20" ht="14.25">
      <c r="A43" s="98" t="s">
        <v>206</v>
      </c>
      <c r="B43" s="118">
        <f>SUM(C43:D43)</f>
        <v>92256</v>
      </c>
      <c r="C43" s="118">
        <v>87700</v>
      </c>
      <c r="D43" s="118">
        <v>4556</v>
      </c>
      <c r="E43" s="229" t="s">
        <v>298</v>
      </c>
      <c r="F43" s="229" t="s">
        <v>298</v>
      </c>
      <c r="G43" s="229" t="s">
        <v>298</v>
      </c>
      <c r="H43" s="229" t="s">
        <v>298</v>
      </c>
      <c r="I43" s="229" t="s">
        <v>298</v>
      </c>
      <c r="K43" s="113" t="s">
        <v>206</v>
      </c>
      <c r="L43" s="272">
        <v>100</v>
      </c>
      <c r="M43" s="273">
        <v>100</v>
      </c>
      <c r="N43" s="273">
        <v>100</v>
      </c>
      <c r="O43" s="273">
        <v>100</v>
      </c>
      <c r="P43" s="273">
        <v>100</v>
      </c>
      <c r="Q43" s="273">
        <v>100</v>
      </c>
      <c r="R43" s="273">
        <v>100</v>
      </c>
      <c r="S43" s="273">
        <v>100</v>
      </c>
      <c r="T43" s="273">
        <v>100</v>
      </c>
    </row>
    <row r="44" spans="1:20" ht="14.25">
      <c r="A44" s="190" t="s">
        <v>413</v>
      </c>
      <c r="B44" s="269">
        <f>SUM(C44:D44)</f>
        <v>87553</v>
      </c>
      <c r="C44" s="269">
        <f>SUM(C46:C59)</f>
        <v>83005</v>
      </c>
      <c r="D44" s="269">
        <f>SUM(D46:D59)</f>
        <v>4548</v>
      </c>
      <c r="E44" s="230" t="s">
        <v>298</v>
      </c>
      <c r="F44" s="230" t="s">
        <v>298</v>
      </c>
      <c r="G44" s="230" t="s">
        <v>298</v>
      </c>
      <c r="H44" s="230" t="s">
        <v>298</v>
      </c>
      <c r="I44" s="230" t="s">
        <v>298</v>
      </c>
      <c r="K44" s="252" t="s">
        <v>413</v>
      </c>
      <c r="L44" s="281">
        <f>AVERAGE(L46:L49,L51:L54,L56:L59)</f>
        <v>114.60833333333333</v>
      </c>
      <c r="M44" s="282">
        <f aca="true" t="shared" si="3" ref="M44:T44">AVERAGE(M46:M49,M51:M54,M56:M59)</f>
        <v>114.35000000000001</v>
      </c>
      <c r="N44" s="282">
        <v>122.9</v>
      </c>
      <c r="O44" s="282">
        <f t="shared" si="3"/>
        <v>114.88333333333333</v>
      </c>
      <c r="P44" s="282">
        <v>111.1</v>
      </c>
      <c r="Q44" s="282">
        <f t="shared" si="3"/>
        <v>120.42500000000001</v>
      </c>
      <c r="R44" s="282">
        <v>109.2</v>
      </c>
      <c r="S44" s="282">
        <f t="shared" si="3"/>
        <v>108.59999999999998</v>
      </c>
      <c r="T44" s="282">
        <f t="shared" si="3"/>
        <v>115.14166666666665</v>
      </c>
    </row>
    <row r="45" spans="1:20" ht="14.25">
      <c r="A45" s="40"/>
      <c r="B45" s="118"/>
      <c r="C45" s="118"/>
      <c r="D45" s="118"/>
      <c r="E45" s="186"/>
      <c r="F45" s="186"/>
      <c r="G45" s="186"/>
      <c r="H45" s="186"/>
      <c r="I45" s="186"/>
      <c r="K45" s="97"/>
      <c r="L45" s="274"/>
      <c r="M45" s="275"/>
      <c r="N45" s="275"/>
      <c r="O45" s="275"/>
      <c r="P45" s="275"/>
      <c r="Q45" s="275"/>
      <c r="R45" s="275"/>
      <c r="S45" s="275"/>
      <c r="T45" s="275"/>
    </row>
    <row r="46" spans="1:20" ht="14.25">
      <c r="A46" s="91" t="s">
        <v>230</v>
      </c>
      <c r="B46" s="118">
        <f>SUM(C46:D46)</f>
        <v>6743</v>
      </c>
      <c r="C46" s="118">
        <v>6419</v>
      </c>
      <c r="D46" s="118">
        <v>324</v>
      </c>
      <c r="E46" s="229" t="s">
        <v>298</v>
      </c>
      <c r="F46" s="229" t="s">
        <v>298</v>
      </c>
      <c r="G46" s="229" t="s">
        <v>298</v>
      </c>
      <c r="H46" s="229" t="s">
        <v>298</v>
      </c>
      <c r="I46" s="229" t="s">
        <v>298</v>
      </c>
      <c r="K46" s="58" t="s">
        <v>230</v>
      </c>
      <c r="L46" s="272">
        <v>88.4</v>
      </c>
      <c r="M46" s="273">
        <v>85.6</v>
      </c>
      <c r="N46" s="273">
        <v>79.1</v>
      </c>
      <c r="O46" s="273">
        <v>89.5</v>
      </c>
      <c r="P46" s="273">
        <v>81.4</v>
      </c>
      <c r="Q46" s="273">
        <v>74.7</v>
      </c>
      <c r="R46" s="273">
        <v>85.4</v>
      </c>
      <c r="S46" s="275">
        <v>74.8</v>
      </c>
      <c r="T46" s="275">
        <v>96.7</v>
      </c>
    </row>
    <row r="47" spans="1:20" ht="14.25">
      <c r="A47" s="92" t="s">
        <v>165</v>
      </c>
      <c r="B47" s="118">
        <f>SUM(C47:D47)</f>
        <v>7412</v>
      </c>
      <c r="C47" s="118">
        <v>7048</v>
      </c>
      <c r="D47" s="118">
        <v>364</v>
      </c>
      <c r="E47" s="229" t="s">
        <v>298</v>
      </c>
      <c r="F47" s="229" t="s">
        <v>298</v>
      </c>
      <c r="G47" s="229" t="s">
        <v>298</v>
      </c>
      <c r="H47" s="229" t="s">
        <v>298</v>
      </c>
      <c r="I47" s="229" t="s">
        <v>298</v>
      </c>
      <c r="K47" s="93" t="s">
        <v>165</v>
      </c>
      <c r="L47" s="272">
        <v>81.7</v>
      </c>
      <c r="M47" s="273">
        <v>82.4</v>
      </c>
      <c r="N47" s="273">
        <v>91.7</v>
      </c>
      <c r="O47" s="273">
        <v>84.5</v>
      </c>
      <c r="P47" s="273">
        <v>80.4</v>
      </c>
      <c r="Q47" s="273">
        <v>73.8</v>
      </c>
      <c r="R47" s="273">
        <v>78.5</v>
      </c>
      <c r="S47" s="273">
        <v>74.1</v>
      </c>
      <c r="T47" s="273">
        <v>79.8</v>
      </c>
    </row>
    <row r="48" spans="1:20" ht="14.25">
      <c r="A48" s="92" t="s">
        <v>166</v>
      </c>
      <c r="B48" s="118">
        <f>SUM(C48:D48)</f>
        <v>7553</v>
      </c>
      <c r="C48" s="118">
        <v>7169</v>
      </c>
      <c r="D48" s="118">
        <v>384</v>
      </c>
      <c r="E48" s="229" t="s">
        <v>298</v>
      </c>
      <c r="F48" s="229" t="s">
        <v>298</v>
      </c>
      <c r="G48" s="229" t="s">
        <v>298</v>
      </c>
      <c r="H48" s="229" t="s">
        <v>298</v>
      </c>
      <c r="I48" s="229" t="s">
        <v>298</v>
      </c>
      <c r="K48" s="93" t="s">
        <v>166</v>
      </c>
      <c r="L48" s="274">
        <v>89.7</v>
      </c>
      <c r="M48" s="275">
        <v>87.4</v>
      </c>
      <c r="N48" s="275">
        <v>98.6</v>
      </c>
      <c r="O48" s="275">
        <v>85.5</v>
      </c>
      <c r="P48" s="273">
        <v>85.2</v>
      </c>
      <c r="Q48" s="275">
        <v>93.7</v>
      </c>
      <c r="R48" s="275">
        <v>86.7</v>
      </c>
      <c r="S48" s="273">
        <v>87.2</v>
      </c>
      <c r="T48" s="273">
        <v>96.7</v>
      </c>
    </row>
    <row r="49" spans="1:20" ht="14.25">
      <c r="A49" s="92" t="s">
        <v>167</v>
      </c>
      <c r="B49" s="118">
        <f>SUM(C49:D49)</f>
        <v>7388</v>
      </c>
      <c r="C49" s="118">
        <v>6969</v>
      </c>
      <c r="D49" s="118">
        <v>419</v>
      </c>
      <c r="E49" s="229" t="s">
        <v>298</v>
      </c>
      <c r="F49" s="229" t="s">
        <v>298</v>
      </c>
      <c r="G49" s="229" t="s">
        <v>298</v>
      </c>
      <c r="H49" s="229" t="s">
        <v>298</v>
      </c>
      <c r="I49" s="229" t="s">
        <v>298</v>
      </c>
      <c r="K49" s="93" t="s">
        <v>167</v>
      </c>
      <c r="L49" s="272">
        <v>87.9</v>
      </c>
      <c r="M49" s="273">
        <v>89.9</v>
      </c>
      <c r="N49" s="273">
        <v>126.9</v>
      </c>
      <c r="O49" s="273">
        <v>86.7</v>
      </c>
      <c r="P49" s="273">
        <v>81.5</v>
      </c>
      <c r="Q49" s="273">
        <v>84</v>
      </c>
      <c r="R49" s="273">
        <v>93.9</v>
      </c>
      <c r="S49" s="273">
        <v>74.5</v>
      </c>
      <c r="T49" s="273">
        <v>82.6</v>
      </c>
    </row>
    <row r="50" spans="1:20" ht="14.25">
      <c r="A50" s="40"/>
      <c r="B50" s="118"/>
      <c r="C50" s="118"/>
      <c r="D50" s="118"/>
      <c r="E50" s="186"/>
      <c r="F50" s="186"/>
      <c r="G50" s="186"/>
      <c r="H50" s="186"/>
      <c r="I50" s="186"/>
      <c r="K50" s="97"/>
      <c r="L50" s="274"/>
      <c r="M50" s="275"/>
      <c r="N50" s="275"/>
      <c r="O50" s="275"/>
      <c r="P50" s="275"/>
      <c r="Q50" s="275"/>
      <c r="R50" s="275"/>
      <c r="S50" s="275"/>
      <c r="T50" s="275"/>
    </row>
    <row r="51" spans="1:20" ht="14.25" customHeight="1">
      <c r="A51" s="92" t="s">
        <v>168</v>
      </c>
      <c r="B51" s="118">
        <f>SUM(C51:D51)</f>
        <v>7344</v>
      </c>
      <c r="C51" s="118">
        <v>6929</v>
      </c>
      <c r="D51" s="265">
        <v>415</v>
      </c>
      <c r="E51" s="229" t="s">
        <v>298</v>
      </c>
      <c r="F51" s="229" t="s">
        <v>298</v>
      </c>
      <c r="G51" s="229" t="s">
        <v>298</v>
      </c>
      <c r="H51" s="229" t="s">
        <v>298</v>
      </c>
      <c r="I51" s="229" t="s">
        <v>298</v>
      </c>
      <c r="K51" s="93" t="s">
        <v>168</v>
      </c>
      <c r="L51" s="272">
        <v>87.8</v>
      </c>
      <c r="M51" s="273">
        <v>87</v>
      </c>
      <c r="N51" s="273">
        <v>97.5</v>
      </c>
      <c r="O51" s="273">
        <v>87.9</v>
      </c>
      <c r="P51" s="273">
        <v>82.1</v>
      </c>
      <c r="Q51" s="273">
        <v>81.7</v>
      </c>
      <c r="R51" s="273">
        <v>78.1</v>
      </c>
      <c r="S51" s="273">
        <v>173.1</v>
      </c>
      <c r="T51" s="273">
        <v>89.5</v>
      </c>
    </row>
    <row r="52" spans="1:20" ht="14.25">
      <c r="A52" s="92" t="s">
        <v>169</v>
      </c>
      <c r="B52" s="118">
        <f>SUM(C52:D52)</f>
        <v>7488</v>
      </c>
      <c r="C52" s="118">
        <v>7084</v>
      </c>
      <c r="D52" s="265">
        <v>404</v>
      </c>
      <c r="E52" s="229" t="s">
        <v>298</v>
      </c>
      <c r="F52" s="229" t="s">
        <v>298</v>
      </c>
      <c r="G52" s="229" t="s">
        <v>298</v>
      </c>
      <c r="H52" s="229" t="s">
        <v>298</v>
      </c>
      <c r="I52" s="229" t="s">
        <v>298</v>
      </c>
      <c r="K52" s="93" t="s">
        <v>169</v>
      </c>
      <c r="L52" s="272">
        <v>148.3</v>
      </c>
      <c r="M52" s="273">
        <v>132.9</v>
      </c>
      <c r="N52" s="273">
        <v>153.1</v>
      </c>
      <c r="O52" s="273">
        <v>128.2</v>
      </c>
      <c r="P52" s="273">
        <v>110.7</v>
      </c>
      <c r="Q52" s="273">
        <v>153.9</v>
      </c>
      <c r="R52" s="273">
        <v>143</v>
      </c>
      <c r="S52" s="273">
        <v>129.1</v>
      </c>
      <c r="T52" s="273">
        <v>186.5</v>
      </c>
    </row>
    <row r="53" spans="1:20" ht="14.25">
      <c r="A53" s="92" t="s">
        <v>170</v>
      </c>
      <c r="B53" s="118">
        <f>SUM(C53:D53)</f>
        <v>7391</v>
      </c>
      <c r="C53" s="118">
        <v>6984</v>
      </c>
      <c r="D53" s="265">
        <v>407</v>
      </c>
      <c r="E53" s="229" t="s">
        <v>298</v>
      </c>
      <c r="F53" s="229" t="s">
        <v>298</v>
      </c>
      <c r="G53" s="229" t="s">
        <v>298</v>
      </c>
      <c r="H53" s="229" t="s">
        <v>298</v>
      </c>
      <c r="I53" s="229" t="s">
        <v>298</v>
      </c>
      <c r="K53" s="93" t="s">
        <v>170</v>
      </c>
      <c r="L53" s="272">
        <v>147.5</v>
      </c>
      <c r="M53" s="273">
        <v>167.7</v>
      </c>
      <c r="N53" s="273">
        <v>155.4</v>
      </c>
      <c r="O53" s="273">
        <v>173</v>
      </c>
      <c r="P53" s="273">
        <v>193.9</v>
      </c>
      <c r="Q53" s="273">
        <v>196.4</v>
      </c>
      <c r="R53" s="273">
        <v>135.8</v>
      </c>
      <c r="S53" s="273">
        <v>77.4</v>
      </c>
      <c r="T53" s="273">
        <v>96.3</v>
      </c>
    </row>
    <row r="54" spans="1:20" ht="14.25">
      <c r="A54" s="92" t="s">
        <v>171</v>
      </c>
      <c r="B54" s="118">
        <f>SUM(C54:D54)</f>
        <v>7334</v>
      </c>
      <c r="C54" s="118">
        <v>7001</v>
      </c>
      <c r="D54" s="265">
        <v>333</v>
      </c>
      <c r="E54" s="229" t="s">
        <v>298</v>
      </c>
      <c r="F54" s="229" t="s">
        <v>298</v>
      </c>
      <c r="G54" s="229" t="s">
        <v>298</v>
      </c>
      <c r="H54" s="229" t="s">
        <v>298</v>
      </c>
      <c r="I54" s="229" t="s">
        <v>298</v>
      </c>
      <c r="K54" s="93" t="s">
        <v>171</v>
      </c>
      <c r="L54" s="276">
        <v>96.8</v>
      </c>
      <c r="M54" s="273">
        <v>95.4</v>
      </c>
      <c r="N54" s="273">
        <v>108.4</v>
      </c>
      <c r="O54" s="273">
        <v>99.5</v>
      </c>
      <c r="P54" s="273">
        <v>84.8</v>
      </c>
      <c r="Q54" s="273">
        <v>89.9</v>
      </c>
      <c r="R54" s="273">
        <v>89.5</v>
      </c>
      <c r="S54" s="275">
        <v>97</v>
      </c>
      <c r="T54" s="275">
        <v>100</v>
      </c>
    </row>
    <row r="55" spans="1:20" ht="14.25">
      <c r="A55" s="40"/>
      <c r="B55" s="118"/>
      <c r="C55" s="118"/>
      <c r="D55" s="118"/>
      <c r="E55" s="186"/>
      <c r="F55" s="186"/>
      <c r="G55" s="186"/>
      <c r="H55" s="186"/>
      <c r="I55" s="186"/>
      <c r="K55" s="97"/>
      <c r="L55" s="274"/>
      <c r="M55" s="275"/>
      <c r="N55" s="275"/>
      <c r="O55" s="275"/>
      <c r="P55" s="275"/>
      <c r="Q55" s="275"/>
      <c r="R55" s="275"/>
      <c r="S55" s="275"/>
      <c r="T55" s="275"/>
    </row>
    <row r="56" spans="1:20" ht="14.25">
      <c r="A56" s="92" t="s">
        <v>172</v>
      </c>
      <c r="B56" s="118">
        <f>SUM(C56:D56)</f>
        <v>7214</v>
      </c>
      <c r="C56" s="118">
        <v>6833</v>
      </c>
      <c r="D56" s="265">
        <v>381</v>
      </c>
      <c r="E56" s="229" t="s">
        <v>298</v>
      </c>
      <c r="F56" s="229" t="s">
        <v>298</v>
      </c>
      <c r="G56" s="229" t="s">
        <v>298</v>
      </c>
      <c r="H56" s="229" t="s">
        <v>298</v>
      </c>
      <c r="I56" s="229" t="s">
        <v>298</v>
      </c>
      <c r="K56" s="93" t="s">
        <v>172</v>
      </c>
      <c r="L56" s="276">
        <v>88.9</v>
      </c>
      <c r="M56" s="273">
        <v>89</v>
      </c>
      <c r="N56" s="273">
        <v>99.4</v>
      </c>
      <c r="O56" s="273">
        <v>92.8</v>
      </c>
      <c r="P56" s="273">
        <v>86.5</v>
      </c>
      <c r="Q56" s="273">
        <v>86.2</v>
      </c>
      <c r="R56" s="273">
        <v>79.1</v>
      </c>
      <c r="S56" s="275">
        <v>79.3</v>
      </c>
      <c r="T56" s="275">
        <v>88.5</v>
      </c>
    </row>
    <row r="57" spans="1:20" ht="14.25">
      <c r="A57" s="92" t="s">
        <v>173</v>
      </c>
      <c r="B57" s="118">
        <f>SUM(C57:D57)</f>
        <v>7285</v>
      </c>
      <c r="C57" s="118">
        <v>6910</v>
      </c>
      <c r="D57" s="265">
        <v>375</v>
      </c>
      <c r="E57" s="229" t="s">
        <v>298</v>
      </c>
      <c r="F57" s="229" t="s">
        <v>298</v>
      </c>
      <c r="G57" s="229" t="s">
        <v>298</v>
      </c>
      <c r="H57" s="229" t="s">
        <v>298</v>
      </c>
      <c r="I57" s="229" t="s">
        <v>298</v>
      </c>
      <c r="K57" s="93" t="s">
        <v>173</v>
      </c>
      <c r="L57" s="277">
        <v>90.4</v>
      </c>
      <c r="M57" s="275">
        <v>91.2</v>
      </c>
      <c r="N57" s="275">
        <v>103.3</v>
      </c>
      <c r="O57" s="275">
        <v>93.3</v>
      </c>
      <c r="P57" s="275">
        <v>85.8</v>
      </c>
      <c r="Q57" s="275">
        <v>89.1</v>
      </c>
      <c r="R57" s="275">
        <v>86.9</v>
      </c>
      <c r="S57" s="275">
        <v>79.8</v>
      </c>
      <c r="T57" s="275">
        <v>88</v>
      </c>
    </row>
    <row r="58" spans="1:20" ht="14.25">
      <c r="A58" s="92" t="s">
        <v>174</v>
      </c>
      <c r="B58" s="118">
        <f>SUM(C58:D58)</f>
        <v>7298</v>
      </c>
      <c r="C58" s="118">
        <v>6905</v>
      </c>
      <c r="D58" s="265">
        <v>393</v>
      </c>
      <c r="E58" s="229" t="s">
        <v>298</v>
      </c>
      <c r="F58" s="229" t="s">
        <v>298</v>
      </c>
      <c r="G58" s="229" t="s">
        <v>298</v>
      </c>
      <c r="H58" s="229" t="s">
        <v>298</v>
      </c>
      <c r="I58" s="229" t="s">
        <v>298</v>
      </c>
      <c r="K58" s="93" t="s">
        <v>174</v>
      </c>
      <c r="L58" s="277">
        <v>93.7</v>
      </c>
      <c r="M58" s="275">
        <v>94.2</v>
      </c>
      <c r="N58" s="275">
        <v>103.8</v>
      </c>
      <c r="O58" s="275">
        <v>93.4</v>
      </c>
      <c r="P58" s="275">
        <v>86.8</v>
      </c>
      <c r="Q58" s="275">
        <v>86</v>
      </c>
      <c r="R58" s="275">
        <v>101.4</v>
      </c>
      <c r="S58" s="275">
        <v>80.6</v>
      </c>
      <c r="T58" s="275">
        <v>92.1</v>
      </c>
    </row>
    <row r="59" spans="1:20" ht="14.25">
      <c r="A59" s="92" t="s">
        <v>175</v>
      </c>
      <c r="B59" s="118">
        <f>SUM(C59:D59)</f>
        <v>7103</v>
      </c>
      <c r="C59" s="118">
        <v>6754</v>
      </c>
      <c r="D59" s="265">
        <v>349</v>
      </c>
      <c r="E59" s="229" t="s">
        <v>298</v>
      </c>
      <c r="F59" s="229" t="s">
        <v>298</v>
      </c>
      <c r="G59" s="229" t="s">
        <v>298</v>
      </c>
      <c r="H59" s="229" t="s">
        <v>298</v>
      </c>
      <c r="I59" s="229" t="s">
        <v>298</v>
      </c>
      <c r="K59" s="94" t="s">
        <v>175</v>
      </c>
      <c r="L59" s="278">
        <v>274.2</v>
      </c>
      <c r="M59" s="279">
        <v>269.5</v>
      </c>
      <c r="N59" s="279">
        <v>258.2</v>
      </c>
      <c r="O59" s="279">
        <v>264.3</v>
      </c>
      <c r="P59" s="279">
        <v>274.7</v>
      </c>
      <c r="Q59" s="279">
        <v>335.7</v>
      </c>
      <c r="R59" s="279">
        <v>252.8</v>
      </c>
      <c r="S59" s="280">
        <v>276.3</v>
      </c>
      <c r="T59" s="280">
        <v>285</v>
      </c>
    </row>
    <row r="60" spans="1:11" ht="14.25">
      <c r="A60" s="94"/>
      <c r="B60" s="120"/>
      <c r="C60" s="120"/>
      <c r="D60" s="131"/>
      <c r="E60" s="213"/>
      <c r="F60" s="213"/>
      <c r="G60" s="213"/>
      <c r="H60" s="213"/>
      <c r="I60" s="213"/>
      <c r="K60" s="10" t="s">
        <v>209</v>
      </c>
    </row>
    <row r="61" ht="14.25">
      <c r="A61" s="10" t="s">
        <v>232</v>
      </c>
    </row>
    <row r="77" spans="1:8" ht="14.25">
      <c r="A77" s="139"/>
      <c r="B77" s="139"/>
      <c r="C77" s="139"/>
      <c r="D77" s="139"/>
      <c r="E77" s="139"/>
      <c r="F77" s="139"/>
      <c r="G77" s="139"/>
      <c r="H77" s="139"/>
    </row>
    <row r="78" spans="1:8" ht="14.25">
      <c r="A78" s="139"/>
      <c r="B78" s="139"/>
      <c r="C78" s="139"/>
      <c r="D78" s="139"/>
      <c r="E78" s="139"/>
      <c r="F78" s="139"/>
      <c r="G78" s="139"/>
      <c r="H78" s="139"/>
    </row>
    <row r="79" spans="1:8" ht="14.25">
      <c r="A79" s="10"/>
      <c r="B79" s="139"/>
      <c r="C79" s="139"/>
      <c r="D79" s="139"/>
      <c r="E79" s="139"/>
      <c r="F79" s="139"/>
      <c r="G79" s="139"/>
      <c r="H79" s="139"/>
    </row>
  </sheetData>
  <sheetProtection/>
  <mergeCells count="41">
    <mergeCell ref="K34:T34"/>
    <mergeCell ref="H38:H39"/>
    <mergeCell ref="K3:R3"/>
    <mergeCell ref="A5:H5"/>
    <mergeCell ref="C38:C39"/>
    <mergeCell ref="B7:B8"/>
    <mergeCell ref="D38:D39"/>
    <mergeCell ref="P36:P38"/>
    <mergeCell ref="N36:N38"/>
    <mergeCell ref="G9:H9"/>
    <mergeCell ref="G10:H10"/>
    <mergeCell ref="L8:L9"/>
    <mergeCell ref="Q36:Q38"/>
    <mergeCell ref="M36:M38"/>
    <mergeCell ref="A38:A39"/>
    <mergeCell ref="C7:C8"/>
    <mergeCell ref="E7:H7"/>
    <mergeCell ref="A7:A8"/>
    <mergeCell ref="E38:E39"/>
    <mergeCell ref="G38:G39"/>
    <mergeCell ref="B38:B39"/>
    <mergeCell ref="O36:O38"/>
    <mergeCell ref="I38:I39"/>
    <mergeCell ref="T36:T38"/>
    <mergeCell ref="F38:F39"/>
    <mergeCell ref="K7:K9"/>
    <mergeCell ref="P8:P9"/>
    <mergeCell ref="L36:L38"/>
    <mergeCell ref="K36:K38"/>
    <mergeCell ref="R7:R9"/>
    <mergeCell ref="Q8:Q9"/>
    <mergeCell ref="M8:M9"/>
    <mergeCell ref="S36:S38"/>
    <mergeCell ref="P7:Q7"/>
    <mergeCell ref="R36:R38"/>
    <mergeCell ref="A3:H3"/>
    <mergeCell ref="A36:I36"/>
    <mergeCell ref="N8:N9"/>
    <mergeCell ref="O8:O9"/>
    <mergeCell ref="L7:M7"/>
    <mergeCell ref="N7:O7"/>
  </mergeCells>
  <printOptions horizontalCentered="1"/>
  <pageMargins left="0.5511811023622047" right="0.5511811023622047" top="0.5905511811023623" bottom="0.3937007874015748" header="0" footer="0"/>
  <pageSetup fitToHeight="1" fitToWidth="1" horizontalDpi="600" verticalDpi="600" orientation="landscape" paperSize="8" scale="90" r:id="rId1"/>
</worksheet>
</file>

<file path=xl/worksheets/sheet7.xml><?xml version="1.0" encoding="utf-8"?>
<worksheet xmlns="http://schemas.openxmlformats.org/spreadsheetml/2006/main" xmlns:r="http://schemas.openxmlformats.org/officeDocument/2006/relationships">
  <sheetPr>
    <pageSetUpPr fitToPage="1"/>
  </sheetPr>
  <dimension ref="A1:P87"/>
  <sheetViews>
    <sheetView zoomScalePageLayoutView="0" workbookViewId="0" topLeftCell="A1">
      <selection activeCell="A1" sqref="A1"/>
    </sheetView>
  </sheetViews>
  <sheetFormatPr defaultColWidth="9.00390625" defaultRowHeight="13.5"/>
  <cols>
    <col min="1" max="1" width="6.00390625" style="286" customWidth="1"/>
    <col min="2" max="2" width="3.75390625" style="286" customWidth="1"/>
    <col min="3" max="3" width="37.50390625" style="286" customWidth="1"/>
    <col min="4" max="4" width="12.50390625" style="286" customWidth="1"/>
    <col min="5" max="5" width="12.625" style="286" customWidth="1"/>
    <col min="6" max="16" width="12.50390625" style="286" customWidth="1"/>
    <col min="17" max="16384" width="9.00390625" style="286" customWidth="1"/>
  </cols>
  <sheetData>
    <row r="1" spans="1:16" s="285" customFormat="1" ht="13.5">
      <c r="A1" s="283" t="s">
        <v>234</v>
      </c>
      <c r="P1" s="284" t="s">
        <v>235</v>
      </c>
    </row>
    <row r="3" spans="1:16" ht="17.25">
      <c r="A3" s="544" t="s">
        <v>437</v>
      </c>
      <c r="B3" s="544"/>
      <c r="C3" s="544"/>
      <c r="D3" s="544"/>
      <c r="E3" s="544"/>
      <c r="F3" s="544"/>
      <c r="G3" s="544"/>
      <c r="H3" s="544"/>
      <c r="I3" s="544"/>
      <c r="J3" s="544"/>
      <c r="K3" s="544"/>
      <c r="L3" s="544"/>
      <c r="M3" s="544"/>
      <c r="N3" s="544"/>
      <c r="O3" s="544"/>
      <c r="P3" s="544"/>
    </row>
    <row r="5" spans="2:15" ht="14.25" customHeight="1">
      <c r="B5" s="545" t="s">
        <v>438</v>
      </c>
      <c r="C5" s="545"/>
      <c r="D5" s="545"/>
      <c r="E5" s="545"/>
      <c r="F5" s="545"/>
      <c r="G5" s="545"/>
      <c r="H5" s="545"/>
      <c r="I5" s="545"/>
      <c r="J5" s="545"/>
      <c r="K5" s="545"/>
      <c r="L5" s="545"/>
      <c r="M5" s="545"/>
      <c r="N5" s="545"/>
      <c r="O5" s="545"/>
    </row>
    <row r="6" spans="2:15" ht="14.25">
      <c r="B6" s="545"/>
      <c r="C6" s="545"/>
      <c r="D6" s="545"/>
      <c r="E6" s="545"/>
      <c r="F6" s="545"/>
      <c r="G6" s="545"/>
      <c r="H6" s="545"/>
      <c r="I6" s="545"/>
      <c r="J6" s="545"/>
      <c r="K6" s="545"/>
      <c r="L6" s="545"/>
      <c r="M6" s="545"/>
      <c r="N6" s="545"/>
      <c r="O6" s="545"/>
    </row>
    <row r="8" spans="1:16" ht="14.25">
      <c r="A8" s="546" t="s">
        <v>439</v>
      </c>
      <c r="B8" s="546"/>
      <c r="C8" s="546"/>
      <c r="D8" s="546"/>
      <c r="E8" s="546"/>
      <c r="F8" s="546"/>
      <c r="G8" s="546"/>
      <c r="H8" s="546"/>
      <c r="I8" s="546"/>
      <c r="J8" s="546"/>
      <c r="K8" s="546"/>
      <c r="L8" s="546"/>
      <c r="M8" s="546"/>
      <c r="N8" s="546"/>
      <c r="O8" s="546"/>
      <c r="P8" s="546"/>
    </row>
    <row r="9" spans="4:16" ht="15" thickBot="1">
      <c r="D9" s="115"/>
      <c r="P9" s="294" t="s">
        <v>236</v>
      </c>
    </row>
    <row r="10" spans="1:16" ht="21" customHeight="1">
      <c r="A10" s="547" t="s">
        <v>130</v>
      </c>
      <c r="B10" s="548"/>
      <c r="C10" s="549"/>
      <c r="D10" s="116" t="s">
        <v>444</v>
      </c>
      <c r="E10" s="116" t="s">
        <v>445</v>
      </c>
      <c r="F10" s="116" t="s">
        <v>446</v>
      </c>
      <c r="G10" s="116" t="s">
        <v>447</v>
      </c>
      <c r="H10" s="116" t="s">
        <v>448</v>
      </c>
      <c r="I10" s="116" t="s">
        <v>449</v>
      </c>
      <c r="J10" s="116" t="s">
        <v>450</v>
      </c>
      <c r="K10" s="116" t="s">
        <v>451</v>
      </c>
      <c r="L10" s="116" t="s">
        <v>452</v>
      </c>
      <c r="M10" s="116" t="s">
        <v>453</v>
      </c>
      <c r="N10" s="116" t="s">
        <v>454</v>
      </c>
      <c r="O10" s="116" t="s">
        <v>455</v>
      </c>
      <c r="P10" s="117" t="s">
        <v>456</v>
      </c>
    </row>
    <row r="11" spans="1:16" ht="14.25">
      <c r="A11" s="287"/>
      <c r="B11" s="287"/>
      <c r="C11" s="288"/>
      <c r="D11" s="118"/>
      <c r="E11" s="118"/>
      <c r="F11" s="118"/>
      <c r="G11" s="118"/>
      <c r="H11" s="118"/>
      <c r="I11" s="118"/>
      <c r="J11" s="118"/>
      <c r="K11" s="118"/>
      <c r="L11" s="118"/>
      <c r="M11" s="118"/>
      <c r="N11" s="118"/>
      <c r="O11" s="118"/>
      <c r="P11" s="118"/>
    </row>
    <row r="12" spans="1:16" ht="14.25">
      <c r="A12" s="541" t="s">
        <v>237</v>
      </c>
      <c r="B12" s="539" t="s">
        <v>238</v>
      </c>
      <c r="C12" s="540"/>
      <c r="D12" s="118">
        <f aca="true" t="shared" si="0" ref="D12:F13">D37+D62</f>
        <v>155069.75</v>
      </c>
      <c r="E12" s="118">
        <f t="shared" si="0"/>
        <v>118435</v>
      </c>
      <c r="F12" s="118">
        <f t="shared" si="0"/>
        <v>112068</v>
      </c>
      <c r="G12" s="118">
        <f aca="true" t="shared" si="1" ref="G12:P12">G37+G62</f>
        <v>128041</v>
      </c>
      <c r="H12" s="118">
        <f t="shared" si="1"/>
        <v>117274</v>
      </c>
      <c r="I12" s="118">
        <f t="shared" si="1"/>
        <v>117073</v>
      </c>
      <c r="J12" s="118">
        <f t="shared" si="1"/>
        <v>197227</v>
      </c>
      <c r="K12" s="118">
        <f t="shared" si="1"/>
        <v>215674</v>
      </c>
      <c r="L12" s="118">
        <f t="shared" si="1"/>
        <v>136526</v>
      </c>
      <c r="M12" s="118">
        <f t="shared" si="1"/>
        <v>122611</v>
      </c>
      <c r="N12" s="118">
        <f t="shared" si="1"/>
        <v>125003</v>
      </c>
      <c r="O12" s="118">
        <f t="shared" si="1"/>
        <v>133014</v>
      </c>
      <c r="P12" s="118">
        <f t="shared" si="1"/>
        <v>337891</v>
      </c>
    </row>
    <row r="13" spans="1:16" s="289" customFormat="1" ht="14.25">
      <c r="A13" s="541"/>
      <c r="B13" s="542" t="s">
        <v>239</v>
      </c>
      <c r="C13" s="543"/>
      <c r="D13" s="269">
        <f t="shared" si="0"/>
        <v>178705.25</v>
      </c>
      <c r="E13" s="269">
        <f t="shared" si="0"/>
        <v>136867</v>
      </c>
      <c r="F13" s="269">
        <f t="shared" si="0"/>
        <v>126484</v>
      </c>
      <c r="G13" s="269">
        <f aca="true" t="shared" si="2" ref="G13:P13">G38+G63</f>
        <v>138807</v>
      </c>
      <c r="H13" s="269">
        <f t="shared" si="2"/>
        <v>137261</v>
      </c>
      <c r="I13" s="269">
        <f t="shared" si="2"/>
        <v>137123</v>
      </c>
      <c r="J13" s="269">
        <f t="shared" si="2"/>
        <v>231630</v>
      </c>
      <c r="K13" s="269">
        <f t="shared" si="2"/>
        <v>230375</v>
      </c>
      <c r="L13" s="269">
        <f t="shared" si="2"/>
        <v>151242</v>
      </c>
      <c r="M13" s="269">
        <f t="shared" si="2"/>
        <v>138901</v>
      </c>
      <c r="N13" s="269">
        <f t="shared" si="2"/>
        <v>141173</v>
      </c>
      <c r="O13" s="269">
        <f t="shared" si="2"/>
        <v>146329</v>
      </c>
      <c r="P13" s="269">
        <f t="shared" si="2"/>
        <v>428271</v>
      </c>
    </row>
    <row r="14" spans="1:16" ht="14.25">
      <c r="A14" s="541"/>
      <c r="B14" s="290"/>
      <c r="C14" s="291"/>
      <c r="D14" s="118"/>
      <c r="E14" s="118"/>
      <c r="F14" s="118"/>
      <c r="G14" s="118"/>
      <c r="H14" s="118"/>
      <c r="I14" s="118"/>
      <c r="J14" s="118"/>
      <c r="K14" s="118"/>
      <c r="L14" s="118"/>
      <c r="M14" s="118"/>
      <c r="N14" s="118"/>
      <c r="O14" s="118"/>
      <c r="P14" s="118"/>
    </row>
    <row r="15" spans="1:16" ht="14.25">
      <c r="A15" s="541"/>
      <c r="B15" s="539" t="s">
        <v>240</v>
      </c>
      <c r="C15" s="540"/>
      <c r="D15" s="118">
        <f aca="true" t="shared" si="3" ref="D15:D35">D40+D65</f>
        <v>172677</v>
      </c>
      <c r="E15" s="118">
        <f aca="true" t="shared" si="4" ref="E15:F35">E40+E65</f>
        <v>128820</v>
      </c>
      <c r="F15" s="118">
        <f t="shared" si="4"/>
        <v>123931</v>
      </c>
      <c r="G15" s="118">
        <f aca="true" t="shared" si="5" ref="G15:P15">G40+G65</f>
        <v>131406</v>
      </c>
      <c r="H15" s="118">
        <f t="shared" si="5"/>
        <v>135863</v>
      </c>
      <c r="I15" s="118">
        <f t="shared" si="5"/>
        <v>131499</v>
      </c>
      <c r="J15" s="118">
        <f t="shared" si="5"/>
        <v>200914</v>
      </c>
      <c r="K15" s="118">
        <f t="shared" si="5"/>
        <v>253479</v>
      </c>
      <c r="L15" s="118">
        <f t="shared" si="5"/>
        <v>144225</v>
      </c>
      <c r="M15" s="118">
        <f t="shared" si="5"/>
        <v>134463</v>
      </c>
      <c r="N15" s="118">
        <f t="shared" si="5"/>
        <v>137844</v>
      </c>
      <c r="O15" s="118">
        <f t="shared" si="5"/>
        <v>142337</v>
      </c>
      <c r="P15" s="118">
        <f t="shared" si="5"/>
        <v>407343</v>
      </c>
    </row>
    <row r="16" spans="1:16" ht="14.25">
      <c r="A16" s="541"/>
      <c r="B16" s="539" t="s">
        <v>143</v>
      </c>
      <c r="C16" s="540"/>
      <c r="D16" s="118">
        <f t="shared" si="3"/>
        <v>177558.25</v>
      </c>
      <c r="E16" s="118">
        <f t="shared" si="4"/>
        <v>121668</v>
      </c>
      <c r="F16" s="118">
        <f t="shared" si="4"/>
        <v>141455</v>
      </c>
      <c r="G16" s="118">
        <f aca="true" t="shared" si="6" ref="G16:P16">G41+G66</f>
        <v>152493</v>
      </c>
      <c r="H16" s="118">
        <f t="shared" si="6"/>
        <v>180439</v>
      </c>
      <c r="I16" s="118">
        <f t="shared" si="6"/>
        <v>138708</v>
      </c>
      <c r="J16" s="118">
        <f t="shared" si="6"/>
        <v>217724</v>
      </c>
      <c r="K16" s="118">
        <f t="shared" si="6"/>
        <v>220972</v>
      </c>
      <c r="L16" s="118">
        <f t="shared" si="6"/>
        <v>154185</v>
      </c>
      <c r="M16" s="118">
        <f t="shared" si="6"/>
        <v>141418</v>
      </c>
      <c r="N16" s="118">
        <f t="shared" si="6"/>
        <v>146862</v>
      </c>
      <c r="O16" s="118">
        <f t="shared" si="6"/>
        <v>147575</v>
      </c>
      <c r="P16" s="118">
        <f t="shared" si="6"/>
        <v>367200</v>
      </c>
    </row>
    <row r="17" spans="1:16" ht="14.25">
      <c r="A17" s="541"/>
      <c r="B17" s="539" t="s">
        <v>92</v>
      </c>
      <c r="C17" s="540"/>
      <c r="D17" s="118">
        <f t="shared" si="3"/>
        <v>158950.91666666666</v>
      </c>
      <c r="E17" s="118">
        <f t="shared" si="4"/>
        <v>121591</v>
      </c>
      <c r="F17" s="118">
        <f t="shared" si="4"/>
        <v>114695</v>
      </c>
      <c r="G17" s="118">
        <f aca="true" t="shared" si="7" ref="G17:P17">G42+G67</f>
        <v>115979</v>
      </c>
      <c r="H17" s="118">
        <f t="shared" si="7"/>
        <v>120425</v>
      </c>
      <c r="I17" s="118">
        <f t="shared" si="7"/>
        <v>122104</v>
      </c>
      <c r="J17" s="118">
        <f t="shared" si="7"/>
        <v>178105</v>
      </c>
      <c r="K17" s="118">
        <f t="shared" si="7"/>
        <v>240490</v>
      </c>
      <c r="L17" s="118">
        <f t="shared" si="7"/>
        <v>138332</v>
      </c>
      <c r="M17" s="118">
        <f t="shared" si="7"/>
        <v>128899</v>
      </c>
      <c r="N17" s="118">
        <f t="shared" si="7"/>
        <v>129608</v>
      </c>
      <c r="O17" s="118">
        <f t="shared" si="7"/>
        <v>129858</v>
      </c>
      <c r="P17" s="118">
        <f t="shared" si="7"/>
        <v>367325</v>
      </c>
    </row>
    <row r="18" spans="1:16" ht="14.25">
      <c r="A18" s="541"/>
      <c r="B18" s="290"/>
      <c r="C18" s="119" t="s">
        <v>241</v>
      </c>
      <c r="D18" s="118">
        <f t="shared" si="3"/>
        <v>168972.9166666667</v>
      </c>
      <c r="E18" s="118">
        <f t="shared" si="4"/>
        <v>119784</v>
      </c>
      <c r="F18" s="118">
        <f t="shared" si="4"/>
        <v>118089</v>
      </c>
      <c r="G18" s="118">
        <f aca="true" t="shared" si="8" ref="G18:P18">G43+G68</f>
        <v>137750</v>
      </c>
      <c r="H18" s="118">
        <f t="shared" si="8"/>
        <v>126708</v>
      </c>
      <c r="I18" s="118">
        <f t="shared" si="8"/>
        <v>129470</v>
      </c>
      <c r="J18" s="118">
        <f t="shared" si="8"/>
        <v>297774</v>
      </c>
      <c r="K18" s="118">
        <f t="shared" si="8"/>
        <v>176996</v>
      </c>
      <c r="L18" s="118">
        <f t="shared" si="8"/>
        <v>122723</v>
      </c>
      <c r="M18" s="118">
        <f t="shared" si="8"/>
        <v>132860</v>
      </c>
      <c r="N18" s="118">
        <f t="shared" si="8"/>
        <v>128484</v>
      </c>
      <c r="O18" s="118">
        <f t="shared" si="8"/>
        <v>125010</v>
      </c>
      <c r="P18" s="118">
        <f t="shared" si="8"/>
        <v>412027</v>
      </c>
    </row>
    <row r="19" spans="1:16" ht="14.25">
      <c r="A19" s="541"/>
      <c r="B19" s="290"/>
      <c r="C19" s="119" t="s">
        <v>242</v>
      </c>
      <c r="D19" s="118">
        <f t="shared" si="3"/>
        <v>146368.3333333333</v>
      </c>
      <c r="E19" s="118">
        <f t="shared" si="4"/>
        <v>114981</v>
      </c>
      <c r="F19" s="118">
        <f t="shared" si="4"/>
        <v>105721</v>
      </c>
      <c r="G19" s="118">
        <f aca="true" t="shared" si="9" ref="G19:P19">G44+G69</f>
        <v>100603</v>
      </c>
      <c r="H19" s="118">
        <f t="shared" si="9"/>
        <v>120162</v>
      </c>
      <c r="I19" s="118">
        <f t="shared" si="9"/>
        <v>114000</v>
      </c>
      <c r="J19" s="118">
        <f t="shared" si="9"/>
        <v>117921</v>
      </c>
      <c r="K19" s="118">
        <f t="shared" si="9"/>
        <v>217949</v>
      </c>
      <c r="L19" s="118">
        <f t="shared" si="9"/>
        <v>130012</v>
      </c>
      <c r="M19" s="118">
        <f t="shared" si="9"/>
        <v>126848</v>
      </c>
      <c r="N19" s="118">
        <f t="shared" si="9"/>
        <v>131258</v>
      </c>
      <c r="O19" s="118">
        <f t="shared" si="9"/>
        <v>130138</v>
      </c>
      <c r="P19" s="118">
        <f t="shared" si="9"/>
        <v>346827</v>
      </c>
    </row>
    <row r="20" spans="1:16" ht="14.25">
      <c r="A20" s="541"/>
      <c r="B20" s="290"/>
      <c r="C20" s="119" t="s">
        <v>443</v>
      </c>
      <c r="D20" s="118">
        <f t="shared" si="3"/>
        <v>91233.5</v>
      </c>
      <c r="E20" s="118">
        <f t="shared" si="4"/>
        <v>66130</v>
      </c>
      <c r="F20" s="118">
        <f t="shared" si="4"/>
        <v>73020</v>
      </c>
      <c r="G20" s="118">
        <f aca="true" t="shared" si="10" ref="G20:P20">G45+G70</f>
        <v>71281</v>
      </c>
      <c r="H20" s="118">
        <f t="shared" si="10"/>
        <v>73166</v>
      </c>
      <c r="I20" s="118">
        <f t="shared" si="10"/>
        <v>72968</v>
      </c>
      <c r="J20" s="118">
        <f t="shared" si="10"/>
        <v>84225</v>
      </c>
      <c r="K20" s="118">
        <f t="shared" si="10"/>
        <v>156819</v>
      </c>
      <c r="L20" s="118">
        <f t="shared" si="10"/>
        <v>78047</v>
      </c>
      <c r="M20" s="118">
        <f t="shared" si="10"/>
        <v>74519</v>
      </c>
      <c r="N20" s="118">
        <f t="shared" si="10"/>
        <v>76523</v>
      </c>
      <c r="O20" s="118">
        <f t="shared" si="10"/>
        <v>78778</v>
      </c>
      <c r="P20" s="118">
        <f t="shared" si="10"/>
        <v>189337</v>
      </c>
    </row>
    <row r="21" spans="1:16" ht="14.25">
      <c r="A21" s="541"/>
      <c r="B21" s="290"/>
      <c r="C21" s="119" t="s">
        <v>441</v>
      </c>
      <c r="D21" s="118">
        <f t="shared" si="3"/>
        <v>237873.25</v>
      </c>
      <c r="E21" s="118">
        <f t="shared" si="4"/>
        <v>155817</v>
      </c>
      <c r="F21" s="118">
        <f t="shared" si="4"/>
        <v>154993</v>
      </c>
      <c r="G21" s="118">
        <f aca="true" t="shared" si="11" ref="G21:P21">G46+G71</f>
        <v>159703</v>
      </c>
      <c r="H21" s="118">
        <f t="shared" si="11"/>
        <v>163390</v>
      </c>
      <c r="I21" s="118">
        <f t="shared" si="11"/>
        <v>170882</v>
      </c>
      <c r="J21" s="118">
        <f t="shared" si="11"/>
        <v>279406</v>
      </c>
      <c r="K21" s="118">
        <f t="shared" si="11"/>
        <v>437958</v>
      </c>
      <c r="L21" s="118">
        <f t="shared" si="11"/>
        <v>166953</v>
      </c>
      <c r="M21" s="118">
        <f t="shared" si="11"/>
        <v>168123</v>
      </c>
      <c r="N21" s="118">
        <f t="shared" si="11"/>
        <v>166351</v>
      </c>
      <c r="O21" s="118">
        <f t="shared" si="11"/>
        <v>168436</v>
      </c>
      <c r="P21" s="118">
        <f t="shared" si="11"/>
        <v>662460</v>
      </c>
    </row>
    <row r="22" spans="1:16" ht="14.25">
      <c r="A22" s="541"/>
      <c r="B22" s="290"/>
      <c r="C22" s="119" t="s">
        <v>442</v>
      </c>
      <c r="D22" s="118">
        <f t="shared" si="3"/>
        <v>149928.08333333334</v>
      </c>
      <c r="E22" s="118">
        <f t="shared" si="4"/>
        <v>147481</v>
      </c>
      <c r="F22" s="118">
        <f t="shared" si="4"/>
        <v>106246</v>
      </c>
      <c r="G22" s="118">
        <f aca="true" t="shared" si="12" ref="G22:P22">G47+G72</f>
        <v>109738</v>
      </c>
      <c r="H22" s="118">
        <f t="shared" si="12"/>
        <v>109388</v>
      </c>
      <c r="I22" s="118">
        <f t="shared" si="12"/>
        <v>114802</v>
      </c>
      <c r="J22" s="118">
        <f t="shared" si="12"/>
        <v>122018</v>
      </c>
      <c r="K22" s="118">
        <f t="shared" si="12"/>
        <v>237883</v>
      </c>
      <c r="L22" s="118">
        <f t="shared" si="12"/>
        <v>175270</v>
      </c>
      <c r="M22" s="118">
        <f t="shared" si="12"/>
        <v>119583</v>
      </c>
      <c r="N22" s="118">
        <f t="shared" si="12"/>
        <v>118774</v>
      </c>
      <c r="O22" s="118">
        <f t="shared" si="12"/>
        <v>122071</v>
      </c>
      <c r="P22" s="118">
        <f t="shared" si="12"/>
        <v>315883</v>
      </c>
    </row>
    <row r="23" spans="1:16" ht="14.25">
      <c r="A23" s="541"/>
      <c r="B23" s="290"/>
      <c r="C23" s="119" t="s">
        <v>218</v>
      </c>
      <c r="D23" s="118">
        <f t="shared" si="3"/>
        <v>162577.4166666667</v>
      </c>
      <c r="E23" s="118">
        <f t="shared" si="4"/>
        <v>126620</v>
      </c>
      <c r="F23" s="118">
        <f t="shared" si="4"/>
        <v>129428</v>
      </c>
      <c r="G23" s="118">
        <f aca="true" t="shared" si="13" ref="G23:P23">G48+G73</f>
        <v>149333</v>
      </c>
      <c r="H23" s="118">
        <f t="shared" si="13"/>
        <v>121387</v>
      </c>
      <c r="I23" s="118">
        <f t="shared" si="13"/>
        <v>130068</v>
      </c>
      <c r="J23" s="118">
        <f t="shared" si="13"/>
        <v>135690</v>
      </c>
      <c r="K23" s="118">
        <f t="shared" si="13"/>
        <v>245923</v>
      </c>
      <c r="L23" s="118">
        <f t="shared" si="13"/>
        <v>132631</v>
      </c>
      <c r="M23" s="118">
        <f t="shared" si="13"/>
        <v>133139</v>
      </c>
      <c r="N23" s="118">
        <f t="shared" si="13"/>
        <v>135932</v>
      </c>
      <c r="O23" s="118">
        <f t="shared" si="13"/>
        <v>136665</v>
      </c>
      <c r="P23" s="118">
        <f t="shared" si="13"/>
        <v>374113</v>
      </c>
    </row>
    <row r="24" spans="1:16" ht="14.25">
      <c r="A24" s="541"/>
      <c r="B24" s="290"/>
      <c r="C24" s="119" t="s">
        <v>243</v>
      </c>
      <c r="D24" s="118">
        <f t="shared" si="3"/>
        <v>197810.58333333334</v>
      </c>
      <c r="E24" s="118">
        <f t="shared" si="4"/>
        <v>145494</v>
      </c>
      <c r="F24" s="118">
        <f t="shared" si="4"/>
        <v>142986</v>
      </c>
      <c r="G24" s="118">
        <f aca="true" t="shared" si="14" ref="G24:P24">G49+G74</f>
        <v>144135</v>
      </c>
      <c r="H24" s="118">
        <f t="shared" si="14"/>
        <v>138967</v>
      </c>
      <c r="I24" s="118">
        <f t="shared" si="14"/>
        <v>146124</v>
      </c>
      <c r="J24" s="118">
        <f t="shared" si="14"/>
        <v>295585</v>
      </c>
      <c r="K24" s="118">
        <f t="shared" si="14"/>
        <v>270439</v>
      </c>
      <c r="L24" s="118">
        <f t="shared" si="14"/>
        <v>171513</v>
      </c>
      <c r="M24" s="118">
        <f t="shared" si="14"/>
        <v>154238</v>
      </c>
      <c r="N24" s="118">
        <f t="shared" si="14"/>
        <v>153625</v>
      </c>
      <c r="O24" s="118">
        <f t="shared" si="14"/>
        <v>154182</v>
      </c>
      <c r="P24" s="118">
        <f t="shared" si="14"/>
        <v>456439</v>
      </c>
    </row>
    <row r="25" spans="1:16" ht="14.25">
      <c r="A25" s="541"/>
      <c r="B25" s="290"/>
      <c r="C25" s="119" t="s">
        <v>244</v>
      </c>
      <c r="D25" s="118">
        <f t="shared" si="3"/>
        <v>109341.91666666667</v>
      </c>
      <c r="E25" s="118">
        <f t="shared" si="4"/>
        <v>72870</v>
      </c>
      <c r="F25" s="118">
        <f t="shared" si="4"/>
        <v>76600</v>
      </c>
      <c r="G25" s="118">
        <f aca="true" t="shared" si="15" ref="G25:P25">G50+G75</f>
        <v>77352</v>
      </c>
      <c r="H25" s="118">
        <f t="shared" si="15"/>
        <v>83862</v>
      </c>
      <c r="I25" s="118">
        <f t="shared" si="15"/>
        <v>89441</v>
      </c>
      <c r="J25" s="118">
        <f t="shared" si="15"/>
        <v>90169</v>
      </c>
      <c r="K25" s="118">
        <f t="shared" si="15"/>
        <v>223708</v>
      </c>
      <c r="L25" s="118">
        <f t="shared" si="15"/>
        <v>93961</v>
      </c>
      <c r="M25" s="118">
        <f t="shared" si="15"/>
        <v>91327</v>
      </c>
      <c r="N25" s="118">
        <f t="shared" si="15"/>
        <v>87571</v>
      </c>
      <c r="O25" s="118">
        <f t="shared" si="15"/>
        <v>88382</v>
      </c>
      <c r="P25" s="118">
        <f t="shared" si="15"/>
        <v>236860</v>
      </c>
    </row>
    <row r="26" spans="1:16" ht="14.25">
      <c r="A26" s="541"/>
      <c r="B26" s="290"/>
      <c r="C26" s="119" t="s">
        <v>102</v>
      </c>
      <c r="D26" s="118">
        <f t="shared" si="3"/>
        <v>159142.25</v>
      </c>
      <c r="E26" s="118">
        <f t="shared" si="4"/>
        <v>126606</v>
      </c>
      <c r="F26" s="118">
        <f t="shared" si="4"/>
        <v>110278</v>
      </c>
      <c r="G26" s="118">
        <f aca="true" t="shared" si="16" ref="G26:P26">G51+G76</f>
        <v>114429</v>
      </c>
      <c r="H26" s="118">
        <f t="shared" si="16"/>
        <v>124308</v>
      </c>
      <c r="I26" s="118">
        <f t="shared" si="16"/>
        <v>128002</v>
      </c>
      <c r="J26" s="118">
        <f t="shared" si="16"/>
        <v>135289</v>
      </c>
      <c r="K26" s="118">
        <f t="shared" si="16"/>
        <v>282259</v>
      </c>
      <c r="L26" s="118">
        <f t="shared" si="16"/>
        <v>143615</v>
      </c>
      <c r="M26" s="118">
        <f t="shared" si="16"/>
        <v>129369</v>
      </c>
      <c r="N26" s="118">
        <f t="shared" si="16"/>
        <v>130210</v>
      </c>
      <c r="O26" s="118">
        <f t="shared" si="16"/>
        <v>132106</v>
      </c>
      <c r="P26" s="118">
        <f t="shared" si="16"/>
        <v>353236</v>
      </c>
    </row>
    <row r="27" spans="1:16" ht="14.25">
      <c r="A27" s="541"/>
      <c r="B27" s="539" t="s">
        <v>164</v>
      </c>
      <c r="C27" s="540"/>
      <c r="D27" s="118">
        <f t="shared" si="3"/>
        <v>165454.58333333334</v>
      </c>
      <c r="E27" s="118">
        <f t="shared" si="4"/>
        <v>122860</v>
      </c>
      <c r="F27" s="118">
        <f t="shared" si="4"/>
        <v>121401</v>
      </c>
      <c r="G27" s="118">
        <f aca="true" t="shared" si="17" ref="G27:P27">G52+G77</f>
        <v>128840</v>
      </c>
      <c r="H27" s="118">
        <f t="shared" si="17"/>
        <v>120871</v>
      </c>
      <c r="I27" s="118">
        <f t="shared" si="17"/>
        <v>121751</v>
      </c>
      <c r="J27" s="118">
        <f t="shared" si="17"/>
        <v>164293</v>
      </c>
      <c r="K27" s="118">
        <f t="shared" si="17"/>
        <v>287749</v>
      </c>
      <c r="L27" s="118">
        <f t="shared" si="17"/>
        <v>125784</v>
      </c>
      <c r="M27" s="118">
        <f t="shared" si="17"/>
        <v>128381</v>
      </c>
      <c r="N27" s="118">
        <f t="shared" si="17"/>
        <v>127251</v>
      </c>
      <c r="O27" s="118">
        <f t="shared" si="17"/>
        <v>128729</v>
      </c>
      <c r="P27" s="118">
        <f t="shared" si="17"/>
        <v>407545</v>
      </c>
    </row>
    <row r="28" spans="1:16" ht="14.25">
      <c r="A28" s="541"/>
      <c r="B28" s="539" t="s">
        <v>334</v>
      </c>
      <c r="C28" s="540"/>
      <c r="D28" s="118">
        <f t="shared" si="3"/>
        <v>225406.5</v>
      </c>
      <c r="E28" s="118">
        <f t="shared" si="4"/>
        <v>127981</v>
      </c>
      <c r="F28" s="118">
        <f t="shared" si="4"/>
        <v>126056</v>
      </c>
      <c r="G28" s="118">
        <f aca="true" t="shared" si="18" ref="G28:P28">G53+G78</f>
        <v>159572</v>
      </c>
      <c r="H28" s="118">
        <f t="shared" si="18"/>
        <v>159964</v>
      </c>
      <c r="I28" s="118">
        <f t="shared" si="18"/>
        <v>155664</v>
      </c>
      <c r="J28" s="118">
        <f t="shared" si="18"/>
        <v>293163</v>
      </c>
      <c r="K28" s="118">
        <f t="shared" si="18"/>
        <v>374086</v>
      </c>
      <c r="L28" s="118">
        <f t="shared" si="18"/>
        <v>171177</v>
      </c>
      <c r="M28" s="118">
        <f t="shared" si="18"/>
        <v>164180</v>
      </c>
      <c r="N28" s="118">
        <f t="shared" si="18"/>
        <v>169732</v>
      </c>
      <c r="O28" s="118">
        <f t="shared" si="18"/>
        <v>163774</v>
      </c>
      <c r="P28" s="118">
        <f t="shared" si="18"/>
        <v>639529</v>
      </c>
    </row>
    <row r="29" spans="1:16" ht="14.25">
      <c r="A29" s="541"/>
      <c r="B29" s="539" t="s">
        <v>335</v>
      </c>
      <c r="C29" s="540"/>
      <c r="D29" s="118">
        <f t="shared" si="3"/>
        <v>194571.75</v>
      </c>
      <c r="E29" s="118">
        <f t="shared" si="4"/>
        <v>158600</v>
      </c>
      <c r="F29" s="118">
        <f t="shared" si="4"/>
        <v>145923</v>
      </c>
      <c r="G29" s="118">
        <f aca="true" t="shared" si="19" ref="G29:P29">G54+G79</f>
        <v>161428</v>
      </c>
      <c r="H29" s="118">
        <f t="shared" si="19"/>
        <v>165479</v>
      </c>
      <c r="I29" s="118">
        <f t="shared" si="19"/>
        <v>137634</v>
      </c>
      <c r="J29" s="118">
        <f t="shared" si="19"/>
        <v>252107</v>
      </c>
      <c r="K29" s="118">
        <f t="shared" si="19"/>
        <v>239266</v>
      </c>
      <c r="L29" s="118">
        <f t="shared" si="19"/>
        <v>157690</v>
      </c>
      <c r="M29" s="118">
        <f t="shared" si="19"/>
        <v>139343</v>
      </c>
      <c r="N29" s="118">
        <f t="shared" si="19"/>
        <v>153102</v>
      </c>
      <c r="O29" s="118">
        <f t="shared" si="19"/>
        <v>178690</v>
      </c>
      <c r="P29" s="118">
        <f t="shared" si="19"/>
        <v>445599</v>
      </c>
    </row>
    <row r="30" spans="1:16" ht="14.25">
      <c r="A30" s="541"/>
      <c r="B30" s="539" t="s">
        <v>440</v>
      </c>
      <c r="C30" s="540"/>
      <c r="D30" s="118">
        <f t="shared" si="3"/>
        <v>241585.91666666666</v>
      </c>
      <c r="E30" s="118">
        <f t="shared" si="4"/>
        <v>171585</v>
      </c>
      <c r="F30" s="118">
        <f t="shared" si="4"/>
        <v>170211</v>
      </c>
      <c r="G30" s="118">
        <f aca="true" t="shared" si="20" ref="G30:P30">G55+G80</f>
        <v>200607</v>
      </c>
      <c r="H30" s="118">
        <f t="shared" si="20"/>
        <v>164569</v>
      </c>
      <c r="I30" s="118">
        <f t="shared" si="20"/>
        <v>382226</v>
      </c>
      <c r="J30" s="118">
        <f t="shared" si="20"/>
        <v>285112</v>
      </c>
      <c r="K30" s="118">
        <f t="shared" si="20"/>
        <v>170859</v>
      </c>
      <c r="L30" s="118">
        <f t="shared" si="20"/>
        <v>214294</v>
      </c>
      <c r="M30" s="118">
        <f t="shared" si="20"/>
        <v>175224</v>
      </c>
      <c r="N30" s="118">
        <f t="shared" si="20"/>
        <v>176245</v>
      </c>
      <c r="O30" s="118">
        <f t="shared" si="20"/>
        <v>177969</v>
      </c>
      <c r="P30" s="118">
        <f t="shared" si="20"/>
        <v>610130</v>
      </c>
    </row>
    <row r="31" spans="1:16" ht="14.25">
      <c r="A31" s="541"/>
      <c r="B31" s="539" t="s">
        <v>147</v>
      </c>
      <c r="C31" s="540"/>
      <c r="D31" s="118">
        <f t="shared" si="3"/>
        <v>196551.66666666666</v>
      </c>
      <c r="E31" s="118">
        <f t="shared" si="4"/>
        <v>163653</v>
      </c>
      <c r="F31" s="118">
        <f t="shared" si="4"/>
        <v>134951</v>
      </c>
      <c r="G31" s="118">
        <f aca="true" t="shared" si="21" ref="G31:P31">G56+G81</f>
        <v>163507</v>
      </c>
      <c r="H31" s="118">
        <f t="shared" si="21"/>
        <v>141258</v>
      </c>
      <c r="I31" s="118">
        <f t="shared" si="21"/>
        <v>153147</v>
      </c>
      <c r="J31" s="118">
        <f t="shared" si="21"/>
        <v>319084</v>
      </c>
      <c r="K31" s="118">
        <f t="shared" si="21"/>
        <v>164748</v>
      </c>
      <c r="L31" s="118">
        <f t="shared" si="21"/>
        <v>171116</v>
      </c>
      <c r="M31" s="118">
        <f t="shared" si="21"/>
        <v>151452</v>
      </c>
      <c r="N31" s="118">
        <f t="shared" si="21"/>
        <v>150553</v>
      </c>
      <c r="O31" s="118">
        <f t="shared" si="21"/>
        <v>157515</v>
      </c>
      <c r="P31" s="118">
        <f t="shared" si="21"/>
        <v>487636</v>
      </c>
    </row>
    <row r="32" spans="1:16" ht="14.25">
      <c r="A32" s="541"/>
      <c r="B32" s="290"/>
      <c r="C32" s="119" t="s">
        <v>462</v>
      </c>
      <c r="D32" s="118">
        <f t="shared" si="3"/>
        <v>110249.41666666666</v>
      </c>
      <c r="E32" s="118">
        <f t="shared" si="4"/>
        <v>95427</v>
      </c>
      <c r="F32" s="118">
        <f t="shared" si="4"/>
        <v>99442</v>
      </c>
      <c r="G32" s="118">
        <f aca="true" t="shared" si="22" ref="G32:P32">G57+G82</f>
        <v>98147</v>
      </c>
      <c r="H32" s="118">
        <f t="shared" si="22"/>
        <v>91772</v>
      </c>
      <c r="I32" s="118">
        <f t="shared" si="22"/>
        <v>101072</v>
      </c>
      <c r="J32" s="118">
        <f t="shared" si="22"/>
        <v>117423</v>
      </c>
      <c r="K32" s="118">
        <f t="shared" si="22"/>
        <v>106118</v>
      </c>
      <c r="L32" s="118">
        <f t="shared" si="22"/>
        <v>130438</v>
      </c>
      <c r="M32" s="118">
        <f t="shared" si="22"/>
        <v>96868</v>
      </c>
      <c r="N32" s="118">
        <f t="shared" si="22"/>
        <v>112623</v>
      </c>
      <c r="O32" s="118">
        <f t="shared" si="22"/>
        <v>111546</v>
      </c>
      <c r="P32" s="118">
        <f t="shared" si="22"/>
        <v>162117</v>
      </c>
    </row>
    <row r="33" spans="1:16" ht="14.25">
      <c r="A33" s="541"/>
      <c r="B33" s="290"/>
      <c r="C33" s="119" t="s">
        <v>245</v>
      </c>
      <c r="D33" s="118">
        <f t="shared" si="3"/>
        <v>186037.08333333334</v>
      </c>
      <c r="E33" s="118">
        <f t="shared" si="4"/>
        <v>141235</v>
      </c>
      <c r="F33" s="118">
        <f t="shared" si="4"/>
        <v>140274</v>
      </c>
      <c r="G33" s="118">
        <f aca="true" t="shared" si="23" ref="G33:P33">G58+G83</f>
        <v>163772</v>
      </c>
      <c r="H33" s="118">
        <f t="shared" si="23"/>
        <v>144225</v>
      </c>
      <c r="I33" s="118">
        <f t="shared" si="23"/>
        <v>140870</v>
      </c>
      <c r="J33" s="118">
        <f t="shared" si="23"/>
        <v>243185</v>
      </c>
      <c r="K33" s="118">
        <f t="shared" si="23"/>
        <v>178648</v>
      </c>
      <c r="L33" s="118">
        <f t="shared" si="23"/>
        <v>162015</v>
      </c>
      <c r="M33" s="118">
        <f t="shared" si="23"/>
        <v>142235</v>
      </c>
      <c r="N33" s="118">
        <f t="shared" si="23"/>
        <v>144544</v>
      </c>
      <c r="O33" s="118">
        <f t="shared" si="23"/>
        <v>154271</v>
      </c>
      <c r="P33" s="118">
        <f t="shared" si="23"/>
        <v>477171</v>
      </c>
    </row>
    <row r="34" spans="1:16" ht="14.25">
      <c r="A34" s="541"/>
      <c r="B34" s="290"/>
      <c r="C34" s="119" t="s">
        <v>246</v>
      </c>
      <c r="D34" s="118">
        <f t="shared" si="3"/>
        <v>266739.9166666667</v>
      </c>
      <c r="E34" s="118">
        <f t="shared" si="4"/>
        <v>245620</v>
      </c>
      <c r="F34" s="118">
        <f t="shared" si="4"/>
        <v>159445</v>
      </c>
      <c r="G34" s="118">
        <f aca="true" t="shared" si="24" ref="G34:P34">G59+G84</f>
        <v>218541</v>
      </c>
      <c r="H34" s="118">
        <f t="shared" si="24"/>
        <v>178166</v>
      </c>
      <c r="I34" s="118">
        <f t="shared" si="24"/>
        <v>181346</v>
      </c>
      <c r="J34" s="118">
        <f t="shared" si="24"/>
        <v>508247</v>
      </c>
      <c r="K34" s="118">
        <f t="shared" si="24"/>
        <v>183956</v>
      </c>
      <c r="L34" s="118">
        <f t="shared" si="24"/>
        <v>219293</v>
      </c>
      <c r="M34" s="118">
        <f t="shared" si="24"/>
        <v>199659</v>
      </c>
      <c r="N34" s="118">
        <f t="shared" si="24"/>
        <v>185435</v>
      </c>
      <c r="O34" s="118">
        <f t="shared" si="24"/>
        <v>202681</v>
      </c>
      <c r="P34" s="118">
        <f t="shared" si="24"/>
        <v>718490</v>
      </c>
    </row>
    <row r="35" spans="1:16" ht="14.25">
      <c r="A35" s="541"/>
      <c r="B35" s="290"/>
      <c r="C35" s="119" t="s">
        <v>247</v>
      </c>
      <c r="D35" s="118">
        <f t="shared" si="3"/>
        <v>190894.25</v>
      </c>
      <c r="E35" s="118">
        <f t="shared" si="4"/>
        <v>134077</v>
      </c>
      <c r="F35" s="118">
        <f t="shared" si="4"/>
        <v>125843</v>
      </c>
      <c r="G35" s="118">
        <f aca="true" t="shared" si="25" ref="G35:P35">G60+G85</f>
        <v>147863</v>
      </c>
      <c r="H35" s="118">
        <f t="shared" si="25"/>
        <v>137049</v>
      </c>
      <c r="I35" s="118">
        <f t="shared" si="25"/>
        <v>169921</v>
      </c>
      <c r="J35" s="118">
        <f t="shared" si="25"/>
        <v>288387</v>
      </c>
      <c r="K35" s="118">
        <f t="shared" si="25"/>
        <v>175170</v>
      </c>
      <c r="L35" s="118">
        <f t="shared" si="25"/>
        <v>160550</v>
      </c>
      <c r="M35" s="118">
        <f t="shared" si="25"/>
        <v>150173</v>
      </c>
      <c r="N35" s="118">
        <f t="shared" si="25"/>
        <v>148352</v>
      </c>
      <c r="O35" s="118">
        <f t="shared" si="25"/>
        <v>149593</v>
      </c>
      <c r="P35" s="118">
        <f t="shared" si="25"/>
        <v>503753</v>
      </c>
    </row>
    <row r="36" spans="1:16" ht="14.25">
      <c r="A36" s="290"/>
      <c r="B36" s="290"/>
      <c r="C36" s="291"/>
      <c r="D36" s="118"/>
      <c r="E36" s="118"/>
      <c r="F36" s="118"/>
      <c r="G36" s="118"/>
      <c r="H36" s="118"/>
      <c r="I36" s="118"/>
      <c r="J36" s="118"/>
      <c r="K36" s="118"/>
      <c r="L36" s="118"/>
      <c r="M36" s="118"/>
      <c r="N36" s="118"/>
      <c r="O36" s="118"/>
      <c r="P36" s="118"/>
    </row>
    <row r="37" spans="1:16" ht="14.25">
      <c r="A37" s="541" t="s">
        <v>248</v>
      </c>
      <c r="B37" s="539" t="s">
        <v>238</v>
      </c>
      <c r="C37" s="540"/>
      <c r="D37" s="118">
        <f>AVERAGE(E37:P37)</f>
        <v>118015.58333333333</v>
      </c>
      <c r="E37" s="118">
        <v>111456</v>
      </c>
      <c r="F37" s="118">
        <v>112011</v>
      </c>
      <c r="G37" s="118">
        <v>111966</v>
      </c>
      <c r="H37" s="118">
        <v>114545</v>
      </c>
      <c r="I37" s="118">
        <v>115600</v>
      </c>
      <c r="J37" s="118">
        <v>119154</v>
      </c>
      <c r="K37" s="118">
        <v>119531</v>
      </c>
      <c r="L37" s="118">
        <v>120215</v>
      </c>
      <c r="M37" s="118">
        <v>120760</v>
      </c>
      <c r="N37" s="118">
        <v>122691</v>
      </c>
      <c r="O37" s="118">
        <v>124253</v>
      </c>
      <c r="P37" s="118">
        <v>124005</v>
      </c>
    </row>
    <row r="38" spans="1:16" s="289" customFormat="1" ht="14.25">
      <c r="A38" s="541"/>
      <c r="B38" s="542" t="s">
        <v>239</v>
      </c>
      <c r="C38" s="543"/>
      <c r="D38" s="269">
        <f>AVERAGE(E38:P38)</f>
        <v>133691.83333333334</v>
      </c>
      <c r="E38" s="269">
        <v>125903</v>
      </c>
      <c r="F38" s="269">
        <v>125684</v>
      </c>
      <c r="G38" s="269">
        <v>124867</v>
      </c>
      <c r="H38" s="269">
        <v>130872</v>
      </c>
      <c r="I38" s="269">
        <v>131948</v>
      </c>
      <c r="J38" s="269">
        <v>135675</v>
      </c>
      <c r="K38" s="269">
        <v>136208</v>
      </c>
      <c r="L38" s="269">
        <v>136744</v>
      </c>
      <c r="M38" s="269">
        <v>136647</v>
      </c>
      <c r="N38" s="269">
        <v>139652</v>
      </c>
      <c r="O38" s="269">
        <v>139612</v>
      </c>
      <c r="P38" s="269">
        <v>140490</v>
      </c>
    </row>
    <row r="39" spans="1:16" ht="14.25">
      <c r="A39" s="541"/>
      <c r="B39" s="290"/>
      <c r="C39" s="291"/>
      <c r="D39" s="118"/>
      <c r="E39" s="118"/>
      <c r="F39" s="118"/>
      <c r="G39" s="118"/>
      <c r="H39" s="118"/>
      <c r="I39" s="118"/>
      <c r="J39" s="118"/>
      <c r="K39" s="118"/>
      <c r="L39" s="118"/>
      <c r="M39" s="118"/>
      <c r="N39" s="118"/>
      <c r="O39" s="118"/>
      <c r="P39" s="118"/>
    </row>
    <row r="40" spans="1:16" ht="14.25">
      <c r="A40" s="541"/>
      <c r="B40" s="539" t="s">
        <v>240</v>
      </c>
      <c r="C40" s="540"/>
      <c r="D40" s="118">
        <f>AVERAGE(E40:P40)</f>
        <v>130291.58333333333</v>
      </c>
      <c r="E40" s="118">
        <v>121578</v>
      </c>
      <c r="F40" s="118">
        <v>122890</v>
      </c>
      <c r="G40" s="118">
        <v>122807</v>
      </c>
      <c r="H40" s="118">
        <v>127241</v>
      </c>
      <c r="I40" s="118">
        <v>127445</v>
      </c>
      <c r="J40" s="118">
        <v>131975</v>
      </c>
      <c r="K40" s="118">
        <v>133382</v>
      </c>
      <c r="L40" s="118">
        <v>134012</v>
      </c>
      <c r="M40" s="118">
        <v>133834</v>
      </c>
      <c r="N40" s="118">
        <v>135784</v>
      </c>
      <c r="O40" s="118">
        <v>135546</v>
      </c>
      <c r="P40" s="118">
        <v>137005</v>
      </c>
    </row>
    <row r="41" spans="1:16" ht="14.25">
      <c r="A41" s="541"/>
      <c r="B41" s="539" t="s">
        <v>143</v>
      </c>
      <c r="C41" s="540"/>
      <c r="D41" s="118">
        <f>AVERAGE(E41:P41)</f>
        <v>140590.33333333334</v>
      </c>
      <c r="E41" s="118">
        <v>121668</v>
      </c>
      <c r="F41" s="118">
        <v>134537</v>
      </c>
      <c r="G41" s="118">
        <v>139056</v>
      </c>
      <c r="H41" s="118">
        <v>136064</v>
      </c>
      <c r="I41" s="118">
        <v>138708</v>
      </c>
      <c r="J41" s="118">
        <v>150152</v>
      </c>
      <c r="K41" s="118">
        <v>147617</v>
      </c>
      <c r="L41" s="118">
        <v>142644</v>
      </c>
      <c r="M41" s="118">
        <v>141418</v>
      </c>
      <c r="N41" s="118">
        <v>146862</v>
      </c>
      <c r="O41" s="118">
        <v>147575</v>
      </c>
      <c r="P41" s="118">
        <v>140783</v>
      </c>
    </row>
    <row r="42" spans="1:16" ht="14.25">
      <c r="A42" s="541"/>
      <c r="B42" s="539" t="s">
        <v>92</v>
      </c>
      <c r="C42" s="540"/>
      <c r="D42" s="118">
        <f>AVERAGE(E42:P42)</f>
        <v>122947.08333333333</v>
      </c>
      <c r="E42" s="118">
        <v>110993</v>
      </c>
      <c r="F42" s="118">
        <v>113866</v>
      </c>
      <c r="G42" s="118">
        <v>113451</v>
      </c>
      <c r="H42" s="118">
        <v>119854</v>
      </c>
      <c r="I42" s="118">
        <v>120066</v>
      </c>
      <c r="J42" s="118">
        <v>124936</v>
      </c>
      <c r="K42" s="118">
        <v>128417</v>
      </c>
      <c r="L42" s="118">
        <v>128108</v>
      </c>
      <c r="M42" s="118">
        <v>128130</v>
      </c>
      <c r="N42" s="118">
        <v>129413</v>
      </c>
      <c r="O42" s="118">
        <v>129187</v>
      </c>
      <c r="P42" s="118">
        <v>128944</v>
      </c>
    </row>
    <row r="43" spans="1:16" ht="14.25">
      <c r="A43" s="541"/>
      <c r="B43" s="290"/>
      <c r="C43" s="119" t="s">
        <v>241</v>
      </c>
      <c r="D43" s="118">
        <f aca="true" t="shared" si="26" ref="D43:D55">AVERAGE(E43:P43)</f>
        <v>122274.91666666667</v>
      </c>
      <c r="E43" s="118">
        <v>119744</v>
      </c>
      <c r="F43" s="118">
        <v>117679</v>
      </c>
      <c r="G43" s="118">
        <v>119472</v>
      </c>
      <c r="H43" s="118">
        <v>122654</v>
      </c>
      <c r="I43" s="118">
        <v>119384</v>
      </c>
      <c r="J43" s="118">
        <v>123242</v>
      </c>
      <c r="K43" s="118">
        <v>121413</v>
      </c>
      <c r="L43" s="118">
        <v>122671</v>
      </c>
      <c r="M43" s="118">
        <v>123014</v>
      </c>
      <c r="N43" s="118">
        <v>125313</v>
      </c>
      <c r="O43" s="118">
        <v>125010</v>
      </c>
      <c r="P43" s="118">
        <v>127703</v>
      </c>
    </row>
    <row r="44" spans="1:16" ht="14.25">
      <c r="A44" s="541"/>
      <c r="B44" s="290"/>
      <c r="C44" s="119" t="s">
        <v>242</v>
      </c>
      <c r="D44" s="118">
        <f t="shared" si="26"/>
        <v>119403.08333333333</v>
      </c>
      <c r="E44" s="118">
        <v>99788</v>
      </c>
      <c r="F44" s="118">
        <v>103156</v>
      </c>
      <c r="G44" s="118">
        <v>100603</v>
      </c>
      <c r="H44" s="118">
        <v>120055</v>
      </c>
      <c r="I44" s="118">
        <v>114000</v>
      </c>
      <c r="J44" s="118">
        <v>117120</v>
      </c>
      <c r="K44" s="118">
        <v>130337</v>
      </c>
      <c r="L44" s="118">
        <v>130012</v>
      </c>
      <c r="M44" s="118">
        <v>126848</v>
      </c>
      <c r="N44" s="118">
        <v>131258</v>
      </c>
      <c r="O44" s="118">
        <v>130138</v>
      </c>
      <c r="P44" s="118">
        <v>129522</v>
      </c>
    </row>
    <row r="45" spans="1:16" ht="14.25">
      <c r="A45" s="541"/>
      <c r="B45" s="290"/>
      <c r="C45" s="119" t="s">
        <v>443</v>
      </c>
      <c r="D45" s="118">
        <f t="shared" si="26"/>
        <v>74122.5</v>
      </c>
      <c r="E45" s="118">
        <v>66130</v>
      </c>
      <c r="F45" s="118">
        <v>73020</v>
      </c>
      <c r="G45" s="118">
        <v>71281</v>
      </c>
      <c r="H45" s="118">
        <v>73090</v>
      </c>
      <c r="I45" s="118">
        <v>72936</v>
      </c>
      <c r="J45" s="118">
        <v>75585</v>
      </c>
      <c r="K45" s="118">
        <v>76072</v>
      </c>
      <c r="L45" s="118">
        <v>73697</v>
      </c>
      <c r="M45" s="118">
        <v>74519</v>
      </c>
      <c r="N45" s="118">
        <v>76523</v>
      </c>
      <c r="O45" s="118">
        <v>78778</v>
      </c>
      <c r="P45" s="118">
        <v>77839</v>
      </c>
    </row>
    <row r="46" spans="1:16" ht="14.25">
      <c r="A46" s="541"/>
      <c r="B46" s="290"/>
      <c r="C46" s="119" t="s">
        <v>441</v>
      </c>
      <c r="D46" s="118">
        <f t="shared" si="26"/>
        <v>163929.25</v>
      </c>
      <c r="E46" s="118">
        <v>155073</v>
      </c>
      <c r="F46" s="118">
        <v>154285</v>
      </c>
      <c r="G46" s="118">
        <v>157792</v>
      </c>
      <c r="H46" s="118">
        <v>153538</v>
      </c>
      <c r="I46" s="118">
        <v>163121</v>
      </c>
      <c r="J46" s="118">
        <v>172970</v>
      </c>
      <c r="K46" s="118">
        <v>167753</v>
      </c>
      <c r="L46" s="118">
        <v>166953</v>
      </c>
      <c r="M46" s="118">
        <v>168123</v>
      </c>
      <c r="N46" s="118">
        <v>166351</v>
      </c>
      <c r="O46" s="118">
        <v>168436</v>
      </c>
      <c r="P46" s="118">
        <v>172756</v>
      </c>
    </row>
    <row r="47" spans="1:16" ht="14.25">
      <c r="A47" s="541"/>
      <c r="B47" s="290"/>
      <c r="C47" s="119" t="s">
        <v>442</v>
      </c>
      <c r="D47" s="118">
        <f t="shared" si="26"/>
        <v>115568</v>
      </c>
      <c r="E47" s="118">
        <v>106122</v>
      </c>
      <c r="F47" s="118">
        <v>106246</v>
      </c>
      <c r="G47" s="118">
        <v>109738</v>
      </c>
      <c r="H47" s="118">
        <v>109388</v>
      </c>
      <c r="I47" s="118">
        <v>113244</v>
      </c>
      <c r="J47" s="118">
        <v>118856</v>
      </c>
      <c r="K47" s="118">
        <v>119746</v>
      </c>
      <c r="L47" s="118">
        <v>119728</v>
      </c>
      <c r="M47" s="118">
        <v>119583</v>
      </c>
      <c r="N47" s="118">
        <v>118774</v>
      </c>
      <c r="O47" s="118">
        <v>122071</v>
      </c>
      <c r="P47" s="118">
        <v>123320</v>
      </c>
    </row>
    <row r="48" spans="1:16" ht="14.25">
      <c r="A48" s="541"/>
      <c r="B48" s="290"/>
      <c r="C48" s="119" t="s">
        <v>218</v>
      </c>
      <c r="D48" s="118">
        <f t="shared" si="26"/>
        <v>131181.08333333334</v>
      </c>
      <c r="E48" s="118">
        <v>126620</v>
      </c>
      <c r="F48" s="118">
        <v>129428</v>
      </c>
      <c r="G48" s="118">
        <v>124581</v>
      </c>
      <c r="H48" s="118">
        <v>121387</v>
      </c>
      <c r="I48" s="118">
        <v>126509</v>
      </c>
      <c r="J48" s="118">
        <v>135690</v>
      </c>
      <c r="K48" s="118">
        <v>137496</v>
      </c>
      <c r="L48" s="118">
        <v>132631</v>
      </c>
      <c r="M48" s="118">
        <v>133139</v>
      </c>
      <c r="N48" s="118">
        <v>135932</v>
      </c>
      <c r="O48" s="118">
        <v>136665</v>
      </c>
      <c r="P48" s="118">
        <v>134095</v>
      </c>
    </row>
    <row r="49" spans="1:16" ht="14.25">
      <c r="A49" s="541"/>
      <c r="B49" s="290"/>
      <c r="C49" s="119" t="s">
        <v>243</v>
      </c>
      <c r="D49" s="118">
        <f t="shared" si="26"/>
        <v>148006.83333333334</v>
      </c>
      <c r="E49" s="118">
        <v>141622</v>
      </c>
      <c r="F49" s="118">
        <v>142986</v>
      </c>
      <c r="G49" s="118">
        <v>143312</v>
      </c>
      <c r="H49" s="118">
        <v>138967</v>
      </c>
      <c r="I49" s="118">
        <v>143212</v>
      </c>
      <c r="J49" s="118">
        <v>151587</v>
      </c>
      <c r="K49" s="118">
        <v>150370</v>
      </c>
      <c r="L49" s="118">
        <v>152523</v>
      </c>
      <c r="M49" s="118">
        <v>154238</v>
      </c>
      <c r="N49" s="118">
        <v>153625</v>
      </c>
      <c r="O49" s="118">
        <v>151705</v>
      </c>
      <c r="P49" s="118">
        <v>151935</v>
      </c>
    </row>
    <row r="50" spans="1:16" ht="14.25">
      <c r="A50" s="541"/>
      <c r="B50" s="290"/>
      <c r="C50" s="119" t="s">
        <v>244</v>
      </c>
      <c r="D50" s="118">
        <f t="shared" si="26"/>
        <v>85058.16666666667</v>
      </c>
      <c r="E50" s="118">
        <v>72870</v>
      </c>
      <c r="F50" s="118">
        <v>76600</v>
      </c>
      <c r="G50" s="118">
        <v>77352</v>
      </c>
      <c r="H50" s="118">
        <v>83862</v>
      </c>
      <c r="I50" s="118">
        <v>89441</v>
      </c>
      <c r="J50" s="118">
        <v>88994</v>
      </c>
      <c r="K50" s="118">
        <v>89977</v>
      </c>
      <c r="L50" s="118">
        <v>87450</v>
      </c>
      <c r="M50" s="118">
        <v>91327</v>
      </c>
      <c r="N50" s="118">
        <v>87571</v>
      </c>
      <c r="O50" s="118">
        <v>88382</v>
      </c>
      <c r="P50" s="118">
        <v>86872</v>
      </c>
    </row>
    <row r="51" spans="1:16" ht="14.25">
      <c r="A51" s="541"/>
      <c r="B51" s="290"/>
      <c r="C51" s="119" t="s">
        <v>102</v>
      </c>
      <c r="D51" s="118">
        <f t="shared" si="26"/>
        <v>123365.83333333333</v>
      </c>
      <c r="E51" s="118">
        <v>103556</v>
      </c>
      <c r="F51" s="118">
        <v>110278</v>
      </c>
      <c r="G51" s="118">
        <v>112105</v>
      </c>
      <c r="H51" s="118">
        <v>123978</v>
      </c>
      <c r="I51" s="118">
        <v>125130</v>
      </c>
      <c r="J51" s="118">
        <v>130287</v>
      </c>
      <c r="K51" s="118">
        <v>128843</v>
      </c>
      <c r="L51" s="118">
        <v>126189</v>
      </c>
      <c r="M51" s="118">
        <v>127346</v>
      </c>
      <c r="N51" s="118">
        <v>130036</v>
      </c>
      <c r="O51" s="118">
        <v>132027</v>
      </c>
      <c r="P51" s="118">
        <v>130615</v>
      </c>
    </row>
    <row r="52" spans="1:16" ht="14.25">
      <c r="A52" s="541"/>
      <c r="B52" s="539" t="s">
        <v>164</v>
      </c>
      <c r="C52" s="540"/>
      <c r="D52" s="118">
        <f t="shared" si="26"/>
        <v>124060.91666666667</v>
      </c>
      <c r="E52" s="118">
        <v>122024</v>
      </c>
      <c r="F52" s="118">
        <v>120617</v>
      </c>
      <c r="G52" s="118">
        <v>121491</v>
      </c>
      <c r="H52" s="118">
        <v>120581</v>
      </c>
      <c r="I52" s="118">
        <v>120253</v>
      </c>
      <c r="J52" s="118">
        <v>124436</v>
      </c>
      <c r="K52" s="118">
        <v>124081</v>
      </c>
      <c r="L52" s="118">
        <v>125467</v>
      </c>
      <c r="M52" s="118">
        <v>127975</v>
      </c>
      <c r="N52" s="118">
        <v>126297</v>
      </c>
      <c r="O52" s="118">
        <v>127225</v>
      </c>
      <c r="P52" s="118">
        <v>128284</v>
      </c>
    </row>
    <row r="53" spans="1:16" ht="14.25">
      <c r="A53" s="541"/>
      <c r="B53" s="539" t="s">
        <v>334</v>
      </c>
      <c r="C53" s="540"/>
      <c r="D53" s="118">
        <f t="shared" si="26"/>
        <v>153692.5</v>
      </c>
      <c r="E53" s="118">
        <v>127019</v>
      </c>
      <c r="F53" s="118">
        <v>126056</v>
      </c>
      <c r="G53" s="118">
        <v>126538</v>
      </c>
      <c r="H53" s="118">
        <v>153587</v>
      </c>
      <c r="I53" s="118">
        <v>154403</v>
      </c>
      <c r="J53" s="118">
        <v>161351</v>
      </c>
      <c r="K53" s="118">
        <v>160721</v>
      </c>
      <c r="L53" s="118">
        <v>163780</v>
      </c>
      <c r="M53" s="118">
        <v>162486</v>
      </c>
      <c r="N53" s="118">
        <v>169370</v>
      </c>
      <c r="O53" s="118">
        <v>163774</v>
      </c>
      <c r="P53" s="118">
        <v>175225</v>
      </c>
    </row>
    <row r="54" spans="1:16" ht="14.25">
      <c r="A54" s="541"/>
      <c r="B54" s="539" t="s">
        <v>335</v>
      </c>
      <c r="C54" s="540"/>
      <c r="D54" s="118">
        <f t="shared" si="26"/>
        <v>142208.5</v>
      </c>
      <c r="E54" s="118">
        <v>151580</v>
      </c>
      <c r="F54" s="118">
        <v>145918</v>
      </c>
      <c r="G54" s="118">
        <v>144346</v>
      </c>
      <c r="H54" s="118">
        <v>138667</v>
      </c>
      <c r="I54" s="118">
        <v>136373</v>
      </c>
      <c r="J54" s="118">
        <v>137795</v>
      </c>
      <c r="K54" s="118">
        <v>137041</v>
      </c>
      <c r="L54" s="118">
        <v>140981</v>
      </c>
      <c r="M54" s="118">
        <v>139018</v>
      </c>
      <c r="N54" s="118">
        <v>142645</v>
      </c>
      <c r="O54" s="118">
        <v>142755</v>
      </c>
      <c r="P54" s="118">
        <v>149383</v>
      </c>
    </row>
    <row r="55" spans="1:16" ht="14.25">
      <c r="A55" s="541"/>
      <c r="B55" s="539" t="s">
        <v>440</v>
      </c>
      <c r="C55" s="540"/>
      <c r="D55" s="118">
        <f t="shared" si="26"/>
        <v>174931.16666666666</v>
      </c>
      <c r="E55" s="118">
        <v>171585</v>
      </c>
      <c r="F55" s="118">
        <v>170211</v>
      </c>
      <c r="G55" s="118">
        <v>170374</v>
      </c>
      <c r="H55" s="118">
        <v>164569</v>
      </c>
      <c r="I55" s="118">
        <v>188469</v>
      </c>
      <c r="J55" s="118">
        <v>172549</v>
      </c>
      <c r="K55" s="118">
        <v>170859</v>
      </c>
      <c r="L55" s="118">
        <v>176996</v>
      </c>
      <c r="M55" s="118">
        <v>175224</v>
      </c>
      <c r="N55" s="118">
        <v>176245</v>
      </c>
      <c r="O55" s="118">
        <v>177969</v>
      </c>
      <c r="P55" s="118">
        <v>184124</v>
      </c>
    </row>
    <row r="56" spans="1:16" ht="14.25">
      <c r="A56" s="541"/>
      <c r="B56" s="539" t="s">
        <v>147</v>
      </c>
      <c r="C56" s="540"/>
      <c r="D56" s="118">
        <f>AVERAGE(E56:P56)</f>
        <v>143707.5</v>
      </c>
      <c r="E56" s="118">
        <v>140299</v>
      </c>
      <c r="F56" s="118">
        <v>134951</v>
      </c>
      <c r="G56" s="118">
        <v>131740</v>
      </c>
      <c r="H56" s="118">
        <v>141258</v>
      </c>
      <c r="I56" s="118">
        <v>144777</v>
      </c>
      <c r="J56" s="118">
        <v>146211</v>
      </c>
      <c r="K56" s="118">
        <v>144235</v>
      </c>
      <c r="L56" s="118">
        <v>144483</v>
      </c>
      <c r="M56" s="118">
        <v>144602</v>
      </c>
      <c r="N56" s="118">
        <v>150553</v>
      </c>
      <c r="O56" s="118">
        <v>151006</v>
      </c>
      <c r="P56" s="118">
        <v>150375</v>
      </c>
    </row>
    <row r="57" spans="1:16" ht="14.25">
      <c r="A57" s="541"/>
      <c r="B57" s="290"/>
      <c r="C57" s="119" t="s">
        <v>462</v>
      </c>
      <c r="D57" s="118">
        <f>AVERAGE(E57:P57)</f>
        <v>99729.08333333333</v>
      </c>
      <c r="E57" s="118">
        <v>95427</v>
      </c>
      <c r="F57" s="118">
        <v>99442</v>
      </c>
      <c r="G57" s="118">
        <v>98147</v>
      </c>
      <c r="H57" s="118">
        <v>91772</v>
      </c>
      <c r="I57" s="118">
        <v>100707</v>
      </c>
      <c r="J57" s="118">
        <v>100818</v>
      </c>
      <c r="K57" s="118">
        <v>95417</v>
      </c>
      <c r="L57" s="118">
        <v>97331</v>
      </c>
      <c r="M57" s="118">
        <v>96868</v>
      </c>
      <c r="N57" s="118">
        <v>112623</v>
      </c>
      <c r="O57" s="118">
        <v>111546</v>
      </c>
      <c r="P57" s="118">
        <v>96651</v>
      </c>
    </row>
    <row r="58" spans="1:16" ht="14.25">
      <c r="A58" s="541"/>
      <c r="B58" s="290"/>
      <c r="C58" s="119" t="s">
        <v>245</v>
      </c>
      <c r="D58" s="118">
        <f>AVERAGE(E58:P58)</f>
        <v>142221.83333333334</v>
      </c>
      <c r="E58" s="118">
        <v>141235</v>
      </c>
      <c r="F58" s="118">
        <v>140274</v>
      </c>
      <c r="G58" s="118">
        <v>135888</v>
      </c>
      <c r="H58" s="118">
        <v>144225</v>
      </c>
      <c r="I58" s="118">
        <v>140870</v>
      </c>
      <c r="J58" s="118">
        <v>141768</v>
      </c>
      <c r="K58" s="118">
        <v>140367</v>
      </c>
      <c r="L58" s="118">
        <v>139898</v>
      </c>
      <c r="M58" s="118">
        <v>142235</v>
      </c>
      <c r="N58" s="118">
        <v>144544</v>
      </c>
      <c r="O58" s="118">
        <v>145040</v>
      </c>
      <c r="P58" s="118">
        <v>150318</v>
      </c>
    </row>
    <row r="59" spans="1:16" ht="14.25">
      <c r="A59" s="541"/>
      <c r="B59" s="290"/>
      <c r="C59" s="119" t="s">
        <v>246</v>
      </c>
      <c r="D59" s="118">
        <f>AVERAGE(E59:P59)</f>
        <v>179625.83333333334</v>
      </c>
      <c r="E59" s="118">
        <v>179006</v>
      </c>
      <c r="F59" s="118">
        <v>159445</v>
      </c>
      <c r="G59" s="118">
        <v>158749</v>
      </c>
      <c r="H59" s="118">
        <v>178166</v>
      </c>
      <c r="I59" s="118">
        <v>181346</v>
      </c>
      <c r="J59" s="118">
        <v>182823</v>
      </c>
      <c r="K59" s="118">
        <v>183956</v>
      </c>
      <c r="L59" s="118">
        <v>183457</v>
      </c>
      <c r="M59" s="118">
        <v>182352</v>
      </c>
      <c r="N59" s="118">
        <v>185435</v>
      </c>
      <c r="O59" s="118">
        <v>186532</v>
      </c>
      <c r="P59" s="118">
        <v>194243</v>
      </c>
    </row>
    <row r="60" spans="1:16" ht="14.25">
      <c r="A60" s="541"/>
      <c r="B60" s="290"/>
      <c r="C60" s="119" t="s">
        <v>247</v>
      </c>
      <c r="D60" s="118">
        <f>AVERAGE(E60:P60)</f>
        <v>139239.91666666666</v>
      </c>
      <c r="E60" s="118">
        <v>125108</v>
      </c>
      <c r="F60" s="118">
        <v>125843</v>
      </c>
      <c r="G60" s="118">
        <v>121645</v>
      </c>
      <c r="H60" s="118">
        <v>137049</v>
      </c>
      <c r="I60" s="118">
        <v>142546</v>
      </c>
      <c r="J60" s="118">
        <v>145415</v>
      </c>
      <c r="K60" s="118">
        <v>142715</v>
      </c>
      <c r="L60" s="118">
        <v>143232</v>
      </c>
      <c r="M60" s="118">
        <v>143319</v>
      </c>
      <c r="N60" s="118">
        <v>148351</v>
      </c>
      <c r="O60" s="118">
        <v>149587</v>
      </c>
      <c r="P60" s="118">
        <v>146069</v>
      </c>
    </row>
    <row r="61" spans="1:16" ht="14.25">
      <c r="A61" s="290"/>
      <c r="B61" s="290"/>
      <c r="C61" s="291"/>
      <c r="D61" s="118"/>
      <c r="E61" s="118"/>
      <c r="F61" s="118"/>
      <c r="G61" s="118"/>
      <c r="H61" s="118"/>
      <c r="I61" s="118"/>
      <c r="J61" s="118"/>
      <c r="K61" s="118"/>
      <c r="L61" s="118"/>
      <c r="M61" s="118"/>
      <c r="N61" s="118"/>
      <c r="O61" s="118"/>
      <c r="P61" s="118"/>
    </row>
    <row r="62" spans="1:16" ht="14.25">
      <c r="A62" s="541" t="s">
        <v>249</v>
      </c>
      <c r="B62" s="539" t="s">
        <v>238</v>
      </c>
      <c r="C62" s="540"/>
      <c r="D62" s="118">
        <f>AVERAGE(E62:P62)</f>
        <v>37054.166666666664</v>
      </c>
      <c r="E62" s="118">
        <v>6979</v>
      </c>
      <c r="F62" s="118">
        <v>57</v>
      </c>
      <c r="G62" s="118">
        <v>16075</v>
      </c>
      <c r="H62" s="118">
        <v>2729</v>
      </c>
      <c r="I62" s="118">
        <v>1473</v>
      </c>
      <c r="J62" s="118">
        <v>78073</v>
      </c>
      <c r="K62" s="118">
        <v>96143</v>
      </c>
      <c r="L62" s="118">
        <v>16311</v>
      </c>
      <c r="M62" s="118">
        <v>1851</v>
      </c>
      <c r="N62" s="118">
        <v>2312</v>
      </c>
      <c r="O62" s="118">
        <v>8761</v>
      </c>
      <c r="P62" s="118">
        <v>213886</v>
      </c>
    </row>
    <row r="63" spans="1:16" s="289" customFormat="1" ht="14.25">
      <c r="A63" s="541"/>
      <c r="B63" s="542" t="s">
        <v>239</v>
      </c>
      <c r="C63" s="543"/>
      <c r="D63" s="269">
        <f>AVERAGE(E63:P63)</f>
        <v>45013.416666666664</v>
      </c>
      <c r="E63" s="269">
        <v>10964</v>
      </c>
      <c r="F63" s="269">
        <v>800</v>
      </c>
      <c r="G63" s="269">
        <v>13940</v>
      </c>
      <c r="H63" s="269">
        <v>6389</v>
      </c>
      <c r="I63" s="269">
        <v>5175</v>
      </c>
      <c r="J63" s="269">
        <v>95955</v>
      </c>
      <c r="K63" s="269">
        <v>94167</v>
      </c>
      <c r="L63" s="269">
        <v>14498</v>
      </c>
      <c r="M63" s="269">
        <v>2254</v>
      </c>
      <c r="N63" s="269">
        <v>1521</v>
      </c>
      <c r="O63" s="269">
        <v>6717</v>
      </c>
      <c r="P63" s="269">
        <v>287781</v>
      </c>
    </row>
    <row r="64" spans="1:16" ht="14.25">
      <c r="A64" s="541"/>
      <c r="B64" s="290"/>
      <c r="C64" s="291"/>
      <c r="D64" s="118"/>
      <c r="E64" s="118"/>
      <c r="F64" s="118"/>
      <c r="G64" s="118"/>
      <c r="H64" s="118"/>
      <c r="I64" s="118"/>
      <c r="J64" s="118"/>
      <c r="K64" s="118"/>
      <c r="L64" s="118"/>
      <c r="M64" s="118"/>
      <c r="N64" s="118"/>
      <c r="O64" s="118"/>
      <c r="P64" s="118"/>
    </row>
    <row r="65" spans="1:16" ht="14.25">
      <c r="A65" s="541"/>
      <c r="B65" s="539" t="s">
        <v>240</v>
      </c>
      <c r="C65" s="540"/>
      <c r="D65" s="118">
        <f>AVERAGE(E65:P65)</f>
        <v>42385.416666666664</v>
      </c>
      <c r="E65" s="118">
        <v>7242</v>
      </c>
      <c r="F65" s="118">
        <v>1041</v>
      </c>
      <c r="G65" s="118">
        <v>8599</v>
      </c>
      <c r="H65" s="118">
        <v>8622</v>
      </c>
      <c r="I65" s="118">
        <v>4054</v>
      </c>
      <c r="J65" s="118">
        <v>68939</v>
      </c>
      <c r="K65" s="118">
        <v>120097</v>
      </c>
      <c r="L65" s="118">
        <v>10213</v>
      </c>
      <c r="M65" s="118">
        <v>629</v>
      </c>
      <c r="N65" s="118">
        <v>2060</v>
      </c>
      <c r="O65" s="118">
        <v>6791</v>
      </c>
      <c r="P65" s="118">
        <v>270338</v>
      </c>
    </row>
    <row r="66" spans="1:16" ht="14.25">
      <c r="A66" s="541"/>
      <c r="B66" s="539" t="s">
        <v>143</v>
      </c>
      <c r="C66" s="540"/>
      <c r="D66" s="118">
        <f>AVERAGE(E66:P66)</f>
        <v>36967.916666666664</v>
      </c>
      <c r="E66" s="118">
        <v>0</v>
      </c>
      <c r="F66" s="118">
        <v>6918</v>
      </c>
      <c r="G66" s="118">
        <v>13437</v>
      </c>
      <c r="H66" s="118">
        <v>44375</v>
      </c>
      <c r="I66" s="118">
        <v>0</v>
      </c>
      <c r="J66" s="118">
        <v>67572</v>
      </c>
      <c r="K66" s="118">
        <v>73355</v>
      </c>
      <c r="L66" s="118">
        <v>11541</v>
      </c>
      <c r="M66" s="118">
        <v>0</v>
      </c>
      <c r="N66" s="118">
        <v>0</v>
      </c>
      <c r="O66" s="118">
        <v>0</v>
      </c>
      <c r="P66" s="118">
        <v>226417</v>
      </c>
    </row>
    <row r="67" spans="1:16" ht="14.25">
      <c r="A67" s="541"/>
      <c r="B67" s="539" t="s">
        <v>92</v>
      </c>
      <c r="C67" s="540"/>
      <c r="D67" s="118">
        <f>AVERAGE(E67:P67)</f>
        <v>36003.833333333336</v>
      </c>
      <c r="E67" s="118">
        <v>10598</v>
      </c>
      <c r="F67" s="118">
        <v>829</v>
      </c>
      <c r="G67" s="118">
        <v>2528</v>
      </c>
      <c r="H67" s="118">
        <v>571</v>
      </c>
      <c r="I67" s="118">
        <v>2038</v>
      </c>
      <c r="J67" s="118">
        <v>53169</v>
      </c>
      <c r="K67" s="118">
        <v>112073</v>
      </c>
      <c r="L67" s="118">
        <v>10224</v>
      </c>
      <c r="M67" s="118">
        <v>769</v>
      </c>
      <c r="N67" s="118">
        <v>195</v>
      </c>
      <c r="O67" s="118">
        <v>671</v>
      </c>
      <c r="P67" s="118">
        <v>238381</v>
      </c>
    </row>
    <row r="68" spans="1:16" ht="14.25">
      <c r="A68" s="541"/>
      <c r="B68" s="290"/>
      <c r="C68" s="119" t="s">
        <v>241</v>
      </c>
      <c r="D68" s="118">
        <f aca="true" t="shared" si="27" ref="D68:D80">AVERAGE(E68:P68)</f>
        <v>46698</v>
      </c>
      <c r="E68" s="118">
        <v>40</v>
      </c>
      <c r="F68" s="118">
        <v>410</v>
      </c>
      <c r="G68" s="118">
        <v>18278</v>
      </c>
      <c r="H68" s="118">
        <v>4054</v>
      </c>
      <c r="I68" s="118">
        <v>10086</v>
      </c>
      <c r="J68" s="118">
        <v>174532</v>
      </c>
      <c r="K68" s="118">
        <v>55583</v>
      </c>
      <c r="L68" s="118">
        <v>52</v>
      </c>
      <c r="M68" s="118">
        <v>9846</v>
      </c>
      <c r="N68" s="118">
        <v>3171</v>
      </c>
      <c r="O68" s="118">
        <v>0</v>
      </c>
      <c r="P68" s="118">
        <v>284324</v>
      </c>
    </row>
    <row r="69" spans="1:16" ht="14.25">
      <c r="A69" s="541"/>
      <c r="B69" s="290"/>
      <c r="C69" s="119" t="s">
        <v>242</v>
      </c>
      <c r="D69" s="118">
        <f t="shared" si="27"/>
        <v>26965.25</v>
      </c>
      <c r="E69" s="118">
        <v>15193</v>
      </c>
      <c r="F69" s="118">
        <v>2565</v>
      </c>
      <c r="G69" s="118">
        <v>0</v>
      </c>
      <c r="H69" s="118">
        <v>107</v>
      </c>
      <c r="I69" s="118">
        <v>0</v>
      </c>
      <c r="J69" s="118">
        <v>801</v>
      </c>
      <c r="K69" s="118">
        <v>87612</v>
      </c>
      <c r="L69" s="118">
        <v>0</v>
      </c>
      <c r="M69" s="118">
        <v>0</v>
      </c>
      <c r="N69" s="118">
        <v>0</v>
      </c>
      <c r="O69" s="118">
        <v>0</v>
      </c>
      <c r="P69" s="118">
        <v>217305</v>
      </c>
    </row>
    <row r="70" spans="1:16" ht="14.25">
      <c r="A70" s="541"/>
      <c r="B70" s="290"/>
      <c r="C70" s="119" t="s">
        <v>443</v>
      </c>
      <c r="D70" s="132">
        <v>17111</v>
      </c>
      <c r="E70" s="118">
        <v>0</v>
      </c>
      <c r="F70" s="118">
        <v>0</v>
      </c>
      <c r="G70" s="118">
        <v>0</v>
      </c>
      <c r="H70" s="118">
        <v>76</v>
      </c>
      <c r="I70" s="118">
        <v>32</v>
      </c>
      <c r="J70" s="118">
        <v>8640</v>
      </c>
      <c r="K70" s="118">
        <v>80747</v>
      </c>
      <c r="L70" s="118">
        <v>4350</v>
      </c>
      <c r="M70" s="118">
        <v>0</v>
      </c>
      <c r="N70" s="118">
        <v>0</v>
      </c>
      <c r="O70" s="118">
        <v>0</v>
      </c>
      <c r="P70" s="118">
        <v>111498</v>
      </c>
    </row>
    <row r="71" spans="1:16" ht="14.25">
      <c r="A71" s="541"/>
      <c r="B71" s="290"/>
      <c r="C71" s="119" t="s">
        <v>441</v>
      </c>
      <c r="D71" s="132">
        <v>73944</v>
      </c>
      <c r="E71" s="118">
        <v>744</v>
      </c>
      <c r="F71" s="118">
        <v>708</v>
      </c>
      <c r="G71" s="118">
        <v>1911</v>
      </c>
      <c r="H71" s="118">
        <v>9852</v>
      </c>
      <c r="I71" s="118">
        <v>7761</v>
      </c>
      <c r="J71" s="118">
        <v>106436</v>
      </c>
      <c r="K71" s="118">
        <v>270205</v>
      </c>
      <c r="L71" s="118">
        <v>0</v>
      </c>
      <c r="M71" s="118">
        <v>0</v>
      </c>
      <c r="N71" s="118">
        <v>0</v>
      </c>
      <c r="O71" s="118">
        <v>0</v>
      </c>
      <c r="P71" s="118">
        <v>489704</v>
      </c>
    </row>
    <row r="72" spans="1:16" ht="14.25">
      <c r="A72" s="541"/>
      <c r="B72" s="290"/>
      <c r="C72" s="119" t="s">
        <v>442</v>
      </c>
      <c r="D72" s="118">
        <f t="shared" si="27"/>
        <v>34360.083333333336</v>
      </c>
      <c r="E72" s="118">
        <v>41359</v>
      </c>
      <c r="F72" s="118">
        <v>0</v>
      </c>
      <c r="G72" s="118">
        <v>0</v>
      </c>
      <c r="H72" s="118">
        <v>0</v>
      </c>
      <c r="I72" s="118">
        <v>1558</v>
      </c>
      <c r="J72" s="118">
        <v>3162</v>
      </c>
      <c r="K72" s="118">
        <v>118137</v>
      </c>
      <c r="L72" s="118">
        <v>55542</v>
      </c>
      <c r="M72" s="118">
        <v>0</v>
      </c>
      <c r="N72" s="118">
        <v>0</v>
      </c>
      <c r="O72" s="118">
        <v>0</v>
      </c>
      <c r="P72" s="118">
        <v>192563</v>
      </c>
    </row>
    <row r="73" spans="1:16" ht="14.25">
      <c r="A73" s="541"/>
      <c r="B73" s="290"/>
      <c r="C73" s="119" t="s">
        <v>218</v>
      </c>
      <c r="D73" s="118">
        <f t="shared" si="27"/>
        <v>31396.333333333332</v>
      </c>
      <c r="E73" s="118">
        <v>0</v>
      </c>
      <c r="F73" s="118">
        <v>0</v>
      </c>
      <c r="G73" s="118">
        <v>24752</v>
      </c>
      <c r="H73" s="118">
        <v>0</v>
      </c>
      <c r="I73" s="118">
        <v>3559</v>
      </c>
      <c r="J73" s="118">
        <v>0</v>
      </c>
      <c r="K73" s="118">
        <v>108427</v>
      </c>
      <c r="L73" s="118">
        <v>0</v>
      </c>
      <c r="M73" s="118">
        <v>0</v>
      </c>
      <c r="N73" s="118">
        <v>0</v>
      </c>
      <c r="O73" s="118">
        <v>0</v>
      </c>
      <c r="P73" s="118">
        <v>240018</v>
      </c>
    </row>
    <row r="74" spans="1:16" ht="14.25">
      <c r="A74" s="541"/>
      <c r="B74" s="290"/>
      <c r="C74" s="119" t="s">
        <v>243</v>
      </c>
      <c r="D74" s="118">
        <f t="shared" si="27"/>
        <v>49803.75</v>
      </c>
      <c r="E74" s="118">
        <v>3872</v>
      </c>
      <c r="F74" s="118">
        <v>0</v>
      </c>
      <c r="G74" s="118">
        <v>823</v>
      </c>
      <c r="H74" s="118">
        <v>0</v>
      </c>
      <c r="I74" s="118">
        <v>2912</v>
      </c>
      <c r="J74" s="118">
        <v>143998</v>
      </c>
      <c r="K74" s="118">
        <v>120069</v>
      </c>
      <c r="L74" s="118">
        <v>18990</v>
      </c>
      <c r="M74" s="118">
        <v>0</v>
      </c>
      <c r="N74" s="118">
        <v>0</v>
      </c>
      <c r="O74" s="118">
        <v>2477</v>
      </c>
      <c r="P74" s="118">
        <v>304504</v>
      </c>
    </row>
    <row r="75" spans="1:16" ht="14.25">
      <c r="A75" s="541"/>
      <c r="B75" s="290"/>
      <c r="C75" s="119" t="s">
        <v>244</v>
      </c>
      <c r="D75" s="118">
        <f t="shared" si="27"/>
        <v>24283.75</v>
      </c>
      <c r="E75" s="118">
        <v>0</v>
      </c>
      <c r="F75" s="118">
        <v>0</v>
      </c>
      <c r="G75" s="118">
        <v>0</v>
      </c>
      <c r="H75" s="118">
        <v>0</v>
      </c>
      <c r="I75" s="118">
        <v>0</v>
      </c>
      <c r="J75" s="118">
        <v>1175</v>
      </c>
      <c r="K75" s="118">
        <v>133731</v>
      </c>
      <c r="L75" s="118">
        <v>6511</v>
      </c>
      <c r="M75" s="118">
        <v>0</v>
      </c>
      <c r="N75" s="118">
        <v>0</v>
      </c>
      <c r="O75" s="118">
        <v>0</v>
      </c>
      <c r="P75" s="118">
        <v>149988</v>
      </c>
    </row>
    <row r="76" spans="1:16" ht="14.25">
      <c r="A76" s="541"/>
      <c r="B76" s="290"/>
      <c r="C76" s="119" t="s">
        <v>102</v>
      </c>
      <c r="D76" s="118">
        <f t="shared" si="27"/>
        <v>35776.416666666664</v>
      </c>
      <c r="E76" s="118">
        <v>23050</v>
      </c>
      <c r="F76" s="118">
        <v>0</v>
      </c>
      <c r="G76" s="118">
        <v>2324</v>
      </c>
      <c r="H76" s="118">
        <v>330</v>
      </c>
      <c r="I76" s="118">
        <v>2872</v>
      </c>
      <c r="J76" s="118">
        <v>5002</v>
      </c>
      <c r="K76" s="118">
        <v>153416</v>
      </c>
      <c r="L76" s="118">
        <v>17426</v>
      </c>
      <c r="M76" s="118">
        <v>2023</v>
      </c>
      <c r="N76" s="118">
        <v>174</v>
      </c>
      <c r="O76" s="118">
        <v>79</v>
      </c>
      <c r="P76" s="118">
        <v>222621</v>
      </c>
    </row>
    <row r="77" spans="1:16" ht="14.25">
      <c r="A77" s="541"/>
      <c r="B77" s="539" t="s">
        <v>164</v>
      </c>
      <c r="C77" s="540"/>
      <c r="D77" s="118">
        <f t="shared" si="27"/>
        <v>41393.666666666664</v>
      </c>
      <c r="E77" s="118">
        <v>836</v>
      </c>
      <c r="F77" s="118">
        <v>784</v>
      </c>
      <c r="G77" s="118">
        <v>7349</v>
      </c>
      <c r="H77" s="118">
        <v>290</v>
      </c>
      <c r="I77" s="118">
        <v>1498</v>
      </c>
      <c r="J77" s="118">
        <v>39857</v>
      </c>
      <c r="K77" s="118">
        <v>163668</v>
      </c>
      <c r="L77" s="118">
        <v>317</v>
      </c>
      <c r="M77" s="118">
        <v>406</v>
      </c>
      <c r="N77" s="118">
        <v>954</v>
      </c>
      <c r="O77" s="118">
        <v>1504</v>
      </c>
      <c r="P77" s="118">
        <v>279261</v>
      </c>
    </row>
    <row r="78" spans="1:16" ht="14.25">
      <c r="A78" s="541"/>
      <c r="B78" s="539" t="s">
        <v>334</v>
      </c>
      <c r="C78" s="540"/>
      <c r="D78" s="118">
        <f t="shared" si="27"/>
        <v>71714</v>
      </c>
      <c r="E78" s="118">
        <v>962</v>
      </c>
      <c r="F78" s="118">
        <v>0</v>
      </c>
      <c r="G78" s="118">
        <v>33034</v>
      </c>
      <c r="H78" s="118">
        <v>6377</v>
      </c>
      <c r="I78" s="118">
        <v>1261</v>
      </c>
      <c r="J78" s="118">
        <v>131812</v>
      </c>
      <c r="K78" s="118">
        <v>213365</v>
      </c>
      <c r="L78" s="118">
        <v>7397</v>
      </c>
      <c r="M78" s="118">
        <v>1694</v>
      </c>
      <c r="N78" s="118">
        <v>362</v>
      </c>
      <c r="O78" s="118">
        <v>0</v>
      </c>
      <c r="P78" s="118">
        <v>464304</v>
      </c>
    </row>
    <row r="79" spans="1:16" ht="14.25">
      <c r="A79" s="541"/>
      <c r="B79" s="539" t="s">
        <v>335</v>
      </c>
      <c r="C79" s="540"/>
      <c r="D79" s="118">
        <f t="shared" si="27"/>
        <v>52363.25</v>
      </c>
      <c r="E79" s="118">
        <v>7020</v>
      </c>
      <c r="F79" s="118">
        <v>5</v>
      </c>
      <c r="G79" s="118">
        <v>17082</v>
      </c>
      <c r="H79" s="118">
        <v>26812</v>
      </c>
      <c r="I79" s="118">
        <v>1261</v>
      </c>
      <c r="J79" s="118">
        <v>114312</v>
      </c>
      <c r="K79" s="118">
        <v>102225</v>
      </c>
      <c r="L79" s="118">
        <v>16709</v>
      </c>
      <c r="M79" s="118">
        <v>325</v>
      </c>
      <c r="N79" s="118">
        <v>10457</v>
      </c>
      <c r="O79" s="118">
        <v>35935</v>
      </c>
      <c r="P79" s="118">
        <v>296216</v>
      </c>
    </row>
    <row r="80" spans="1:16" ht="14.25">
      <c r="A80" s="541"/>
      <c r="B80" s="539" t="s">
        <v>440</v>
      </c>
      <c r="C80" s="540"/>
      <c r="D80" s="118">
        <f t="shared" si="27"/>
        <v>66654.75</v>
      </c>
      <c r="E80" s="118">
        <v>0</v>
      </c>
      <c r="F80" s="118">
        <v>0</v>
      </c>
      <c r="G80" s="118">
        <v>30233</v>
      </c>
      <c r="H80" s="118">
        <v>0</v>
      </c>
      <c r="I80" s="118">
        <v>193757</v>
      </c>
      <c r="J80" s="118">
        <v>112563</v>
      </c>
      <c r="K80" s="118">
        <v>0</v>
      </c>
      <c r="L80" s="118">
        <v>37298</v>
      </c>
      <c r="M80" s="118">
        <v>0</v>
      </c>
      <c r="N80" s="118">
        <v>0</v>
      </c>
      <c r="O80" s="118">
        <v>0</v>
      </c>
      <c r="P80" s="118">
        <v>426006</v>
      </c>
    </row>
    <row r="81" spans="1:16" ht="14.25">
      <c r="A81" s="541"/>
      <c r="B81" s="539" t="s">
        <v>147</v>
      </c>
      <c r="C81" s="540"/>
      <c r="D81" s="118">
        <f>AVERAGE(E81:P81)</f>
        <v>52844.166666666664</v>
      </c>
      <c r="E81" s="118">
        <v>23354</v>
      </c>
      <c r="F81" s="118">
        <v>0</v>
      </c>
      <c r="G81" s="118">
        <v>31767</v>
      </c>
      <c r="H81" s="118">
        <v>0</v>
      </c>
      <c r="I81" s="118">
        <v>8370</v>
      </c>
      <c r="J81" s="118">
        <v>172873</v>
      </c>
      <c r="K81" s="118">
        <v>20513</v>
      </c>
      <c r="L81" s="118">
        <v>26633</v>
      </c>
      <c r="M81" s="118">
        <v>6850</v>
      </c>
      <c r="N81" s="118">
        <v>0</v>
      </c>
      <c r="O81" s="118">
        <v>6509</v>
      </c>
      <c r="P81" s="118">
        <v>337261</v>
      </c>
    </row>
    <row r="82" spans="1:16" ht="14.25">
      <c r="A82" s="541"/>
      <c r="B82" s="290"/>
      <c r="C82" s="119" t="s">
        <v>462</v>
      </c>
      <c r="D82" s="118">
        <f>AVERAGE(E82:P82)</f>
        <v>10520.333333333334</v>
      </c>
      <c r="E82" s="118">
        <v>0</v>
      </c>
      <c r="F82" s="118">
        <v>0</v>
      </c>
      <c r="G82" s="118">
        <v>0</v>
      </c>
      <c r="H82" s="118">
        <v>0</v>
      </c>
      <c r="I82" s="118">
        <v>365</v>
      </c>
      <c r="J82" s="118">
        <v>16605</v>
      </c>
      <c r="K82" s="118">
        <v>10701</v>
      </c>
      <c r="L82" s="118">
        <v>33107</v>
      </c>
      <c r="M82" s="118">
        <v>0</v>
      </c>
      <c r="N82" s="118">
        <v>0</v>
      </c>
      <c r="O82" s="118">
        <v>0</v>
      </c>
      <c r="P82" s="118">
        <v>65466</v>
      </c>
    </row>
    <row r="83" spans="1:16" ht="14.25">
      <c r="A83" s="541"/>
      <c r="B83" s="290"/>
      <c r="C83" s="119" t="s">
        <v>245</v>
      </c>
      <c r="D83" s="118">
        <f>AVERAGE(E83:P83)</f>
        <v>43815.25</v>
      </c>
      <c r="E83" s="118">
        <v>0</v>
      </c>
      <c r="F83" s="118">
        <v>0</v>
      </c>
      <c r="G83" s="118">
        <v>27884</v>
      </c>
      <c r="H83" s="118">
        <v>0</v>
      </c>
      <c r="I83" s="118">
        <v>0</v>
      </c>
      <c r="J83" s="118">
        <v>101417</v>
      </c>
      <c r="K83" s="118">
        <v>38281</v>
      </c>
      <c r="L83" s="118">
        <v>22117</v>
      </c>
      <c r="M83" s="118">
        <v>0</v>
      </c>
      <c r="N83" s="118">
        <v>0</v>
      </c>
      <c r="O83" s="118">
        <v>9231</v>
      </c>
      <c r="P83" s="118">
        <v>326853</v>
      </c>
    </row>
    <row r="84" spans="1:16" ht="14.25">
      <c r="A84" s="541"/>
      <c r="B84" s="290"/>
      <c r="C84" s="119" t="s">
        <v>246</v>
      </c>
      <c r="D84" s="118">
        <f>AVERAGE(E84:P84)</f>
        <v>87114.08333333333</v>
      </c>
      <c r="E84" s="118">
        <v>66614</v>
      </c>
      <c r="F84" s="118">
        <v>0</v>
      </c>
      <c r="G84" s="118">
        <v>59792</v>
      </c>
      <c r="H84" s="118">
        <v>0</v>
      </c>
      <c r="I84" s="118">
        <v>0</v>
      </c>
      <c r="J84" s="118">
        <v>325424</v>
      </c>
      <c r="K84" s="118">
        <v>0</v>
      </c>
      <c r="L84" s="118">
        <v>35836</v>
      </c>
      <c r="M84" s="118">
        <v>17307</v>
      </c>
      <c r="N84" s="118">
        <v>0</v>
      </c>
      <c r="O84" s="118">
        <v>16149</v>
      </c>
      <c r="P84" s="118">
        <v>524247</v>
      </c>
    </row>
    <row r="85" spans="1:16" ht="14.25">
      <c r="A85" s="541"/>
      <c r="B85" s="290"/>
      <c r="C85" s="119" t="s">
        <v>247</v>
      </c>
      <c r="D85" s="118">
        <f>AVERAGE(E85:P85)</f>
        <v>51654.333333333336</v>
      </c>
      <c r="E85" s="118">
        <v>8969</v>
      </c>
      <c r="F85" s="118">
        <v>0</v>
      </c>
      <c r="G85" s="118">
        <v>26218</v>
      </c>
      <c r="H85" s="118">
        <v>0</v>
      </c>
      <c r="I85" s="118">
        <v>27375</v>
      </c>
      <c r="J85" s="118">
        <v>142972</v>
      </c>
      <c r="K85" s="118">
        <v>32455</v>
      </c>
      <c r="L85" s="118">
        <v>17318</v>
      </c>
      <c r="M85" s="118">
        <v>6854</v>
      </c>
      <c r="N85" s="118">
        <v>1</v>
      </c>
      <c r="O85" s="118">
        <v>6</v>
      </c>
      <c r="P85" s="118">
        <v>357684</v>
      </c>
    </row>
    <row r="86" spans="1:16" ht="14.25">
      <c r="A86" s="292"/>
      <c r="B86" s="292"/>
      <c r="C86" s="293"/>
      <c r="D86" s="120"/>
      <c r="E86" s="120"/>
      <c r="F86" s="120"/>
      <c r="G86" s="120"/>
      <c r="H86" s="120"/>
      <c r="I86" s="120"/>
      <c r="J86" s="120"/>
      <c r="K86" s="120"/>
      <c r="L86" s="120"/>
      <c r="M86" s="120"/>
      <c r="N86" s="120"/>
      <c r="O86" s="120"/>
      <c r="P86" s="120"/>
    </row>
    <row r="87" ht="14.25">
      <c r="A87" s="286" t="s">
        <v>250</v>
      </c>
    </row>
  </sheetData>
  <sheetProtection/>
  <mergeCells count="37">
    <mergeCell ref="A3:P3"/>
    <mergeCell ref="B5:O6"/>
    <mergeCell ref="A8:P8"/>
    <mergeCell ref="B17:C17"/>
    <mergeCell ref="A10:C10"/>
    <mergeCell ref="B12:C12"/>
    <mergeCell ref="B13:C13"/>
    <mergeCell ref="A12:A35"/>
    <mergeCell ref="B27:C27"/>
    <mergeCell ref="B15:C15"/>
    <mergeCell ref="A37:A60"/>
    <mergeCell ref="B37:C37"/>
    <mergeCell ref="B38:C38"/>
    <mergeCell ref="B40:C40"/>
    <mergeCell ref="B41:C41"/>
    <mergeCell ref="B42:C42"/>
    <mergeCell ref="B52:C52"/>
    <mergeCell ref="B53:C53"/>
    <mergeCell ref="B54:C54"/>
    <mergeCell ref="B55:C55"/>
    <mergeCell ref="A62:A85"/>
    <mergeCell ref="B62:C62"/>
    <mergeCell ref="B63:C63"/>
    <mergeCell ref="B65:C65"/>
    <mergeCell ref="B66:C66"/>
    <mergeCell ref="B67:C67"/>
    <mergeCell ref="B77:C77"/>
    <mergeCell ref="B81:C81"/>
    <mergeCell ref="B80:C80"/>
    <mergeCell ref="B16:C16"/>
    <mergeCell ref="B56:C56"/>
    <mergeCell ref="B78:C78"/>
    <mergeCell ref="B79:C79"/>
    <mergeCell ref="B31:C31"/>
    <mergeCell ref="B28:C28"/>
    <mergeCell ref="B29:C29"/>
    <mergeCell ref="B30:C30"/>
  </mergeCells>
  <printOptions horizontalCentered="1"/>
  <pageMargins left="0.5511811023622047" right="0.5511811023622047" top="0.5905511811023623" bottom="0.3937007874015748" header="0" footer="0"/>
  <pageSetup fitToHeight="1" fitToWidth="1" horizontalDpi="600" verticalDpi="600" orientation="landscape" paperSize="8" scale="6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83"/>
  <sheetViews>
    <sheetView zoomScalePageLayoutView="0" workbookViewId="0" topLeftCell="A61">
      <selection activeCell="A1" sqref="A1"/>
    </sheetView>
  </sheetViews>
  <sheetFormatPr defaultColWidth="9.00390625" defaultRowHeight="13.5"/>
  <cols>
    <col min="1" max="1" width="6.00390625" style="286" customWidth="1"/>
    <col min="2" max="2" width="5.50390625" style="286" customWidth="1"/>
    <col min="3" max="3" width="37.50390625" style="286" customWidth="1"/>
    <col min="4" max="12" width="12.50390625" style="286" customWidth="1"/>
    <col min="13" max="13" width="12.625" style="286" customWidth="1"/>
    <col min="14" max="16" width="12.50390625" style="286" customWidth="1"/>
    <col min="17" max="16384" width="9.00390625" style="286" customWidth="1"/>
  </cols>
  <sheetData>
    <row r="1" spans="1:16" s="285" customFormat="1" ht="13.5">
      <c r="A1" s="283" t="s">
        <v>251</v>
      </c>
      <c r="P1" s="284" t="s">
        <v>252</v>
      </c>
    </row>
    <row r="3" spans="1:16" ht="17.25">
      <c r="A3" s="544" t="s">
        <v>457</v>
      </c>
      <c r="B3" s="544"/>
      <c r="C3" s="544"/>
      <c r="D3" s="544"/>
      <c r="E3" s="544"/>
      <c r="F3" s="544"/>
      <c r="G3" s="544"/>
      <c r="H3" s="544"/>
      <c r="I3" s="544"/>
      <c r="J3" s="544"/>
      <c r="K3" s="544"/>
      <c r="L3" s="544"/>
      <c r="M3" s="544"/>
      <c r="N3" s="544"/>
      <c r="O3" s="544"/>
      <c r="P3" s="544"/>
    </row>
    <row r="5" spans="1:16" ht="14.25">
      <c r="A5" s="546" t="s">
        <v>458</v>
      </c>
      <c r="B5" s="546"/>
      <c r="C5" s="546"/>
      <c r="D5" s="546"/>
      <c r="E5" s="546"/>
      <c r="F5" s="546"/>
      <c r="G5" s="546"/>
      <c r="H5" s="546"/>
      <c r="I5" s="546"/>
      <c r="J5" s="546"/>
      <c r="K5" s="546"/>
      <c r="L5" s="546"/>
      <c r="M5" s="546"/>
      <c r="N5" s="546"/>
      <c r="O5" s="546"/>
      <c r="P5" s="546"/>
    </row>
    <row r="6" spans="4:16" ht="15" thickBot="1">
      <c r="D6" s="115"/>
      <c r="P6" s="294" t="s">
        <v>236</v>
      </c>
    </row>
    <row r="7" spans="1:16" ht="21" customHeight="1">
      <c r="A7" s="547" t="s">
        <v>130</v>
      </c>
      <c r="B7" s="548"/>
      <c r="C7" s="549"/>
      <c r="D7" s="116" t="s">
        <v>444</v>
      </c>
      <c r="E7" s="116" t="s">
        <v>445</v>
      </c>
      <c r="F7" s="116" t="s">
        <v>446</v>
      </c>
      <c r="G7" s="116" t="s">
        <v>447</v>
      </c>
      <c r="H7" s="116" t="s">
        <v>448</v>
      </c>
      <c r="I7" s="116" t="s">
        <v>449</v>
      </c>
      <c r="J7" s="116" t="s">
        <v>450</v>
      </c>
      <c r="K7" s="116" t="s">
        <v>451</v>
      </c>
      <c r="L7" s="116" t="s">
        <v>452</v>
      </c>
      <c r="M7" s="116" t="s">
        <v>453</v>
      </c>
      <c r="N7" s="116" t="s">
        <v>454</v>
      </c>
      <c r="O7" s="116" t="s">
        <v>455</v>
      </c>
      <c r="P7" s="117" t="s">
        <v>456</v>
      </c>
    </row>
    <row r="8" spans="1:16" ht="14.25">
      <c r="A8" s="287"/>
      <c r="B8" s="287"/>
      <c r="C8" s="288"/>
      <c r="D8" s="118"/>
      <c r="E8" s="118"/>
      <c r="F8" s="118"/>
      <c r="G8" s="118"/>
      <c r="H8" s="118"/>
      <c r="I8" s="118"/>
      <c r="J8" s="118"/>
      <c r="K8" s="118"/>
      <c r="L8" s="118"/>
      <c r="M8" s="118"/>
      <c r="N8" s="118"/>
      <c r="O8" s="118"/>
      <c r="P8" s="118"/>
    </row>
    <row r="9" spans="1:16" ht="14.25" customHeight="1">
      <c r="A9" s="541" t="s">
        <v>237</v>
      </c>
      <c r="B9" s="539" t="s">
        <v>238</v>
      </c>
      <c r="C9" s="540"/>
      <c r="D9" s="118">
        <f aca="true" t="shared" si="0" ref="D9:F10">D34+D59</f>
        <v>186633.58333333334</v>
      </c>
      <c r="E9" s="118">
        <f t="shared" si="0"/>
        <v>141375</v>
      </c>
      <c r="F9" s="118">
        <f t="shared" si="0"/>
        <v>133075</v>
      </c>
      <c r="G9" s="118">
        <f aca="true" t="shared" si="1" ref="G9:P10">G34+G59</f>
        <v>153863</v>
      </c>
      <c r="H9" s="118">
        <f t="shared" si="1"/>
        <v>140594</v>
      </c>
      <c r="I9" s="118">
        <f t="shared" si="1"/>
        <v>140195</v>
      </c>
      <c r="J9" s="118">
        <f t="shared" si="1"/>
        <v>235070</v>
      </c>
      <c r="K9" s="118">
        <f t="shared" si="1"/>
        <v>267821</v>
      </c>
      <c r="L9" s="118">
        <f t="shared" si="1"/>
        <v>165774</v>
      </c>
      <c r="M9" s="118">
        <f t="shared" si="1"/>
        <v>147546</v>
      </c>
      <c r="N9" s="118">
        <f t="shared" si="1"/>
        <v>149820</v>
      </c>
      <c r="O9" s="118">
        <f t="shared" si="1"/>
        <v>158023</v>
      </c>
      <c r="P9" s="118">
        <f t="shared" si="1"/>
        <v>406447</v>
      </c>
    </row>
    <row r="10" spans="1:16" s="289" customFormat="1" ht="14.25" customHeight="1">
      <c r="A10" s="541"/>
      <c r="B10" s="542" t="s">
        <v>239</v>
      </c>
      <c r="C10" s="543"/>
      <c r="D10" s="269">
        <f t="shared" si="0"/>
        <v>212386.5</v>
      </c>
      <c r="E10" s="269">
        <f t="shared" si="0"/>
        <v>164701</v>
      </c>
      <c r="F10" s="269">
        <f t="shared" si="0"/>
        <v>151123</v>
      </c>
      <c r="G10" s="269">
        <f t="shared" si="1"/>
        <v>167060</v>
      </c>
      <c r="H10" s="269">
        <f t="shared" si="1"/>
        <v>163079</v>
      </c>
      <c r="I10" s="269">
        <f t="shared" si="1"/>
        <v>161729</v>
      </c>
      <c r="J10" s="269">
        <f t="shared" si="1"/>
        <v>272050</v>
      </c>
      <c r="K10" s="269">
        <f t="shared" si="1"/>
        <v>273105</v>
      </c>
      <c r="L10" s="269">
        <f t="shared" si="1"/>
        <v>178934</v>
      </c>
      <c r="M10" s="269">
        <f t="shared" si="1"/>
        <v>163669</v>
      </c>
      <c r="N10" s="269">
        <f t="shared" si="1"/>
        <v>165934</v>
      </c>
      <c r="O10" s="269">
        <f t="shared" si="1"/>
        <v>173221</v>
      </c>
      <c r="P10" s="269">
        <f t="shared" si="1"/>
        <v>514033</v>
      </c>
    </row>
    <row r="11" spans="1:16" ht="14.25">
      <c r="A11" s="541"/>
      <c r="B11" s="290"/>
      <c r="C11" s="291"/>
      <c r="D11" s="118"/>
      <c r="E11" s="118"/>
      <c r="F11" s="118"/>
      <c r="G11" s="118"/>
      <c r="H11" s="118"/>
      <c r="I11" s="118"/>
      <c r="J11" s="118"/>
      <c r="K11" s="118"/>
      <c r="L11" s="118"/>
      <c r="M11" s="118"/>
      <c r="N11" s="118"/>
      <c r="O11" s="118"/>
      <c r="P11" s="118"/>
    </row>
    <row r="12" spans="1:16" ht="14.25" customHeight="1">
      <c r="A12" s="541"/>
      <c r="B12" s="539" t="s">
        <v>240</v>
      </c>
      <c r="C12" s="540"/>
      <c r="D12" s="118">
        <f aca="true" t="shared" si="2" ref="D12:P27">D37+D62</f>
        <v>204469</v>
      </c>
      <c r="E12" s="118">
        <f t="shared" si="2"/>
        <v>154505</v>
      </c>
      <c r="F12" s="118">
        <f t="shared" si="2"/>
        <v>148693</v>
      </c>
      <c r="G12" s="118">
        <f t="shared" si="2"/>
        <v>158258</v>
      </c>
      <c r="H12" s="118">
        <f t="shared" si="2"/>
        <v>160860</v>
      </c>
      <c r="I12" s="118">
        <f t="shared" si="2"/>
        <v>154482</v>
      </c>
      <c r="J12" s="118">
        <f t="shared" si="2"/>
        <v>239500</v>
      </c>
      <c r="K12" s="118">
        <f t="shared" si="2"/>
        <v>294106</v>
      </c>
      <c r="L12" s="118">
        <f t="shared" si="2"/>
        <v>170187</v>
      </c>
      <c r="M12" s="118">
        <f t="shared" si="2"/>
        <v>159149</v>
      </c>
      <c r="N12" s="118">
        <f t="shared" si="2"/>
        <v>162286</v>
      </c>
      <c r="O12" s="118">
        <f t="shared" si="2"/>
        <v>168630</v>
      </c>
      <c r="P12" s="118">
        <f t="shared" si="2"/>
        <v>482972</v>
      </c>
    </row>
    <row r="13" spans="1:16" ht="14.25" customHeight="1">
      <c r="A13" s="541"/>
      <c r="B13" s="539" t="s">
        <v>143</v>
      </c>
      <c r="C13" s="540"/>
      <c r="D13" s="118">
        <f t="shared" si="2"/>
        <v>197770.16666666666</v>
      </c>
      <c r="E13" s="118">
        <f t="shared" si="2"/>
        <v>130318</v>
      </c>
      <c r="F13" s="118">
        <f t="shared" si="2"/>
        <v>153189</v>
      </c>
      <c r="G13" s="118">
        <f t="shared" si="2"/>
        <v>162987</v>
      </c>
      <c r="H13" s="118">
        <f t="shared" si="2"/>
        <v>204129</v>
      </c>
      <c r="I13" s="118">
        <f t="shared" si="2"/>
        <v>155399</v>
      </c>
      <c r="J13" s="118">
        <f t="shared" si="2"/>
        <v>242711</v>
      </c>
      <c r="K13" s="118">
        <f t="shared" si="2"/>
        <v>248242</v>
      </c>
      <c r="L13" s="118">
        <f t="shared" si="2"/>
        <v>170996</v>
      </c>
      <c r="M13" s="118">
        <f t="shared" si="2"/>
        <v>159308</v>
      </c>
      <c r="N13" s="118">
        <f t="shared" si="2"/>
        <v>163900</v>
      </c>
      <c r="O13" s="118">
        <f t="shared" si="2"/>
        <v>163596</v>
      </c>
      <c r="P13" s="118">
        <f t="shared" si="2"/>
        <v>418459</v>
      </c>
    </row>
    <row r="14" spans="1:16" ht="14.25" customHeight="1">
      <c r="A14" s="541"/>
      <c r="B14" s="539" t="s">
        <v>92</v>
      </c>
      <c r="C14" s="540"/>
      <c r="D14" s="118">
        <f t="shared" si="2"/>
        <v>199117.91666666666</v>
      </c>
      <c r="E14" s="118">
        <f t="shared" si="2"/>
        <v>154373</v>
      </c>
      <c r="F14" s="118">
        <f t="shared" si="2"/>
        <v>145412</v>
      </c>
      <c r="G14" s="118">
        <f t="shared" si="2"/>
        <v>147867</v>
      </c>
      <c r="H14" s="118">
        <f t="shared" si="2"/>
        <v>148860</v>
      </c>
      <c r="I14" s="118">
        <f t="shared" si="2"/>
        <v>150800</v>
      </c>
      <c r="J14" s="118">
        <f t="shared" si="2"/>
        <v>229014</v>
      </c>
      <c r="K14" s="118">
        <f t="shared" si="2"/>
        <v>291986</v>
      </c>
      <c r="L14" s="118">
        <f t="shared" si="2"/>
        <v>171902</v>
      </c>
      <c r="M14" s="118">
        <f t="shared" si="2"/>
        <v>160953</v>
      </c>
      <c r="N14" s="118">
        <f t="shared" si="2"/>
        <v>161756</v>
      </c>
      <c r="O14" s="118">
        <f t="shared" si="2"/>
        <v>162052</v>
      </c>
      <c r="P14" s="118">
        <f t="shared" si="2"/>
        <v>464440</v>
      </c>
    </row>
    <row r="15" spans="1:16" ht="14.25">
      <c r="A15" s="541"/>
      <c r="B15" s="290"/>
      <c r="C15" s="119" t="s">
        <v>241</v>
      </c>
      <c r="D15" s="118">
        <f t="shared" si="2"/>
        <v>212248.16666666666</v>
      </c>
      <c r="E15" s="118">
        <f t="shared" si="2"/>
        <v>153464</v>
      </c>
      <c r="F15" s="118">
        <f t="shared" si="2"/>
        <v>151647</v>
      </c>
      <c r="G15" s="118">
        <f t="shared" si="2"/>
        <v>180693</v>
      </c>
      <c r="H15" s="118">
        <f t="shared" si="2"/>
        <v>160979</v>
      </c>
      <c r="I15" s="118">
        <f t="shared" si="2"/>
        <v>165290</v>
      </c>
      <c r="J15" s="118">
        <f t="shared" si="2"/>
        <v>346387</v>
      </c>
      <c r="K15" s="118">
        <f t="shared" si="2"/>
        <v>239395</v>
      </c>
      <c r="L15" s="118">
        <f t="shared" si="2"/>
        <v>155950</v>
      </c>
      <c r="M15" s="118">
        <f t="shared" si="2"/>
        <v>167388</v>
      </c>
      <c r="N15" s="118">
        <f t="shared" si="2"/>
        <v>161566</v>
      </c>
      <c r="O15" s="118">
        <f t="shared" si="2"/>
        <v>154338</v>
      </c>
      <c r="P15" s="118">
        <f t="shared" si="2"/>
        <v>509874</v>
      </c>
    </row>
    <row r="16" spans="1:16" ht="14.25">
      <c r="A16" s="541"/>
      <c r="B16" s="290"/>
      <c r="C16" s="119" t="s">
        <v>242</v>
      </c>
      <c r="D16" s="118">
        <f t="shared" si="2"/>
        <v>193931.8333333333</v>
      </c>
      <c r="E16" s="118">
        <f t="shared" si="2"/>
        <v>158531</v>
      </c>
      <c r="F16" s="118">
        <f t="shared" si="2"/>
        <v>148095</v>
      </c>
      <c r="G16" s="118">
        <f t="shared" si="2"/>
        <v>141546</v>
      </c>
      <c r="H16" s="118">
        <f t="shared" si="2"/>
        <v>157532</v>
      </c>
      <c r="I16" s="118">
        <f t="shared" si="2"/>
        <v>147098</v>
      </c>
      <c r="J16" s="118">
        <f t="shared" si="2"/>
        <v>149991</v>
      </c>
      <c r="K16" s="118">
        <f t="shared" si="2"/>
        <v>273656</v>
      </c>
      <c r="L16" s="118">
        <f t="shared" si="2"/>
        <v>171446</v>
      </c>
      <c r="M16" s="118">
        <f t="shared" si="2"/>
        <v>168341</v>
      </c>
      <c r="N16" s="118">
        <f t="shared" si="2"/>
        <v>172827</v>
      </c>
      <c r="O16" s="118">
        <f t="shared" si="2"/>
        <v>173225</v>
      </c>
      <c r="P16" s="118">
        <f t="shared" si="2"/>
        <v>464894</v>
      </c>
    </row>
    <row r="17" spans="1:16" ht="14.25">
      <c r="A17" s="541"/>
      <c r="B17" s="290"/>
      <c r="C17" s="119" t="s">
        <v>443</v>
      </c>
      <c r="D17" s="118">
        <f t="shared" si="2"/>
        <v>176879.4166666667</v>
      </c>
      <c r="E17" s="118">
        <f t="shared" si="2"/>
        <v>130492</v>
      </c>
      <c r="F17" s="118">
        <f t="shared" si="2"/>
        <v>138203</v>
      </c>
      <c r="G17" s="118">
        <f t="shared" si="2"/>
        <v>135412</v>
      </c>
      <c r="H17" s="118">
        <f t="shared" si="2"/>
        <v>141524</v>
      </c>
      <c r="I17" s="118">
        <f t="shared" si="2"/>
        <v>146235</v>
      </c>
      <c r="J17" s="118">
        <f t="shared" si="2"/>
        <v>155039</v>
      </c>
      <c r="K17" s="118">
        <f t="shared" si="2"/>
        <v>315128</v>
      </c>
      <c r="L17" s="118">
        <f t="shared" si="2"/>
        <v>150303</v>
      </c>
      <c r="M17" s="118">
        <f t="shared" si="2"/>
        <v>145100</v>
      </c>
      <c r="N17" s="118">
        <f t="shared" si="2"/>
        <v>148183</v>
      </c>
      <c r="O17" s="118">
        <f t="shared" si="2"/>
        <v>146995</v>
      </c>
      <c r="P17" s="118">
        <f t="shared" si="2"/>
        <v>369939</v>
      </c>
    </row>
    <row r="18" spans="1:16" ht="14.25">
      <c r="A18" s="541"/>
      <c r="B18" s="290"/>
      <c r="C18" s="119" t="s">
        <v>441</v>
      </c>
      <c r="D18" s="118">
        <f t="shared" si="2"/>
        <v>266405.0833333334</v>
      </c>
      <c r="E18" s="118">
        <f t="shared" si="2"/>
        <v>175087</v>
      </c>
      <c r="F18" s="118">
        <f t="shared" si="2"/>
        <v>174067</v>
      </c>
      <c r="G18" s="118">
        <f t="shared" si="2"/>
        <v>179370</v>
      </c>
      <c r="H18" s="118">
        <f t="shared" si="2"/>
        <v>183040</v>
      </c>
      <c r="I18" s="118">
        <f t="shared" si="2"/>
        <v>191057</v>
      </c>
      <c r="J18" s="118">
        <f t="shared" si="2"/>
        <v>318934</v>
      </c>
      <c r="K18" s="118">
        <f t="shared" si="2"/>
        <v>487035</v>
      </c>
      <c r="L18" s="118">
        <f t="shared" si="2"/>
        <v>186561</v>
      </c>
      <c r="M18" s="118">
        <f t="shared" si="2"/>
        <v>187958</v>
      </c>
      <c r="N18" s="118">
        <f t="shared" si="2"/>
        <v>186828</v>
      </c>
      <c r="O18" s="118">
        <f t="shared" si="2"/>
        <v>188267</v>
      </c>
      <c r="P18" s="118">
        <f t="shared" si="2"/>
        <v>738657</v>
      </c>
    </row>
    <row r="19" spans="1:16" ht="14.25">
      <c r="A19" s="541"/>
      <c r="B19" s="290"/>
      <c r="C19" s="119" t="s">
        <v>442</v>
      </c>
      <c r="D19" s="118">
        <f t="shared" si="2"/>
        <v>185086.3333333333</v>
      </c>
      <c r="E19" s="118">
        <f t="shared" si="2"/>
        <v>178717</v>
      </c>
      <c r="F19" s="118">
        <f t="shared" si="2"/>
        <v>134203</v>
      </c>
      <c r="G19" s="118">
        <f t="shared" si="2"/>
        <v>137712</v>
      </c>
      <c r="H19" s="118">
        <f t="shared" si="2"/>
        <v>132433</v>
      </c>
      <c r="I19" s="118">
        <f t="shared" si="2"/>
        <v>140706</v>
      </c>
      <c r="J19" s="118">
        <f t="shared" si="2"/>
        <v>146980</v>
      </c>
      <c r="K19" s="118">
        <f t="shared" si="2"/>
        <v>301525</v>
      </c>
      <c r="L19" s="118">
        <f t="shared" si="2"/>
        <v>198490</v>
      </c>
      <c r="M19" s="118">
        <f t="shared" si="2"/>
        <v>149255</v>
      </c>
      <c r="N19" s="118">
        <f t="shared" si="2"/>
        <v>151008</v>
      </c>
      <c r="O19" s="118">
        <f t="shared" si="2"/>
        <v>154201</v>
      </c>
      <c r="P19" s="118">
        <f t="shared" si="2"/>
        <v>395806</v>
      </c>
    </row>
    <row r="20" spans="1:16" ht="14.25">
      <c r="A20" s="541"/>
      <c r="B20" s="290"/>
      <c r="C20" s="119" t="s">
        <v>218</v>
      </c>
      <c r="D20" s="118">
        <f t="shared" si="2"/>
        <v>174930.0833333333</v>
      </c>
      <c r="E20" s="118">
        <f t="shared" si="2"/>
        <v>137367</v>
      </c>
      <c r="F20" s="118">
        <f t="shared" si="2"/>
        <v>140373</v>
      </c>
      <c r="G20" s="118">
        <f t="shared" si="2"/>
        <v>157964</v>
      </c>
      <c r="H20" s="118">
        <f t="shared" si="2"/>
        <v>129631</v>
      </c>
      <c r="I20" s="118">
        <f t="shared" si="2"/>
        <v>139520</v>
      </c>
      <c r="J20" s="118">
        <f t="shared" si="2"/>
        <v>145925</v>
      </c>
      <c r="K20" s="118">
        <f t="shared" si="2"/>
        <v>271745</v>
      </c>
      <c r="L20" s="118">
        <f t="shared" si="2"/>
        <v>143304</v>
      </c>
      <c r="M20" s="118">
        <f t="shared" si="2"/>
        <v>142016</v>
      </c>
      <c r="N20" s="118">
        <f t="shared" si="2"/>
        <v>146197</v>
      </c>
      <c r="O20" s="118">
        <f t="shared" si="2"/>
        <v>147223</v>
      </c>
      <c r="P20" s="118">
        <f t="shared" si="2"/>
        <v>397896</v>
      </c>
    </row>
    <row r="21" spans="1:16" ht="14.25">
      <c r="A21" s="541"/>
      <c r="B21" s="290"/>
      <c r="C21" s="119" t="s">
        <v>243</v>
      </c>
      <c r="D21" s="118">
        <f t="shared" si="2"/>
        <v>207895.16666666666</v>
      </c>
      <c r="E21" s="118">
        <f t="shared" si="2"/>
        <v>151291</v>
      </c>
      <c r="F21" s="118">
        <f t="shared" si="2"/>
        <v>148671</v>
      </c>
      <c r="G21" s="118">
        <f t="shared" si="2"/>
        <v>150084</v>
      </c>
      <c r="H21" s="118">
        <f t="shared" si="2"/>
        <v>146108</v>
      </c>
      <c r="I21" s="118">
        <f t="shared" si="2"/>
        <v>152975</v>
      </c>
      <c r="J21" s="118">
        <f t="shared" si="2"/>
        <v>317977</v>
      </c>
      <c r="K21" s="118">
        <f t="shared" si="2"/>
        <v>278651</v>
      </c>
      <c r="L21" s="118">
        <f t="shared" si="2"/>
        <v>179989</v>
      </c>
      <c r="M21" s="118">
        <f t="shared" si="2"/>
        <v>162725</v>
      </c>
      <c r="N21" s="118">
        <f t="shared" si="2"/>
        <v>161902</v>
      </c>
      <c r="O21" s="118">
        <f t="shared" si="2"/>
        <v>162271</v>
      </c>
      <c r="P21" s="118">
        <f t="shared" si="2"/>
        <v>482098</v>
      </c>
    </row>
    <row r="22" spans="1:16" ht="14.25">
      <c r="A22" s="541"/>
      <c r="B22" s="290"/>
      <c r="C22" s="119" t="s">
        <v>244</v>
      </c>
      <c r="D22" s="118">
        <f t="shared" si="2"/>
        <v>163543.08333333334</v>
      </c>
      <c r="E22" s="118">
        <f t="shared" si="2"/>
        <v>124384</v>
      </c>
      <c r="F22" s="118">
        <f t="shared" si="2"/>
        <v>131405</v>
      </c>
      <c r="G22" s="118">
        <f t="shared" si="2"/>
        <v>133195</v>
      </c>
      <c r="H22" s="118">
        <f t="shared" si="2"/>
        <v>127319</v>
      </c>
      <c r="I22" s="118">
        <f t="shared" si="2"/>
        <v>131139</v>
      </c>
      <c r="J22" s="118">
        <f t="shared" si="2"/>
        <v>130959</v>
      </c>
      <c r="K22" s="118">
        <f t="shared" si="2"/>
        <v>323521</v>
      </c>
      <c r="L22" s="118">
        <f t="shared" si="2"/>
        <v>132941</v>
      </c>
      <c r="M22" s="118">
        <f t="shared" si="2"/>
        <v>132128</v>
      </c>
      <c r="N22" s="118">
        <f t="shared" si="2"/>
        <v>128880</v>
      </c>
      <c r="O22" s="118">
        <f t="shared" si="2"/>
        <v>128808</v>
      </c>
      <c r="P22" s="118">
        <f t="shared" si="2"/>
        <v>337838</v>
      </c>
    </row>
    <row r="23" spans="1:16" ht="14.25">
      <c r="A23" s="541"/>
      <c r="B23" s="290"/>
      <c r="C23" s="119" t="s">
        <v>102</v>
      </c>
      <c r="D23" s="118">
        <f t="shared" si="2"/>
        <v>185995.25</v>
      </c>
      <c r="E23" s="118">
        <f t="shared" si="2"/>
        <v>156444</v>
      </c>
      <c r="F23" s="118">
        <f t="shared" si="2"/>
        <v>129967</v>
      </c>
      <c r="G23" s="118">
        <f t="shared" si="2"/>
        <v>135393</v>
      </c>
      <c r="H23" s="118">
        <f t="shared" si="2"/>
        <v>143801</v>
      </c>
      <c r="I23" s="118">
        <f t="shared" si="2"/>
        <v>149513</v>
      </c>
      <c r="J23" s="118">
        <f t="shared" si="2"/>
        <v>156936</v>
      </c>
      <c r="K23" s="118">
        <f t="shared" si="2"/>
        <v>326089</v>
      </c>
      <c r="L23" s="118">
        <f t="shared" si="2"/>
        <v>164592</v>
      </c>
      <c r="M23" s="118">
        <f t="shared" si="2"/>
        <v>150879</v>
      </c>
      <c r="N23" s="118">
        <f t="shared" si="2"/>
        <v>151031</v>
      </c>
      <c r="O23" s="118">
        <f t="shared" si="2"/>
        <v>152868</v>
      </c>
      <c r="P23" s="118">
        <f t="shared" si="2"/>
        <v>414430</v>
      </c>
    </row>
    <row r="24" spans="1:16" ht="14.25" customHeight="1">
      <c r="A24" s="541"/>
      <c r="B24" s="539" t="s">
        <v>164</v>
      </c>
      <c r="C24" s="540"/>
      <c r="D24" s="118">
        <f t="shared" si="2"/>
        <v>190750.25</v>
      </c>
      <c r="E24" s="118">
        <f t="shared" si="2"/>
        <v>145406</v>
      </c>
      <c r="F24" s="118">
        <f t="shared" si="2"/>
        <v>143689</v>
      </c>
      <c r="G24" s="118">
        <f t="shared" si="2"/>
        <v>154230</v>
      </c>
      <c r="H24" s="118">
        <f t="shared" si="2"/>
        <v>138324</v>
      </c>
      <c r="I24" s="118">
        <f t="shared" si="2"/>
        <v>137977</v>
      </c>
      <c r="J24" s="118">
        <f t="shared" si="2"/>
        <v>182254</v>
      </c>
      <c r="K24" s="118">
        <f t="shared" si="2"/>
        <v>334359</v>
      </c>
      <c r="L24" s="118">
        <f t="shared" si="2"/>
        <v>143333</v>
      </c>
      <c r="M24" s="118">
        <f t="shared" si="2"/>
        <v>148843</v>
      </c>
      <c r="N24" s="118">
        <f t="shared" si="2"/>
        <v>146551</v>
      </c>
      <c r="O24" s="118">
        <f t="shared" si="2"/>
        <v>148430</v>
      </c>
      <c r="P24" s="118">
        <f t="shared" si="2"/>
        <v>465607</v>
      </c>
    </row>
    <row r="25" spans="1:16" ht="14.25" customHeight="1">
      <c r="A25" s="541"/>
      <c r="B25" s="539" t="s">
        <v>334</v>
      </c>
      <c r="C25" s="540"/>
      <c r="D25" s="118">
        <f t="shared" si="2"/>
        <v>290481.25</v>
      </c>
      <c r="E25" s="118">
        <f t="shared" si="2"/>
        <v>173174</v>
      </c>
      <c r="F25" s="118">
        <f t="shared" si="2"/>
        <v>171859</v>
      </c>
      <c r="G25" s="118">
        <f t="shared" si="2"/>
        <v>226185</v>
      </c>
      <c r="H25" s="118">
        <f t="shared" si="2"/>
        <v>182876</v>
      </c>
      <c r="I25" s="118">
        <f t="shared" si="2"/>
        <v>187515</v>
      </c>
      <c r="J25" s="118">
        <f t="shared" si="2"/>
        <v>373053</v>
      </c>
      <c r="K25" s="118">
        <f t="shared" si="2"/>
        <v>488214</v>
      </c>
      <c r="L25" s="118">
        <f t="shared" si="2"/>
        <v>212871</v>
      </c>
      <c r="M25" s="118">
        <f t="shared" si="2"/>
        <v>211005</v>
      </c>
      <c r="N25" s="118">
        <f t="shared" si="2"/>
        <v>210715</v>
      </c>
      <c r="O25" s="118">
        <f t="shared" si="2"/>
        <v>207162</v>
      </c>
      <c r="P25" s="118">
        <f t="shared" si="2"/>
        <v>841146</v>
      </c>
    </row>
    <row r="26" spans="1:16" ht="14.25" customHeight="1">
      <c r="A26" s="541"/>
      <c r="B26" s="539" t="s">
        <v>335</v>
      </c>
      <c r="C26" s="540"/>
      <c r="D26" s="118">
        <f t="shared" si="2"/>
        <v>206436.83333333334</v>
      </c>
      <c r="E26" s="118">
        <f t="shared" si="2"/>
        <v>164208</v>
      </c>
      <c r="F26" s="118">
        <f t="shared" si="2"/>
        <v>150212</v>
      </c>
      <c r="G26" s="118">
        <f t="shared" si="2"/>
        <v>163905</v>
      </c>
      <c r="H26" s="118">
        <f t="shared" si="2"/>
        <v>181538</v>
      </c>
      <c r="I26" s="118">
        <f t="shared" si="2"/>
        <v>147308</v>
      </c>
      <c r="J26" s="118">
        <f t="shared" si="2"/>
        <v>268212</v>
      </c>
      <c r="K26" s="118">
        <f t="shared" si="2"/>
        <v>256123</v>
      </c>
      <c r="L26" s="118">
        <f t="shared" si="2"/>
        <v>171011</v>
      </c>
      <c r="M26" s="118">
        <f t="shared" si="2"/>
        <v>149106</v>
      </c>
      <c r="N26" s="118">
        <f t="shared" si="2"/>
        <v>161625</v>
      </c>
      <c r="O26" s="118">
        <f t="shared" si="2"/>
        <v>190036</v>
      </c>
      <c r="P26" s="118">
        <f t="shared" si="2"/>
        <v>473958</v>
      </c>
    </row>
    <row r="27" spans="1:16" ht="14.25" customHeight="1">
      <c r="A27" s="541"/>
      <c r="B27" s="539" t="s">
        <v>440</v>
      </c>
      <c r="C27" s="540"/>
      <c r="D27" s="118">
        <f t="shared" si="2"/>
        <v>250829.75</v>
      </c>
      <c r="E27" s="118">
        <f t="shared" si="2"/>
        <v>180169</v>
      </c>
      <c r="F27" s="118">
        <f t="shared" si="2"/>
        <v>178444</v>
      </c>
      <c r="G27" s="118">
        <f t="shared" si="2"/>
        <v>211374</v>
      </c>
      <c r="H27" s="118">
        <f t="shared" si="2"/>
        <v>170071</v>
      </c>
      <c r="I27" s="118">
        <f t="shared" si="2"/>
        <v>396816</v>
      </c>
      <c r="J27" s="118">
        <f t="shared" si="2"/>
        <v>294236</v>
      </c>
      <c r="K27" s="118">
        <f t="shared" si="2"/>
        <v>177526</v>
      </c>
      <c r="L27" s="118">
        <f t="shared" si="2"/>
        <v>222383</v>
      </c>
      <c r="M27" s="118">
        <f t="shared" si="2"/>
        <v>181774</v>
      </c>
      <c r="N27" s="118">
        <f t="shared" si="2"/>
        <v>182850</v>
      </c>
      <c r="O27" s="118">
        <f t="shared" si="2"/>
        <v>184364</v>
      </c>
      <c r="P27" s="118">
        <f t="shared" si="2"/>
        <v>629958</v>
      </c>
    </row>
    <row r="28" spans="1:16" ht="14.25" customHeight="1">
      <c r="A28" s="541"/>
      <c r="B28" s="539" t="s">
        <v>147</v>
      </c>
      <c r="C28" s="540"/>
      <c r="D28" s="118">
        <f aca="true" t="shared" si="3" ref="D28:P32">D53+D78</f>
        <v>242747.08333333334</v>
      </c>
      <c r="E28" s="118">
        <f t="shared" si="3"/>
        <v>205045</v>
      </c>
      <c r="F28" s="118">
        <f t="shared" si="3"/>
        <v>160672</v>
      </c>
      <c r="G28" s="118">
        <f t="shared" si="3"/>
        <v>203177</v>
      </c>
      <c r="H28" s="118">
        <f t="shared" si="3"/>
        <v>171411</v>
      </c>
      <c r="I28" s="118">
        <f t="shared" si="3"/>
        <v>188897</v>
      </c>
      <c r="J28" s="118">
        <f t="shared" si="3"/>
        <v>394065</v>
      </c>
      <c r="K28" s="118">
        <f t="shared" si="3"/>
        <v>194792</v>
      </c>
      <c r="L28" s="118">
        <f t="shared" si="3"/>
        <v>211419</v>
      </c>
      <c r="M28" s="118">
        <f t="shared" si="3"/>
        <v>180402</v>
      </c>
      <c r="N28" s="118">
        <f t="shared" si="3"/>
        <v>179566</v>
      </c>
      <c r="O28" s="118">
        <f t="shared" si="3"/>
        <v>190347</v>
      </c>
      <c r="P28" s="118">
        <f t="shared" si="3"/>
        <v>633172</v>
      </c>
    </row>
    <row r="29" spans="1:16" ht="14.25">
      <c r="A29" s="541"/>
      <c r="B29" s="290"/>
      <c r="C29" s="119" t="s">
        <v>462</v>
      </c>
      <c r="D29" s="118">
        <f t="shared" si="3"/>
        <v>133846.0833333333</v>
      </c>
      <c r="E29" s="118">
        <f t="shared" si="3"/>
        <v>108122</v>
      </c>
      <c r="F29" s="118">
        <f t="shared" si="3"/>
        <v>107483</v>
      </c>
      <c r="G29" s="118">
        <f t="shared" si="3"/>
        <v>109846</v>
      </c>
      <c r="H29" s="118">
        <f t="shared" si="3"/>
        <v>108713</v>
      </c>
      <c r="I29" s="118">
        <f t="shared" si="3"/>
        <v>114473</v>
      </c>
      <c r="J29" s="118">
        <f t="shared" si="3"/>
        <v>163284</v>
      </c>
      <c r="K29" s="118">
        <f t="shared" si="3"/>
        <v>129465</v>
      </c>
      <c r="L29" s="118">
        <f t="shared" si="3"/>
        <v>172356</v>
      </c>
      <c r="M29" s="118">
        <f t="shared" si="3"/>
        <v>109103</v>
      </c>
      <c r="N29" s="118">
        <f t="shared" si="3"/>
        <v>113051</v>
      </c>
      <c r="O29" s="118">
        <f t="shared" si="3"/>
        <v>115620</v>
      </c>
      <c r="P29" s="118">
        <f t="shared" si="3"/>
        <v>254637</v>
      </c>
    </row>
    <row r="30" spans="1:16" ht="14.25">
      <c r="A30" s="541"/>
      <c r="B30" s="290"/>
      <c r="C30" s="119" t="s">
        <v>245</v>
      </c>
      <c r="D30" s="118">
        <f t="shared" si="3"/>
        <v>273393.0833333334</v>
      </c>
      <c r="E30" s="118">
        <f t="shared" si="3"/>
        <v>215118</v>
      </c>
      <c r="F30" s="118">
        <f t="shared" si="3"/>
        <v>213558</v>
      </c>
      <c r="G30" s="118">
        <f t="shared" si="3"/>
        <v>257146</v>
      </c>
      <c r="H30" s="118">
        <f t="shared" si="3"/>
        <v>207158</v>
      </c>
      <c r="I30" s="118">
        <f t="shared" si="3"/>
        <v>200468</v>
      </c>
      <c r="J30" s="118">
        <f t="shared" si="3"/>
        <v>432052</v>
      </c>
      <c r="K30" s="118">
        <f t="shared" si="3"/>
        <v>228511</v>
      </c>
      <c r="L30" s="118">
        <f t="shared" si="3"/>
        <v>233444</v>
      </c>
      <c r="M30" s="118">
        <f t="shared" si="3"/>
        <v>206837</v>
      </c>
      <c r="N30" s="118">
        <f t="shared" si="3"/>
        <v>209985</v>
      </c>
      <c r="O30" s="118">
        <f t="shared" si="3"/>
        <v>227158</v>
      </c>
      <c r="P30" s="118">
        <f t="shared" si="3"/>
        <v>649282</v>
      </c>
    </row>
    <row r="31" spans="1:16" ht="14.25">
      <c r="A31" s="541"/>
      <c r="B31" s="290"/>
      <c r="C31" s="119" t="s">
        <v>246</v>
      </c>
      <c r="D31" s="118">
        <f t="shared" si="3"/>
        <v>298128.25</v>
      </c>
      <c r="E31" s="118">
        <f t="shared" si="3"/>
        <v>268600</v>
      </c>
      <c r="F31" s="118">
        <f t="shared" si="3"/>
        <v>173050</v>
      </c>
      <c r="G31" s="118">
        <f t="shared" si="3"/>
        <v>237406</v>
      </c>
      <c r="H31" s="118">
        <f t="shared" si="3"/>
        <v>204193</v>
      </c>
      <c r="I31" s="118">
        <f t="shared" si="3"/>
        <v>201723</v>
      </c>
      <c r="J31" s="118">
        <f t="shared" si="3"/>
        <v>564394</v>
      </c>
      <c r="K31" s="118">
        <f t="shared" si="3"/>
        <v>204141</v>
      </c>
      <c r="L31" s="118">
        <f t="shared" si="3"/>
        <v>252577</v>
      </c>
      <c r="M31" s="118">
        <f t="shared" si="3"/>
        <v>215206</v>
      </c>
      <c r="N31" s="118">
        <f t="shared" si="3"/>
        <v>206589</v>
      </c>
      <c r="O31" s="118">
        <f t="shared" si="3"/>
        <v>228933</v>
      </c>
      <c r="P31" s="118">
        <f t="shared" si="3"/>
        <v>820727</v>
      </c>
    </row>
    <row r="32" spans="1:16" ht="14.25">
      <c r="A32" s="541"/>
      <c r="B32" s="290"/>
      <c r="C32" s="119" t="s">
        <v>247</v>
      </c>
      <c r="D32" s="118">
        <f t="shared" si="3"/>
        <v>219949.33333333334</v>
      </c>
      <c r="E32" s="118">
        <f t="shared" si="3"/>
        <v>160096</v>
      </c>
      <c r="F32" s="118">
        <f t="shared" si="3"/>
        <v>148532</v>
      </c>
      <c r="G32" s="118">
        <f t="shared" si="3"/>
        <v>182533</v>
      </c>
      <c r="H32" s="118">
        <f t="shared" si="3"/>
        <v>154014</v>
      </c>
      <c r="I32" s="118">
        <f t="shared" si="3"/>
        <v>198289</v>
      </c>
      <c r="J32" s="118">
        <f t="shared" si="3"/>
        <v>316514</v>
      </c>
      <c r="K32" s="118">
        <f t="shared" si="3"/>
        <v>198246</v>
      </c>
      <c r="L32" s="118">
        <f t="shared" si="3"/>
        <v>184188</v>
      </c>
      <c r="M32" s="118">
        <f t="shared" si="3"/>
        <v>167415</v>
      </c>
      <c r="N32" s="118">
        <f t="shared" si="3"/>
        <v>169939</v>
      </c>
      <c r="O32" s="118">
        <f t="shared" si="3"/>
        <v>171195</v>
      </c>
      <c r="P32" s="118">
        <f t="shared" si="3"/>
        <v>588424</v>
      </c>
    </row>
    <row r="33" spans="1:16" ht="14.25">
      <c r="A33" s="290"/>
      <c r="B33" s="290"/>
      <c r="C33" s="291"/>
      <c r="D33" s="118"/>
      <c r="E33" s="118"/>
      <c r="F33" s="118"/>
      <c r="G33" s="118"/>
      <c r="H33" s="118"/>
      <c r="I33" s="118"/>
      <c r="J33" s="118"/>
      <c r="K33" s="118"/>
      <c r="L33" s="118"/>
      <c r="M33" s="118"/>
      <c r="N33" s="118"/>
      <c r="O33" s="118"/>
      <c r="P33" s="118"/>
    </row>
    <row r="34" spans="1:16" ht="14.25" customHeight="1">
      <c r="A34" s="541" t="s">
        <v>248</v>
      </c>
      <c r="B34" s="539" t="s">
        <v>238</v>
      </c>
      <c r="C34" s="540"/>
      <c r="D34" s="118">
        <f>AVERAGE(E34:P34)</f>
        <v>141218.08333333334</v>
      </c>
      <c r="E34" s="118">
        <v>133087</v>
      </c>
      <c r="F34" s="118">
        <v>132992</v>
      </c>
      <c r="G34" s="118">
        <v>133921</v>
      </c>
      <c r="H34" s="118">
        <v>136707</v>
      </c>
      <c r="I34" s="118">
        <v>138285</v>
      </c>
      <c r="J34" s="118">
        <v>142249</v>
      </c>
      <c r="K34" s="118">
        <v>143529</v>
      </c>
      <c r="L34" s="118">
        <v>144502</v>
      </c>
      <c r="M34" s="118">
        <v>145404</v>
      </c>
      <c r="N34" s="118">
        <v>147110</v>
      </c>
      <c r="O34" s="118">
        <v>148307</v>
      </c>
      <c r="P34" s="118">
        <v>148524</v>
      </c>
    </row>
    <row r="35" spans="1:16" s="289" customFormat="1" ht="14.25" customHeight="1">
      <c r="A35" s="541"/>
      <c r="B35" s="542" t="s">
        <v>239</v>
      </c>
      <c r="C35" s="543"/>
      <c r="D35" s="269">
        <f>AVERAGE(E35:P35)</f>
        <v>157850.83333333334</v>
      </c>
      <c r="E35" s="269">
        <v>150116</v>
      </c>
      <c r="F35" s="269">
        <v>150032</v>
      </c>
      <c r="G35" s="269">
        <v>150158</v>
      </c>
      <c r="H35" s="269">
        <v>153807</v>
      </c>
      <c r="I35" s="269">
        <v>154308</v>
      </c>
      <c r="J35" s="269">
        <v>158343</v>
      </c>
      <c r="K35" s="269">
        <v>160265</v>
      </c>
      <c r="L35" s="269">
        <v>160972</v>
      </c>
      <c r="M35" s="269">
        <v>161790</v>
      </c>
      <c r="N35" s="269">
        <v>164072</v>
      </c>
      <c r="O35" s="269">
        <v>164305</v>
      </c>
      <c r="P35" s="269">
        <v>166042</v>
      </c>
    </row>
    <row r="36" spans="1:16" ht="14.25">
      <c r="A36" s="541"/>
      <c r="B36" s="290"/>
      <c r="C36" s="291"/>
      <c r="D36" s="118"/>
      <c r="E36" s="118"/>
      <c r="F36" s="118"/>
      <c r="G36" s="118"/>
      <c r="H36" s="118"/>
      <c r="I36" s="118"/>
      <c r="J36" s="118"/>
      <c r="K36" s="118"/>
      <c r="L36" s="118"/>
      <c r="M36" s="118"/>
      <c r="N36" s="118"/>
      <c r="O36" s="118"/>
      <c r="P36" s="118"/>
    </row>
    <row r="37" spans="1:16" ht="14.25" customHeight="1">
      <c r="A37" s="541"/>
      <c r="B37" s="539" t="s">
        <v>240</v>
      </c>
      <c r="C37" s="540"/>
      <c r="D37" s="118">
        <f>AVERAGE(E37:P37)</f>
        <v>153894.33333333334</v>
      </c>
      <c r="E37" s="118">
        <v>146070</v>
      </c>
      <c r="F37" s="118">
        <v>147325</v>
      </c>
      <c r="G37" s="118">
        <v>147697</v>
      </c>
      <c r="H37" s="118">
        <v>149119</v>
      </c>
      <c r="I37" s="118">
        <v>149114</v>
      </c>
      <c r="J37" s="118">
        <v>153803</v>
      </c>
      <c r="K37" s="118">
        <v>156690</v>
      </c>
      <c r="L37" s="118">
        <v>157546</v>
      </c>
      <c r="M37" s="118">
        <v>158500</v>
      </c>
      <c r="N37" s="118">
        <v>159926</v>
      </c>
      <c r="O37" s="118">
        <v>159846</v>
      </c>
      <c r="P37" s="118">
        <v>161096</v>
      </c>
    </row>
    <row r="38" spans="1:16" ht="14.25" customHeight="1">
      <c r="A38" s="541"/>
      <c r="B38" s="539" t="s">
        <v>143</v>
      </c>
      <c r="C38" s="540"/>
      <c r="D38" s="118">
        <f>AVERAGE(E38:P38)</f>
        <v>155253.16666666666</v>
      </c>
      <c r="E38" s="118">
        <v>130318</v>
      </c>
      <c r="F38" s="118">
        <v>145374</v>
      </c>
      <c r="G38" s="118">
        <v>148379</v>
      </c>
      <c r="H38" s="118">
        <v>152823</v>
      </c>
      <c r="I38" s="118">
        <v>155399</v>
      </c>
      <c r="J38" s="118">
        <v>165983</v>
      </c>
      <c r="K38" s="118">
        <v>162762</v>
      </c>
      <c r="L38" s="118">
        <v>158328</v>
      </c>
      <c r="M38" s="118">
        <v>159308</v>
      </c>
      <c r="N38" s="118">
        <v>163900</v>
      </c>
      <c r="O38" s="118">
        <v>163596</v>
      </c>
      <c r="P38" s="118">
        <v>156868</v>
      </c>
    </row>
    <row r="39" spans="1:16" ht="14.25" customHeight="1">
      <c r="A39" s="541"/>
      <c r="B39" s="539" t="s">
        <v>92</v>
      </c>
      <c r="C39" s="540"/>
      <c r="D39" s="118">
        <f>AVERAGE(E39:P39)</f>
        <v>153535.16666666666</v>
      </c>
      <c r="E39" s="118">
        <v>141256</v>
      </c>
      <c r="F39" s="118">
        <v>144391</v>
      </c>
      <c r="G39" s="118">
        <v>144753</v>
      </c>
      <c r="H39" s="118">
        <v>148095</v>
      </c>
      <c r="I39" s="118">
        <v>148103</v>
      </c>
      <c r="J39" s="118">
        <v>153803</v>
      </c>
      <c r="K39" s="118">
        <v>159275</v>
      </c>
      <c r="L39" s="118">
        <v>159381</v>
      </c>
      <c r="M39" s="118">
        <v>160102</v>
      </c>
      <c r="N39" s="118">
        <v>161481</v>
      </c>
      <c r="O39" s="118">
        <v>161103</v>
      </c>
      <c r="P39" s="118">
        <v>160679</v>
      </c>
    </row>
    <row r="40" spans="1:16" ht="14.25">
      <c r="A40" s="541"/>
      <c r="B40" s="290"/>
      <c r="C40" s="119" t="s">
        <v>241</v>
      </c>
      <c r="D40" s="118">
        <f aca="true" t="shared" si="4" ref="D40:D52">AVERAGE(E40:P40)</f>
        <v>154382.16666666666</v>
      </c>
      <c r="E40" s="118">
        <v>153382</v>
      </c>
      <c r="F40" s="118">
        <v>150820</v>
      </c>
      <c r="G40" s="118">
        <v>156521</v>
      </c>
      <c r="H40" s="118">
        <v>153757</v>
      </c>
      <c r="I40" s="118">
        <v>151703</v>
      </c>
      <c r="J40" s="118">
        <v>155125</v>
      </c>
      <c r="K40" s="118">
        <v>152690</v>
      </c>
      <c r="L40" s="118">
        <v>155843</v>
      </c>
      <c r="M40" s="118">
        <v>155554</v>
      </c>
      <c r="N40" s="118">
        <v>156032</v>
      </c>
      <c r="O40" s="118">
        <v>154338</v>
      </c>
      <c r="P40" s="118">
        <v>156821</v>
      </c>
    </row>
    <row r="41" spans="1:16" ht="14.25">
      <c r="A41" s="541"/>
      <c r="B41" s="290"/>
      <c r="C41" s="119" t="s">
        <v>242</v>
      </c>
      <c r="D41" s="118">
        <f t="shared" si="4"/>
        <v>159043.66666666666</v>
      </c>
      <c r="E41" s="118">
        <v>139365</v>
      </c>
      <c r="F41" s="118">
        <v>144014</v>
      </c>
      <c r="G41" s="118">
        <v>141546</v>
      </c>
      <c r="H41" s="118">
        <v>157461</v>
      </c>
      <c r="I41" s="118">
        <v>147098</v>
      </c>
      <c r="J41" s="118">
        <v>149428</v>
      </c>
      <c r="K41" s="118">
        <v>172103</v>
      </c>
      <c r="L41" s="118">
        <v>171446</v>
      </c>
      <c r="M41" s="118">
        <v>168341</v>
      </c>
      <c r="N41" s="118">
        <v>172827</v>
      </c>
      <c r="O41" s="118">
        <v>173225</v>
      </c>
      <c r="P41" s="118">
        <v>171670</v>
      </c>
    </row>
    <row r="42" spans="1:16" ht="14.25">
      <c r="A42" s="541"/>
      <c r="B42" s="290"/>
      <c r="C42" s="119" t="s">
        <v>443</v>
      </c>
      <c r="D42" s="118">
        <f t="shared" si="4"/>
        <v>142980.08333333334</v>
      </c>
      <c r="E42" s="118">
        <v>130492</v>
      </c>
      <c r="F42" s="118">
        <v>138203</v>
      </c>
      <c r="G42" s="118">
        <v>135412</v>
      </c>
      <c r="H42" s="118">
        <v>141524</v>
      </c>
      <c r="I42" s="118">
        <v>146104</v>
      </c>
      <c r="J42" s="118">
        <v>146134</v>
      </c>
      <c r="K42" s="118">
        <v>145595</v>
      </c>
      <c r="L42" s="118">
        <v>144045</v>
      </c>
      <c r="M42" s="118">
        <v>145100</v>
      </c>
      <c r="N42" s="118">
        <v>148183</v>
      </c>
      <c r="O42" s="118">
        <v>146995</v>
      </c>
      <c r="P42" s="118">
        <v>147974</v>
      </c>
    </row>
    <row r="43" spans="1:16" ht="14.25">
      <c r="A43" s="541"/>
      <c r="B43" s="290"/>
      <c r="C43" s="119" t="s">
        <v>441</v>
      </c>
      <c r="D43" s="118">
        <f t="shared" si="4"/>
        <v>183665.33333333334</v>
      </c>
      <c r="E43" s="118">
        <v>174419</v>
      </c>
      <c r="F43" s="118">
        <v>173429</v>
      </c>
      <c r="G43" s="118">
        <v>177672</v>
      </c>
      <c r="H43" s="118">
        <v>172642</v>
      </c>
      <c r="I43" s="118">
        <v>182448</v>
      </c>
      <c r="J43" s="118">
        <v>193155</v>
      </c>
      <c r="K43" s="118">
        <v>187340</v>
      </c>
      <c r="L43" s="118">
        <v>186561</v>
      </c>
      <c r="M43" s="118">
        <v>187958</v>
      </c>
      <c r="N43" s="118">
        <v>186828</v>
      </c>
      <c r="O43" s="118">
        <v>188267</v>
      </c>
      <c r="P43" s="118">
        <v>193265</v>
      </c>
    </row>
    <row r="44" spans="1:16" ht="14.25">
      <c r="A44" s="541"/>
      <c r="B44" s="290"/>
      <c r="C44" s="119" t="s">
        <v>442</v>
      </c>
      <c r="D44" s="118">
        <f t="shared" si="4"/>
        <v>142753.91666666666</v>
      </c>
      <c r="E44" s="118">
        <v>132202</v>
      </c>
      <c r="F44" s="118">
        <v>134203</v>
      </c>
      <c r="G44" s="118">
        <v>137712</v>
      </c>
      <c r="H44" s="118">
        <v>132433</v>
      </c>
      <c r="I44" s="118">
        <v>138646</v>
      </c>
      <c r="J44" s="118">
        <v>143159</v>
      </c>
      <c r="K44" s="118">
        <v>144633</v>
      </c>
      <c r="L44" s="118">
        <v>143621</v>
      </c>
      <c r="M44" s="118">
        <v>149255</v>
      </c>
      <c r="N44" s="118">
        <v>151008</v>
      </c>
      <c r="O44" s="118">
        <v>154201</v>
      </c>
      <c r="P44" s="118">
        <v>151974</v>
      </c>
    </row>
    <row r="45" spans="1:16" ht="14.25">
      <c r="A45" s="541"/>
      <c r="B45" s="290"/>
      <c r="C45" s="119" t="s">
        <v>218</v>
      </c>
      <c r="D45" s="118">
        <f t="shared" si="4"/>
        <v>140799.16666666666</v>
      </c>
      <c r="E45" s="118">
        <v>137367</v>
      </c>
      <c r="F45" s="118">
        <v>140373</v>
      </c>
      <c r="G45" s="118">
        <v>133767</v>
      </c>
      <c r="H45" s="118">
        <v>129631</v>
      </c>
      <c r="I45" s="118">
        <v>135328</v>
      </c>
      <c r="J45" s="118">
        <v>145925</v>
      </c>
      <c r="K45" s="118">
        <v>148217</v>
      </c>
      <c r="L45" s="118">
        <v>143304</v>
      </c>
      <c r="M45" s="118">
        <v>142016</v>
      </c>
      <c r="N45" s="118">
        <v>146197</v>
      </c>
      <c r="O45" s="118">
        <v>147223</v>
      </c>
      <c r="P45" s="118">
        <v>140242</v>
      </c>
    </row>
    <row r="46" spans="1:16" ht="14.25">
      <c r="A46" s="541"/>
      <c r="B46" s="290"/>
      <c r="C46" s="119" t="s">
        <v>243</v>
      </c>
      <c r="D46" s="118">
        <f t="shared" si="4"/>
        <v>155366.25</v>
      </c>
      <c r="E46" s="118">
        <v>147135</v>
      </c>
      <c r="F46" s="118">
        <v>148671</v>
      </c>
      <c r="G46" s="118">
        <v>149270</v>
      </c>
      <c r="H46" s="118">
        <v>146108</v>
      </c>
      <c r="I46" s="118">
        <v>150157</v>
      </c>
      <c r="J46" s="118">
        <v>159246</v>
      </c>
      <c r="K46" s="118">
        <v>158304</v>
      </c>
      <c r="L46" s="118">
        <v>160693</v>
      </c>
      <c r="M46" s="118">
        <v>162725</v>
      </c>
      <c r="N46" s="118">
        <v>161902</v>
      </c>
      <c r="O46" s="118">
        <v>159815</v>
      </c>
      <c r="P46" s="118">
        <v>160369</v>
      </c>
    </row>
    <row r="47" spans="1:16" ht="14.25">
      <c r="A47" s="541"/>
      <c r="B47" s="290"/>
      <c r="C47" s="119" t="s">
        <v>244</v>
      </c>
      <c r="D47" s="118">
        <f t="shared" si="4"/>
        <v>129024.66666666667</v>
      </c>
      <c r="E47" s="118">
        <v>124384</v>
      </c>
      <c r="F47" s="118">
        <v>131405</v>
      </c>
      <c r="G47" s="118">
        <v>133195</v>
      </c>
      <c r="H47" s="118">
        <v>127319</v>
      </c>
      <c r="I47" s="118">
        <v>131139</v>
      </c>
      <c r="J47" s="118">
        <v>128123</v>
      </c>
      <c r="K47" s="118">
        <v>129009</v>
      </c>
      <c r="L47" s="118">
        <v>126099</v>
      </c>
      <c r="M47" s="118">
        <v>132128</v>
      </c>
      <c r="N47" s="118">
        <v>128880</v>
      </c>
      <c r="O47" s="118">
        <v>128808</v>
      </c>
      <c r="P47" s="118">
        <v>127807</v>
      </c>
    </row>
    <row r="48" spans="1:16" ht="14.25">
      <c r="A48" s="541"/>
      <c r="B48" s="290"/>
      <c r="C48" s="119" t="s">
        <v>102</v>
      </c>
      <c r="D48" s="118">
        <f t="shared" si="4"/>
        <v>143647.25</v>
      </c>
      <c r="E48" s="118">
        <v>123229</v>
      </c>
      <c r="F48" s="118">
        <v>129967</v>
      </c>
      <c r="G48" s="118">
        <v>132644</v>
      </c>
      <c r="H48" s="118">
        <v>143345</v>
      </c>
      <c r="I48" s="118">
        <v>145780</v>
      </c>
      <c r="J48" s="118">
        <v>150653</v>
      </c>
      <c r="K48" s="118">
        <v>148670</v>
      </c>
      <c r="L48" s="118">
        <v>145638</v>
      </c>
      <c r="M48" s="118">
        <v>148324</v>
      </c>
      <c r="N48" s="118">
        <v>150830</v>
      </c>
      <c r="O48" s="118">
        <v>152770</v>
      </c>
      <c r="P48" s="118">
        <v>151917</v>
      </c>
    </row>
    <row r="49" spans="1:16" ht="14.25" customHeight="1">
      <c r="A49" s="541"/>
      <c r="B49" s="539" t="s">
        <v>164</v>
      </c>
      <c r="C49" s="540"/>
      <c r="D49" s="118">
        <f t="shared" si="4"/>
        <v>143014.33333333334</v>
      </c>
      <c r="E49" s="118">
        <v>144552</v>
      </c>
      <c r="F49" s="118">
        <v>142446</v>
      </c>
      <c r="G49" s="118">
        <v>144801</v>
      </c>
      <c r="H49" s="118">
        <v>137908</v>
      </c>
      <c r="I49" s="118">
        <v>136061</v>
      </c>
      <c r="J49" s="118">
        <v>140071</v>
      </c>
      <c r="K49" s="118">
        <v>140555</v>
      </c>
      <c r="L49" s="118">
        <v>142873</v>
      </c>
      <c r="M49" s="118">
        <v>148286</v>
      </c>
      <c r="N49" s="118">
        <v>145166</v>
      </c>
      <c r="O49" s="118">
        <v>146422</v>
      </c>
      <c r="P49" s="118">
        <v>147031</v>
      </c>
    </row>
    <row r="50" spans="1:16" ht="14.25" customHeight="1">
      <c r="A50" s="541"/>
      <c r="B50" s="539" t="s">
        <v>334</v>
      </c>
      <c r="C50" s="540"/>
      <c r="D50" s="118">
        <f t="shared" si="4"/>
        <v>194222.91666666666</v>
      </c>
      <c r="E50" s="118">
        <v>172148</v>
      </c>
      <c r="F50" s="118">
        <v>171859</v>
      </c>
      <c r="G50" s="118">
        <v>172341</v>
      </c>
      <c r="H50" s="118">
        <v>181213</v>
      </c>
      <c r="I50" s="118">
        <v>186099</v>
      </c>
      <c r="J50" s="118">
        <v>194248</v>
      </c>
      <c r="K50" s="118">
        <v>204674</v>
      </c>
      <c r="L50" s="118">
        <v>205246</v>
      </c>
      <c r="M50" s="118">
        <v>209327</v>
      </c>
      <c r="N50" s="118">
        <v>210639</v>
      </c>
      <c r="O50" s="118">
        <v>207162</v>
      </c>
      <c r="P50" s="118">
        <v>215719</v>
      </c>
    </row>
    <row r="51" spans="1:16" ht="14.25" customHeight="1">
      <c r="A51" s="541"/>
      <c r="B51" s="539" t="s">
        <v>335</v>
      </c>
      <c r="C51" s="540"/>
      <c r="D51" s="118">
        <f t="shared" si="4"/>
        <v>150644.25</v>
      </c>
      <c r="E51" s="118">
        <v>156346</v>
      </c>
      <c r="F51" s="118">
        <v>150212</v>
      </c>
      <c r="G51" s="118">
        <v>148402</v>
      </c>
      <c r="H51" s="118">
        <v>149033</v>
      </c>
      <c r="I51" s="118">
        <v>146103</v>
      </c>
      <c r="J51" s="118">
        <v>147399</v>
      </c>
      <c r="K51" s="118">
        <v>147226</v>
      </c>
      <c r="L51" s="118">
        <v>150735</v>
      </c>
      <c r="M51" s="118">
        <v>148737</v>
      </c>
      <c r="N51" s="118">
        <v>152055</v>
      </c>
      <c r="O51" s="118">
        <v>152283</v>
      </c>
      <c r="P51" s="118">
        <v>159200</v>
      </c>
    </row>
    <row r="52" spans="1:16" ht="14.25" customHeight="1">
      <c r="A52" s="541"/>
      <c r="B52" s="539" t="s">
        <v>440</v>
      </c>
      <c r="C52" s="540"/>
      <c r="D52" s="118">
        <f t="shared" si="4"/>
        <v>181818.75</v>
      </c>
      <c r="E52" s="118">
        <v>180169</v>
      </c>
      <c r="F52" s="118">
        <v>178444</v>
      </c>
      <c r="G52" s="118">
        <v>178544</v>
      </c>
      <c r="H52" s="118">
        <v>170071</v>
      </c>
      <c r="I52" s="118">
        <v>195271</v>
      </c>
      <c r="J52" s="118">
        <v>178542</v>
      </c>
      <c r="K52" s="118">
        <v>177526</v>
      </c>
      <c r="L52" s="118">
        <v>183704</v>
      </c>
      <c r="M52" s="118">
        <v>181774</v>
      </c>
      <c r="N52" s="118">
        <v>182850</v>
      </c>
      <c r="O52" s="118">
        <v>184364</v>
      </c>
      <c r="P52" s="118">
        <v>190566</v>
      </c>
    </row>
    <row r="53" spans="1:16" ht="14.25" customHeight="1">
      <c r="A53" s="541"/>
      <c r="B53" s="539" t="s">
        <v>147</v>
      </c>
      <c r="C53" s="540"/>
      <c r="D53" s="118">
        <f>AVERAGE(E53:P53)</f>
        <v>172865.33333333334</v>
      </c>
      <c r="E53" s="118">
        <v>166127</v>
      </c>
      <c r="F53" s="118">
        <v>160672</v>
      </c>
      <c r="G53" s="118">
        <v>160255</v>
      </c>
      <c r="H53" s="118">
        <v>171411</v>
      </c>
      <c r="I53" s="118">
        <v>173779</v>
      </c>
      <c r="J53" s="118">
        <v>175360</v>
      </c>
      <c r="K53" s="118">
        <v>173600</v>
      </c>
      <c r="L53" s="118">
        <v>173694</v>
      </c>
      <c r="M53" s="118">
        <v>173968</v>
      </c>
      <c r="N53" s="118">
        <v>179566</v>
      </c>
      <c r="O53" s="118">
        <v>180936</v>
      </c>
      <c r="P53" s="118">
        <v>185016</v>
      </c>
    </row>
    <row r="54" spans="1:16" ht="14.25">
      <c r="A54" s="541"/>
      <c r="B54" s="290"/>
      <c r="C54" s="119" t="s">
        <v>462</v>
      </c>
      <c r="D54" s="118">
        <f>AVERAGE(E54:P54)</f>
        <v>111231.08333333333</v>
      </c>
      <c r="E54" s="118">
        <v>108122</v>
      </c>
      <c r="F54" s="118">
        <v>107483</v>
      </c>
      <c r="G54" s="118">
        <v>109846</v>
      </c>
      <c r="H54" s="118">
        <v>108713</v>
      </c>
      <c r="I54" s="118">
        <v>113715</v>
      </c>
      <c r="J54" s="118">
        <v>114650</v>
      </c>
      <c r="K54" s="118">
        <v>111054</v>
      </c>
      <c r="L54" s="118">
        <v>109853</v>
      </c>
      <c r="M54" s="118">
        <v>109103</v>
      </c>
      <c r="N54" s="118">
        <v>113051</v>
      </c>
      <c r="O54" s="118">
        <v>115620</v>
      </c>
      <c r="P54" s="118">
        <v>113563</v>
      </c>
    </row>
    <row r="55" spans="1:16" ht="14.25">
      <c r="A55" s="541"/>
      <c r="B55" s="290"/>
      <c r="C55" s="119" t="s">
        <v>245</v>
      </c>
      <c r="D55" s="118">
        <f>AVERAGE(E55:P55)</f>
        <v>207014.83333333334</v>
      </c>
      <c r="E55" s="118">
        <v>215118</v>
      </c>
      <c r="F55" s="118">
        <v>213558</v>
      </c>
      <c r="G55" s="118">
        <v>213897</v>
      </c>
      <c r="H55" s="118">
        <v>207158</v>
      </c>
      <c r="I55" s="118">
        <v>200468</v>
      </c>
      <c r="J55" s="118">
        <v>199694</v>
      </c>
      <c r="K55" s="118">
        <v>200272</v>
      </c>
      <c r="L55" s="118">
        <v>199174</v>
      </c>
      <c r="M55" s="118">
        <v>206837</v>
      </c>
      <c r="N55" s="118">
        <v>209985</v>
      </c>
      <c r="O55" s="118">
        <v>210256</v>
      </c>
      <c r="P55" s="118">
        <v>207761</v>
      </c>
    </row>
    <row r="56" spans="1:16" ht="14.25">
      <c r="A56" s="541"/>
      <c r="B56" s="290"/>
      <c r="C56" s="119" t="s">
        <v>246</v>
      </c>
      <c r="D56" s="118">
        <f>AVERAGE(E56:P56)</f>
        <v>198661</v>
      </c>
      <c r="E56" s="118">
        <v>185697</v>
      </c>
      <c r="F56" s="118">
        <v>173050</v>
      </c>
      <c r="G56" s="118">
        <v>173741</v>
      </c>
      <c r="H56" s="118">
        <v>204193</v>
      </c>
      <c r="I56" s="118">
        <v>201723</v>
      </c>
      <c r="J56" s="118">
        <v>203436</v>
      </c>
      <c r="K56" s="118">
        <v>204141</v>
      </c>
      <c r="L56" s="118">
        <v>204276</v>
      </c>
      <c r="M56" s="118">
        <v>202713</v>
      </c>
      <c r="N56" s="118">
        <v>206589</v>
      </c>
      <c r="O56" s="118">
        <v>207347</v>
      </c>
      <c r="P56" s="118">
        <v>217026</v>
      </c>
    </row>
    <row r="57" spans="1:16" ht="14.25">
      <c r="A57" s="541"/>
      <c r="B57" s="290"/>
      <c r="C57" s="119" t="s">
        <v>247</v>
      </c>
      <c r="D57" s="118">
        <f>AVERAGE(E57:P57)</f>
        <v>160309.33333333334</v>
      </c>
      <c r="E57" s="118">
        <v>148456</v>
      </c>
      <c r="F57" s="118">
        <v>148532</v>
      </c>
      <c r="G57" s="118">
        <v>146947</v>
      </c>
      <c r="H57" s="118">
        <v>154014</v>
      </c>
      <c r="I57" s="118">
        <v>161959</v>
      </c>
      <c r="J57" s="118">
        <v>164404</v>
      </c>
      <c r="K57" s="118">
        <v>161019</v>
      </c>
      <c r="L57" s="118">
        <v>161893</v>
      </c>
      <c r="M57" s="118">
        <v>162013</v>
      </c>
      <c r="N57" s="118">
        <v>169938</v>
      </c>
      <c r="O57" s="118">
        <v>171186</v>
      </c>
      <c r="P57" s="118">
        <v>173351</v>
      </c>
    </row>
    <row r="58" spans="1:16" ht="14.25">
      <c r="A58" s="290"/>
      <c r="B58" s="290"/>
      <c r="C58" s="291"/>
      <c r="D58" s="118"/>
      <c r="E58" s="118"/>
      <c r="F58" s="118"/>
      <c r="G58" s="118"/>
      <c r="H58" s="118"/>
      <c r="I58" s="118"/>
      <c r="J58" s="118"/>
      <c r="K58" s="118"/>
      <c r="L58" s="118"/>
      <c r="M58" s="118"/>
      <c r="N58" s="118"/>
      <c r="O58" s="118"/>
      <c r="P58" s="118"/>
    </row>
    <row r="59" spans="1:16" ht="14.25" customHeight="1">
      <c r="A59" s="541" t="s">
        <v>249</v>
      </c>
      <c r="B59" s="539" t="s">
        <v>238</v>
      </c>
      <c r="C59" s="540"/>
      <c r="D59" s="118">
        <f>AVERAGE(E59:P59)</f>
        <v>45415.5</v>
      </c>
      <c r="E59" s="118">
        <v>8288</v>
      </c>
      <c r="F59" s="118">
        <v>83</v>
      </c>
      <c r="G59" s="118">
        <v>19942</v>
      </c>
      <c r="H59" s="118">
        <v>3887</v>
      </c>
      <c r="I59" s="118">
        <v>1910</v>
      </c>
      <c r="J59" s="118">
        <v>92821</v>
      </c>
      <c r="K59" s="118">
        <v>124292</v>
      </c>
      <c r="L59" s="118">
        <v>21272</v>
      </c>
      <c r="M59" s="118">
        <v>2142</v>
      </c>
      <c r="N59" s="118">
        <v>2710</v>
      </c>
      <c r="O59" s="118">
        <v>9716</v>
      </c>
      <c r="P59" s="118">
        <v>257923</v>
      </c>
    </row>
    <row r="60" spans="1:16" s="289" customFormat="1" ht="14.25" customHeight="1">
      <c r="A60" s="541"/>
      <c r="B60" s="542" t="s">
        <v>239</v>
      </c>
      <c r="C60" s="543"/>
      <c r="D60" s="269">
        <f>AVERAGE(E60:P60)</f>
        <v>54535.666666666664</v>
      </c>
      <c r="E60" s="269">
        <v>14585</v>
      </c>
      <c r="F60" s="269">
        <v>1091</v>
      </c>
      <c r="G60" s="269">
        <v>16902</v>
      </c>
      <c r="H60" s="269">
        <v>9272</v>
      </c>
      <c r="I60" s="269">
        <v>7421</v>
      </c>
      <c r="J60" s="269">
        <v>113707</v>
      </c>
      <c r="K60" s="269">
        <v>112840</v>
      </c>
      <c r="L60" s="269">
        <v>17962</v>
      </c>
      <c r="M60" s="269">
        <v>1879</v>
      </c>
      <c r="N60" s="269">
        <v>1862</v>
      </c>
      <c r="O60" s="269">
        <v>8916</v>
      </c>
      <c r="P60" s="269">
        <v>347991</v>
      </c>
    </row>
    <row r="61" spans="1:16" ht="14.25">
      <c r="A61" s="541"/>
      <c r="B61" s="290"/>
      <c r="C61" s="291"/>
      <c r="D61" s="118"/>
      <c r="E61" s="118"/>
      <c r="F61" s="118"/>
      <c r="G61" s="118"/>
      <c r="H61" s="118"/>
      <c r="I61" s="118"/>
      <c r="J61" s="118"/>
      <c r="K61" s="118"/>
      <c r="L61" s="118"/>
      <c r="M61" s="118"/>
      <c r="N61" s="118"/>
      <c r="O61" s="118"/>
      <c r="P61" s="118"/>
    </row>
    <row r="62" spans="1:16" ht="14.25" customHeight="1">
      <c r="A62" s="541"/>
      <c r="B62" s="539" t="s">
        <v>240</v>
      </c>
      <c r="C62" s="540"/>
      <c r="D62" s="118">
        <f>AVERAGE(E62:P62)</f>
        <v>50574.666666666664</v>
      </c>
      <c r="E62" s="118">
        <v>8435</v>
      </c>
      <c r="F62" s="118">
        <v>1368</v>
      </c>
      <c r="G62" s="118">
        <v>10561</v>
      </c>
      <c r="H62" s="118">
        <v>11741</v>
      </c>
      <c r="I62" s="118">
        <v>5368</v>
      </c>
      <c r="J62" s="118">
        <v>85697</v>
      </c>
      <c r="K62" s="118">
        <v>137416</v>
      </c>
      <c r="L62" s="118">
        <v>12641</v>
      </c>
      <c r="M62" s="118">
        <v>649</v>
      </c>
      <c r="N62" s="118">
        <v>2360</v>
      </c>
      <c r="O62" s="118">
        <v>8784</v>
      </c>
      <c r="P62" s="118">
        <v>321876</v>
      </c>
    </row>
    <row r="63" spans="1:16" ht="14.25" customHeight="1">
      <c r="A63" s="541"/>
      <c r="B63" s="539" t="s">
        <v>143</v>
      </c>
      <c r="C63" s="540"/>
      <c r="D63" s="118">
        <v>42517</v>
      </c>
      <c r="E63" s="118">
        <v>0</v>
      </c>
      <c r="F63" s="118">
        <v>7815</v>
      </c>
      <c r="G63" s="118">
        <v>14608</v>
      </c>
      <c r="H63" s="118">
        <v>51306</v>
      </c>
      <c r="I63" s="118">
        <v>0</v>
      </c>
      <c r="J63" s="118">
        <v>76728</v>
      </c>
      <c r="K63" s="118">
        <v>85480</v>
      </c>
      <c r="L63" s="118">
        <v>12668</v>
      </c>
      <c r="M63" s="118">
        <v>0</v>
      </c>
      <c r="N63" s="118">
        <v>0</v>
      </c>
      <c r="O63" s="118">
        <v>0</v>
      </c>
      <c r="P63" s="118">
        <v>261591</v>
      </c>
    </row>
    <row r="64" spans="1:16" ht="14.25" customHeight="1">
      <c r="A64" s="541"/>
      <c r="B64" s="539" t="s">
        <v>92</v>
      </c>
      <c r="C64" s="540"/>
      <c r="D64" s="118">
        <f>AVERAGE(E64:P64)</f>
        <v>45582.75</v>
      </c>
      <c r="E64" s="118">
        <v>13117</v>
      </c>
      <c r="F64" s="118">
        <v>1021</v>
      </c>
      <c r="G64" s="118">
        <v>3114</v>
      </c>
      <c r="H64" s="118">
        <v>765</v>
      </c>
      <c r="I64" s="118">
        <v>2697</v>
      </c>
      <c r="J64" s="118">
        <v>75211</v>
      </c>
      <c r="K64" s="118">
        <v>132711</v>
      </c>
      <c r="L64" s="118">
        <v>12521</v>
      </c>
      <c r="M64" s="118">
        <v>851</v>
      </c>
      <c r="N64" s="118">
        <v>275</v>
      </c>
      <c r="O64" s="118">
        <v>949</v>
      </c>
      <c r="P64" s="118">
        <v>303761</v>
      </c>
    </row>
    <row r="65" spans="1:16" ht="14.25">
      <c r="A65" s="541"/>
      <c r="B65" s="290"/>
      <c r="C65" s="119" t="s">
        <v>241</v>
      </c>
      <c r="D65" s="118">
        <v>57866</v>
      </c>
      <c r="E65" s="118">
        <v>82</v>
      </c>
      <c r="F65" s="118">
        <v>827</v>
      </c>
      <c r="G65" s="118">
        <v>24172</v>
      </c>
      <c r="H65" s="118">
        <v>7222</v>
      </c>
      <c r="I65" s="118">
        <v>13587</v>
      </c>
      <c r="J65" s="118">
        <v>191262</v>
      </c>
      <c r="K65" s="118">
        <v>86705</v>
      </c>
      <c r="L65" s="118">
        <v>107</v>
      </c>
      <c r="M65" s="118">
        <v>11834</v>
      </c>
      <c r="N65" s="118">
        <v>5534</v>
      </c>
      <c r="O65" s="118">
        <v>0</v>
      </c>
      <c r="P65" s="118">
        <v>353053</v>
      </c>
    </row>
    <row r="66" spans="1:16" ht="14.25">
      <c r="A66" s="541"/>
      <c r="B66" s="290"/>
      <c r="C66" s="119" t="s">
        <v>242</v>
      </c>
      <c r="D66" s="118">
        <f aca="true" t="shared" si="5" ref="D66:D76">AVERAGE(E66:P66)</f>
        <v>34888.166666666664</v>
      </c>
      <c r="E66" s="118">
        <v>19166</v>
      </c>
      <c r="F66" s="118">
        <v>4081</v>
      </c>
      <c r="G66" s="118">
        <v>0</v>
      </c>
      <c r="H66" s="118">
        <v>71</v>
      </c>
      <c r="I66" s="118">
        <v>0</v>
      </c>
      <c r="J66" s="118">
        <v>563</v>
      </c>
      <c r="K66" s="118">
        <v>101553</v>
      </c>
      <c r="L66" s="118">
        <v>0</v>
      </c>
      <c r="M66" s="118">
        <v>0</v>
      </c>
      <c r="N66" s="118">
        <v>0</v>
      </c>
      <c r="O66" s="118">
        <v>0</v>
      </c>
      <c r="P66" s="118">
        <v>293224</v>
      </c>
    </row>
    <row r="67" spans="1:16" ht="14.25">
      <c r="A67" s="541"/>
      <c r="B67" s="290"/>
      <c r="C67" s="119" t="s">
        <v>443</v>
      </c>
      <c r="D67" s="118">
        <f t="shared" si="5"/>
        <v>33899.333333333336</v>
      </c>
      <c r="E67" s="118">
        <v>0</v>
      </c>
      <c r="F67" s="118">
        <v>0</v>
      </c>
      <c r="G67" s="118">
        <v>0</v>
      </c>
      <c r="H67" s="118">
        <v>0</v>
      </c>
      <c r="I67" s="118">
        <v>131</v>
      </c>
      <c r="J67" s="118">
        <v>8905</v>
      </c>
      <c r="K67" s="118">
        <v>169533</v>
      </c>
      <c r="L67" s="118">
        <v>6258</v>
      </c>
      <c r="M67" s="118">
        <v>0</v>
      </c>
      <c r="N67" s="118">
        <v>0</v>
      </c>
      <c r="O67" s="118">
        <v>0</v>
      </c>
      <c r="P67" s="118">
        <v>221965</v>
      </c>
    </row>
    <row r="68" spans="1:16" ht="14.25">
      <c r="A68" s="541"/>
      <c r="B68" s="290"/>
      <c r="C68" s="119" t="s">
        <v>441</v>
      </c>
      <c r="D68" s="118">
        <f t="shared" si="5"/>
        <v>82739.75</v>
      </c>
      <c r="E68" s="118">
        <v>668</v>
      </c>
      <c r="F68" s="118">
        <v>638</v>
      </c>
      <c r="G68" s="118">
        <v>1698</v>
      </c>
      <c r="H68" s="118">
        <v>10398</v>
      </c>
      <c r="I68" s="118">
        <v>8609</v>
      </c>
      <c r="J68" s="118">
        <v>125779</v>
      </c>
      <c r="K68" s="118">
        <v>299695</v>
      </c>
      <c r="L68" s="118">
        <v>0</v>
      </c>
      <c r="M68" s="118">
        <v>0</v>
      </c>
      <c r="N68" s="118">
        <v>0</v>
      </c>
      <c r="O68" s="118">
        <v>0</v>
      </c>
      <c r="P68" s="118">
        <v>545392</v>
      </c>
    </row>
    <row r="69" spans="1:16" ht="14.25">
      <c r="A69" s="541"/>
      <c r="B69" s="290"/>
      <c r="C69" s="119" t="s">
        <v>442</v>
      </c>
      <c r="D69" s="118">
        <f t="shared" si="5"/>
        <v>42332.416666666664</v>
      </c>
      <c r="E69" s="118">
        <v>46515</v>
      </c>
      <c r="F69" s="118">
        <v>0</v>
      </c>
      <c r="G69" s="118">
        <v>0</v>
      </c>
      <c r="H69" s="118">
        <v>0</v>
      </c>
      <c r="I69" s="118">
        <v>2060</v>
      </c>
      <c r="J69" s="118">
        <v>3821</v>
      </c>
      <c r="K69" s="118">
        <v>156892</v>
      </c>
      <c r="L69" s="118">
        <v>54869</v>
      </c>
      <c r="M69" s="118">
        <v>0</v>
      </c>
      <c r="N69" s="118">
        <v>0</v>
      </c>
      <c r="O69" s="118">
        <v>0</v>
      </c>
      <c r="P69" s="118">
        <v>243832</v>
      </c>
    </row>
    <row r="70" spans="1:16" ht="14.25">
      <c r="A70" s="541"/>
      <c r="B70" s="290"/>
      <c r="C70" s="119" t="s">
        <v>218</v>
      </c>
      <c r="D70" s="118">
        <f t="shared" si="5"/>
        <v>34130.916666666664</v>
      </c>
      <c r="E70" s="118">
        <v>0</v>
      </c>
      <c r="F70" s="118">
        <v>0</v>
      </c>
      <c r="G70" s="118">
        <v>24197</v>
      </c>
      <c r="H70" s="118">
        <v>0</v>
      </c>
      <c r="I70" s="118">
        <v>4192</v>
      </c>
      <c r="J70" s="118">
        <v>0</v>
      </c>
      <c r="K70" s="118">
        <v>123528</v>
      </c>
      <c r="L70" s="118">
        <v>0</v>
      </c>
      <c r="M70" s="118">
        <v>0</v>
      </c>
      <c r="N70" s="118">
        <v>0</v>
      </c>
      <c r="O70" s="118">
        <v>0</v>
      </c>
      <c r="P70" s="118">
        <v>257654</v>
      </c>
    </row>
    <row r="71" spans="1:16" ht="14.25">
      <c r="A71" s="541"/>
      <c r="B71" s="290"/>
      <c r="C71" s="119" t="s">
        <v>243</v>
      </c>
      <c r="D71" s="118">
        <f t="shared" si="5"/>
        <v>52528.916666666664</v>
      </c>
      <c r="E71" s="118">
        <v>4156</v>
      </c>
      <c r="F71" s="118">
        <v>0</v>
      </c>
      <c r="G71" s="118">
        <v>814</v>
      </c>
      <c r="H71" s="118">
        <v>0</v>
      </c>
      <c r="I71" s="118">
        <v>2818</v>
      </c>
      <c r="J71" s="118">
        <v>158731</v>
      </c>
      <c r="K71" s="118">
        <v>120347</v>
      </c>
      <c r="L71" s="118">
        <v>19296</v>
      </c>
      <c r="M71" s="118">
        <v>0</v>
      </c>
      <c r="N71" s="118">
        <v>0</v>
      </c>
      <c r="O71" s="118">
        <v>2456</v>
      </c>
      <c r="P71" s="118">
        <v>321729</v>
      </c>
    </row>
    <row r="72" spans="1:16" ht="14.25">
      <c r="A72" s="541"/>
      <c r="B72" s="290"/>
      <c r="C72" s="119" t="s">
        <v>244</v>
      </c>
      <c r="D72" s="118">
        <f t="shared" si="5"/>
        <v>34518.416666666664</v>
      </c>
      <c r="E72" s="118">
        <v>0</v>
      </c>
      <c r="F72" s="118">
        <v>0</v>
      </c>
      <c r="G72" s="118">
        <v>0</v>
      </c>
      <c r="H72" s="118">
        <v>0</v>
      </c>
      <c r="I72" s="118">
        <v>0</v>
      </c>
      <c r="J72" s="118">
        <v>2836</v>
      </c>
      <c r="K72" s="118">
        <v>194512</v>
      </c>
      <c r="L72" s="118">
        <v>6842</v>
      </c>
      <c r="M72" s="118">
        <v>0</v>
      </c>
      <c r="N72" s="118">
        <v>0</v>
      </c>
      <c r="O72" s="118">
        <v>0</v>
      </c>
      <c r="P72" s="118">
        <v>210031</v>
      </c>
    </row>
    <row r="73" spans="1:16" ht="14.25">
      <c r="A73" s="541"/>
      <c r="B73" s="290"/>
      <c r="C73" s="119" t="s">
        <v>102</v>
      </c>
      <c r="D73" s="118">
        <f t="shared" si="5"/>
        <v>42348</v>
      </c>
      <c r="E73" s="118">
        <v>33215</v>
      </c>
      <c r="F73" s="118">
        <v>0</v>
      </c>
      <c r="G73" s="118">
        <v>2749</v>
      </c>
      <c r="H73" s="118">
        <v>456</v>
      </c>
      <c r="I73" s="118">
        <v>3733</v>
      </c>
      <c r="J73" s="118">
        <v>6283</v>
      </c>
      <c r="K73" s="118">
        <v>177419</v>
      </c>
      <c r="L73" s="118">
        <v>18954</v>
      </c>
      <c r="M73" s="118">
        <v>2555</v>
      </c>
      <c r="N73" s="118">
        <v>201</v>
      </c>
      <c r="O73" s="118">
        <v>98</v>
      </c>
      <c r="P73" s="118">
        <v>262513</v>
      </c>
    </row>
    <row r="74" spans="1:16" ht="14.25" customHeight="1">
      <c r="A74" s="541"/>
      <c r="B74" s="539" t="s">
        <v>164</v>
      </c>
      <c r="C74" s="540"/>
      <c r="D74" s="118">
        <f t="shared" si="5"/>
        <v>47735.916666666664</v>
      </c>
      <c r="E74" s="118">
        <v>854</v>
      </c>
      <c r="F74" s="118">
        <v>1243</v>
      </c>
      <c r="G74" s="118">
        <v>9429</v>
      </c>
      <c r="H74" s="118">
        <v>416</v>
      </c>
      <c r="I74" s="118">
        <v>1916</v>
      </c>
      <c r="J74" s="118">
        <v>42183</v>
      </c>
      <c r="K74" s="118">
        <v>193804</v>
      </c>
      <c r="L74" s="118">
        <v>460</v>
      </c>
      <c r="M74" s="118">
        <v>557</v>
      </c>
      <c r="N74" s="118">
        <v>1385</v>
      </c>
      <c r="O74" s="118">
        <v>2008</v>
      </c>
      <c r="P74" s="118">
        <v>318576</v>
      </c>
    </row>
    <row r="75" spans="1:16" ht="14.25" customHeight="1">
      <c r="A75" s="541"/>
      <c r="B75" s="539" t="s">
        <v>334</v>
      </c>
      <c r="C75" s="540"/>
      <c r="D75" s="118">
        <f t="shared" si="5"/>
        <v>96258.33333333333</v>
      </c>
      <c r="E75" s="118">
        <v>1026</v>
      </c>
      <c r="F75" s="118">
        <v>0</v>
      </c>
      <c r="G75" s="118">
        <v>53844</v>
      </c>
      <c r="H75" s="118">
        <v>1663</v>
      </c>
      <c r="I75" s="118">
        <v>1416</v>
      </c>
      <c r="J75" s="118">
        <v>178805</v>
      </c>
      <c r="K75" s="118">
        <v>283540</v>
      </c>
      <c r="L75" s="118">
        <v>7625</v>
      </c>
      <c r="M75" s="118">
        <v>1678</v>
      </c>
      <c r="N75" s="118">
        <v>76</v>
      </c>
      <c r="O75" s="118">
        <v>0</v>
      </c>
      <c r="P75" s="118">
        <v>625427</v>
      </c>
    </row>
    <row r="76" spans="1:16" ht="14.25" customHeight="1">
      <c r="A76" s="541"/>
      <c r="B76" s="539" t="s">
        <v>335</v>
      </c>
      <c r="C76" s="540"/>
      <c r="D76" s="118">
        <f t="shared" si="5"/>
        <v>55792.583333333336</v>
      </c>
      <c r="E76" s="118">
        <v>7862</v>
      </c>
      <c r="F76" s="118">
        <v>0</v>
      </c>
      <c r="G76" s="118">
        <v>15503</v>
      </c>
      <c r="H76" s="118">
        <v>32505</v>
      </c>
      <c r="I76" s="118">
        <v>1205</v>
      </c>
      <c r="J76" s="118">
        <v>120813</v>
      </c>
      <c r="K76" s="118">
        <v>108897</v>
      </c>
      <c r="L76" s="118">
        <v>20276</v>
      </c>
      <c r="M76" s="118">
        <v>369</v>
      </c>
      <c r="N76" s="118">
        <v>9570</v>
      </c>
      <c r="O76" s="118">
        <v>37753</v>
      </c>
      <c r="P76" s="118">
        <v>314758</v>
      </c>
    </row>
    <row r="77" spans="1:16" ht="14.25" customHeight="1">
      <c r="A77" s="541"/>
      <c r="B77" s="539" t="s">
        <v>440</v>
      </c>
      <c r="C77" s="540"/>
      <c r="D77" s="118">
        <v>69011</v>
      </c>
      <c r="E77" s="118">
        <v>0</v>
      </c>
      <c r="F77" s="118">
        <v>0</v>
      </c>
      <c r="G77" s="118">
        <v>32830</v>
      </c>
      <c r="H77" s="118">
        <v>0</v>
      </c>
      <c r="I77" s="118">
        <v>201545</v>
      </c>
      <c r="J77" s="118">
        <v>115694</v>
      </c>
      <c r="K77" s="118">
        <v>0</v>
      </c>
      <c r="L77" s="118">
        <v>38679</v>
      </c>
      <c r="M77" s="118">
        <v>0</v>
      </c>
      <c r="N77" s="118">
        <v>0</v>
      </c>
      <c r="O77" s="118">
        <v>0</v>
      </c>
      <c r="P77" s="118">
        <v>439392</v>
      </c>
    </row>
    <row r="78" spans="1:16" ht="14.25" customHeight="1">
      <c r="A78" s="541"/>
      <c r="B78" s="539" t="s">
        <v>147</v>
      </c>
      <c r="C78" s="540"/>
      <c r="D78" s="118">
        <f>AVERAGE(E78:P78)</f>
        <v>69881.75</v>
      </c>
      <c r="E78" s="118">
        <v>38918</v>
      </c>
      <c r="F78" s="118">
        <v>0</v>
      </c>
      <c r="G78" s="118">
        <v>42922</v>
      </c>
      <c r="H78" s="118">
        <v>0</v>
      </c>
      <c r="I78" s="118">
        <v>15118</v>
      </c>
      <c r="J78" s="118">
        <v>218705</v>
      </c>
      <c r="K78" s="118">
        <v>21192</v>
      </c>
      <c r="L78" s="118">
        <v>37725</v>
      </c>
      <c r="M78" s="118">
        <v>6434</v>
      </c>
      <c r="N78" s="118">
        <v>0</v>
      </c>
      <c r="O78" s="118">
        <v>9411</v>
      </c>
      <c r="P78" s="118">
        <v>448156</v>
      </c>
    </row>
    <row r="79" spans="1:16" ht="14.25">
      <c r="A79" s="541"/>
      <c r="B79" s="290"/>
      <c r="C79" s="119" t="s">
        <v>462</v>
      </c>
      <c r="D79" s="118">
        <f>AVERAGE(E79:P79)</f>
        <v>22615</v>
      </c>
      <c r="E79" s="118">
        <v>0</v>
      </c>
      <c r="F79" s="118">
        <v>0</v>
      </c>
      <c r="G79" s="118">
        <v>0</v>
      </c>
      <c r="H79" s="118">
        <v>0</v>
      </c>
      <c r="I79" s="118">
        <v>758</v>
      </c>
      <c r="J79" s="118">
        <v>48634</v>
      </c>
      <c r="K79" s="118">
        <v>18411</v>
      </c>
      <c r="L79" s="118">
        <v>62503</v>
      </c>
      <c r="M79" s="118">
        <v>0</v>
      </c>
      <c r="N79" s="118">
        <v>0</v>
      </c>
      <c r="O79" s="118">
        <v>0</v>
      </c>
      <c r="P79" s="118">
        <v>141074</v>
      </c>
    </row>
    <row r="80" spans="1:16" ht="14.25">
      <c r="A80" s="541"/>
      <c r="B80" s="290"/>
      <c r="C80" s="119" t="s">
        <v>245</v>
      </c>
      <c r="D80" s="118">
        <f>AVERAGE(E80:P80)</f>
        <v>66378.25</v>
      </c>
      <c r="E80" s="118">
        <v>0</v>
      </c>
      <c r="F80" s="118">
        <v>0</v>
      </c>
      <c r="G80" s="118">
        <v>43249</v>
      </c>
      <c r="H80" s="118">
        <v>0</v>
      </c>
      <c r="I80" s="118">
        <v>0</v>
      </c>
      <c r="J80" s="118">
        <v>232358</v>
      </c>
      <c r="K80" s="118">
        <v>28239</v>
      </c>
      <c r="L80" s="118">
        <v>34270</v>
      </c>
      <c r="M80" s="118">
        <v>0</v>
      </c>
      <c r="N80" s="118">
        <v>0</v>
      </c>
      <c r="O80" s="118">
        <v>16902</v>
      </c>
      <c r="P80" s="118">
        <v>441521</v>
      </c>
    </row>
    <row r="81" spans="1:16" ht="14.25">
      <c r="A81" s="541"/>
      <c r="B81" s="290"/>
      <c r="C81" s="119" t="s">
        <v>246</v>
      </c>
      <c r="D81" s="118">
        <f>AVERAGE(E81:P81)</f>
        <v>99467.25</v>
      </c>
      <c r="E81" s="118">
        <v>82903</v>
      </c>
      <c r="F81" s="118">
        <v>0</v>
      </c>
      <c r="G81" s="118">
        <v>63665</v>
      </c>
      <c r="H81" s="118">
        <v>0</v>
      </c>
      <c r="I81" s="118">
        <v>0</v>
      </c>
      <c r="J81" s="118">
        <v>360958</v>
      </c>
      <c r="K81" s="118">
        <v>0</v>
      </c>
      <c r="L81" s="118">
        <v>48301</v>
      </c>
      <c r="M81" s="118">
        <v>12493</v>
      </c>
      <c r="N81" s="118">
        <v>0</v>
      </c>
      <c r="O81" s="118">
        <v>21586</v>
      </c>
      <c r="P81" s="118">
        <v>603701</v>
      </c>
    </row>
    <row r="82" spans="1:16" ht="14.25">
      <c r="A82" s="541"/>
      <c r="B82" s="290"/>
      <c r="C82" s="119" t="s">
        <v>247</v>
      </c>
      <c r="D82" s="118">
        <v>59640</v>
      </c>
      <c r="E82" s="118">
        <v>11640</v>
      </c>
      <c r="F82" s="118">
        <v>0</v>
      </c>
      <c r="G82" s="118">
        <v>35586</v>
      </c>
      <c r="H82" s="118">
        <v>0</v>
      </c>
      <c r="I82" s="118">
        <v>36330</v>
      </c>
      <c r="J82" s="118">
        <v>152110</v>
      </c>
      <c r="K82" s="118">
        <v>37227</v>
      </c>
      <c r="L82" s="118">
        <v>22295</v>
      </c>
      <c r="M82" s="118">
        <v>5402</v>
      </c>
      <c r="N82" s="118">
        <v>1</v>
      </c>
      <c r="O82" s="118">
        <v>9</v>
      </c>
      <c r="P82" s="118">
        <v>415073</v>
      </c>
    </row>
    <row r="83" spans="1:16" ht="14.25">
      <c r="A83" s="292"/>
      <c r="B83" s="292"/>
      <c r="C83" s="293"/>
      <c r="D83" s="120"/>
      <c r="E83" s="120"/>
      <c r="F83" s="120"/>
      <c r="G83" s="120"/>
      <c r="H83" s="120"/>
      <c r="I83" s="120"/>
      <c r="J83" s="120"/>
      <c r="K83" s="120"/>
      <c r="L83" s="120"/>
      <c r="M83" s="120"/>
      <c r="N83" s="120"/>
      <c r="O83" s="120"/>
      <c r="P83" s="120"/>
    </row>
  </sheetData>
  <sheetProtection/>
  <mergeCells count="36">
    <mergeCell ref="A3:P3"/>
    <mergeCell ref="A5:P5"/>
    <mergeCell ref="B14:C14"/>
    <mergeCell ref="A7:C7"/>
    <mergeCell ref="B9:C9"/>
    <mergeCell ref="B10:C10"/>
    <mergeCell ref="A9:A32"/>
    <mergeCell ref="B24:C24"/>
    <mergeCell ref="B12:C12"/>
    <mergeCell ref="B13:C13"/>
    <mergeCell ref="A34:A57"/>
    <mergeCell ref="B34:C34"/>
    <mergeCell ref="B35:C35"/>
    <mergeCell ref="B37:C37"/>
    <mergeCell ref="B38:C38"/>
    <mergeCell ref="B39:C39"/>
    <mergeCell ref="B49:C49"/>
    <mergeCell ref="B50:C50"/>
    <mergeCell ref="B51:C51"/>
    <mergeCell ref="B52:C52"/>
    <mergeCell ref="A59:A82"/>
    <mergeCell ref="B59:C59"/>
    <mergeCell ref="B60:C60"/>
    <mergeCell ref="B62:C62"/>
    <mergeCell ref="B63:C63"/>
    <mergeCell ref="B64:C64"/>
    <mergeCell ref="B74:C74"/>
    <mergeCell ref="B78:C78"/>
    <mergeCell ref="B77:C77"/>
    <mergeCell ref="B53:C53"/>
    <mergeCell ref="B75:C75"/>
    <mergeCell ref="B76:C76"/>
    <mergeCell ref="B28:C28"/>
    <mergeCell ref="B25:C25"/>
    <mergeCell ref="B26:C26"/>
    <mergeCell ref="B27:C27"/>
  </mergeCells>
  <printOptions horizontalCentered="1"/>
  <pageMargins left="0.5511811023622047" right="0.5511811023622047" top="0.5905511811023623" bottom="0.3937007874015748" header="0" footer="0"/>
  <pageSetup fitToHeight="1" fitToWidth="1" horizontalDpi="600" verticalDpi="600" orientation="landscape" paperSize="8" scale="7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83"/>
  <sheetViews>
    <sheetView zoomScalePageLayoutView="0" workbookViewId="0" topLeftCell="A61">
      <selection activeCell="A1" sqref="A1"/>
    </sheetView>
  </sheetViews>
  <sheetFormatPr defaultColWidth="9.00390625" defaultRowHeight="13.5"/>
  <cols>
    <col min="1" max="1" width="6.00390625" style="286" customWidth="1"/>
    <col min="2" max="2" width="5.50390625" style="286" customWidth="1"/>
    <col min="3" max="3" width="37.50390625" style="286" customWidth="1"/>
    <col min="4" max="16" width="12.50390625" style="286" customWidth="1"/>
    <col min="17" max="16384" width="9.00390625" style="286" customWidth="1"/>
  </cols>
  <sheetData>
    <row r="1" spans="1:16" s="285" customFormat="1" ht="13.5">
      <c r="A1" s="283" t="s">
        <v>253</v>
      </c>
      <c r="P1" s="284" t="s">
        <v>254</v>
      </c>
    </row>
    <row r="3" spans="1:16" ht="17.25">
      <c r="A3" s="544" t="s">
        <v>457</v>
      </c>
      <c r="B3" s="544"/>
      <c r="C3" s="544"/>
      <c r="D3" s="544"/>
      <c r="E3" s="544"/>
      <c r="F3" s="544"/>
      <c r="G3" s="544"/>
      <c r="H3" s="544"/>
      <c r="I3" s="544"/>
      <c r="J3" s="544"/>
      <c r="K3" s="544"/>
      <c r="L3" s="544"/>
      <c r="M3" s="544"/>
      <c r="N3" s="544"/>
      <c r="O3" s="544"/>
      <c r="P3" s="544"/>
    </row>
    <row r="5" spans="1:16" ht="14.25">
      <c r="A5" s="546" t="s">
        <v>459</v>
      </c>
      <c r="B5" s="546"/>
      <c r="C5" s="546"/>
      <c r="D5" s="546"/>
      <c r="E5" s="546"/>
      <c r="F5" s="546"/>
      <c r="G5" s="546"/>
      <c r="H5" s="546"/>
      <c r="I5" s="546"/>
      <c r="J5" s="546"/>
      <c r="K5" s="546"/>
      <c r="L5" s="546"/>
      <c r="M5" s="546"/>
      <c r="N5" s="546"/>
      <c r="O5" s="546"/>
      <c r="P5" s="546"/>
    </row>
    <row r="6" spans="4:16" ht="15" thickBot="1">
      <c r="D6" s="115"/>
      <c r="P6" s="294" t="s">
        <v>236</v>
      </c>
    </row>
    <row r="7" spans="1:16" ht="21" customHeight="1">
      <c r="A7" s="547" t="s">
        <v>130</v>
      </c>
      <c r="B7" s="548"/>
      <c r="C7" s="549"/>
      <c r="D7" s="116" t="s">
        <v>444</v>
      </c>
      <c r="E7" s="116" t="s">
        <v>445</v>
      </c>
      <c r="F7" s="116" t="s">
        <v>446</v>
      </c>
      <c r="G7" s="116" t="s">
        <v>447</v>
      </c>
      <c r="H7" s="116" t="s">
        <v>448</v>
      </c>
      <c r="I7" s="116" t="s">
        <v>449</v>
      </c>
      <c r="J7" s="116" t="s">
        <v>450</v>
      </c>
      <c r="K7" s="116" t="s">
        <v>451</v>
      </c>
      <c r="L7" s="116" t="s">
        <v>452</v>
      </c>
      <c r="M7" s="116" t="s">
        <v>453</v>
      </c>
      <c r="N7" s="116" t="s">
        <v>454</v>
      </c>
      <c r="O7" s="116" t="s">
        <v>455</v>
      </c>
      <c r="P7" s="117" t="s">
        <v>456</v>
      </c>
    </row>
    <row r="8" spans="1:16" ht="14.25">
      <c r="A8" s="287"/>
      <c r="B8" s="287"/>
      <c r="C8" s="288"/>
      <c r="D8" s="118"/>
      <c r="E8" s="118"/>
      <c r="F8" s="118"/>
      <c r="G8" s="118"/>
      <c r="H8" s="118"/>
      <c r="I8" s="118"/>
      <c r="J8" s="118"/>
      <c r="K8" s="118"/>
      <c r="L8" s="118"/>
      <c r="M8" s="118"/>
      <c r="N8" s="118"/>
      <c r="O8" s="118"/>
      <c r="P8" s="118"/>
    </row>
    <row r="9" spans="1:16" ht="14.25" customHeight="1">
      <c r="A9" s="541" t="s">
        <v>237</v>
      </c>
      <c r="B9" s="539" t="s">
        <v>238</v>
      </c>
      <c r="C9" s="540"/>
      <c r="D9" s="118">
        <f aca="true" t="shared" si="0" ref="D9:F10">D34+D59</f>
        <v>101769</v>
      </c>
      <c r="E9" s="118">
        <f t="shared" si="0"/>
        <v>79068</v>
      </c>
      <c r="F9" s="118">
        <f t="shared" si="0"/>
        <v>75335</v>
      </c>
      <c r="G9" s="118">
        <f aca="true" t="shared" si="1" ref="G9:P10">G34+G59</f>
        <v>83187</v>
      </c>
      <c r="H9" s="118">
        <f t="shared" si="1"/>
        <v>77701</v>
      </c>
      <c r="I9" s="118">
        <f t="shared" si="1"/>
        <v>78070</v>
      </c>
      <c r="J9" s="118">
        <f t="shared" si="1"/>
        <v>134461</v>
      </c>
      <c r="K9" s="118">
        <f t="shared" si="1"/>
        <v>128136</v>
      </c>
      <c r="L9" s="118">
        <f t="shared" si="1"/>
        <v>87705</v>
      </c>
      <c r="M9" s="118">
        <f t="shared" si="1"/>
        <v>80544</v>
      </c>
      <c r="N9" s="118">
        <f t="shared" si="1"/>
        <v>83186</v>
      </c>
      <c r="O9" s="118">
        <f t="shared" si="1"/>
        <v>90717</v>
      </c>
      <c r="P9" s="118">
        <f t="shared" si="1"/>
        <v>223118</v>
      </c>
    </row>
    <row r="10" spans="1:16" s="289" customFormat="1" ht="14.25" customHeight="1">
      <c r="A10" s="541"/>
      <c r="B10" s="542" t="s">
        <v>239</v>
      </c>
      <c r="C10" s="543"/>
      <c r="D10" s="269">
        <f t="shared" si="0"/>
        <v>122096.16666666667</v>
      </c>
      <c r="E10" s="269">
        <f t="shared" si="0"/>
        <v>89663</v>
      </c>
      <c r="F10" s="269">
        <f t="shared" si="0"/>
        <v>84805</v>
      </c>
      <c r="G10" s="269">
        <f t="shared" si="1"/>
        <v>91568</v>
      </c>
      <c r="H10" s="269">
        <f t="shared" si="1"/>
        <v>93285</v>
      </c>
      <c r="I10" s="269">
        <f t="shared" si="1"/>
        <v>95357</v>
      </c>
      <c r="J10" s="269">
        <f t="shared" si="1"/>
        <v>162941</v>
      </c>
      <c r="K10" s="269">
        <f t="shared" si="1"/>
        <v>158219</v>
      </c>
      <c r="L10" s="269">
        <f t="shared" si="1"/>
        <v>104439</v>
      </c>
      <c r="M10" s="269">
        <f t="shared" si="1"/>
        <v>97207</v>
      </c>
      <c r="N10" s="269">
        <f t="shared" si="1"/>
        <v>99847</v>
      </c>
      <c r="O10" s="269">
        <f t="shared" si="1"/>
        <v>101666</v>
      </c>
      <c r="P10" s="269">
        <f t="shared" si="1"/>
        <v>286157</v>
      </c>
    </row>
    <row r="11" spans="1:16" ht="14.25">
      <c r="A11" s="541"/>
      <c r="B11" s="290"/>
      <c r="C11" s="291"/>
      <c r="D11" s="118"/>
      <c r="E11" s="118"/>
      <c r="F11" s="118"/>
      <c r="G11" s="118"/>
      <c r="H11" s="118"/>
      <c r="I11" s="118"/>
      <c r="J11" s="118"/>
      <c r="K11" s="118"/>
      <c r="L11" s="118"/>
      <c r="M11" s="118"/>
      <c r="N11" s="118"/>
      <c r="O11" s="118"/>
      <c r="P11" s="118"/>
    </row>
    <row r="12" spans="1:16" ht="14.25" customHeight="1">
      <c r="A12" s="541"/>
      <c r="B12" s="539" t="s">
        <v>240</v>
      </c>
      <c r="C12" s="540"/>
      <c r="D12" s="118">
        <f aca="true" t="shared" si="2" ref="D12:P27">D37+D62</f>
        <v>109166.91666666667</v>
      </c>
      <c r="E12" s="118">
        <f t="shared" si="2"/>
        <v>80487</v>
      </c>
      <c r="F12" s="118">
        <f t="shared" si="2"/>
        <v>77526</v>
      </c>
      <c r="G12" s="118">
        <f t="shared" si="2"/>
        <v>80681</v>
      </c>
      <c r="H12" s="118">
        <f t="shared" si="2"/>
        <v>84768</v>
      </c>
      <c r="I12" s="118">
        <f t="shared" si="2"/>
        <v>84601</v>
      </c>
      <c r="J12" s="118">
        <f t="shared" si="2"/>
        <v>122035</v>
      </c>
      <c r="K12" s="118">
        <f t="shared" si="2"/>
        <v>171139</v>
      </c>
      <c r="L12" s="118">
        <f t="shared" si="2"/>
        <v>91581</v>
      </c>
      <c r="M12" s="118">
        <f t="shared" si="2"/>
        <v>84685</v>
      </c>
      <c r="N12" s="118">
        <f t="shared" si="2"/>
        <v>88576</v>
      </c>
      <c r="O12" s="118">
        <f t="shared" si="2"/>
        <v>89484</v>
      </c>
      <c r="P12" s="118">
        <f t="shared" si="2"/>
        <v>254446</v>
      </c>
    </row>
    <row r="13" spans="1:16" ht="14.25" customHeight="1">
      <c r="A13" s="541"/>
      <c r="B13" s="539" t="s">
        <v>143</v>
      </c>
      <c r="C13" s="540"/>
      <c r="D13" s="118">
        <f t="shared" si="2"/>
        <v>91464.16666666667</v>
      </c>
      <c r="E13" s="118">
        <f t="shared" si="2"/>
        <v>72150</v>
      </c>
      <c r="F13" s="118">
        <f t="shared" si="2"/>
        <v>73821</v>
      </c>
      <c r="G13" s="118">
        <f t="shared" si="2"/>
        <v>82935</v>
      </c>
      <c r="H13" s="118">
        <f t="shared" si="2"/>
        <v>89579</v>
      </c>
      <c r="I13" s="118">
        <f t="shared" si="2"/>
        <v>72161</v>
      </c>
      <c r="J13" s="118">
        <f t="shared" si="2"/>
        <v>115291</v>
      </c>
      <c r="K13" s="118">
        <f t="shared" si="2"/>
        <v>108974</v>
      </c>
      <c r="L13" s="118">
        <f t="shared" si="2"/>
        <v>85807</v>
      </c>
      <c r="M13" s="118">
        <f t="shared" si="2"/>
        <v>69854</v>
      </c>
      <c r="N13" s="118">
        <f t="shared" si="2"/>
        <v>79387</v>
      </c>
      <c r="O13" s="118">
        <f t="shared" si="2"/>
        <v>84001</v>
      </c>
      <c r="P13" s="118">
        <f t="shared" si="2"/>
        <v>163610</v>
      </c>
    </row>
    <row r="14" spans="1:16" ht="14.25" customHeight="1">
      <c r="A14" s="541"/>
      <c r="B14" s="539" t="s">
        <v>92</v>
      </c>
      <c r="C14" s="540"/>
      <c r="D14" s="118">
        <f t="shared" si="2"/>
        <v>96867.83333333334</v>
      </c>
      <c r="E14" s="118">
        <f t="shared" si="2"/>
        <v>76239</v>
      </c>
      <c r="F14" s="118">
        <f t="shared" si="2"/>
        <v>72356</v>
      </c>
      <c r="G14" s="118">
        <f t="shared" si="2"/>
        <v>71755</v>
      </c>
      <c r="H14" s="118">
        <f t="shared" si="2"/>
        <v>74766</v>
      </c>
      <c r="I14" s="118">
        <f t="shared" si="2"/>
        <v>76030</v>
      </c>
      <c r="J14" s="118">
        <f t="shared" si="2"/>
        <v>95991</v>
      </c>
      <c r="K14" s="118">
        <f t="shared" si="2"/>
        <v>158469</v>
      </c>
      <c r="L14" s="118">
        <f t="shared" si="2"/>
        <v>84759</v>
      </c>
      <c r="M14" s="118">
        <f t="shared" si="2"/>
        <v>78119</v>
      </c>
      <c r="N14" s="118">
        <f t="shared" si="2"/>
        <v>78938</v>
      </c>
      <c r="O14" s="118">
        <f t="shared" si="2"/>
        <v>79579</v>
      </c>
      <c r="P14" s="118">
        <f t="shared" si="2"/>
        <v>215413</v>
      </c>
    </row>
    <row r="15" spans="1:16" ht="14.25">
      <c r="A15" s="541"/>
      <c r="B15" s="290"/>
      <c r="C15" s="119" t="s">
        <v>241</v>
      </c>
      <c r="D15" s="118">
        <f t="shared" si="2"/>
        <v>126476.08333333334</v>
      </c>
      <c r="E15" s="118">
        <f t="shared" si="2"/>
        <v>86848</v>
      </c>
      <c r="F15" s="118">
        <f t="shared" si="2"/>
        <v>85123</v>
      </c>
      <c r="G15" s="118">
        <f t="shared" si="2"/>
        <v>94948</v>
      </c>
      <c r="H15" s="118">
        <f t="shared" si="2"/>
        <v>92824</v>
      </c>
      <c r="I15" s="118">
        <f t="shared" si="2"/>
        <v>94335</v>
      </c>
      <c r="J15" s="118">
        <f t="shared" si="2"/>
        <v>249889</v>
      </c>
      <c r="K15" s="118">
        <f t="shared" si="2"/>
        <v>116731</v>
      </c>
      <c r="L15" s="118">
        <f t="shared" si="2"/>
        <v>90546</v>
      </c>
      <c r="M15" s="118">
        <f t="shared" si="2"/>
        <v>99414</v>
      </c>
      <c r="N15" s="118">
        <f t="shared" si="2"/>
        <v>95939</v>
      </c>
      <c r="O15" s="118">
        <f t="shared" si="2"/>
        <v>96035</v>
      </c>
      <c r="P15" s="118">
        <f t="shared" si="2"/>
        <v>315081</v>
      </c>
    </row>
    <row r="16" spans="1:16" ht="14.25">
      <c r="A16" s="541"/>
      <c r="B16" s="290"/>
      <c r="C16" s="119" t="s">
        <v>242</v>
      </c>
      <c r="D16" s="118">
        <f t="shared" si="2"/>
        <v>93516.5</v>
      </c>
      <c r="E16" s="118">
        <f t="shared" si="2"/>
        <v>80942</v>
      </c>
      <c r="F16" s="118">
        <f t="shared" si="2"/>
        <v>72091</v>
      </c>
      <c r="G16" s="118">
        <f t="shared" si="2"/>
        <v>67748</v>
      </c>
      <c r="H16" s="118">
        <f t="shared" si="2"/>
        <v>76117</v>
      </c>
      <c r="I16" s="118">
        <f t="shared" si="2"/>
        <v>74748</v>
      </c>
      <c r="J16" s="118">
        <f t="shared" si="2"/>
        <v>79305</v>
      </c>
      <c r="K16" s="118">
        <f t="shared" si="2"/>
        <v>150609</v>
      </c>
      <c r="L16" s="118">
        <f t="shared" si="2"/>
        <v>79319</v>
      </c>
      <c r="M16" s="118">
        <f t="shared" si="2"/>
        <v>76272</v>
      </c>
      <c r="N16" s="118">
        <f t="shared" si="2"/>
        <v>79988</v>
      </c>
      <c r="O16" s="118">
        <f t="shared" si="2"/>
        <v>78575</v>
      </c>
      <c r="P16" s="118">
        <f t="shared" si="2"/>
        <v>206484</v>
      </c>
    </row>
    <row r="17" spans="1:16" ht="14.25">
      <c r="A17" s="541"/>
      <c r="B17" s="290"/>
      <c r="C17" s="119" t="s">
        <v>443</v>
      </c>
      <c r="D17" s="118">
        <f t="shared" si="2"/>
        <v>74947.83333333333</v>
      </c>
      <c r="E17" s="118">
        <f t="shared" si="2"/>
        <v>52629</v>
      </c>
      <c r="F17" s="118">
        <f t="shared" si="2"/>
        <v>59319</v>
      </c>
      <c r="G17" s="118">
        <f t="shared" si="2"/>
        <v>57793</v>
      </c>
      <c r="H17" s="118">
        <f t="shared" si="2"/>
        <v>60959</v>
      </c>
      <c r="I17" s="118">
        <f t="shared" si="2"/>
        <v>59695</v>
      </c>
      <c r="J17" s="118">
        <f t="shared" si="2"/>
        <v>71227</v>
      </c>
      <c r="K17" s="118">
        <f t="shared" si="2"/>
        <v>127409</v>
      </c>
      <c r="L17" s="118">
        <f t="shared" si="2"/>
        <v>64420</v>
      </c>
      <c r="M17" s="118">
        <f t="shared" si="2"/>
        <v>61275</v>
      </c>
      <c r="N17" s="118">
        <f t="shared" si="2"/>
        <v>63025</v>
      </c>
      <c r="O17" s="118">
        <f t="shared" si="2"/>
        <v>65903</v>
      </c>
      <c r="P17" s="118">
        <f t="shared" si="2"/>
        <v>155720</v>
      </c>
    </row>
    <row r="18" spans="1:16" ht="14.25">
      <c r="A18" s="541"/>
      <c r="B18" s="290"/>
      <c r="C18" s="119" t="s">
        <v>441</v>
      </c>
      <c r="D18" s="118">
        <f t="shared" si="2"/>
        <v>132827.75</v>
      </c>
      <c r="E18" s="118">
        <f t="shared" si="2"/>
        <v>84691</v>
      </c>
      <c r="F18" s="118">
        <f t="shared" si="2"/>
        <v>85655</v>
      </c>
      <c r="G18" s="118">
        <f t="shared" si="2"/>
        <v>88632</v>
      </c>
      <c r="H18" s="118">
        <f t="shared" si="2"/>
        <v>91632</v>
      </c>
      <c r="I18" s="118">
        <f t="shared" si="2"/>
        <v>96653</v>
      </c>
      <c r="J18" s="118">
        <f t="shared" si="2"/>
        <v>133462</v>
      </c>
      <c r="K18" s="118">
        <f t="shared" si="2"/>
        <v>257445</v>
      </c>
      <c r="L18" s="118">
        <f t="shared" si="2"/>
        <v>95156</v>
      </c>
      <c r="M18" s="118">
        <f t="shared" si="2"/>
        <v>95782</v>
      </c>
      <c r="N18" s="118">
        <f t="shared" si="2"/>
        <v>91097</v>
      </c>
      <c r="O18" s="118">
        <f t="shared" si="2"/>
        <v>94898</v>
      </c>
      <c r="P18" s="118">
        <f t="shared" si="2"/>
        <v>378838</v>
      </c>
    </row>
    <row r="19" spans="1:16" ht="14.25">
      <c r="A19" s="541"/>
      <c r="B19" s="290"/>
      <c r="C19" s="119" t="s">
        <v>442</v>
      </c>
      <c r="D19" s="118">
        <f t="shared" si="2"/>
        <v>94228.66666666667</v>
      </c>
      <c r="E19" s="118">
        <f t="shared" si="2"/>
        <v>106043</v>
      </c>
      <c r="F19" s="118">
        <f t="shared" si="2"/>
        <v>75723</v>
      </c>
      <c r="G19" s="118">
        <f t="shared" si="2"/>
        <v>72636</v>
      </c>
      <c r="H19" s="118">
        <f t="shared" si="2"/>
        <v>68861</v>
      </c>
      <c r="I19" s="118">
        <f t="shared" si="2"/>
        <v>69516</v>
      </c>
      <c r="J19" s="118">
        <f t="shared" si="2"/>
        <v>77788</v>
      </c>
      <c r="K19" s="118">
        <f t="shared" si="2"/>
        <v>124846</v>
      </c>
      <c r="L19" s="118">
        <f t="shared" si="2"/>
        <v>133237</v>
      </c>
      <c r="M19" s="118">
        <f t="shared" si="2"/>
        <v>69474</v>
      </c>
      <c r="N19" s="118">
        <f t="shared" si="2"/>
        <v>72001</v>
      </c>
      <c r="O19" s="118">
        <f t="shared" si="2"/>
        <v>75320</v>
      </c>
      <c r="P19" s="118">
        <f t="shared" si="2"/>
        <v>185299</v>
      </c>
    </row>
    <row r="20" spans="1:16" ht="14.25">
      <c r="A20" s="541"/>
      <c r="B20" s="290"/>
      <c r="C20" s="119" t="s">
        <v>218</v>
      </c>
      <c r="D20" s="118">
        <f t="shared" si="2"/>
        <v>123434.91666666666</v>
      </c>
      <c r="E20" s="118">
        <f t="shared" si="2"/>
        <v>93769</v>
      </c>
      <c r="F20" s="118">
        <f t="shared" si="2"/>
        <v>95741</v>
      </c>
      <c r="G20" s="118">
        <f t="shared" si="2"/>
        <v>122590</v>
      </c>
      <c r="H20" s="118">
        <f t="shared" si="2"/>
        <v>94032</v>
      </c>
      <c r="I20" s="118">
        <f t="shared" si="2"/>
        <v>99500</v>
      </c>
      <c r="J20" s="118">
        <f t="shared" si="2"/>
        <v>102492</v>
      </c>
      <c r="K20" s="118">
        <f t="shared" si="2"/>
        <v>164353</v>
      </c>
      <c r="L20" s="118">
        <f t="shared" si="2"/>
        <v>99402</v>
      </c>
      <c r="M20" s="118">
        <f t="shared" si="2"/>
        <v>104725</v>
      </c>
      <c r="N20" s="118">
        <f t="shared" si="2"/>
        <v>102969</v>
      </c>
      <c r="O20" s="118">
        <f t="shared" si="2"/>
        <v>102977</v>
      </c>
      <c r="P20" s="118">
        <f t="shared" si="2"/>
        <v>298669</v>
      </c>
    </row>
    <row r="21" spans="1:16" ht="14.25">
      <c r="A21" s="541"/>
      <c r="B21" s="290"/>
      <c r="C21" s="119" t="s">
        <v>243</v>
      </c>
      <c r="D21" s="118">
        <f t="shared" si="2"/>
        <v>126800.58333333334</v>
      </c>
      <c r="E21" s="118">
        <f t="shared" si="2"/>
        <v>95037</v>
      </c>
      <c r="F21" s="118">
        <f t="shared" si="2"/>
        <v>93467</v>
      </c>
      <c r="G21" s="118">
        <f t="shared" si="2"/>
        <v>92312</v>
      </c>
      <c r="H21" s="118">
        <f t="shared" si="2"/>
        <v>88930</v>
      </c>
      <c r="I21" s="118">
        <f t="shared" si="2"/>
        <v>98286</v>
      </c>
      <c r="J21" s="118">
        <f t="shared" si="2"/>
        <v>138811</v>
      </c>
      <c r="K21" s="118">
        <f t="shared" si="2"/>
        <v>215821</v>
      </c>
      <c r="L21" s="118">
        <f t="shared" si="2"/>
        <v>115574</v>
      </c>
      <c r="M21" s="118">
        <f t="shared" si="2"/>
        <v>98077</v>
      </c>
      <c r="N21" s="118">
        <f t="shared" si="2"/>
        <v>98510</v>
      </c>
      <c r="O21" s="118">
        <f t="shared" si="2"/>
        <v>100377</v>
      </c>
      <c r="P21" s="118">
        <f t="shared" si="2"/>
        <v>286405</v>
      </c>
    </row>
    <row r="22" spans="1:16" ht="14.25">
      <c r="A22" s="541"/>
      <c r="B22" s="290"/>
      <c r="C22" s="119" t="s">
        <v>244</v>
      </c>
      <c r="D22" s="118">
        <f t="shared" si="2"/>
        <v>89817.83333333334</v>
      </c>
      <c r="E22" s="118">
        <f t="shared" si="2"/>
        <v>58666</v>
      </c>
      <c r="F22" s="118">
        <f t="shared" si="2"/>
        <v>61315</v>
      </c>
      <c r="G22" s="118">
        <f t="shared" si="2"/>
        <v>61931</v>
      </c>
      <c r="H22" s="118">
        <f t="shared" si="2"/>
        <v>66804</v>
      </c>
      <c r="I22" s="118">
        <f t="shared" si="2"/>
        <v>72398</v>
      </c>
      <c r="J22" s="118">
        <f t="shared" si="2"/>
        <v>73640</v>
      </c>
      <c r="K22" s="118">
        <f t="shared" si="2"/>
        <v>184319</v>
      </c>
      <c r="L22" s="118">
        <f t="shared" si="2"/>
        <v>78921</v>
      </c>
      <c r="M22" s="118">
        <f t="shared" si="2"/>
        <v>75989</v>
      </c>
      <c r="N22" s="118">
        <f t="shared" si="2"/>
        <v>72220</v>
      </c>
      <c r="O22" s="118">
        <f t="shared" si="2"/>
        <v>73178</v>
      </c>
      <c r="P22" s="118">
        <f t="shared" si="2"/>
        <v>198433</v>
      </c>
    </row>
    <row r="23" spans="1:16" ht="14.25">
      <c r="A23" s="541"/>
      <c r="B23" s="290"/>
      <c r="C23" s="119" t="s">
        <v>102</v>
      </c>
      <c r="D23" s="118">
        <f t="shared" si="2"/>
        <v>95174.91666666667</v>
      </c>
      <c r="E23" s="118">
        <f t="shared" si="2"/>
        <v>72652</v>
      </c>
      <c r="F23" s="118">
        <f t="shared" si="2"/>
        <v>73826</v>
      </c>
      <c r="G23" s="118">
        <f t="shared" si="2"/>
        <v>75658</v>
      </c>
      <c r="H23" s="118">
        <f t="shared" si="2"/>
        <v>75076</v>
      </c>
      <c r="I23" s="118">
        <f t="shared" si="2"/>
        <v>73643</v>
      </c>
      <c r="J23" s="118">
        <f t="shared" si="2"/>
        <v>80240</v>
      </c>
      <c r="K23" s="118">
        <f t="shared" si="2"/>
        <v>170210</v>
      </c>
      <c r="L23" s="118">
        <f t="shared" si="2"/>
        <v>89928</v>
      </c>
      <c r="M23" s="118">
        <f t="shared" si="2"/>
        <v>74850</v>
      </c>
      <c r="N23" s="118">
        <f t="shared" si="2"/>
        <v>77646</v>
      </c>
      <c r="O23" s="118">
        <f t="shared" si="2"/>
        <v>79587</v>
      </c>
      <c r="P23" s="118">
        <f t="shared" si="2"/>
        <v>198783</v>
      </c>
    </row>
    <row r="24" spans="1:16" ht="14.25" customHeight="1">
      <c r="A24" s="541"/>
      <c r="B24" s="539" t="s">
        <v>164</v>
      </c>
      <c r="C24" s="540"/>
      <c r="D24" s="118">
        <f t="shared" si="2"/>
        <v>112091.83333333334</v>
      </c>
      <c r="E24" s="118">
        <f t="shared" si="2"/>
        <v>83457</v>
      </c>
      <c r="F24" s="118">
        <f t="shared" si="2"/>
        <v>83282</v>
      </c>
      <c r="G24" s="118">
        <f t="shared" si="2"/>
        <v>85024</v>
      </c>
      <c r="H24" s="118">
        <f t="shared" si="2"/>
        <v>80803</v>
      </c>
      <c r="I24" s="118">
        <f t="shared" si="2"/>
        <v>84790</v>
      </c>
      <c r="J24" s="118">
        <f t="shared" si="2"/>
        <v>123792</v>
      </c>
      <c r="K24" s="118">
        <f t="shared" si="2"/>
        <v>183156</v>
      </c>
      <c r="L24" s="118">
        <f t="shared" si="2"/>
        <v>86918</v>
      </c>
      <c r="M24" s="118">
        <f t="shared" si="2"/>
        <v>83335</v>
      </c>
      <c r="N24" s="118">
        <f t="shared" si="2"/>
        <v>84489</v>
      </c>
      <c r="O24" s="118">
        <f t="shared" si="2"/>
        <v>85234</v>
      </c>
      <c r="P24" s="118">
        <f t="shared" si="2"/>
        <v>280822</v>
      </c>
    </row>
    <row r="25" spans="1:16" ht="14.25" customHeight="1">
      <c r="A25" s="541"/>
      <c r="B25" s="539" t="s">
        <v>334</v>
      </c>
      <c r="C25" s="540"/>
      <c r="D25" s="118">
        <f t="shared" si="2"/>
        <v>165298.3333333333</v>
      </c>
      <c r="E25" s="118">
        <f t="shared" si="2"/>
        <v>89569</v>
      </c>
      <c r="F25" s="118">
        <f t="shared" si="2"/>
        <v>86726</v>
      </c>
      <c r="G25" s="118">
        <f t="shared" si="2"/>
        <v>101833</v>
      </c>
      <c r="H25" s="118">
        <f t="shared" si="2"/>
        <v>137755</v>
      </c>
      <c r="I25" s="118">
        <f t="shared" si="2"/>
        <v>125188</v>
      </c>
      <c r="J25" s="118">
        <f t="shared" si="2"/>
        <v>217345</v>
      </c>
      <c r="K25" s="118">
        <f t="shared" si="2"/>
        <v>266884</v>
      </c>
      <c r="L25" s="118">
        <f t="shared" si="2"/>
        <v>132667</v>
      </c>
      <c r="M25" s="118">
        <f t="shared" si="2"/>
        <v>121685</v>
      </c>
      <c r="N25" s="118">
        <f t="shared" si="2"/>
        <v>132418</v>
      </c>
      <c r="O25" s="118">
        <f t="shared" si="2"/>
        <v>123660</v>
      </c>
      <c r="P25" s="118">
        <f t="shared" si="2"/>
        <v>447843</v>
      </c>
    </row>
    <row r="26" spans="1:16" ht="14.25" customHeight="1">
      <c r="A26" s="541"/>
      <c r="B26" s="539" t="s">
        <v>335</v>
      </c>
      <c r="C26" s="540"/>
      <c r="D26" s="118">
        <f t="shared" si="2"/>
        <v>137493.25</v>
      </c>
      <c r="E26" s="118">
        <f t="shared" si="2"/>
        <v>112754</v>
      </c>
      <c r="F26" s="118">
        <f t="shared" si="2"/>
        <v>110861</v>
      </c>
      <c r="G26" s="118">
        <f t="shared" si="2"/>
        <v>141367</v>
      </c>
      <c r="H26" s="118">
        <f t="shared" si="2"/>
        <v>94797</v>
      </c>
      <c r="I26" s="118">
        <f t="shared" si="2"/>
        <v>95348</v>
      </c>
      <c r="J26" s="118">
        <f t="shared" si="2"/>
        <v>181935</v>
      </c>
      <c r="K26" s="118">
        <f t="shared" si="2"/>
        <v>165742</v>
      </c>
      <c r="L26" s="118">
        <f t="shared" si="2"/>
        <v>98728</v>
      </c>
      <c r="M26" s="118">
        <f t="shared" si="2"/>
        <v>95613</v>
      </c>
      <c r="N26" s="118">
        <f t="shared" si="2"/>
        <v>114254</v>
      </c>
      <c r="O26" s="118">
        <f t="shared" si="2"/>
        <v>126591</v>
      </c>
      <c r="P26" s="118">
        <f t="shared" si="2"/>
        <v>311922</v>
      </c>
    </row>
    <row r="27" spans="1:16" ht="14.25" customHeight="1">
      <c r="A27" s="541"/>
      <c r="B27" s="539" t="s">
        <v>440</v>
      </c>
      <c r="C27" s="540"/>
      <c r="D27" s="118">
        <f t="shared" si="2"/>
        <v>156012</v>
      </c>
      <c r="E27" s="118">
        <f t="shared" si="2"/>
        <v>98586</v>
      </c>
      <c r="F27" s="118">
        <f t="shared" si="2"/>
        <v>99992</v>
      </c>
      <c r="G27" s="118">
        <f t="shared" si="2"/>
        <v>108243</v>
      </c>
      <c r="H27" s="118">
        <f t="shared" si="2"/>
        <v>110211</v>
      </c>
      <c r="I27" s="118">
        <f t="shared" si="2"/>
        <v>242430</v>
      </c>
      <c r="J27" s="118">
        <f t="shared" si="2"/>
        <v>199039</v>
      </c>
      <c r="K27" s="118">
        <f t="shared" si="2"/>
        <v>109085</v>
      </c>
      <c r="L27" s="118">
        <f t="shared" si="2"/>
        <v>139576</v>
      </c>
      <c r="M27" s="118">
        <f t="shared" si="2"/>
        <v>114234</v>
      </c>
      <c r="N27" s="118">
        <f t="shared" si="2"/>
        <v>113653</v>
      </c>
      <c r="O27" s="118">
        <f t="shared" si="2"/>
        <v>116774</v>
      </c>
      <c r="P27" s="118">
        <f t="shared" si="2"/>
        <v>420321</v>
      </c>
    </row>
    <row r="28" spans="1:16" ht="14.25" customHeight="1">
      <c r="A28" s="541"/>
      <c r="B28" s="539" t="s">
        <v>147</v>
      </c>
      <c r="C28" s="540"/>
      <c r="D28" s="118">
        <f aca="true" t="shared" si="3" ref="D28:P32">D53+D78</f>
        <v>148004.08333333334</v>
      </c>
      <c r="E28" s="118">
        <f t="shared" si="3"/>
        <v>113188</v>
      </c>
      <c r="F28" s="118">
        <f t="shared" si="3"/>
        <v>103483</v>
      </c>
      <c r="G28" s="118">
        <f t="shared" si="3"/>
        <v>118432</v>
      </c>
      <c r="H28" s="118">
        <f t="shared" si="3"/>
        <v>109675</v>
      </c>
      <c r="I28" s="118">
        <f t="shared" si="3"/>
        <v>115930</v>
      </c>
      <c r="J28" s="118">
        <f t="shared" si="3"/>
        <v>241027</v>
      </c>
      <c r="K28" s="118">
        <f t="shared" si="3"/>
        <v>133472</v>
      </c>
      <c r="L28" s="118">
        <f t="shared" si="3"/>
        <v>129029</v>
      </c>
      <c r="M28" s="118">
        <f t="shared" si="3"/>
        <v>121214</v>
      </c>
      <c r="N28" s="118">
        <f t="shared" si="3"/>
        <v>121076</v>
      </c>
      <c r="O28" s="118">
        <f t="shared" si="3"/>
        <v>124437</v>
      </c>
      <c r="P28" s="118">
        <f t="shared" si="3"/>
        <v>345086</v>
      </c>
    </row>
    <row r="29" spans="1:16" ht="14.25">
      <c r="A29" s="541"/>
      <c r="B29" s="290"/>
      <c r="C29" s="119" t="s">
        <v>462</v>
      </c>
      <c r="D29" s="118">
        <f t="shared" si="3"/>
        <v>98067.66666666667</v>
      </c>
      <c r="E29" s="118">
        <f t="shared" si="3"/>
        <v>86998</v>
      </c>
      <c r="F29" s="118">
        <f t="shared" si="3"/>
        <v>94185</v>
      </c>
      <c r="G29" s="118">
        <f t="shared" si="3"/>
        <v>90568</v>
      </c>
      <c r="H29" s="118">
        <f t="shared" si="3"/>
        <v>83135</v>
      </c>
      <c r="I29" s="118">
        <f t="shared" si="3"/>
        <v>94239</v>
      </c>
      <c r="J29" s="118">
        <f t="shared" si="3"/>
        <v>94009</v>
      </c>
      <c r="K29" s="118">
        <f t="shared" si="3"/>
        <v>94134</v>
      </c>
      <c r="L29" s="118">
        <f t="shared" si="3"/>
        <v>108985</v>
      </c>
      <c r="M29" s="118">
        <f t="shared" si="3"/>
        <v>90604</v>
      </c>
      <c r="N29" s="118">
        <f t="shared" si="3"/>
        <v>112408</v>
      </c>
      <c r="O29" s="118">
        <f t="shared" si="3"/>
        <v>109594</v>
      </c>
      <c r="P29" s="118">
        <f t="shared" si="3"/>
        <v>117953</v>
      </c>
    </row>
    <row r="30" spans="1:16" ht="14.25">
      <c r="A30" s="541"/>
      <c r="B30" s="290"/>
      <c r="C30" s="119" t="s">
        <v>245</v>
      </c>
      <c r="D30" s="118">
        <f t="shared" si="3"/>
        <v>160894.25</v>
      </c>
      <c r="E30" s="118">
        <f t="shared" si="3"/>
        <v>115311</v>
      </c>
      <c r="F30" s="118">
        <f t="shared" si="3"/>
        <v>114392</v>
      </c>
      <c r="G30" s="118">
        <f t="shared" si="3"/>
        <v>131709</v>
      </c>
      <c r="H30" s="118">
        <f t="shared" si="3"/>
        <v>121451</v>
      </c>
      <c r="I30" s="118">
        <f t="shared" si="3"/>
        <v>118565</v>
      </c>
      <c r="J30" s="118">
        <f t="shared" si="3"/>
        <v>254680</v>
      </c>
      <c r="K30" s="118">
        <f t="shared" si="3"/>
        <v>160208</v>
      </c>
      <c r="L30" s="118">
        <f t="shared" si="3"/>
        <v>135347</v>
      </c>
      <c r="M30" s="118">
        <f t="shared" si="3"/>
        <v>118344</v>
      </c>
      <c r="N30" s="118">
        <f t="shared" si="3"/>
        <v>120401</v>
      </c>
      <c r="O30" s="118">
        <f t="shared" si="3"/>
        <v>127124</v>
      </c>
      <c r="P30" s="118">
        <f t="shared" si="3"/>
        <v>413199</v>
      </c>
    </row>
    <row r="31" spans="1:16" ht="14.25">
      <c r="A31" s="541"/>
      <c r="B31" s="290"/>
      <c r="C31" s="119" t="s">
        <v>246</v>
      </c>
      <c r="D31" s="118">
        <f t="shared" si="3"/>
        <v>210246.75</v>
      </c>
      <c r="E31" s="118">
        <f t="shared" si="3"/>
        <v>181819</v>
      </c>
      <c r="F31" s="118">
        <f t="shared" si="3"/>
        <v>122115</v>
      </c>
      <c r="G31" s="118">
        <f t="shared" si="3"/>
        <v>170206</v>
      </c>
      <c r="H31" s="118">
        <f t="shared" si="3"/>
        <v>134631</v>
      </c>
      <c r="I31" s="118">
        <f t="shared" si="3"/>
        <v>147971</v>
      </c>
      <c r="J31" s="118">
        <f t="shared" si="3"/>
        <v>416391</v>
      </c>
      <c r="K31" s="118">
        <f t="shared" si="3"/>
        <v>150946</v>
      </c>
      <c r="L31" s="118">
        <f t="shared" si="3"/>
        <v>164841</v>
      </c>
      <c r="M31" s="118">
        <f t="shared" si="3"/>
        <v>174219</v>
      </c>
      <c r="N31" s="118">
        <f t="shared" si="3"/>
        <v>150803</v>
      </c>
      <c r="O31" s="118">
        <f t="shared" si="3"/>
        <v>159503</v>
      </c>
      <c r="P31" s="118">
        <f t="shared" si="3"/>
        <v>549516</v>
      </c>
    </row>
    <row r="32" spans="1:16" ht="14.25">
      <c r="A32" s="541"/>
      <c r="B32" s="290"/>
      <c r="C32" s="119" t="s">
        <v>247</v>
      </c>
      <c r="D32" s="118">
        <f t="shared" si="3"/>
        <v>126653.5</v>
      </c>
      <c r="E32" s="118">
        <f t="shared" si="3"/>
        <v>70494</v>
      </c>
      <c r="F32" s="118">
        <f t="shared" si="3"/>
        <v>69176</v>
      </c>
      <c r="G32" s="118">
        <f t="shared" si="3"/>
        <v>80597</v>
      </c>
      <c r="H32" s="118">
        <f t="shared" si="3"/>
        <v>98034</v>
      </c>
      <c r="I32" s="118">
        <f t="shared" si="3"/>
        <v>105096</v>
      </c>
      <c r="J32" s="118">
        <f t="shared" si="3"/>
        <v>223685</v>
      </c>
      <c r="K32" s="118">
        <f t="shared" si="3"/>
        <v>121638</v>
      </c>
      <c r="L32" s="118">
        <f t="shared" si="3"/>
        <v>105334</v>
      </c>
      <c r="M32" s="118">
        <f t="shared" si="3"/>
        <v>109454</v>
      </c>
      <c r="N32" s="118">
        <f t="shared" si="3"/>
        <v>101653</v>
      </c>
      <c r="O32" s="118">
        <f t="shared" si="3"/>
        <v>102637</v>
      </c>
      <c r="P32" s="118">
        <f t="shared" si="3"/>
        <v>332050</v>
      </c>
    </row>
    <row r="33" spans="1:16" ht="14.25">
      <c r="A33" s="290"/>
      <c r="B33" s="290"/>
      <c r="C33" s="291"/>
      <c r="D33" s="118"/>
      <c r="E33" s="118"/>
      <c r="F33" s="118"/>
      <c r="G33" s="118"/>
      <c r="H33" s="118"/>
      <c r="I33" s="118"/>
      <c r="J33" s="118"/>
      <c r="K33" s="118"/>
      <c r="L33" s="118"/>
      <c r="M33" s="118"/>
      <c r="N33" s="118"/>
      <c r="O33" s="118"/>
      <c r="P33" s="118"/>
    </row>
    <row r="34" spans="1:16" ht="14.25" customHeight="1">
      <c r="A34" s="541" t="s">
        <v>248</v>
      </c>
      <c r="B34" s="539" t="s">
        <v>238</v>
      </c>
      <c r="C34" s="540"/>
      <c r="D34" s="118">
        <f>AVERAGE(E34:P34)</f>
        <v>78731.75</v>
      </c>
      <c r="E34" s="118">
        <v>74336</v>
      </c>
      <c r="F34" s="118">
        <v>75324</v>
      </c>
      <c r="G34" s="118">
        <v>73829</v>
      </c>
      <c r="H34" s="118">
        <v>76938</v>
      </c>
      <c r="I34" s="118">
        <v>77334</v>
      </c>
      <c r="J34" s="118">
        <v>80843</v>
      </c>
      <c r="K34" s="118">
        <v>79246</v>
      </c>
      <c r="L34" s="118">
        <v>79675</v>
      </c>
      <c r="M34" s="118">
        <v>79184</v>
      </c>
      <c r="N34" s="118">
        <v>81545</v>
      </c>
      <c r="O34" s="118">
        <v>83570</v>
      </c>
      <c r="P34" s="118">
        <v>82957</v>
      </c>
    </row>
    <row r="35" spans="1:16" s="289" customFormat="1" ht="14.25" customHeight="1">
      <c r="A35" s="541"/>
      <c r="B35" s="542" t="s">
        <v>239</v>
      </c>
      <c r="C35" s="543"/>
      <c r="D35" s="269">
        <f>AVERAGE(E35:P35)</f>
        <v>93018.41666666667</v>
      </c>
      <c r="E35" s="269">
        <v>84841</v>
      </c>
      <c r="F35" s="269">
        <v>84496</v>
      </c>
      <c r="G35" s="269">
        <v>82580</v>
      </c>
      <c r="H35" s="269">
        <v>91806</v>
      </c>
      <c r="I35" s="269">
        <v>93995</v>
      </c>
      <c r="J35" s="269">
        <v>97155</v>
      </c>
      <c r="K35" s="269">
        <v>95583</v>
      </c>
      <c r="L35" s="269">
        <v>95797</v>
      </c>
      <c r="M35" s="269">
        <v>94323</v>
      </c>
      <c r="N35" s="269">
        <v>98895</v>
      </c>
      <c r="O35" s="269">
        <v>98603</v>
      </c>
      <c r="P35" s="269">
        <v>98147</v>
      </c>
    </row>
    <row r="36" spans="1:16" ht="14.25">
      <c r="A36" s="541"/>
      <c r="B36" s="290"/>
      <c r="C36" s="291"/>
      <c r="D36" s="118"/>
      <c r="E36" s="118"/>
      <c r="F36" s="118"/>
      <c r="G36" s="118"/>
      <c r="H36" s="118"/>
      <c r="I36" s="118"/>
      <c r="J36" s="118"/>
      <c r="K36" s="118"/>
      <c r="L36" s="118"/>
      <c r="M36" s="118"/>
      <c r="N36" s="118"/>
      <c r="O36" s="118"/>
      <c r="P36" s="118"/>
    </row>
    <row r="37" spans="1:16" ht="14.25" customHeight="1">
      <c r="A37" s="541"/>
      <c r="B37" s="539" t="s">
        <v>240</v>
      </c>
      <c r="C37" s="540"/>
      <c r="D37" s="118">
        <f>AVERAGE(E37:P37)</f>
        <v>83343.91666666667</v>
      </c>
      <c r="E37" s="118">
        <v>75491</v>
      </c>
      <c r="F37" s="118">
        <v>77097</v>
      </c>
      <c r="G37" s="118">
        <v>75788</v>
      </c>
      <c r="H37" s="118">
        <v>82520</v>
      </c>
      <c r="I37" s="118">
        <v>83229</v>
      </c>
      <c r="J37" s="118">
        <v>87353</v>
      </c>
      <c r="K37" s="118">
        <v>86143</v>
      </c>
      <c r="L37" s="118">
        <v>86290</v>
      </c>
      <c r="M37" s="118">
        <v>84096</v>
      </c>
      <c r="N37" s="118">
        <v>87119</v>
      </c>
      <c r="O37" s="118">
        <v>86700</v>
      </c>
      <c r="P37" s="118">
        <v>88301</v>
      </c>
    </row>
    <row r="38" spans="1:16" ht="14.25" customHeight="1">
      <c r="A38" s="541"/>
      <c r="B38" s="539" t="s">
        <v>143</v>
      </c>
      <c r="C38" s="540"/>
      <c r="D38" s="118">
        <f>AVERAGE(E38:P38)</f>
        <v>77090.91666666667</v>
      </c>
      <c r="E38" s="118">
        <v>72150</v>
      </c>
      <c r="F38" s="118">
        <v>72073</v>
      </c>
      <c r="G38" s="118">
        <v>77259</v>
      </c>
      <c r="H38" s="118">
        <v>71786</v>
      </c>
      <c r="I38" s="118">
        <v>72161</v>
      </c>
      <c r="J38" s="118">
        <v>85254</v>
      </c>
      <c r="K38" s="118">
        <v>85417</v>
      </c>
      <c r="L38" s="118">
        <v>78853</v>
      </c>
      <c r="M38" s="118">
        <v>69854</v>
      </c>
      <c r="N38" s="118">
        <v>79387</v>
      </c>
      <c r="O38" s="118">
        <v>84001</v>
      </c>
      <c r="P38" s="118">
        <v>76896</v>
      </c>
    </row>
    <row r="39" spans="1:16" ht="14.25" customHeight="1">
      <c r="A39" s="541"/>
      <c r="B39" s="539" t="s">
        <v>92</v>
      </c>
      <c r="C39" s="540"/>
      <c r="D39" s="118">
        <f>AVERAGE(E39:P39)</f>
        <v>75945.66666666667</v>
      </c>
      <c r="E39" s="118">
        <v>69125</v>
      </c>
      <c r="F39" s="118">
        <v>71792</v>
      </c>
      <c r="G39" s="118">
        <v>70039</v>
      </c>
      <c r="H39" s="118">
        <v>74507</v>
      </c>
      <c r="I39" s="118">
        <v>75049</v>
      </c>
      <c r="J39" s="118">
        <v>78375</v>
      </c>
      <c r="K39" s="118">
        <v>79267</v>
      </c>
      <c r="L39" s="118">
        <v>78201</v>
      </c>
      <c r="M39" s="118">
        <v>77480</v>
      </c>
      <c r="N39" s="118">
        <v>78868</v>
      </c>
      <c r="O39" s="118">
        <v>79342</v>
      </c>
      <c r="P39" s="118">
        <v>79303</v>
      </c>
    </row>
    <row r="40" spans="1:16" ht="14.25">
      <c r="A40" s="541"/>
      <c r="B40" s="290"/>
      <c r="C40" s="119" t="s">
        <v>241</v>
      </c>
      <c r="D40" s="118">
        <f aca="true" t="shared" si="4" ref="D40:D52">AVERAGE(E40:P40)</f>
        <v>90763.91666666667</v>
      </c>
      <c r="E40" s="118">
        <v>86848</v>
      </c>
      <c r="F40" s="118">
        <v>85123</v>
      </c>
      <c r="G40" s="118">
        <v>82545</v>
      </c>
      <c r="H40" s="118">
        <v>91903</v>
      </c>
      <c r="I40" s="118">
        <v>87684</v>
      </c>
      <c r="J40" s="118">
        <v>91837</v>
      </c>
      <c r="K40" s="118">
        <v>91206</v>
      </c>
      <c r="L40" s="118">
        <v>90546</v>
      </c>
      <c r="M40" s="118">
        <v>91494</v>
      </c>
      <c r="N40" s="118">
        <v>95093</v>
      </c>
      <c r="O40" s="118">
        <v>96035</v>
      </c>
      <c r="P40" s="118">
        <v>98853</v>
      </c>
    </row>
    <row r="41" spans="1:16" ht="14.25">
      <c r="A41" s="541"/>
      <c r="B41" s="290"/>
      <c r="C41" s="119" t="s">
        <v>242</v>
      </c>
      <c r="D41" s="118">
        <f t="shared" si="4"/>
        <v>75807.66666666667</v>
      </c>
      <c r="E41" s="118">
        <v>68855</v>
      </c>
      <c r="F41" s="118">
        <v>70730</v>
      </c>
      <c r="G41" s="118">
        <v>67748</v>
      </c>
      <c r="H41" s="118">
        <v>75969</v>
      </c>
      <c r="I41" s="118">
        <v>74748</v>
      </c>
      <c r="J41" s="118">
        <v>78217</v>
      </c>
      <c r="K41" s="118">
        <v>79849</v>
      </c>
      <c r="L41" s="118">
        <v>79319</v>
      </c>
      <c r="M41" s="118">
        <v>76272</v>
      </c>
      <c r="N41" s="118">
        <v>79988</v>
      </c>
      <c r="O41" s="118">
        <v>78575</v>
      </c>
      <c r="P41" s="118">
        <v>79422</v>
      </c>
    </row>
    <row r="42" spans="1:16" ht="14.25">
      <c r="A42" s="541"/>
      <c r="B42" s="290"/>
      <c r="C42" s="119" t="s">
        <v>443</v>
      </c>
      <c r="D42" s="118">
        <f t="shared" si="4"/>
        <v>60952.916666666664</v>
      </c>
      <c r="E42" s="118">
        <v>52629</v>
      </c>
      <c r="F42" s="118">
        <v>59319</v>
      </c>
      <c r="G42" s="118">
        <v>57793</v>
      </c>
      <c r="H42" s="118">
        <v>60870</v>
      </c>
      <c r="I42" s="118">
        <v>59682</v>
      </c>
      <c r="J42" s="118">
        <v>62636</v>
      </c>
      <c r="K42" s="118">
        <v>63089</v>
      </c>
      <c r="L42" s="118">
        <v>60430</v>
      </c>
      <c r="M42" s="118">
        <v>61275</v>
      </c>
      <c r="N42" s="118">
        <v>63025</v>
      </c>
      <c r="O42" s="118">
        <v>65903</v>
      </c>
      <c r="P42" s="118">
        <v>64784</v>
      </c>
    </row>
    <row r="43" spans="1:16" ht="14.25">
      <c r="A43" s="541"/>
      <c r="B43" s="290"/>
      <c r="C43" s="119" t="s">
        <v>441</v>
      </c>
      <c r="D43" s="118">
        <f t="shared" si="4"/>
        <v>91466.75</v>
      </c>
      <c r="E43" s="118">
        <v>83668</v>
      </c>
      <c r="F43" s="118">
        <v>84693</v>
      </c>
      <c r="G43" s="118">
        <v>85951</v>
      </c>
      <c r="H43" s="118">
        <v>83773</v>
      </c>
      <c r="I43" s="118">
        <v>92014</v>
      </c>
      <c r="J43" s="118">
        <v>98443</v>
      </c>
      <c r="K43" s="118">
        <v>95710</v>
      </c>
      <c r="L43" s="118">
        <v>95156</v>
      </c>
      <c r="M43" s="118">
        <v>95782</v>
      </c>
      <c r="N43" s="118">
        <v>91097</v>
      </c>
      <c r="O43" s="118">
        <v>94898</v>
      </c>
      <c r="P43" s="118">
        <v>96416</v>
      </c>
    </row>
    <row r="44" spans="1:16" ht="14.25">
      <c r="A44" s="541"/>
      <c r="B44" s="290"/>
      <c r="C44" s="119" t="s">
        <v>442</v>
      </c>
      <c r="D44" s="118">
        <f t="shared" si="4"/>
        <v>73224.16666666667</v>
      </c>
      <c r="E44" s="118">
        <v>71524</v>
      </c>
      <c r="F44" s="118">
        <v>75723</v>
      </c>
      <c r="G44" s="118">
        <v>72636</v>
      </c>
      <c r="H44" s="118">
        <v>68861</v>
      </c>
      <c r="I44" s="118">
        <v>68836</v>
      </c>
      <c r="J44" s="118">
        <v>75792</v>
      </c>
      <c r="K44" s="118">
        <v>75544</v>
      </c>
      <c r="L44" s="118">
        <v>76476</v>
      </c>
      <c r="M44" s="118">
        <v>69474</v>
      </c>
      <c r="N44" s="118">
        <v>72001</v>
      </c>
      <c r="O44" s="118">
        <v>75320</v>
      </c>
      <c r="P44" s="118">
        <v>76503</v>
      </c>
    </row>
    <row r="45" spans="1:16" ht="14.25">
      <c r="A45" s="541"/>
      <c r="B45" s="290"/>
      <c r="C45" s="119" t="s">
        <v>218</v>
      </c>
      <c r="D45" s="118">
        <f t="shared" si="4"/>
        <v>100704.08333333333</v>
      </c>
      <c r="E45" s="118">
        <v>93769</v>
      </c>
      <c r="F45" s="118">
        <v>95741</v>
      </c>
      <c r="G45" s="118">
        <v>96118</v>
      </c>
      <c r="H45" s="118">
        <v>94032</v>
      </c>
      <c r="I45" s="118">
        <v>98000</v>
      </c>
      <c r="J45" s="118">
        <v>102492</v>
      </c>
      <c r="K45" s="118">
        <v>103629</v>
      </c>
      <c r="L45" s="118">
        <v>99402</v>
      </c>
      <c r="M45" s="118">
        <v>104725</v>
      </c>
      <c r="N45" s="118">
        <v>102969</v>
      </c>
      <c r="O45" s="118">
        <v>102977</v>
      </c>
      <c r="P45" s="118">
        <v>114595</v>
      </c>
    </row>
    <row r="46" spans="1:16" ht="14.25">
      <c r="A46" s="541"/>
      <c r="B46" s="290"/>
      <c r="C46" s="119" t="s">
        <v>243</v>
      </c>
      <c r="D46" s="118">
        <f t="shared" si="4"/>
        <v>95559.91666666667</v>
      </c>
      <c r="E46" s="118">
        <v>93637</v>
      </c>
      <c r="F46" s="118">
        <v>93467</v>
      </c>
      <c r="G46" s="118">
        <v>91407</v>
      </c>
      <c r="H46" s="118">
        <v>88930</v>
      </c>
      <c r="I46" s="118">
        <v>94714</v>
      </c>
      <c r="J46" s="118">
        <v>97964</v>
      </c>
      <c r="K46" s="118">
        <v>97605</v>
      </c>
      <c r="L46" s="118">
        <v>98600</v>
      </c>
      <c r="M46" s="118">
        <v>98077</v>
      </c>
      <c r="N46" s="118">
        <v>98510</v>
      </c>
      <c r="O46" s="118">
        <v>97762</v>
      </c>
      <c r="P46" s="118">
        <v>96046</v>
      </c>
    </row>
    <row r="47" spans="1:16" ht="14.25">
      <c r="A47" s="541"/>
      <c r="B47" s="290"/>
      <c r="C47" s="119" t="s">
        <v>244</v>
      </c>
      <c r="D47" s="118">
        <f t="shared" si="4"/>
        <v>69503.66666666667</v>
      </c>
      <c r="E47" s="118">
        <v>58666</v>
      </c>
      <c r="F47" s="118">
        <v>61315</v>
      </c>
      <c r="G47" s="118">
        <v>61931</v>
      </c>
      <c r="H47" s="118">
        <v>66804</v>
      </c>
      <c r="I47" s="118">
        <v>72398</v>
      </c>
      <c r="J47" s="118">
        <v>73138</v>
      </c>
      <c r="K47" s="118">
        <v>74574</v>
      </c>
      <c r="L47" s="118">
        <v>72537</v>
      </c>
      <c r="M47" s="118">
        <v>75989</v>
      </c>
      <c r="N47" s="118">
        <v>72220</v>
      </c>
      <c r="O47" s="118">
        <v>73178</v>
      </c>
      <c r="P47" s="118">
        <v>71294</v>
      </c>
    </row>
    <row r="48" spans="1:16" ht="14.25">
      <c r="A48" s="541"/>
      <c r="B48" s="290"/>
      <c r="C48" s="119" t="s">
        <v>102</v>
      </c>
      <c r="D48" s="118">
        <f t="shared" si="4"/>
        <v>75426.66666666667</v>
      </c>
      <c r="E48" s="118">
        <v>67984</v>
      </c>
      <c r="F48" s="118">
        <v>73826</v>
      </c>
      <c r="G48" s="118">
        <v>74121</v>
      </c>
      <c r="H48" s="118">
        <v>75064</v>
      </c>
      <c r="I48" s="118">
        <v>72945</v>
      </c>
      <c r="J48" s="118">
        <v>78497</v>
      </c>
      <c r="K48" s="118">
        <v>78156</v>
      </c>
      <c r="L48" s="118">
        <v>76413</v>
      </c>
      <c r="M48" s="118">
        <v>74173</v>
      </c>
      <c r="N48" s="118">
        <v>77538</v>
      </c>
      <c r="O48" s="118">
        <v>79555</v>
      </c>
      <c r="P48" s="118">
        <v>76848</v>
      </c>
    </row>
    <row r="49" spans="1:16" ht="14.25" customHeight="1">
      <c r="A49" s="541"/>
      <c r="B49" s="539" t="s">
        <v>164</v>
      </c>
      <c r="C49" s="540"/>
      <c r="D49" s="118">
        <f t="shared" si="4"/>
        <v>84618.16666666667</v>
      </c>
      <c r="E49" s="118">
        <v>82653</v>
      </c>
      <c r="F49" s="118">
        <v>83282</v>
      </c>
      <c r="G49" s="118">
        <v>81263</v>
      </c>
      <c r="H49" s="118">
        <v>80803</v>
      </c>
      <c r="I49" s="118">
        <v>84244</v>
      </c>
      <c r="J49" s="118">
        <v>89180</v>
      </c>
      <c r="K49" s="118">
        <v>87113</v>
      </c>
      <c r="L49" s="118">
        <v>86918</v>
      </c>
      <c r="M49" s="118">
        <v>83262</v>
      </c>
      <c r="N49" s="118">
        <v>84489</v>
      </c>
      <c r="O49" s="118">
        <v>84842</v>
      </c>
      <c r="P49" s="118">
        <v>87369</v>
      </c>
    </row>
    <row r="50" spans="1:16" ht="14.25" customHeight="1">
      <c r="A50" s="541"/>
      <c r="B50" s="539" t="s">
        <v>334</v>
      </c>
      <c r="C50" s="540"/>
      <c r="D50" s="118">
        <f t="shared" si="4"/>
        <v>116692.33333333333</v>
      </c>
      <c r="E50" s="118">
        <v>88661</v>
      </c>
      <c r="F50" s="118">
        <v>86726</v>
      </c>
      <c r="G50" s="118">
        <v>86836</v>
      </c>
      <c r="H50" s="118">
        <v>126808</v>
      </c>
      <c r="I50" s="118">
        <v>124075</v>
      </c>
      <c r="J50" s="118">
        <v>130130</v>
      </c>
      <c r="K50" s="118">
        <v>119435</v>
      </c>
      <c r="L50" s="118">
        <v>125481</v>
      </c>
      <c r="M50" s="118">
        <v>119976</v>
      </c>
      <c r="N50" s="118">
        <v>131795</v>
      </c>
      <c r="O50" s="118">
        <v>123660</v>
      </c>
      <c r="P50" s="118">
        <v>136725</v>
      </c>
    </row>
    <row r="51" spans="1:16" ht="14.25" customHeight="1">
      <c r="A51" s="541"/>
      <c r="B51" s="539" t="s">
        <v>335</v>
      </c>
      <c r="C51" s="540"/>
      <c r="D51" s="118">
        <f t="shared" si="4"/>
        <v>100461.25</v>
      </c>
      <c r="E51" s="118">
        <v>112615</v>
      </c>
      <c r="F51" s="118">
        <v>110816</v>
      </c>
      <c r="G51" s="118">
        <v>111487</v>
      </c>
      <c r="H51" s="118">
        <v>93043</v>
      </c>
      <c r="I51" s="118">
        <v>93843</v>
      </c>
      <c r="J51" s="118">
        <v>95947</v>
      </c>
      <c r="K51" s="118">
        <v>92618</v>
      </c>
      <c r="L51" s="118">
        <v>97809</v>
      </c>
      <c r="M51" s="118">
        <v>95486</v>
      </c>
      <c r="N51" s="118">
        <v>99754</v>
      </c>
      <c r="O51" s="118">
        <v>99006</v>
      </c>
      <c r="P51" s="118">
        <v>103111</v>
      </c>
    </row>
    <row r="52" spans="1:16" ht="14.25" customHeight="1">
      <c r="A52" s="541"/>
      <c r="B52" s="539" t="s">
        <v>440</v>
      </c>
      <c r="C52" s="540"/>
      <c r="D52" s="118">
        <f t="shared" si="4"/>
        <v>111636</v>
      </c>
      <c r="E52" s="118">
        <v>98586</v>
      </c>
      <c r="F52" s="118">
        <v>99992</v>
      </c>
      <c r="G52" s="118">
        <v>100289</v>
      </c>
      <c r="H52" s="118">
        <v>110211</v>
      </c>
      <c r="I52" s="118">
        <v>123295</v>
      </c>
      <c r="J52" s="118">
        <v>116014</v>
      </c>
      <c r="K52" s="118">
        <v>109085</v>
      </c>
      <c r="L52" s="118">
        <v>115039</v>
      </c>
      <c r="M52" s="118">
        <v>114234</v>
      </c>
      <c r="N52" s="118">
        <v>113653</v>
      </c>
      <c r="O52" s="118">
        <v>116774</v>
      </c>
      <c r="P52" s="118">
        <v>122460</v>
      </c>
    </row>
    <row r="53" spans="1:16" ht="14.25" customHeight="1">
      <c r="A53" s="541"/>
      <c r="B53" s="539" t="s">
        <v>147</v>
      </c>
      <c r="C53" s="540"/>
      <c r="D53" s="118">
        <f>AVERAGE(E53:P53)</f>
        <v>112642.16666666667</v>
      </c>
      <c r="E53" s="118">
        <v>108810</v>
      </c>
      <c r="F53" s="118">
        <v>103483</v>
      </c>
      <c r="G53" s="118">
        <v>99340</v>
      </c>
      <c r="H53" s="118">
        <v>109675</v>
      </c>
      <c r="I53" s="118">
        <v>114585</v>
      </c>
      <c r="J53" s="118">
        <v>115866</v>
      </c>
      <c r="K53" s="118">
        <v>113666</v>
      </c>
      <c r="L53" s="118">
        <v>113979</v>
      </c>
      <c r="M53" s="118">
        <v>113930</v>
      </c>
      <c r="N53" s="118">
        <v>121076</v>
      </c>
      <c r="O53" s="118">
        <v>120852</v>
      </c>
      <c r="P53" s="118">
        <v>116444</v>
      </c>
    </row>
    <row r="54" spans="1:16" ht="14.25">
      <c r="A54" s="541"/>
      <c r="B54" s="290"/>
      <c r="C54" s="119" t="s">
        <v>462</v>
      </c>
      <c r="D54" s="118">
        <f>AVERAGE(E54:P54)</f>
        <v>93517.5</v>
      </c>
      <c r="E54" s="118">
        <v>86998</v>
      </c>
      <c r="F54" s="118">
        <v>94185</v>
      </c>
      <c r="G54" s="118">
        <v>90568</v>
      </c>
      <c r="H54" s="118">
        <v>83135</v>
      </c>
      <c r="I54" s="118">
        <v>94075</v>
      </c>
      <c r="J54" s="118">
        <v>93750</v>
      </c>
      <c r="K54" s="118">
        <v>87391</v>
      </c>
      <c r="L54" s="118">
        <v>90923</v>
      </c>
      <c r="M54" s="118">
        <v>90604</v>
      </c>
      <c r="N54" s="118">
        <v>112408</v>
      </c>
      <c r="O54" s="118">
        <v>109594</v>
      </c>
      <c r="P54" s="118">
        <v>88579</v>
      </c>
    </row>
    <row r="55" spans="1:16" ht="14.25">
      <c r="A55" s="541"/>
      <c r="B55" s="290"/>
      <c r="C55" s="119" t="s">
        <v>245</v>
      </c>
      <c r="D55" s="118">
        <f>AVERAGE(E55:P55)</f>
        <v>118602.25</v>
      </c>
      <c r="E55" s="118">
        <v>115311</v>
      </c>
      <c r="F55" s="118">
        <v>114392</v>
      </c>
      <c r="G55" s="118">
        <v>109101</v>
      </c>
      <c r="H55" s="118">
        <v>121451</v>
      </c>
      <c r="I55" s="118">
        <v>118565</v>
      </c>
      <c r="J55" s="118">
        <v>119965</v>
      </c>
      <c r="K55" s="118">
        <v>118213</v>
      </c>
      <c r="L55" s="118">
        <v>117768</v>
      </c>
      <c r="M55" s="118">
        <v>118344</v>
      </c>
      <c r="N55" s="118">
        <v>120401</v>
      </c>
      <c r="O55" s="118">
        <v>120750</v>
      </c>
      <c r="P55" s="118">
        <v>128966</v>
      </c>
    </row>
    <row r="56" spans="1:16" ht="14.25">
      <c r="A56" s="541"/>
      <c r="B56" s="290"/>
      <c r="C56" s="119" t="s">
        <v>246</v>
      </c>
      <c r="D56" s="118">
        <f>AVERAGE(E56:P56)</f>
        <v>145304.25</v>
      </c>
      <c r="E56" s="118">
        <v>160428</v>
      </c>
      <c r="F56" s="118">
        <v>122115</v>
      </c>
      <c r="G56" s="118">
        <v>120339</v>
      </c>
      <c r="H56" s="118">
        <v>134631</v>
      </c>
      <c r="I56" s="118">
        <v>147971</v>
      </c>
      <c r="J56" s="118">
        <v>149101</v>
      </c>
      <c r="K56" s="118">
        <v>150946</v>
      </c>
      <c r="L56" s="118">
        <v>149398</v>
      </c>
      <c r="M56" s="118">
        <v>149035</v>
      </c>
      <c r="N56" s="118">
        <v>150803</v>
      </c>
      <c r="O56" s="118">
        <v>152296</v>
      </c>
      <c r="P56" s="118">
        <v>156588</v>
      </c>
    </row>
    <row r="57" spans="1:16" ht="14.25">
      <c r="A57" s="541"/>
      <c r="B57" s="290"/>
      <c r="C57" s="119" t="s">
        <v>247</v>
      </c>
      <c r="D57" s="118">
        <f>AVERAGE(E57:P57)</f>
        <v>91819.5</v>
      </c>
      <c r="E57" s="118">
        <v>68050</v>
      </c>
      <c r="F57" s="118">
        <v>69176</v>
      </c>
      <c r="G57" s="118">
        <v>72554</v>
      </c>
      <c r="H57" s="118">
        <v>98034</v>
      </c>
      <c r="I57" s="118">
        <v>98185</v>
      </c>
      <c r="J57" s="118">
        <v>101735</v>
      </c>
      <c r="K57" s="118">
        <v>100253</v>
      </c>
      <c r="L57" s="118">
        <v>99640</v>
      </c>
      <c r="M57" s="118">
        <v>99172</v>
      </c>
      <c r="N57" s="118">
        <v>101653</v>
      </c>
      <c r="O57" s="118">
        <v>102637</v>
      </c>
      <c r="P57" s="118">
        <v>90745</v>
      </c>
    </row>
    <row r="58" spans="1:16" ht="14.25">
      <c r="A58" s="290"/>
      <c r="B58" s="290"/>
      <c r="C58" s="291"/>
      <c r="D58" s="118"/>
      <c r="E58" s="118"/>
      <c r="F58" s="118"/>
      <c r="G58" s="118"/>
      <c r="H58" s="118"/>
      <c r="I58" s="118"/>
      <c r="J58" s="118"/>
      <c r="K58" s="118"/>
      <c r="L58" s="118"/>
      <c r="M58" s="118"/>
      <c r="N58" s="118"/>
      <c r="O58" s="118"/>
      <c r="P58" s="118"/>
    </row>
    <row r="59" spans="1:16" ht="14.25" customHeight="1">
      <c r="A59" s="541" t="s">
        <v>249</v>
      </c>
      <c r="B59" s="539" t="s">
        <v>238</v>
      </c>
      <c r="C59" s="540"/>
      <c r="D59" s="118">
        <f>AVERAGE(E59:P59)</f>
        <v>23037.25</v>
      </c>
      <c r="E59" s="118">
        <v>4732</v>
      </c>
      <c r="F59" s="118">
        <v>11</v>
      </c>
      <c r="G59" s="118">
        <v>9358</v>
      </c>
      <c r="H59" s="118">
        <v>763</v>
      </c>
      <c r="I59" s="118">
        <v>736</v>
      </c>
      <c r="J59" s="118">
        <v>53618</v>
      </c>
      <c r="K59" s="118">
        <v>48890</v>
      </c>
      <c r="L59" s="118">
        <v>8030</v>
      </c>
      <c r="M59" s="118">
        <v>1360</v>
      </c>
      <c r="N59" s="118">
        <v>1641</v>
      </c>
      <c r="O59" s="118">
        <v>7147</v>
      </c>
      <c r="P59" s="118">
        <v>140161</v>
      </c>
    </row>
    <row r="60" spans="1:16" s="289" customFormat="1" ht="14.25" customHeight="1">
      <c r="A60" s="541"/>
      <c r="B60" s="542" t="s">
        <v>239</v>
      </c>
      <c r="C60" s="543"/>
      <c r="D60" s="269">
        <f>AVERAGE(E60:P60)</f>
        <v>29077.75</v>
      </c>
      <c r="E60" s="269">
        <v>4822</v>
      </c>
      <c r="F60" s="269">
        <v>309</v>
      </c>
      <c r="G60" s="269">
        <v>8988</v>
      </c>
      <c r="H60" s="269">
        <v>1479</v>
      </c>
      <c r="I60" s="269">
        <v>1362</v>
      </c>
      <c r="J60" s="269">
        <v>65786</v>
      </c>
      <c r="K60" s="269">
        <v>62636</v>
      </c>
      <c r="L60" s="269">
        <v>8642</v>
      </c>
      <c r="M60" s="269">
        <v>2884</v>
      </c>
      <c r="N60" s="269">
        <v>952</v>
      </c>
      <c r="O60" s="269">
        <v>3063</v>
      </c>
      <c r="P60" s="269">
        <v>188010</v>
      </c>
    </row>
    <row r="61" spans="1:16" ht="14.25">
      <c r="A61" s="541"/>
      <c r="B61" s="290"/>
      <c r="C61" s="291"/>
      <c r="D61" s="118"/>
      <c r="E61" s="118"/>
      <c r="F61" s="118"/>
      <c r="G61" s="118"/>
      <c r="H61" s="118"/>
      <c r="I61" s="118"/>
      <c r="J61" s="118"/>
      <c r="K61" s="118"/>
      <c r="L61" s="118"/>
      <c r="M61" s="118"/>
      <c r="N61" s="118"/>
      <c r="O61" s="118"/>
      <c r="P61" s="118"/>
    </row>
    <row r="62" spans="1:16" ht="14.25" customHeight="1">
      <c r="A62" s="541"/>
      <c r="B62" s="539" t="s">
        <v>240</v>
      </c>
      <c r="C62" s="540"/>
      <c r="D62" s="118">
        <v>25823</v>
      </c>
      <c r="E62" s="118">
        <v>4996</v>
      </c>
      <c r="F62" s="118">
        <v>429</v>
      </c>
      <c r="G62" s="118">
        <v>4893</v>
      </c>
      <c r="H62" s="118">
        <v>2248</v>
      </c>
      <c r="I62" s="118">
        <v>1372</v>
      </c>
      <c r="J62" s="118">
        <v>34682</v>
      </c>
      <c r="K62" s="118">
        <v>84996</v>
      </c>
      <c r="L62" s="118">
        <v>5291</v>
      </c>
      <c r="M62" s="118">
        <v>589</v>
      </c>
      <c r="N62" s="118">
        <v>1457</v>
      </c>
      <c r="O62" s="118">
        <v>2784</v>
      </c>
      <c r="P62" s="118">
        <v>166145</v>
      </c>
    </row>
    <row r="63" spans="1:16" ht="14.25" customHeight="1">
      <c r="A63" s="541"/>
      <c r="B63" s="539" t="s">
        <v>143</v>
      </c>
      <c r="C63" s="540"/>
      <c r="D63" s="118">
        <f>AVERAGE(E63:P63)</f>
        <v>14373.25</v>
      </c>
      <c r="E63" s="118">
        <v>0</v>
      </c>
      <c r="F63" s="118">
        <v>1748</v>
      </c>
      <c r="G63" s="118">
        <v>5676</v>
      </c>
      <c r="H63" s="118">
        <v>17793</v>
      </c>
      <c r="I63" s="118">
        <v>0</v>
      </c>
      <c r="J63" s="118">
        <v>30037</v>
      </c>
      <c r="K63" s="118">
        <v>23557</v>
      </c>
      <c r="L63" s="118">
        <v>6954</v>
      </c>
      <c r="M63" s="118">
        <v>0</v>
      </c>
      <c r="N63" s="118">
        <v>0</v>
      </c>
      <c r="O63" s="118">
        <v>0</v>
      </c>
      <c r="P63" s="118">
        <v>86714</v>
      </c>
    </row>
    <row r="64" spans="1:16" ht="14.25" customHeight="1">
      <c r="A64" s="541"/>
      <c r="B64" s="539" t="s">
        <v>92</v>
      </c>
      <c r="C64" s="540"/>
      <c r="D64" s="118">
        <f>AVERAGE(E64:P64)</f>
        <v>20922.166666666668</v>
      </c>
      <c r="E64" s="118">
        <v>7114</v>
      </c>
      <c r="F64" s="118">
        <v>564</v>
      </c>
      <c r="G64" s="118">
        <v>1716</v>
      </c>
      <c r="H64" s="118">
        <v>259</v>
      </c>
      <c r="I64" s="118">
        <v>981</v>
      </c>
      <c r="J64" s="118">
        <v>17616</v>
      </c>
      <c r="K64" s="118">
        <v>79202</v>
      </c>
      <c r="L64" s="118">
        <v>6558</v>
      </c>
      <c r="M64" s="118">
        <v>639</v>
      </c>
      <c r="N64" s="118">
        <v>70</v>
      </c>
      <c r="O64" s="118">
        <v>237</v>
      </c>
      <c r="P64" s="118">
        <v>136110</v>
      </c>
    </row>
    <row r="65" spans="1:16" ht="14.25">
      <c r="A65" s="541"/>
      <c r="B65" s="290"/>
      <c r="C65" s="119" t="s">
        <v>241</v>
      </c>
      <c r="D65" s="118">
        <f aca="true" t="shared" si="5" ref="D65:D77">AVERAGE(E65:P65)</f>
        <v>35712.166666666664</v>
      </c>
      <c r="E65" s="118">
        <v>0</v>
      </c>
      <c r="F65" s="118">
        <v>0</v>
      </c>
      <c r="G65" s="118">
        <v>12403</v>
      </c>
      <c r="H65" s="118">
        <v>921</v>
      </c>
      <c r="I65" s="118">
        <v>6651</v>
      </c>
      <c r="J65" s="118">
        <v>158052</v>
      </c>
      <c r="K65" s="118">
        <v>25525</v>
      </c>
      <c r="L65" s="118">
        <v>0</v>
      </c>
      <c r="M65" s="118">
        <v>7920</v>
      </c>
      <c r="N65" s="118">
        <v>846</v>
      </c>
      <c r="O65" s="118">
        <v>0</v>
      </c>
      <c r="P65" s="118">
        <v>216228</v>
      </c>
    </row>
    <row r="66" spans="1:16" ht="14.25">
      <c r="A66" s="541"/>
      <c r="B66" s="290"/>
      <c r="C66" s="119" t="s">
        <v>242</v>
      </c>
      <c r="D66" s="118">
        <f t="shared" si="5"/>
        <v>17708.833333333332</v>
      </c>
      <c r="E66" s="118">
        <v>12087</v>
      </c>
      <c r="F66" s="118">
        <v>1361</v>
      </c>
      <c r="G66" s="118">
        <v>0</v>
      </c>
      <c r="H66" s="118">
        <v>148</v>
      </c>
      <c r="I66" s="118">
        <v>0</v>
      </c>
      <c r="J66" s="118">
        <v>1088</v>
      </c>
      <c r="K66" s="118">
        <v>70760</v>
      </c>
      <c r="L66" s="118">
        <v>0</v>
      </c>
      <c r="M66" s="118">
        <v>0</v>
      </c>
      <c r="N66" s="118">
        <v>0</v>
      </c>
      <c r="O66" s="118">
        <v>0</v>
      </c>
      <c r="P66" s="118">
        <v>127062</v>
      </c>
    </row>
    <row r="67" spans="1:16" ht="14.25">
      <c r="A67" s="541"/>
      <c r="B67" s="290"/>
      <c r="C67" s="119" t="s">
        <v>443</v>
      </c>
      <c r="D67" s="118">
        <f t="shared" si="5"/>
        <v>13994.916666666666</v>
      </c>
      <c r="E67" s="118">
        <v>0</v>
      </c>
      <c r="F67" s="118">
        <v>0</v>
      </c>
      <c r="G67" s="118">
        <v>0</v>
      </c>
      <c r="H67" s="118">
        <v>89</v>
      </c>
      <c r="I67" s="118">
        <v>13</v>
      </c>
      <c r="J67" s="118">
        <v>8591</v>
      </c>
      <c r="K67" s="118">
        <v>64320</v>
      </c>
      <c r="L67" s="118">
        <v>3990</v>
      </c>
      <c r="M67" s="118">
        <v>0</v>
      </c>
      <c r="N67" s="118">
        <v>0</v>
      </c>
      <c r="O67" s="118">
        <v>0</v>
      </c>
      <c r="P67" s="118">
        <v>90936</v>
      </c>
    </row>
    <row r="68" spans="1:16" ht="14.25">
      <c r="A68" s="541"/>
      <c r="B68" s="290"/>
      <c r="C68" s="119" t="s">
        <v>441</v>
      </c>
      <c r="D68" s="118">
        <v>41361</v>
      </c>
      <c r="E68" s="118">
        <v>1023</v>
      </c>
      <c r="F68" s="118">
        <v>962</v>
      </c>
      <c r="G68" s="118">
        <v>2681</v>
      </c>
      <c r="H68" s="118">
        <v>7859</v>
      </c>
      <c r="I68" s="118">
        <v>4639</v>
      </c>
      <c r="J68" s="118">
        <v>35019</v>
      </c>
      <c r="K68" s="118">
        <v>161735</v>
      </c>
      <c r="L68" s="118">
        <v>0</v>
      </c>
      <c r="M68" s="118">
        <v>0</v>
      </c>
      <c r="N68" s="118">
        <v>0</v>
      </c>
      <c r="O68" s="118">
        <v>0</v>
      </c>
      <c r="P68" s="118">
        <v>282422</v>
      </c>
    </row>
    <row r="69" spans="1:16" ht="14.25">
      <c r="A69" s="541"/>
      <c r="B69" s="290"/>
      <c r="C69" s="119" t="s">
        <v>442</v>
      </c>
      <c r="D69" s="118">
        <f t="shared" si="5"/>
        <v>21004.5</v>
      </c>
      <c r="E69" s="118">
        <v>34519</v>
      </c>
      <c r="F69" s="118">
        <v>0</v>
      </c>
      <c r="G69" s="118">
        <v>0</v>
      </c>
      <c r="H69" s="118">
        <v>0</v>
      </c>
      <c r="I69" s="118">
        <v>680</v>
      </c>
      <c r="J69" s="118">
        <v>1996</v>
      </c>
      <c r="K69" s="118">
        <v>49302</v>
      </c>
      <c r="L69" s="118">
        <v>56761</v>
      </c>
      <c r="M69" s="118">
        <v>0</v>
      </c>
      <c r="N69" s="118">
        <v>0</v>
      </c>
      <c r="O69" s="118">
        <v>0</v>
      </c>
      <c r="P69" s="118">
        <v>108796</v>
      </c>
    </row>
    <row r="70" spans="1:16" ht="14.25">
      <c r="A70" s="541"/>
      <c r="B70" s="290"/>
      <c r="C70" s="119" t="s">
        <v>218</v>
      </c>
      <c r="D70" s="118">
        <f t="shared" si="5"/>
        <v>22730.833333333332</v>
      </c>
      <c r="E70" s="118">
        <v>0</v>
      </c>
      <c r="F70" s="118">
        <v>0</v>
      </c>
      <c r="G70" s="118">
        <v>26472</v>
      </c>
      <c r="H70" s="118">
        <v>0</v>
      </c>
      <c r="I70" s="118">
        <v>1500</v>
      </c>
      <c r="J70" s="118">
        <v>0</v>
      </c>
      <c r="K70" s="118">
        <v>60724</v>
      </c>
      <c r="L70" s="118">
        <v>0</v>
      </c>
      <c r="M70" s="118">
        <v>0</v>
      </c>
      <c r="N70" s="118">
        <v>0</v>
      </c>
      <c r="O70" s="118">
        <v>0</v>
      </c>
      <c r="P70" s="118">
        <v>184074</v>
      </c>
    </row>
    <row r="71" spans="1:16" ht="14.25">
      <c r="A71" s="541"/>
      <c r="B71" s="290"/>
      <c r="C71" s="119" t="s">
        <v>243</v>
      </c>
      <c r="D71" s="118">
        <f t="shared" si="5"/>
        <v>31240.666666666668</v>
      </c>
      <c r="E71" s="118">
        <v>1400</v>
      </c>
      <c r="F71" s="118">
        <v>0</v>
      </c>
      <c r="G71" s="118">
        <v>905</v>
      </c>
      <c r="H71" s="118">
        <v>0</v>
      </c>
      <c r="I71" s="118">
        <v>3572</v>
      </c>
      <c r="J71" s="118">
        <v>40847</v>
      </c>
      <c r="K71" s="118">
        <v>118216</v>
      </c>
      <c r="L71" s="118">
        <v>16974</v>
      </c>
      <c r="M71" s="118">
        <v>0</v>
      </c>
      <c r="N71" s="118">
        <v>0</v>
      </c>
      <c r="O71" s="118">
        <v>2615</v>
      </c>
      <c r="P71" s="118">
        <v>190359</v>
      </c>
    </row>
    <row r="72" spans="1:16" ht="14.25">
      <c r="A72" s="541"/>
      <c r="B72" s="290"/>
      <c r="C72" s="119" t="s">
        <v>244</v>
      </c>
      <c r="D72" s="118">
        <f t="shared" si="5"/>
        <v>20314.166666666668</v>
      </c>
      <c r="E72" s="118">
        <v>0</v>
      </c>
      <c r="F72" s="118">
        <v>0</v>
      </c>
      <c r="G72" s="118">
        <v>0</v>
      </c>
      <c r="H72" s="118">
        <v>0</v>
      </c>
      <c r="I72" s="118">
        <v>0</v>
      </c>
      <c r="J72" s="118">
        <v>502</v>
      </c>
      <c r="K72" s="118">
        <v>109745</v>
      </c>
      <c r="L72" s="118">
        <v>6384</v>
      </c>
      <c r="M72" s="118">
        <v>0</v>
      </c>
      <c r="N72" s="118">
        <v>0</v>
      </c>
      <c r="O72" s="118">
        <v>0</v>
      </c>
      <c r="P72" s="118">
        <v>127139</v>
      </c>
    </row>
    <row r="73" spans="1:16" ht="14.25">
      <c r="A73" s="541"/>
      <c r="B73" s="290"/>
      <c r="C73" s="119" t="s">
        <v>102</v>
      </c>
      <c r="D73" s="118">
        <f t="shared" si="5"/>
        <v>19748.25</v>
      </c>
      <c r="E73" s="118">
        <v>4668</v>
      </c>
      <c r="F73" s="118">
        <v>0</v>
      </c>
      <c r="G73" s="118">
        <v>1537</v>
      </c>
      <c r="H73" s="118">
        <v>12</v>
      </c>
      <c r="I73" s="118">
        <v>698</v>
      </c>
      <c r="J73" s="118">
        <v>1743</v>
      </c>
      <c r="K73" s="118">
        <v>92054</v>
      </c>
      <c r="L73" s="118">
        <v>13515</v>
      </c>
      <c r="M73" s="118">
        <v>677</v>
      </c>
      <c r="N73" s="118">
        <v>108</v>
      </c>
      <c r="O73" s="118">
        <v>32</v>
      </c>
      <c r="P73" s="118">
        <v>121935</v>
      </c>
    </row>
    <row r="74" spans="1:16" ht="14.25" customHeight="1">
      <c r="A74" s="541"/>
      <c r="B74" s="539" t="s">
        <v>164</v>
      </c>
      <c r="C74" s="540"/>
      <c r="D74" s="118">
        <f t="shared" si="5"/>
        <v>27473.666666666668</v>
      </c>
      <c r="E74" s="118">
        <v>804</v>
      </c>
      <c r="F74" s="118">
        <v>0</v>
      </c>
      <c r="G74" s="118">
        <v>3761</v>
      </c>
      <c r="H74" s="118">
        <v>0</v>
      </c>
      <c r="I74" s="118">
        <v>546</v>
      </c>
      <c r="J74" s="118">
        <v>34612</v>
      </c>
      <c r="K74" s="118">
        <v>96043</v>
      </c>
      <c r="L74" s="118">
        <v>0</v>
      </c>
      <c r="M74" s="118">
        <v>73</v>
      </c>
      <c r="N74" s="118">
        <v>0</v>
      </c>
      <c r="O74" s="118">
        <v>392</v>
      </c>
      <c r="P74" s="118">
        <v>193453</v>
      </c>
    </row>
    <row r="75" spans="1:16" ht="14.25" customHeight="1">
      <c r="A75" s="541"/>
      <c r="B75" s="539" t="s">
        <v>334</v>
      </c>
      <c r="C75" s="540"/>
      <c r="D75" s="118">
        <v>48606</v>
      </c>
      <c r="E75" s="118">
        <v>908</v>
      </c>
      <c r="F75" s="118">
        <v>0</v>
      </c>
      <c r="G75" s="118">
        <v>14997</v>
      </c>
      <c r="H75" s="118">
        <v>10947</v>
      </c>
      <c r="I75" s="118">
        <v>1113</v>
      </c>
      <c r="J75" s="118">
        <v>87215</v>
      </c>
      <c r="K75" s="118">
        <v>147449</v>
      </c>
      <c r="L75" s="118">
        <v>7186</v>
      </c>
      <c r="M75" s="118">
        <v>1709</v>
      </c>
      <c r="N75" s="118">
        <v>623</v>
      </c>
      <c r="O75" s="118">
        <v>0</v>
      </c>
      <c r="P75" s="118">
        <v>311118</v>
      </c>
    </row>
    <row r="76" spans="1:16" ht="14.25" customHeight="1">
      <c r="A76" s="541"/>
      <c r="B76" s="539" t="s">
        <v>335</v>
      </c>
      <c r="C76" s="540"/>
      <c r="D76" s="118">
        <v>37032</v>
      </c>
      <c r="E76" s="118">
        <v>139</v>
      </c>
      <c r="F76" s="118">
        <v>45</v>
      </c>
      <c r="G76" s="118">
        <v>29880</v>
      </c>
      <c r="H76" s="118">
        <v>1754</v>
      </c>
      <c r="I76" s="118">
        <v>1505</v>
      </c>
      <c r="J76" s="118">
        <v>85988</v>
      </c>
      <c r="K76" s="118">
        <v>73124</v>
      </c>
      <c r="L76" s="118">
        <v>919</v>
      </c>
      <c r="M76" s="118">
        <v>127</v>
      </c>
      <c r="N76" s="118">
        <v>14500</v>
      </c>
      <c r="O76" s="118">
        <v>27585</v>
      </c>
      <c r="P76" s="118">
        <v>208811</v>
      </c>
    </row>
    <row r="77" spans="1:16" ht="14.25" customHeight="1">
      <c r="A77" s="541"/>
      <c r="B77" s="539" t="s">
        <v>440</v>
      </c>
      <c r="C77" s="540"/>
      <c r="D77" s="118">
        <f t="shared" si="5"/>
        <v>44376</v>
      </c>
      <c r="E77" s="118">
        <v>0</v>
      </c>
      <c r="F77" s="118">
        <v>0</v>
      </c>
      <c r="G77" s="118">
        <v>7954</v>
      </c>
      <c r="H77" s="118">
        <v>0</v>
      </c>
      <c r="I77" s="118">
        <v>119135</v>
      </c>
      <c r="J77" s="118">
        <v>83025</v>
      </c>
      <c r="K77" s="118">
        <v>0</v>
      </c>
      <c r="L77" s="118">
        <v>24537</v>
      </c>
      <c r="M77" s="118">
        <v>0</v>
      </c>
      <c r="N77" s="118">
        <v>0</v>
      </c>
      <c r="O77" s="118">
        <v>0</v>
      </c>
      <c r="P77" s="118">
        <v>297861</v>
      </c>
    </row>
    <row r="78" spans="1:16" ht="14.25" customHeight="1">
      <c r="A78" s="541"/>
      <c r="B78" s="539" t="s">
        <v>147</v>
      </c>
      <c r="C78" s="540"/>
      <c r="D78" s="118">
        <f>AVERAGE(E78:P78)</f>
        <v>35361.916666666664</v>
      </c>
      <c r="E78" s="118">
        <v>4378</v>
      </c>
      <c r="F78" s="118">
        <v>0</v>
      </c>
      <c r="G78" s="118">
        <v>19092</v>
      </c>
      <c r="H78" s="118">
        <v>0</v>
      </c>
      <c r="I78" s="118">
        <v>1345</v>
      </c>
      <c r="J78" s="118">
        <v>125161</v>
      </c>
      <c r="K78" s="118">
        <v>19806</v>
      </c>
      <c r="L78" s="118">
        <v>15050</v>
      </c>
      <c r="M78" s="118">
        <v>7284</v>
      </c>
      <c r="N78" s="118">
        <v>0</v>
      </c>
      <c r="O78" s="118">
        <v>3585</v>
      </c>
      <c r="P78" s="118">
        <v>228642</v>
      </c>
    </row>
    <row r="79" spans="1:16" ht="14.25">
      <c r="A79" s="541"/>
      <c r="B79" s="290"/>
      <c r="C79" s="119" t="s">
        <v>462</v>
      </c>
      <c r="D79" s="118">
        <f>AVERAGE(E79:P79)</f>
        <v>4550.166666666667</v>
      </c>
      <c r="E79" s="118">
        <v>0</v>
      </c>
      <c r="F79" s="118">
        <v>0</v>
      </c>
      <c r="G79" s="118">
        <v>0</v>
      </c>
      <c r="H79" s="118">
        <v>0</v>
      </c>
      <c r="I79" s="118">
        <v>164</v>
      </c>
      <c r="J79" s="118">
        <v>259</v>
      </c>
      <c r="K79" s="118">
        <v>6743</v>
      </c>
      <c r="L79" s="118">
        <v>18062</v>
      </c>
      <c r="M79" s="118">
        <v>0</v>
      </c>
      <c r="N79" s="118">
        <v>0</v>
      </c>
      <c r="O79" s="118">
        <v>0</v>
      </c>
      <c r="P79" s="118">
        <v>29374</v>
      </c>
    </row>
    <row r="80" spans="1:16" ht="14.25">
      <c r="A80" s="541"/>
      <c r="B80" s="290"/>
      <c r="C80" s="119" t="s">
        <v>245</v>
      </c>
      <c r="D80" s="118">
        <f>AVERAGE(E80:P80)</f>
        <v>42292</v>
      </c>
      <c r="E80" s="118">
        <v>0</v>
      </c>
      <c r="F80" s="118">
        <v>0</v>
      </c>
      <c r="G80" s="118">
        <v>22608</v>
      </c>
      <c r="H80" s="118">
        <v>0</v>
      </c>
      <c r="I80" s="118">
        <v>0</v>
      </c>
      <c r="J80" s="118">
        <v>134715</v>
      </c>
      <c r="K80" s="118">
        <v>41995</v>
      </c>
      <c r="L80" s="118">
        <v>17579</v>
      </c>
      <c r="M80" s="118">
        <v>0</v>
      </c>
      <c r="N80" s="118">
        <v>0</v>
      </c>
      <c r="O80" s="118">
        <v>6374</v>
      </c>
      <c r="P80" s="118">
        <v>284233</v>
      </c>
    </row>
    <row r="81" spans="1:16" ht="14.25">
      <c r="A81" s="541"/>
      <c r="B81" s="290"/>
      <c r="C81" s="119" t="s">
        <v>246</v>
      </c>
      <c r="D81" s="118">
        <f>AVERAGE(E81:P81)</f>
        <v>64942.5</v>
      </c>
      <c r="E81" s="118">
        <v>21391</v>
      </c>
      <c r="F81" s="118">
        <v>0</v>
      </c>
      <c r="G81" s="118">
        <v>49867</v>
      </c>
      <c r="H81" s="118">
        <v>0</v>
      </c>
      <c r="I81" s="118">
        <v>0</v>
      </c>
      <c r="J81" s="118">
        <v>267290</v>
      </c>
      <c r="K81" s="118">
        <v>0</v>
      </c>
      <c r="L81" s="118">
        <v>15443</v>
      </c>
      <c r="M81" s="118">
        <v>25184</v>
      </c>
      <c r="N81" s="118">
        <v>0</v>
      </c>
      <c r="O81" s="118">
        <v>7207</v>
      </c>
      <c r="P81" s="118">
        <v>392928</v>
      </c>
    </row>
    <row r="82" spans="1:16" ht="14.25">
      <c r="A82" s="541"/>
      <c r="B82" s="290"/>
      <c r="C82" s="119" t="s">
        <v>247</v>
      </c>
      <c r="D82" s="118">
        <v>34834</v>
      </c>
      <c r="E82" s="118">
        <v>2444</v>
      </c>
      <c r="F82" s="118">
        <v>0</v>
      </c>
      <c r="G82" s="118">
        <v>8043</v>
      </c>
      <c r="H82" s="118">
        <v>0</v>
      </c>
      <c r="I82" s="118">
        <v>6911</v>
      </c>
      <c r="J82" s="118">
        <v>121950</v>
      </c>
      <c r="K82" s="118">
        <v>21385</v>
      </c>
      <c r="L82" s="118">
        <v>5694</v>
      </c>
      <c r="M82" s="118">
        <v>10282</v>
      </c>
      <c r="N82" s="118">
        <v>0</v>
      </c>
      <c r="O82" s="118">
        <v>0</v>
      </c>
      <c r="P82" s="118">
        <v>241305</v>
      </c>
    </row>
    <row r="83" spans="1:16" ht="14.25">
      <c r="A83" s="292"/>
      <c r="B83" s="292"/>
      <c r="C83" s="293"/>
      <c r="D83" s="120"/>
      <c r="E83" s="120"/>
      <c r="F83" s="120"/>
      <c r="G83" s="120"/>
      <c r="H83" s="120"/>
      <c r="I83" s="120"/>
      <c r="J83" s="120"/>
      <c r="K83" s="120"/>
      <c r="L83" s="120"/>
      <c r="M83" s="120"/>
      <c r="N83" s="120"/>
      <c r="O83" s="120"/>
      <c r="P83" s="120"/>
    </row>
  </sheetData>
  <sheetProtection/>
  <mergeCells count="36">
    <mergeCell ref="B14:C14"/>
    <mergeCell ref="A7:C7"/>
    <mergeCell ref="B9:C9"/>
    <mergeCell ref="B10:C10"/>
    <mergeCell ref="A9:A32"/>
    <mergeCell ref="B24:C24"/>
    <mergeCell ref="A34:A57"/>
    <mergeCell ref="B34:C34"/>
    <mergeCell ref="B35:C35"/>
    <mergeCell ref="B37:C37"/>
    <mergeCell ref="B38:C38"/>
    <mergeCell ref="B39:C39"/>
    <mergeCell ref="B49:C49"/>
    <mergeCell ref="B50:C50"/>
    <mergeCell ref="B51:C51"/>
    <mergeCell ref="B52:C52"/>
    <mergeCell ref="B13:C13"/>
    <mergeCell ref="A59:A82"/>
    <mergeCell ref="B59:C59"/>
    <mergeCell ref="B60:C60"/>
    <mergeCell ref="B62:C62"/>
    <mergeCell ref="B63:C63"/>
    <mergeCell ref="B64:C64"/>
    <mergeCell ref="B74:C74"/>
    <mergeCell ref="B78:C78"/>
    <mergeCell ref="B77:C77"/>
    <mergeCell ref="A3:P3"/>
    <mergeCell ref="A5:P5"/>
    <mergeCell ref="B53:C53"/>
    <mergeCell ref="B75:C75"/>
    <mergeCell ref="B76:C76"/>
    <mergeCell ref="B28:C28"/>
    <mergeCell ref="B25:C25"/>
    <mergeCell ref="B26:C26"/>
    <mergeCell ref="B27:C27"/>
    <mergeCell ref="B12:C12"/>
  </mergeCells>
  <printOptions horizontalCentered="1"/>
  <pageMargins left="0.5511811023622047" right="0.5511811023622047" top="0.5905511811023623" bottom="0.3937007874015748" header="0" footer="0"/>
  <pageSetup fitToHeight="1" fitToWidth="1"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川向　裕</cp:lastModifiedBy>
  <cp:lastPrinted>2016-04-07T01:12:20Z</cp:lastPrinted>
  <dcterms:created xsi:type="dcterms:W3CDTF">2004-02-06T10:31:03Z</dcterms:created>
  <dcterms:modified xsi:type="dcterms:W3CDTF">2016-04-07T01:12:36Z</dcterms:modified>
  <cp:category/>
  <cp:version/>
  <cp:contentType/>
  <cp:contentStatus/>
</cp:coreProperties>
</file>