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85" windowHeight="8775" activeTab="2"/>
  </bookViews>
  <sheets>
    <sheet name="213" sheetId="1" r:id="rId1"/>
    <sheet name="214" sheetId="2" r:id="rId2"/>
    <sheet name="216" sheetId="3" r:id="rId3"/>
    <sheet name="218" sheetId="4" r:id="rId4"/>
    <sheet name="220" sheetId="5" r:id="rId5"/>
    <sheet name="222" sheetId="6" r:id="rId6"/>
    <sheet name="224" sheetId="7" r:id="rId7"/>
    <sheet name="226" sheetId="8" r:id="rId8"/>
    <sheet name="228" sheetId="9" r:id="rId9"/>
    <sheet name="230" sheetId="10" r:id="rId10"/>
    <sheet name="232" sheetId="11" r:id="rId11"/>
    <sheet name="234" sheetId="12" r:id="rId12"/>
    <sheet name="236" sheetId="13" r:id="rId13"/>
    <sheet name="238" sheetId="14" r:id="rId14"/>
  </sheets>
  <definedNames>
    <definedName name="_xlnm.Print_Area" localSheetId="0">'213'!$A$1:$M$51</definedName>
    <definedName name="_xlnm.Print_Area" localSheetId="1">'214'!$A$1:$V$75</definedName>
    <definedName name="_xlnm.Print_Area" localSheetId="2">'216'!$A$1:$AA$64</definedName>
    <definedName name="_xlnm.Print_Area" localSheetId="3">'218'!$A$1:$AE$67</definedName>
    <definedName name="_xlnm.Print_Area" localSheetId="4">'220'!$A$1:$S$62</definedName>
    <definedName name="_xlnm.Print_Area" localSheetId="6">'224'!$A$1:$Y$68</definedName>
    <definedName name="_xlnm.Print_Area" localSheetId="7">'226'!$A$1:$Y$68</definedName>
    <definedName name="_xlnm.Print_Area" localSheetId="8">'228'!$A$1:$S$68</definedName>
    <definedName name="_xlnm.Print_Area" localSheetId="9">'230'!$A$1:$AG$69</definedName>
    <definedName name="_xlnm.Print_Area" localSheetId="10">'232'!$A$1:$AC$69</definedName>
    <definedName name="_xlnm.Print_Area" localSheetId="11">'234'!$A$1:$AC$69</definedName>
    <definedName name="_xlnm.Print_Area" localSheetId="12">'236'!$A$1:$Y$68</definedName>
    <definedName name="_xlnm.Print_Area" localSheetId="13">'238'!$A$1:$Y$50</definedName>
  </definedNames>
  <calcPr fullCalcOnLoad="1"/>
</workbook>
</file>

<file path=xl/sharedStrings.xml><?xml version="1.0" encoding="utf-8"?>
<sst xmlns="http://schemas.openxmlformats.org/spreadsheetml/2006/main" count="2649" uniqueCount="546">
  <si>
    <t>労働及び賃金　213</t>
  </si>
  <si>
    <t>総数</t>
  </si>
  <si>
    <t>男</t>
  </si>
  <si>
    <t>男</t>
  </si>
  <si>
    <t>女</t>
  </si>
  <si>
    <t>計</t>
  </si>
  <si>
    <t>人口</t>
  </si>
  <si>
    <t>労働力</t>
  </si>
  <si>
    <t>就業者</t>
  </si>
  <si>
    <t>完全失業者</t>
  </si>
  <si>
    <t>非労働力</t>
  </si>
  <si>
    <t>男</t>
  </si>
  <si>
    <t>女</t>
  </si>
  <si>
    <t>増加数</t>
  </si>
  <si>
    <t>（△は減少）</t>
  </si>
  <si>
    <t>総　　　数</t>
  </si>
  <si>
    <t>割　　　　　　　　　　　　　合</t>
  </si>
  <si>
    <t>男 女 別</t>
  </si>
  <si>
    <t>注</t>
  </si>
  <si>
    <t>就　　業　　者　　数</t>
  </si>
  <si>
    <t>雇　用　者</t>
  </si>
  <si>
    <t>役　　　員</t>
  </si>
  <si>
    <t>雇人のある　　　　　業　　　主</t>
  </si>
  <si>
    <t>家族従業者</t>
  </si>
  <si>
    <t>第　１　次　産　業</t>
  </si>
  <si>
    <t>農業</t>
  </si>
  <si>
    <t>鉱業</t>
  </si>
  <si>
    <t>第　２　次　産　業</t>
  </si>
  <si>
    <t>建設業</t>
  </si>
  <si>
    <t>製造業</t>
  </si>
  <si>
    <t>第　３　次　産　業</t>
  </si>
  <si>
    <t>不動産業</t>
  </si>
  <si>
    <t>サービス業</t>
  </si>
  <si>
    <t>分類不能の産業</t>
  </si>
  <si>
    <t>女</t>
  </si>
  <si>
    <t>公務</t>
  </si>
  <si>
    <t>組合数</t>
  </si>
  <si>
    <t>計</t>
  </si>
  <si>
    <t>男</t>
  </si>
  <si>
    <t>鉱業</t>
  </si>
  <si>
    <t>組合数</t>
  </si>
  <si>
    <t>組合員数</t>
  </si>
  <si>
    <t>農業</t>
  </si>
  <si>
    <t>漁業、水産養殖業</t>
  </si>
  <si>
    <t>電気・ガス・水道業</t>
  </si>
  <si>
    <t>29人以下</t>
  </si>
  <si>
    <t>1000人以上</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</si>
  <si>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</si>
  <si>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</si>
  <si>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</si>
  <si>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</si>
  <si>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</si>
  <si>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</si>
  <si>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</si>
  <si>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</si>
  <si>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</si>
  <si>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</si>
  <si>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</si>
  <si>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</si>
  <si>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</si>
  <si>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</si>
  <si>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</si>
  <si>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</si>
  <si>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労組法</t>
  </si>
  <si>
    <t>地公労法</t>
  </si>
  <si>
    <t>国公法</t>
  </si>
  <si>
    <t>地公法</t>
  </si>
  <si>
    <t>建設業</t>
  </si>
  <si>
    <t>製造業</t>
  </si>
  <si>
    <t xml:space="preserve">不動産業   </t>
  </si>
  <si>
    <t>サービス業</t>
  </si>
  <si>
    <t>公務</t>
  </si>
  <si>
    <t>年次及び産業別</t>
  </si>
  <si>
    <t>資料　石川県労政訓練課「労働組合基本調査」による。</t>
  </si>
  <si>
    <t>組合員数</t>
  </si>
  <si>
    <t>216　労働及び賃金</t>
  </si>
  <si>
    <t>労働及び賃金　217</t>
  </si>
  <si>
    <t>産業別</t>
  </si>
  <si>
    <t>機械</t>
  </si>
  <si>
    <t>輸送用機械</t>
  </si>
  <si>
    <t>繊維</t>
  </si>
  <si>
    <t>出版・印刷</t>
  </si>
  <si>
    <t>窯業・土石</t>
  </si>
  <si>
    <t>その他</t>
  </si>
  <si>
    <t>電気業</t>
  </si>
  <si>
    <t>件数</t>
  </si>
  <si>
    <t>参加人員</t>
  </si>
  <si>
    <t>製造業</t>
  </si>
  <si>
    <t>総　　　　数</t>
  </si>
  <si>
    <t>218　労働及び賃金</t>
  </si>
  <si>
    <t>整理人員</t>
  </si>
  <si>
    <t>事業所数</t>
  </si>
  <si>
    <t>繊維関係工業</t>
  </si>
  <si>
    <t>鉄鋼業</t>
  </si>
  <si>
    <t>機械関係工業</t>
  </si>
  <si>
    <t>その他の製造業</t>
  </si>
  <si>
    <t>整理形態</t>
  </si>
  <si>
    <t>新規求人数</t>
  </si>
  <si>
    <t>求職者数</t>
  </si>
  <si>
    <t>新規求職</t>
  </si>
  <si>
    <t>申込件数</t>
  </si>
  <si>
    <t>就職全数</t>
  </si>
  <si>
    <t>他府県への就職数</t>
  </si>
  <si>
    <t>月間有効求人数</t>
  </si>
  <si>
    <t>充足全数</t>
  </si>
  <si>
    <t>金沢</t>
  </si>
  <si>
    <t>小松</t>
  </si>
  <si>
    <t>七尾</t>
  </si>
  <si>
    <t>加賀</t>
  </si>
  <si>
    <t>羽咋</t>
  </si>
  <si>
    <t>穴水</t>
  </si>
  <si>
    <t>求職申込件数</t>
  </si>
  <si>
    <t>求人数</t>
  </si>
  <si>
    <t>就職件数</t>
  </si>
  <si>
    <t>中学校</t>
  </si>
  <si>
    <t>高等学校</t>
  </si>
  <si>
    <t>年次及び月次</t>
  </si>
  <si>
    <t>月間有効</t>
  </si>
  <si>
    <t>民間事業等</t>
  </si>
  <si>
    <t>公共、準公共事業</t>
  </si>
  <si>
    <t>就労延数</t>
  </si>
  <si>
    <t>常用労働者30人以上を雇用する事業所について平均したものである。</t>
  </si>
  <si>
    <t>サービス業</t>
  </si>
  <si>
    <t>調査産業計　　</t>
  </si>
  <si>
    <t>名目賃金指数</t>
  </si>
  <si>
    <t>実質賃金指数</t>
  </si>
  <si>
    <t>雇用指数</t>
  </si>
  <si>
    <t>産業分類</t>
  </si>
  <si>
    <t>製　　造　　業　　計</t>
  </si>
  <si>
    <t>衣服・その他の繊維製品製造業</t>
  </si>
  <si>
    <t>年　次　　　　　及び月次</t>
  </si>
  <si>
    <t>現金給与　　　　総　　額</t>
  </si>
  <si>
    <t>定期給与</t>
  </si>
  <si>
    <t>特別給与</t>
  </si>
  <si>
    <t>女</t>
  </si>
  <si>
    <t>年  次　　　　　　及び月次</t>
  </si>
  <si>
    <t>現金給与　　　　　　　総　　額</t>
  </si>
  <si>
    <t>サ　　　　　　　　　　ー　　　　　　　　　　ビ　　　　　　　　　　ス　　　　　　　　　　業</t>
  </si>
  <si>
    <t>サ ー ビ ス 業 計</t>
  </si>
  <si>
    <t>旅館・その他の宿泊所</t>
  </si>
  <si>
    <t>医　　　療　　　業</t>
  </si>
  <si>
    <t>教　　　　　　　　　育</t>
  </si>
  <si>
    <t>その他のサービス業</t>
  </si>
  <si>
    <t>年  次　　　　　　　及び月次</t>
  </si>
  <si>
    <t>製　　造　　業　　計</t>
  </si>
  <si>
    <t>食料品・たばこ製造業</t>
  </si>
  <si>
    <t>繊　　維　　工　　業</t>
  </si>
  <si>
    <t>衣服・その他の繊維製品製造業</t>
  </si>
  <si>
    <t>出版・印刷・同関連産業</t>
  </si>
  <si>
    <t>出　勤日　数</t>
  </si>
  <si>
    <t>総実労働時間</t>
  </si>
  <si>
    <t>所定内労　働時　間</t>
  </si>
  <si>
    <t>所定外労　働時　間</t>
  </si>
  <si>
    <t>年  次</t>
  </si>
  <si>
    <t>及び月次</t>
  </si>
  <si>
    <t>窯 業・土 石 製 品 製 造 業</t>
  </si>
  <si>
    <t>金  属  製  品  製  造  業</t>
  </si>
  <si>
    <t>一 般 機 械 器 具 製 造 業</t>
  </si>
  <si>
    <t>電 気 機 械 器 具 製 造 業</t>
  </si>
  <si>
    <t xml:space="preserve">そ  の  他  の  製  造  業 </t>
  </si>
  <si>
    <t>サ　　　　　　　　　　　　ー　　　　　　　　　　　　ビ　　　　　　　　　　　　ス　　　　　　　　　　　　業</t>
  </si>
  <si>
    <t>サ　ー　ビ　ス　業　計</t>
  </si>
  <si>
    <t>医　　　　療　　　　業</t>
  </si>
  <si>
    <t>教　　　　　　　　育</t>
  </si>
  <si>
    <t>年  次　　　　　　　　及び月次</t>
  </si>
  <si>
    <t>製造業計</t>
  </si>
  <si>
    <t>調査産業計</t>
  </si>
  <si>
    <r>
      <t>建設</t>
    </r>
    <r>
      <rPr>
        <sz val="12"/>
        <rFont val="ＭＳ 明朝"/>
        <family val="1"/>
      </rPr>
      <t>業</t>
    </r>
  </si>
  <si>
    <r>
      <t>繊維工</t>
    </r>
    <r>
      <rPr>
        <sz val="12"/>
        <rFont val="ＭＳ 明朝"/>
        <family val="1"/>
      </rPr>
      <t>業</t>
    </r>
  </si>
  <si>
    <t>衣服・その他の繊維製品製造業</t>
  </si>
  <si>
    <r>
      <t>金属製品</t>
    </r>
    <r>
      <rPr>
        <sz val="12"/>
        <rFont val="ＭＳ 明朝"/>
        <family val="1"/>
      </rPr>
      <t>製</t>
    </r>
    <r>
      <rPr>
        <sz val="12"/>
        <rFont val="ＭＳ 明朝"/>
        <family val="1"/>
      </rPr>
      <t>造</t>
    </r>
    <r>
      <rPr>
        <sz val="12"/>
        <rFont val="ＭＳ 明朝"/>
        <family val="1"/>
      </rPr>
      <t>業</t>
    </r>
  </si>
  <si>
    <r>
      <t>旅館・その他の宿</t>
    </r>
    <r>
      <rPr>
        <sz val="12"/>
        <rFont val="ＭＳ 明朝"/>
        <family val="1"/>
      </rPr>
      <t>泊</t>
    </r>
    <r>
      <rPr>
        <sz val="12"/>
        <rFont val="ＭＳ 明朝"/>
        <family val="1"/>
      </rPr>
      <t>所</t>
    </r>
  </si>
  <si>
    <t>サービス業</t>
  </si>
  <si>
    <t>（単位＝日、時間）</t>
  </si>
  <si>
    <t>建　  　設　  　業</t>
  </si>
  <si>
    <t>製　　　　　　　　　　　　　　　　　　　　　　　造　　　　　　　　　　　　　　　　　　　　　　　業</t>
  </si>
  <si>
    <t>食 料 品・た ば こ 製 造 業</t>
  </si>
  <si>
    <t>繊　   維   　工   　業</t>
  </si>
  <si>
    <t>出 版・印 刷・同 関 連 産 業</t>
  </si>
  <si>
    <t>製　　　　　　　　　　　　　　　　　　　　造　　　　　　　　　　　　　　　　　　　　業</t>
  </si>
  <si>
    <t>窯 業・土 石 製 品 製 造 業</t>
  </si>
  <si>
    <t>金  属  製  品  製  造  業</t>
  </si>
  <si>
    <t>一 般 機 械 器 具 製 造 業</t>
  </si>
  <si>
    <t>電 気 機 械 器 具 製 造 業</t>
  </si>
  <si>
    <t>そ  の  他  の  製  造  業</t>
  </si>
  <si>
    <t>金沢＝石川郡、河北郡、金沢市、松任市</t>
  </si>
  <si>
    <t>七尾＝羽咋郡、鹿島郡、羽咋市、七尾市</t>
  </si>
  <si>
    <t>小松＝江沼郡、能美郡、加賀市、小松市</t>
  </si>
  <si>
    <t>輪島＝鳳至郡、珠洲郡、輪島市、珠洲市</t>
  </si>
  <si>
    <t>公労法</t>
  </si>
  <si>
    <t>年次及び産業別</t>
  </si>
  <si>
    <t>組合数</t>
  </si>
  <si>
    <t>組合員数</t>
  </si>
  <si>
    <t>上部組合で協</t>
  </si>
  <si>
    <t>約を締結した</t>
  </si>
  <si>
    <t>独自協約、上部</t>
  </si>
  <si>
    <t>組合での協約</t>
  </si>
  <si>
    <t>とも有するもの</t>
  </si>
  <si>
    <t>無協約組合</t>
  </si>
  <si>
    <t>比率（％）　1）</t>
  </si>
  <si>
    <t>農業</t>
  </si>
  <si>
    <t>漁業、水産養殖業</t>
  </si>
  <si>
    <t>鉱業</t>
  </si>
  <si>
    <t>建設業</t>
  </si>
  <si>
    <t>卸売業、小売業</t>
  </si>
  <si>
    <t>不動産業</t>
  </si>
  <si>
    <t>電気・ガス・水道業</t>
  </si>
  <si>
    <t>サービス業</t>
  </si>
  <si>
    <t>注　　１）は有協約組合数及び組合員数の総数に対する比率である。</t>
  </si>
  <si>
    <t>資料　石川県労政訓練課「労働争議月報」による。</t>
  </si>
  <si>
    <t>卸売業、小売業</t>
  </si>
  <si>
    <t>卸売業、小売業</t>
  </si>
  <si>
    <t>卸売業、小売業</t>
  </si>
  <si>
    <t>　本法における適用法規中、労組法とは労働組合法、公労法とは公共企業体等労働関係法、国公法とは国家公務員法、地公法とは地方公務員法、地公労法とは地方公営企業労働関係法を示す。</t>
  </si>
  <si>
    <t>運輸・通信その他</t>
  </si>
  <si>
    <t>前月から繰越された有効求人数</t>
  </si>
  <si>
    <t>金融・保険・不動産業</t>
  </si>
  <si>
    <t>サービス業</t>
  </si>
  <si>
    <t>現金給与額</t>
  </si>
  <si>
    <t>月間推計延人員</t>
  </si>
  <si>
    <t>（単位＝円、人）</t>
  </si>
  <si>
    <t>45年～50年の増加</t>
  </si>
  <si>
    <t>有するもの</t>
  </si>
  <si>
    <t>農林水産業</t>
  </si>
  <si>
    <t>調査産業計（サービス業含む）</t>
  </si>
  <si>
    <t>卸売業・小売業</t>
  </si>
  <si>
    <t>電気・ガス・水道・熱供給業</t>
  </si>
  <si>
    <t>調査産業計（サービス業含む）</t>
  </si>
  <si>
    <t>電気・ガス・水道・熱供給業</t>
  </si>
  <si>
    <t>（サービス業含む）</t>
  </si>
  <si>
    <t>食料品・たばこ  製造業</t>
  </si>
  <si>
    <t>出版・印刷・同関連産業</t>
  </si>
  <si>
    <t>窯業・　土石製品製造業</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</si>
  <si>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</si>
  <si>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</si>
  <si>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</si>
  <si>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</si>
  <si>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</si>
  <si>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</si>
  <si>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</si>
  <si>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</si>
  <si>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</si>
  <si>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</si>
  <si>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</si>
  <si>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r>
      <t>昭和59年</t>
    </r>
    <r>
      <rPr>
        <sz val="12"/>
        <rFont val="ＭＳ 明朝"/>
        <family val="1"/>
      </rPr>
      <t>5</t>
    </r>
    <r>
      <rPr>
        <sz val="12"/>
        <color indexed="9"/>
        <rFont val="ＭＳ 明朝"/>
        <family val="1"/>
      </rPr>
      <t>月</t>
    </r>
  </si>
  <si>
    <r>
      <t>昭和59年</t>
    </r>
    <r>
      <rPr>
        <sz val="12"/>
        <rFont val="ＭＳ 明朝"/>
        <family val="1"/>
      </rPr>
      <t>6</t>
    </r>
    <r>
      <rPr>
        <sz val="12"/>
        <color indexed="9"/>
        <rFont val="ＭＳ 明朝"/>
        <family val="1"/>
      </rPr>
      <t>月</t>
    </r>
  </si>
  <si>
    <r>
      <t>昭和59年</t>
    </r>
    <r>
      <rPr>
        <sz val="12"/>
        <rFont val="ＭＳ 明朝"/>
        <family val="1"/>
      </rPr>
      <t>7</t>
    </r>
    <r>
      <rPr>
        <sz val="12"/>
        <color indexed="9"/>
        <rFont val="ＭＳ 明朝"/>
        <family val="1"/>
      </rPr>
      <t>月</t>
    </r>
  </si>
  <si>
    <r>
      <t>昭和59年</t>
    </r>
    <r>
      <rPr>
        <sz val="12"/>
        <rFont val="ＭＳ 明朝"/>
        <family val="1"/>
      </rPr>
      <t>8</t>
    </r>
    <r>
      <rPr>
        <sz val="12"/>
        <color indexed="9"/>
        <rFont val="ＭＳ 明朝"/>
        <family val="1"/>
      </rPr>
      <t>月</t>
    </r>
  </si>
  <si>
    <r>
      <t>昭和59年</t>
    </r>
    <r>
      <rPr>
        <sz val="12"/>
        <rFont val="ＭＳ 明朝"/>
        <family val="1"/>
      </rPr>
      <t>9</t>
    </r>
    <r>
      <rPr>
        <sz val="12"/>
        <color indexed="9"/>
        <rFont val="ＭＳ 明朝"/>
        <family val="1"/>
      </rPr>
      <t>月</t>
    </r>
  </si>
  <si>
    <r>
      <t>昭和59年</t>
    </r>
    <r>
      <rPr>
        <sz val="12"/>
        <rFont val="ＭＳ 明朝"/>
        <family val="1"/>
      </rPr>
      <t>10</t>
    </r>
    <r>
      <rPr>
        <sz val="12"/>
        <color indexed="9"/>
        <rFont val="ＭＳ 明朝"/>
        <family val="1"/>
      </rPr>
      <t>月</t>
    </r>
  </si>
  <si>
    <r>
      <t>昭和59年</t>
    </r>
    <r>
      <rPr>
        <sz val="12"/>
        <rFont val="ＭＳ 明朝"/>
        <family val="1"/>
      </rPr>
      <t>11</t>
    </r>
    <r>
      <rPr>
        <sz val="12"/>
        <color indexed="9"/>
        <rFont val="ＭＳ 明朝"/>
        <family val="1"/>
      </rPr>
      <t>月</t>
    </r>
  </si>
  <si>
    <r>
      <t>昭和59年</t>
    </r>
    <r>
      <rPr>
        <sz val="12"/>
        <rFont val="ＭＳ 明朝"/>
        <family val="1"/>
      </rPr>
      <t>12</t>
    </r>
    <r>
      <rPr>
        <sz val="12"/>
        <color indexed="9"/>
        <rFont val="ＭＳ 明朝"/>
        <family val="1"/>
      </rPr>
      <t>月</t>
    </r>
  </si>
  <si>
    <r>
      <t>昭和59年</t>
    </r>
    <r>
      <rPr>
        <sz val="12"/>
        <rFont val="ＭＳ 明朝"/>
        <family val="1"/>
      </rPr>
      <t>2</t>
    </r>
    <r>
      <rPr>
        <sz val="12"/>
        <color indexed="9"/>
        <rFont val="ＭＳ 明朝"/>
        <family val="1"/>
      </rPr>
      <t>月</t>
    </r>
  </si>
  <si>
    <r>
      <t>昭和59年</t>
    </r>
    <r>
      <rPr>
        <sz val="12"/>
        <rFont val="ＭＳ 明朝"/>
        <family val="1"/>
      </rPr>
      <t>3</t>
    </r>
    <r>
      <rPr>
        <sz val="12"/>
        <color indexed="9"/>
        <rFont val="ＭＳ 明朝"/>
        <family val="1"/>
      </rPr>
      <t>月</t>
    </r>
  </si>
  <si>
    <t>資料　総理府統計局「国勢調査報告」による。</t>
  </si>
  <si>
    <t>資料　総理府統計局「国勢調査報告」による。</t>
  </si>
  <si>
    <t>失業対策事業</t>
  </si>
  <si>
    <t>事業所の規模</t>
  </si>
  <si>
    <t>14人以下</t>
  </si>
  <si>
    <t>窯業、土石製品製造業</t>
  </si>
  <si>
    <t>卸・小売業</t>
  </si>
  <si>
    <t>運輸通信業</t>
  </si>
  <si>
    <t>注　(保)は失業保険受給者である。(失)とは失業対策事業紹介対象者である。</t>
  </si>
  <si>
    <t>他府県への就職及び(保)(失)の就職</t>
  </si>
  <si>
    <t>（昭和50年＝100）</t>
  </si>
  <si>
    <t>完全失業者　2）</t>
  </si>
  <si>
    <t>1）は15才以上の者のうちで、調査機関中（調査期日前1週間）に収入を伴う仕事に従事した人（無報酬の家族従事者を含む）と、収入となる仕事をもっていながら、調査期間中仕事を休んでいて、その休業期間が、調査の時からさかのぼって1ヶ月未満の者（ただし、休業期間が1ヶ月以上であっても給料又は支払いを受けている者又は、うける予定になっているものを含む。）とである。</t>
  </si>
  <si>
    <t>2）は、調査期間中収入になる仕事を少しもせず、また仕事をもっていなかった人のうち、仕事につくことが可能であって、かつ職業安定所に申し込むなどして積極的に仕事を探していた人をいう。</t>
  </si>
  <si>
    <t>3）は調査期間中収入になる仕事を少しもせず、また仕事をもっていなかった人のうち、仕事につくことが不可能か、又は、仕事を積極的に探さなかった人、たとえば病人、通学、家事従事者等をいう。</t>
  </si>
  <si>
    <t>全国50年</t>
  </si>
  <si>
    <t>非労働力人口 3)</t>
  </si>
  <si>
    <t>増加率(％)</t>
  </si>
  <si>
    <t>40年～45年の増加</t>
  </si>
  <si>
    <t>産　　業　　別　　割　　合</t>
  </si>
  <si>
    <t>卸売業、小売業</t>
  </si>
  <si>
    <t>公務</t>
  </si>
  <si>
    <r>
      <t>昭和</t>
    </r>
    <r>
      <rPr>
        <sz val="12"/>
        <color indexed="8"/>
        <rFont val="ＭＳ 明朝"/>
        <family val="1"/>
      </rPr>
      <t>51</t>
    </r>
    <r>
      <rPr>
        <sz val="12"/>
        <color indexed="9"/>
        <rFont val="ＭＳ 明朝"/>
        <family val="1"/>
      </rPr>
      <t>年</t>
    </r>
  </si>
  <si>
    <t>年次及び月次</t>
  </si>
  <si>
    <t>電気・ガス・水道・熱供給業</t>
  </si>
  <si>
    <r>
      <t>昭和</t>
    </r>
    <r>
      <rPr>
        <sz val="12"/>
        <color indexed="8"/>
        <rFont val="ＭＳ 明朝"/>
        <family val="1"/>
      </rPr>
      <t>50</t>
    </r>
    <r>
      <rPr>
        <sz val="12"/>
        <color indexed="9"/>
        <rFont val="ＭＳ 明朝"/>
        <family val="1"/>
      </rPr>
      <t>年</t>
    </r>
  </si>
  <si>
    <r>
      <t>昭和54年</t>
    </r>
    <r>
      <rPr>
        <sz val="12"/>
        <rFont val="ＭＳ 明朝"/>
        <family val="1"/>
      </rPr>
      <t>4</t>
    </r>
    <r>
      <rPr>
        <sz val="12"/>
        <color indexed="9"/>
        <rFont val="ＭＳ 明朝"/>
        <family val="1"/>
      </rPr>
      <t>月</t>
    </r>
  </si>
  <si>
    <t>資料　石川県統計調査課「毎月勤労統計調査地方調査」による。</t>
  </si>
  <si>
    <t>昭和48年</t>
  </si>
  <si>
    <r>
      <t>昭和</t>
    </r>
    <r>
      <rPr>
        <sz val="12"/>
        <color indexed="8"/>
        <rFont val="ＭＳ 明朝"/>
        <family val="1"/>
      </rPr>
      <t>49</t>
    </r>
    <r>
      <rPr>
        <sz val="12"/>
        <color indexed="9"/>
        <rFont val="ＭＳ 明朝"/>
        <family val="1"/>
      </rPr>
      <t>年</t>
    </r>
  </si>
  <si>
    <r>
      <t>昭和</t>
    </r>
    <r>
      <rPr>
        <sz val="12"/>
        <color indexed="8"/>
        <rFont val="ＭＳ 明朝"/>
        <family val="1"/>
      </rPr>
      <t>49</t>
    </r>
    <r>
      <rPr>
        <sz val="12"/>
        <color indexed="9"/>
        <rFont val="ＭＳ 明朝"/>
        <family val="1"/>
      </rPr>
      <t>年</t>
    </r>
  </si>
  <si>
    <t>昭和48年</t>
  </si>
  <si>
    <t>昭和50年</t>
  </si>
  <si>
    <t>15～99</t>
  </si>
  <si>
    <t>100～499</t>
  </si>
  <si>
    <t>農林水産業</t>
  </si>
  <si>
    <t>化学工業</t>
  </si>
  <si>
    <t>非鉄金属製造業</t>
  </si>
  <si>
    <t>金属製品製造業</t>
  </si>
  <si>
    <t>公務</t>
  </si>
  <si>
    <t>昭和52年1月</t>
  </si>
  <si>
    <t>資料　石川県職業安定課「職業安定業務統計月報」による。</t>
  </si>
  <si>
    <t>昭和50年平均</t>
  </si>
  <si>
    <r>
      <t>昭和</t>
    </r>
    <r>
      <rPr>
        <sz val="12"/>
        <color indexed="8"/>
        <rFont val="ＭＳ 明朝"/>
        <family val="1"/>
      </rPr>
      <t>51</t>
    </r>
    <r>
      <rPr>
        <sz val="12"/>
        <color indexed="9"/>
        <rFont val="ＭＳ 明朝"/>
        <family val="1"/>
      </rPr>
      <t>年平均</t>
    </r>
  </si>
  <si>
    <t>10～12月</t>
  </si>
  <si>
    <t>注　本表における地域は次のとおりである。</t>
  </si>
  <si>
    <t>産  業 （大  分  類） 別</t>
  </si>
  <si>
    <t>産 業（大 分 類）別</t>
  </si>
  <si>
    <t>増加数</t>
  </si>
  <si>
    <t>増加率（％）</t>
  </si>
  <si>
    <t>電気･ガス･水道･熱供給業</t>
  </si>
  <si>
    <t>電気･ガス･水道･熱供給業</t>
  </si>
  <si>
    <t>昭和48年</t>
  </si>
  <si>
    <t>…</t>
  </si>
  <si>
    <t>.</t>
  </si>
  <si>
    <t>医療業</t>
  </si>
  <si>
    <t>45　年</t>
  </si>
  <si>
    <t>50　年</t>
  </si>
  <si>
    <t>労 働 力 状 態 別</t>
  </si>
  <si>
    <t>人　　　　　　　口</t>
  </si>
  <si>
    <t>労　働　力　状　態　別　割　合</t>
  </si>
  <si>
    <t>（２）　　労働力状態別、人口とその割合及び変遷　（昭和40.45.50年）</t>
  </si>
  <si>
    <t>（１）　　労働力状態別、男女別15歳以上及び割合　（昭和50.10.1現在）</t>
  </si>
  <si>
    <t>労　　　働　　　力</t>
  </si>
  <si>
    <t>就　業　者　1)</t>
  </si>
  <si>
    <t>90　　労　働　力　状　態　別　人　口</t>
  </si>
  <si>
    <t>１４　　労　働　及　び　賃　金</t>
  </si>
  <si>
    <t>214　労働及び賃金</t>
  </si>
  <si>
    <t>労働及び賃金　215</t>
  </si>
  <si>
    <t>40　年</t>
  </si>
  <si>
    <t>総数</t>
  </si>
  <si>
    <r>
      <t>（１）　　産</t>
    </r>
    <r>
      <rPr>
        <sz val="12"/>
        <rFont val="ＭＳ Ｐゴシック"/>
        <family val="3"/>
      </rPr>
      <t xml:space="preserve"> </t>
    </r>
    <r>
      <rPr>
        <sz val="12"/>
        <rFont val="ＭＳ 明朝"/>
        <family val="1"/>
      </rPr>
      <t>業（大分類）別</t>
    </r>
    <r>
      <rPr>
        <sz val="12"/>
        <rFont val="ＭＳ Ｐゴシック"/>
        <family val="3"/>
      </rPr>
      <t xml:space="preserve"> </t>
    </r>
    <r>
      <rPr>
        <sz val="12"/>
        <rFont val="ＭＳ 明朝"/>
        <family val="1"/>
      </rPr>
      <t>就</t>
    </r>
    <r>
      <rPr>
        <sz val="12"/>
        <rFont val="ＭＳ Ｐゴシック"/>
        <family val="3"/>
      </rPr>
      <t xml:space="preserve"> </t>
    </r>
    <r>
      <rPr>
        <sz val="12"/>
        <rFont val="ＭＳ 明朝"/>
        <family val="1"/>
      </rPr>
      <t>業</t>
    </r>
    <r>
      <rPr>
        <sz val="12"/>
        <rFont val="ＭＳ Ｐゴシック"/>
        <family val="3"/>
      </rPr>
      <t xml:space="preserve"> </t>
    </r>
    <r>
      <rPr>
        <sz val="12"/>
        <rFont val="ＭＳ 明朝"/>
        <family val="1"/>
      </rPr>
      <t>者</t>
    </r>
    <r>
      <rPr>
        <sz val="12"/>
        <rFont val="ＭＳ Ｐゴシック"/>
        <family val="3"/>
      </rPr>
      <t xml:space="preserve"> </t>
    </r>
    <r>
      <rPr>
        <sz val="12"/>
        <rFont val="ＭＳ 明朝"/>
        <family val="1"/>
      </rPr>
      <t>数</t>
    </r>
    <r>
      <rPr>
        <sz val="12"/>
        <rFont val="ＭＳ Ｐゴシック"/>
        <family val="3"/>
      </rPr>
      <t xml:space="preserve"> </t>
    </r>
    <r>
      <rPr>
        <sz val="12"/>
        <rFont val="ＭＳ 明朝"/>
        <family val="1"/>
      </rPr>
      <t>と</t>
    </r>
    <r>
      <rPr>
        <sz val="12"/>
        <rFont val="ＭＳ Ｐゴシック"/>
        <family val="3"/>
      </rPr>
      <t xml:space="preserve"> </t>
    </r>
    <r>
      <rPr>
        <sz val="12"/>
        <rFont val="ＭＳ 明朝"/>
        <family val="1"/>
      </rPr>
      <t>そ</t>
    </r>
    <r>
      <rPr>
        <sz val="12"/>
        <rFont val="ＭＳ Ｐゴシック"/>
        <family val="3"/>
      </rPr>
      <t xml:space="preserve"> </t>
    </r>
    <r>
      <rPr>
        <sz val="12"/>
        <rFont val="ＭＳ 明朝"/>
        <family val="1"/>
      </rPr>
      <t>の</t>
    </r>
    <r>
      <rPr>
        <sz val="12"/>
        <rFont val="ＭＳ Ｐゴシック"/>
        <family val="3"/>
      </rPr>
      <t xml:space="preserve"> </t>
    </r>
    <r>
      <rPr>
        <sz val="12"/>
        <rFont val="ＭＳ 明朝"/>
        <family val="1"/>
      </rPr>
      <t>割</t>
    </r>
    <r>
      <rPr>
        <sz val="12"/>
        <rFont val="ＭＳ Ｐゴシック"/>
        <family val="3"/>
      </rPr>
      <t xml:space="preserve"> </t>
    </r>
    <r>
      <rPr>
        <sz val="12"/>
        <rFont val="ＭＳ 明朝"/>
        <family val="1"/>
      </rPr>
      <t>合</t>
    </r>
    <r>
      <rPr>
        <sz val="12"/>
        <rFont val="ＭＳ Ｐゴシック"/>
        <family val="3"/>
      </rPr>
      <t xml:space="preserve"> </t>
    </r>
    <r>
      <rPr>
        <sz val="12"/>
        <rFont val="ＭＳ 明朝"/>
        <family val="1"/>
      </rPr>
      <t>及</t>
    </r>
    <r>
      <rPr>
        <sz val="12"/>
        <rFont val="ＭＳ Ｐゴシック"/>
        <family val="3"/>
      </rPr>
      <t xml:space="preserve"> </t>
    </r>
    <r>
      <rPr>
        <sz val="12"/>
        <rFont val="ＭＳ 明朝"/>
        <family val="1"/>
      </rPr>
      <t>び</t>
    </r>
    <r>
      <rPr>
        <sz val="12"/>
        <rFont val="ＭＳ Ｐゴシック"/>
        <family val="3"/>
      </rPr>
      <t xml:space="preserve"> </t>
    </r>
    <r>
      <rPr>
        <sz val="12"/>
        <rFont val="ＭＳ 明朝"/>
        <family val="1"/>
      </rPr>
      <t>変</t>
    </r>
    <r>
      <rPr>
        <sz val="12"/>
        <rFont val="ＭＳ Ｐゴシック"/>
        <family val="3"/>
      </rPr>
      <t xml:space="preserve"> </t>
    </r>
    <r>
      <rPr>
        <sz val="12"/>
        <rFont val="ＭＳ 明朝"/>
        <family val="1"/>
      </rPr>
      <t>遷　（昭和</t>
    </r>
    <r>
      <rPr>
        <sz val="12"/>
        <rFont val="ＭＳ Ｐゴシック"/>
        <family val="3"/>
      </rPr>
      <t>40.45.50年</t>
    </r>
    <r>
      <rPr>
        <sz val="12"/>
        <rFont val="ＭＳ 明朝"/>
        <family val="1"/>
      </rPr>
      <t>）</t>
    </r>
  </si>
  <si>
    <t>女</t>
  </si>
  <si>
    <t>男</t>
  </si>
  <si>
    <t>91　　産　　業　　別　　就　　業　　者　　数</t>
  </si>
  <si>
    <t>雇人のない　　　　　業　　　主</t>
  </si>
  <si>
    <t>（２）　　産業（大分類）別、従業上の地位（５区分）別15才以上就業者数　（昭和50.10.1現在）</t>
  </si>
  <si>
    <t>－</t>
  </si>
  <si>
    <t>注　　内職者は「雇人のない業主」に含めた。</t>
  </si>
  <si>
    <t>林　業、狩猟業</t>
  </si>
  <si>
    <t>漁　業、水産養殖業</t>
  </si>
  <si>
    <t>金　融・保険業</t>
  </si>
  <si>
    <t>運　輸・通信業</t>
  </si>
  <si>
    <t>金　融・保険業</t>
  </si>
  <si>
    <t>運　輸・通信業</t>
  </si>
  <si>
    <t>林　業、狩猟業</t>
  </si>
  <si>
    <t>年 次 及 び 産 業 別</t>
  </si>
  <si>
    <r>
      <t>昭和</t>
    </r>
    <r>
      <rPr>
        <b/>
        <sz val="12"/>
        <color indexed="8"/>
        <rFont val="ＭＳ ゴシック"/>
        <family val="3"/>
      </rPr>
      <t>52</t>
    </r>
    <r>
      <rPr>
        <b/>
        <sz val="12"/>
        <color indexed="9"/>
        <rFont val="ＭＳ ゴシック"/>
        <family val="3"/>
      </rPr>
      <t>年</t>
    </r>
  </si>
  <si>
    <t>漁　業、水産養殖業</t>
  </si>
  <si>
    <t>電　気・ガ　ス・水道業</t>
  </si>
  <si>
    <t>総　　　　　　　　　　　　数</t>
  </si>
  <si>
    <t>金　　　　　　　　　　　　沢</t>
  </si>
  <si>
    <t>小　　　　　　　　　　　　松</t>
  </si>
  <si>
    <t>七　　　　　　　　　　　　　尾</t>
  </si>
  <si>
    <t>輪　　　　　　　　　　　　　島</t>
  </si>
  <si>
    <t>（１）　　産　業　別　、　地　域　別　労　働　組　合　数　及　び　組　合　員　数</t>
  </si>
  <si>
    <t>92　　労　　働　　組　　合　　数　　及　　び　　組　　合　　員　　数　（昭和48～52年）</t>
  </si>
  <si>
    <t>（２）　　産　業　別　、　規　模　別　労　働　組　合　数　及　び　組　合　員　数</t>
  </si>
  <si>
    <t>30 ～ 99</t>
  </si>
  <si>
    <t>100 ～ 299</t>
  </si>
  <si>
    <t>300 ～ 499</t>
  </si>
  <si>
    <t>500 ～ 999</t>
  </si>
  <si>
    <t>（３）　　市 郡 別 、 適 用 法 規 別 労 働 組 合 数 及 び 組 合 員 数</t>
  </si>
  <si>
    <t>総　　　数</t>
  </si>
  <si>
    <r>
      <t>昭和</t>
    </r>
    <r>
      <rPr>
        <b/>
        <sz val="12"/>
        <color indexed="8"/>
        <rFont val="ＭＳ ゴシック"/>
        <family val="3"/>
      </rPr>
      <t>52</t>
    </r>
    <r>
      <rPr>
        <b/>
        <sz val="12"/>
        <color indexed="9"/>
        <rFont val="ＭＳ ゴシック"/>
        <family val="3"/>
      </rPr>
      <t>年</t>
    </r>
  </si>
  <si>
    <t>年次及び市 都 別</t>
  </si>
  <si>
    <t>建設業</t>
  </si>
  <si>
    <t>15～99</t>
  </si>
  <si>
    <t>100～499</t>
  </si>
  <si>
    <t>昭和48年</t>
  </si>
  <si>
    <r>
      <t>昭和</t>
    </r>
    <r>
      <rPr>
        <sz val="12"/>
        <color indexed="8"/>
        <rFont val="ＭＳ 明朝"/>
        <family val="1"/>
      </rPr>
      <t>49</t>
    </r>
    <r>
      <rPr>
        <sz val="12"/>
        <color indexed="9"/>
        <rFont val="ＭＳ 明朝"/>
        <family val="1"/>
      </rPr>
      <t>年</t>
    </r>
  </si>
  <si>
    <r>
      <t>昭和</t>
    </r>
    <r>
      <rPr>
        <sz val="12"/>
        <color indexed="8"/>
        <rFont val="ＭＳ 明朝"/>
        <family val="1"/>
      </rPr>
      <t>50</t>
    </r>
    <r>
      <rPr>
        <sz val="12"/>
        <color indexed="9"/>
        <rFont val="ＭＳ 明朝"/>
        <family val="1"/>
      </rPr>
      <t>年</t>
    </r>
  </si>
  <si>
    <r>
      <t>昭和</t>
    </r>
    <r>
      <rPr>
        <sz val="12"/>
        <color indexed="8"/>
        <rFont val="ＭＳ 明朝"/>
        <family val="1"/>
      </rPr>
      <t>51</t>
    </r>
    <r>
      <rPr>
        <sz val="12"/>
        <color indexed="9"/>
        <rFont val="ＭＳ 明朝"/>
        <family val="1"/>
      </rPr>
      <t>年</t>
    </r>
  </si>
  <si>
    <t>サービス業</t>
  </si>
  <si>
    <t>公務</t>
  </si>
  <si>
    <t>産　　業　　別</t>
  </si>
  <si>
    <t>製　　造　　業</t>
  </si>
  <si>
    <t>資料　石川県労政訓練課「労働組合基本調査」による。</t>
  </si>
  <si>
    <t>労働及び賃金　219</t>
  </si>
  <si>
    <t>本表は労働組合法適用組合のみについて示したものである。</t>
  </si>
  <si>
    <r>
      <t>昭和</t>
    </r>
    <r>
      <rPr>
        <b/>
        <sz val="12"/>
        <color indexed="8"/>
        <rFont val="ＭＳ ゴシック"/>
        <family val="3"/>
      </rPr>
      <t>52</t>
    </r>
    <r>
      <rPr>
        <b/>
        <sz val="12"/>
        <color indexed="9"/>
        <rFont val="ＭＳ ゴシック"/>
        <family val="3"/>
      </rPr>
      <t>年</t>
    </r>
  </si>
  <si>
    <t>独自協約を</t>
  </si>
  <si>
    <t>合　　　　計</t>
  </si>
  <si>
    <t>金　融・保険業</t>
  </si>
  <si>
    <t>運　輸・通信業</t>
  </si>
  <si>
    <t>林　業、狩猟業</t>
  </si>
  <si>
    <t>93　　産　業　別　労　働　協　約　締　結　状　況　（昭和50～52年）</t>
  </si>
  <si>
    <t>有　　　　　協　　　　　約　　　　　組　　　　　合</t>
  </si>
  <si>
    <t>94　　産業別、月別労働争議発生件数及び参加人員　（昭和52年）</t>
  </si>
  <si>
    <t>区 分</t>
  </si>
  <si>
    <t>総 数</t>
  </si>
  <si>
    <t>1 月</t>
  </si>
  <si>
    <t>2 月</t>
  </si>
  <si>
    <t>3 月</t>
  </si>
  <si>
    <t>4 月</t>
  </si>
  <si>
    <t>5 月</t>
  </si>
  <si>
    <t>6 月</t>
  </si>
  <si>
    <t>7 月</t>
  </si>
  <si>
    <t>8 月</t>
  </si>
  <si>
    <t>9 月</t>
  </si>
  <si>
    <t>10 月</t>
  </si>
  <si>
    <t>11 月</t>
  </si>
  <si>
    <t>12 月</t>
  </si>
  <si>
    <t>卸売業、小売業</t>
  </si>
  <si>
    <t>金　融・保険業</t>
  </si>
  <si>
    <t>500人　以 上</t>
  </si>
  <si>
    <t>整 理 前　従業員数</t>
  </si>
  <si>
    <t>縮　小</t>
  </si>
  <si>
    <t>閉　鎖</t>
  </si>
  <si>
    <t>休　業</t>
  </si>
  <si>
    <t>年 次 及 び 月 次</t>
  </si>
  <si>
    <t>（２）　　月　　別　　企　　業　　整　　備　　状　　況</t>
  </si>
  <si>
    <t>木材・木製品製造業</t>
  </si>
  <si>
    <t>パルプ、出版関係工業</t>
  </si>
  <si>
    <t>年 次 及 び 産 業 別</t>
  </si>
  <si>
    <t>95　　企　業　整　備　状　況　（昭和48～52年）</t>
  </si>
  <si>
    <t>（１）　　産　　業　　別　　企　　業　　整　　備　　状　　況</t>
  </si>
  <si>
    <t>食料品、たばこ製造業</t>
  </si>
  <si>
    <t>　 もの</t>
  </si>
  <si>
    <t>220　労働及び賃金</t>
  </si>
  <si>
    <t>労働及び賃金　221</t>
  </si>
  <si>
    <t>年次及び月次　　安 定 所 別</t>
  </si>
  <si>
    <t>金　沢</t>
  </si>
  <si>
    <t>小　松</t>
  </si>
  <si>
    <t>七　尾</t>
  </si>
  <si>
    <t>能　都</t>
  </si>
  <si>
    <t>加　賀</t>
  </si>
  <si>
    <t>羽　咋</t>
  </si>
  <si>
    <t>穴　水</t>
  </si>
  <si>
    <t>1 月 ～ 3</t>
  </si>
  <si>
    <t>4 ～ 6</t>
  </si>
  <si>
    <t>7 ～ 9</t>
  </si>
  <si>
    <t>（２）　　産業一般求人状況（学卒、パートタイムを除く）（昭和52年）</t>
  </si>
  <si>
    <t>前月から繰越された　　　有効求職者数</t>
  </si>
  <si>
    <t>(保)受給者の就職数</t>
  </si>
  <si>
    <t>(失)対象者の就職数</t>
  </si>
  <si>
    <t>求　　　　　　　　職</t>
  </si>
  <si>
    <t>就　　　　　　　　　　　　職</t>
  </si>
  <si>
    <t>充　　　　　足</t>
  </si>
  <si>
    <t>求　　　　　　　　　　人</t>
  </si>
  <si>
    <r>
      <t>昭和</t>
    </r>
    <r>
      <rPr>
        <b/>
        <sz val="12"/>
        <color indexed="8"/>
        <rFont val="ＭＳ ゴシック"/>
        <family val="3"/>
      </rPr>
      <t>52</t>
    </r>
    <r>
      <rPr>
        <b/>
        <sz val="12"/>
        <color indexed="9"/>
        <rFont val="ＭＳ ゴシック"/>
        <family val="3"/>
      </rPr>
      <t>年</t>
    </r>
  </si>
  <si>
    <t>他府県か　　らの充足</t>
  </si>
  <si>
    <t>（３）　　昭和52年3月新規学校卒業者の安定所別職業紹介状況</t>
  </si>
  <si>
    <t>項　　　目</t>
  </si>
  <si>
    <t>合　計</t>
  </si>
  <si>
    <t>金 沢</t>
  </si>
  <si>
    <t>小 松</t>
  </si>
  <si>
    <t>七 尾</t>
  </si>
  <si>
    <t>能 都</t>
  </si>
  <si>
    <t>加 賀</t>
  </si>
  <si>
    <t>羽 咋</t>
  </si>
  <si>
    <t>穴 水</t>
  </si>
  <si>
    <t>96　　職　　　業　　　紹　　　介　　　状　　　況　（昭和48～52年）</t>
  </si>
  <si>
    <t>（１）　　一　般　職　業　紹　介　状　況　（学卒、パートタイムを除く）</t>
  </si>
  <si>
    <t>サービス　　　　業 含 む</t>
  </si>
  <si>
    <t>サービス　　　　業 除 く</t>
  </si>
  <si>
    <t>本表以下102表までは、鉱工業、不動産業は調査対象事業所が少なく公表していないが、調査産業計には含まれている。</t>
  </si>
  <si>
    <t>－</t>
  </si>
  <si>
    <t>　　　　1)</t>
  </si>
  <si>
    <t>日雇取扱　日　　数</t>
  </si>
  <si>
    <t>翌月繰越し有効紹介　対　象　者</t>
  </si>
  <si>
    <t>求　　人</t>
  </si>
  <si>
    <t>全　　数</t>
  </si>
  <si>
    <t>能都</t>
  </si>
  <si>
    <r>
      <t>昭和</t>
    </r>
    <r>
      <rPr>
        <b/>
        <sz val="12"/>
        <color indexed="8"/>
        <rFont val="ＭＳ ゴシック"/>
        <family val="3"/>
      </rPr>
      <t>52</t>
    </r>
    <r>
      <rPr>
        <b/>
        <sz val="12"/>
        <color indexed="9"/>
        <rFont val="ＭＳ ゴシック"/>
        <family val="3"/>
      </rPr>
      <t>年</t>
    </r>
  </si>
  <si>
    <t>（２）　　月　別　、　安　定　所　別　日　雇　就　労　状　況</t>
  </si>
  <si>
    <t>資料　石川県職業安定課「職業安定業務統計月報」による。</t>
  </si>
  <si>
    <t>注　1) 民間事業等の求人である。</t>
  </si>
  <si>
    <t>（１）　　月　別　日　雇　職　業　紹　介　状　況</t>
  </si>
  <si>
    <t>222　労働及び賃金</t>
  </si>
  <si>
    <t>労働及び賃金　223</t>
  </si>
  <si>
    <t>97　　日 雇 職 業 紹 介 状 況　（昭和48～52年）</t>
  </si>
  <si>
    <t>電気ガス　　水　　道　　熱供給業</t>
  </si>
  <si>
    <t>98　　産業大分類別賃金指数及び雇用指数　（昭和48～52年）</t>
  </si>
  <si>
    <t>建 設 業</t>
  </si>
  <si>
    <t>製 造 業</t>
  </si>
  <si>
    <t>卸 売 業　　小 売 業</t>
  </si>
  <si>
    <t>金　　融　　保 険 業</t>
  </si>
  <si>
    <t>運　　輸　　通 信 業</t>
  </si>
  <si>
    <t>昭和 48 年</t>
  </si>
  <si>
    <t>調査産業計（サービス業除く）</t>
  </si>
  <si>
    <t>99　　産業大分類（製造業、サービス業―中分類）、性別常用労働者１人平均月間現金給与額　（昭和50～52年）</t>
  </si>
  <si>
    <r>
      <t>昭和</t>
    </r>
    <r>
      <rPr>
        <b/>
        <sz val="12"/>
        <color indexed="8"/>
        <rFont val="ＭＳ ゴシック"/>
        <family val="3"/>
      </rPr>
      <t>52</t>
    </r>
    <r>
      <rPr>
        <b/>
        <sz val="12"/>
        <color indexed="9"/>
        <rFont val="ＭＳ ゴシック"/>
        <family val="3"/>
      </rPr>
      <t>年平均</t>
    </r>
  </si>
  <si>
    <t>合　　　　計</t>
  </si>
  <si>
    <t>224　労働及び賃金</t>
  </si>
  <si>
    <t>労働及び賃金　225</t>
  </si>
  <si>
    <t>（単位＝円）</t>
  </si>
  <si>
    <t>産業大分類（製造業、サービス業―中分類）、性別常用労働者１人平均月間現金給与額（昭和50～52年）（つづき）</t>
  </si>
  <si>
    <t>226　労働及び賃金</t>
  </si>
  <si>
    <t>労働及び賃金　227</t>
  </si>
  <si>
    <t>合　　　　計</t>
  </si>
  <si>
    <t>労働及び賃金　229</t>
  </si>
  <si>
    <t>228　労働及び賃金</t>
  </si>
  <si>
    <t>合　　　　計</t>
  </si>
  <si>
    <t>230　労働及び賃金</t>
  </si>
  <si>
    <t>労働及び賃金　231</t>
  </si>
  <si>
    <t>（単位＝日、時間）</t>
  </si>
  <si>
    <t>所定内　労　働　時　間</t>
  </si>
  <si>
    <t>総実労　働時間</t>
  </si>
  <si>
    <t>所 定 内　労働時間</t>
  </si>
  <si>
    <t>調査産業計（サービス業除く）</t>
  </si>
  <si>
    <t>建　　　　設　　　　業</t>
  </si>
  <si>
    <t>製　　　　　　　　　　　　　　　　　　　　　　　造　　　　　　　　　　　　　　　　　　　　　　　業</t>
  </si>
  <si>
    <t>232　労働及び賃金</t>
  </si>
  <si>
    <t>労働及び賃金　233</t>
  </si>
  <si>
    <t>（単位＝日、時間）</t>
  </si>
  <si>
    <t>金　融・保険業</t>
  </si>
  <si>
    <t>製　　　　　　　　　　　　　　　　　　　　　　　造　　　　　　　　　　　　　　　　　　　　　　　業</t>
  </si>
  <si>
    <t>所定内　労　働　時　間</t>
  </si>
  <si>
    <t>所定内　　労　働　　時　間</t>
  </si>
  <si>
    <t>所定内　労　働　時　間</t>
  </si>
  <si>
    <t>産業大分類（製造業、サービス業―中分類）、性別常用労働者１人平均月間出勤日数及び実労働時間（昭和50～52年）（つづき）</t>
  </si>
  <si>
    <t>合　　　　計</t>
  </si>
  <si>
    <t>234　労働及び賃金</t>
  </si>
  <si>
    <t>労働及び賃金　235</t>
  </si>
  <si>
    <t>合　　　　計</t>
  </si>
  <si>
    <t>（サービス業除く）</t>
  </si>
  <si>
    <t>調　　査　　　産 業 計</t>
  </si>
  <si>
    <t>食料品・た ば こ    製 造 業</t>
  </si>
  <si>
    <t>金属製品 製 造 業</t>
  </si>
  <si>
    <t>一般機　械器具　製造業</t>
  </si>
  <si>
    <t>電気機　　械器具　　製造業</t>
  </si>
  <si>
    <t>その他の　製 造 業</t>
  </si>
  <si>
    <t>卸売業・ 小 売 業</t>
  </si>
  <si>
    <t>金　融・　保 険 業</t>
  </si>
  <si>
    <t>運　輸・通 信 業</t>
  </si>
  <si>
    <t>サービス 業　　計</t>
  </si>
  <si>
    <t>製　　　　　造　　　　　業</t>
  </si>
  <si>
    <t>教　育</t>
  </si>
  <si>
    <t>その他　のサー　ビス業</t>
  </si>
  <si>
    <t>236　労働及び賃金</t>
  </si>
  <si>
    <t>労働及び賃金　237</t>
  </si>
  <si>
    <t>（単位＝人）</t>
  </si>
  <si>
    <t>100　　産業大分類（製造業、サービス業―中分類）、性別常用労働者１人平均月間出勤日数及び実労働時間　（昭和50～52年）</t>
  </si>
  <si>
    <t>101　　産業大分類（製造業、サービス業―中分類）、性別、月末推計常用労働者数　（昭和50～52年）</t>
  </si>
  <si>
    <t>合　　　　計</t>
  </si>
  <si>
    <t>自動車整　備修理業</t>
  </si>
  <si>
    <t>窯業・土石製品製造業</t>
  </si>
  <si>
    <t>一般機  械器具  製造業</t>
  </si>
  <si>
    <t>電気機   械器具   製造業</t>
  </si>
  <si>
    <t>102　　産業大分類（製造業、サービス業―中分類）別、臨時及び日雇労働者の１人１日平均現金給与額及び月間推計延人員　（昭和50～52年）</t>
  </si>
  <si>
    <t>サービス　　業　　計</t>
  </si>
  <si>
    <t>運輸・　通信業</t>
  </si>
  <si>
    <t>金融・　　保険業</t>
  </si>
  <si>
    <t>製　　　　　　　　　　　　　　　造　　　　　　　　　　　　　　　業</t>
  </si>
  <si>
    <t>238　労働及び賃金</t>
  </si>
  <si>
    <t>労働及び賃金　239</t>
  </si>
  <si>
    <t>輸 送 用　　機械器具　　製 造 業</t>
  </si>
  <si>
    <t>医療業</t>
  </si>
  <si>
    <t>その他の 製 造 業</t>
  </si>
  <si>
    <t>電　気･ガ　ス･水道業</t>
  </si>
  <si>
    <t>分 類 不 能 の 産 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</si>
</sst>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
    <numFmt numFmtId="180" formatCode="0;&quot;△ &quot;0"/>
    <numFmt numFmtId="181" formatCode="0.0;&quot;△ &quot;0.0"/>
    <numFmt numFmtId="182" formatCode="#,##0_);[Red]\(#,##0\)"/>
    <numFmt numFmtId="183" formatCode="#,##0.0"/>
    <numFmt numFmtId="184" formatCode="#,##0.0_);[Red]\(#,##0.0\)"/>
    <numFmt numFmtId="185" formatCode="#,##0;&quot;△ &quot;#,##0"/>
    <numFmt numFmtId="186" formatCode="#,##0.0;&quot;△ &quot;#,##0.0"/>
    <numFmt numFmtId="187" formatCode="_ * #,##0_ ;_ * \-#,##0_ ;_ * &quot;&quot;_ ;_ @_ "/>
    <numFmt numFmtId="188" formatCode="_ * #,##0_ ;_ * \-#,##0_ ;_ * &quot;―&quot;_ ;_ @_ "/>
    <numFmt numFmtId="189" formatCode="_ * #,##0_ ;_ * \-#,##0_ ;_ * &quot;0&quot;_ ;_ @_ "/>
    <numFmt numFmtId="190" formatCode="#,##0;[Red]#,##0"/>
    <numFmt numFmtId="191" formatCode="#,##0.0;[Red]#,##0.0"/>
  </numFmts>
  <fonts count="63">
    <font>
      <sz val="11"/>
      <name val="ＭＳ Ｐゴシック"/>
      <family val="3"/>
    </font>
    <font>
      <sz val="6"/>
      <name val="ＭＳ Ｐゴシック"/>
      <family val="3"/>
    </font>
    <font>
      <b/>
      <sz val="11"/>
      <name val="ＭＳ Ｐゴシック"/>
      <family val="3"/>
    </font>
    <font>
      <sz val="11"/>
      <name val="ＭＳ 明朝"/>
      <family val="1"/>
    </font>
    <font>
      <sz val="11"/>
      <name val="ＭＳ ゴシック"/>
      <family val="3"/>
    </font>
    <font>
      <sz val="14"/>
      <name val="ＭＳ ゴシック"/>
      <family val="3"/>
    </font>
    <font>
      <sz val="12"/>
      <name val="ＭＳ Ｐゴシック"/>
      <family val="3"/>
    </font>
    <font>
      <sz val="12"/>
      <name val="ＭＳ 明朝"/>
      <family val="1"/>
    </font>
    <font>
      <b/>
      <sz val="12"/>
      <name val="ＭＳ 明朝"/>
      <family val="1"/>
    </font>
    <font>
      <sz val="12"/>
      <color indexed="12"/>
      <name val="ＭＳ 明朝"/>
      <family val="1"/>
    </font>
    <font>
      <sz val="6"/>
      <name val="ＭＳ Ｐ明朝"/>
      <family val="1"/>
    </font>
    <font>
      <b/>
      <sz val="14"/>
      <name val="ＭＳ 明朝"/>
      <family val="1"/>
    </font>
    <font>
      <b/>
      <sz val="12"/>
      <name val="ＭＳ ゴシック"/>
      <family val="3"/>
    </font>
    <font>
      <b/>
      <sz val="12"/>
      <color indexed="56"/>
      <name val="ＭＳ ゴシック"/>
      <family val="3"/>
    </font>
    <font>
      <b/>
      <sz val="12"/>
      <color indexed="56"/>
      <name val="ＭＳ 明朝"/>
      <family val="1"/>
    </font>
    <font>
      <sz val="12"/>
      <color indexed="56"/>
      <name val="ＭＳ 明朝"/>
      <family val="1"/>
    </font>
    <font>
      <sz val="10"/>
      <name val="ＭＳ 明朝"/>
      <family val="1"/>
    </font>
    <font>
      <sz val="12"/>
      <color indexed="8"/>
      <name val="ＭＳ 明朝"/>
      <family val="1"/>
    </font>
    <font>
      <sz val="12"/>
      <color indexed="56"/>
      <name val="ＭＳ ゴシック"/>
      <family val="3"/>
    </font>
    <font>
      <sz val="12"/>
      <name val="ＭＳ ゴシック"/>
      <family val="3"/>
    </font>
    <font>
      <sz val="6"/>
      <name val="ＭＳ 明朝"/>
      <family val="1"/>
    </font>
    <font>
      <sz val="14"/>
      <name val="ＭＳ 明朝"/>
      <family val="1"/>
    </font>
    <font>
      <sz val="10"/>
      <name val="ＭＳ Ｐゴシック"/>
      <family val="3"/>
    </font>
    <font>
      <sz val="12"/>
      <color indexed="9"/>
      <name val="ＭＳ 明朝"/>
      <family val="1"/>
    </font>
    <font>
      <b/>
      <sz val="12"/>
      <color indexed="9"/>
      <name val="ＭＳ 明朝"/>
      <family val="1"/>
    </font>
    <font>
      <b/>
      <sz val="16"/>
      <name val="ＭＳ ゴシック"/>
      <family val="3"/>
    </font>
    <font>
      <b/>
      <sz val="12"/>
      <color indexed="9"/>
      <name val="ＭＳ ゴシック"/>
      <family val="3"/>
    </font>
    <font>
      <b/>
      <sz val="12"/>
      <color indexed="8"/>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style="thin">
        <color indexed="8"/>
      </left>
      <right>
        <color indexed="63"/>
      </right>
      <top style="thin">
        <color indexed="8"/>
      </top>
      <bottom style="thin">
        <color indexed="8"/>
      </bottom>
    </border>
    <border>
      <left>
        <color indexed="63"/>
      </left>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color indexed="8"/>
      </top>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thin"/>
      <right style="thin"/>
      <top style="medium"/>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94">
    <xf numFmtId="0" fontId="0" fillId="0" borderId="0" xfId="0" applyAlignment="1">
      <alignment/>
    </xf>
    <xf numFmtId="0" fontId="0" fillId="0" borderId="0" xfId="0"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7" fillId="0" borderId="0" xfId="0" applyFont="1" applyAlignment="1">
      <alignment horizontal="right"/>
    </xf>
    <xf numFmtId="0" fontId="3" fillId="0" borderId="0" xfId="0" applyFont="1" applyFill="1" applyAlignment="1">
      <alignment vertical="top"/>
    </xf>
    <xf numFmtId="0" fontId="7" fillId="0" borderId="0" xfId="0" applyFont="1" applyFill="1" applyAlignment="1">
      <alignment vertical="top"/>
    </xf>
    <xf numFmtId="0" fontId="3" fillId="0" borderId="0" xfId="0" applyFont="1" applyFill="1" applyAlignment="1">
      <alignment horizontal="right" vertical="top"/>
    </xf>
    <xf numFmtId="0" fontId="5"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7" fillId="0" borderId="0" xfId="0" applyFont="1" applyFill="1" applyAlignment="1">
      <alignment vertical="center"/>
    </xf>
    <xf numFmtId="0" fontId="7" fillId="0"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Continuous" vertical="center"/>
      <protection/>
    </xf>
    <xf numFmtId="0" fontId="7" fillId="0" borderId="13" xfId="0" applyFont="1" applyFill="1" applyBorder="1" applyAlignment="1" applyProtection="1">
      <alignment vertical="center"/>
      <protection/>
    </xf>
    <xf numFmtId="0" fontId="7" fillId="0" borderId="13"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7" fillId="0" borderId="14"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7" fillId="0" borderId="0" xfId="0" applyFont="1" applyFill="1" applyBorder="1" applyAlignment="1">
      <alignment vertical="center"/>
    </xf>
    <xf numFmtId="0" fontId="7" fillId="0" borderId="0" xfId="0" applyFont="1" applyFill="1" applyBorder="1" applyAlignment="1" applyProtection="1">
      <alignment horizontal="distributed" vertical="center"/>
      <protection/>
    </xf>
    <xf numFmtId="37" fontId="15" fillId="0" borderId="0" xfId="0" applyNumberFormat="1" applyFont="1" applyFill="1" applyBorder="1" applyAlignment="1" applyProtection="1">
      <alignment vertical="center"/>
      <protection/>
    </xf>
    <xf numFmtId="0" fontId="7" fillId="0" borderId="15" xfId="0" applyFont="1" applyFill="1" applyBorder="1" applyAlignment="1" applyProtection="1">
      <alignment horizontal="distributed" vertical="center"/>
      <protection/>
    </xf>
    <xf numFmtId="37" fontId="7" fillId="0" borderId="14" xfId="0"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37" fontId="7" fillId="0" borderId="0" xfId="0" applyNumberFormat="1" applyFont="1" applyFill="1" applyAlignment="1" applyProtection="1">
      <alignment vertical="center"/>
      <protection/>
    </xf>
    <xf numFmtId="0" fontId="7" fillId="0" borderId="0" xfId="0" applyFont="1" applyFill="1" applyAlignment="1">
      <alignment horizontal="right" vertical="center"/>
    </xf>
    <xf numFmtId="0" fontId="7" fillId="0" borderId="16" xfId="0" applyFont="1" applyFill="1" applyBorder="1" applyAlignment="1" applyProtection="1">
      <alignment horizontal="center" vertical="center" shrinkToFit="1"/>
      <protection/>
    </xf>
    <xf numFmtId="37" fontId="9"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38" fontId="7" fillId="0" borderId="0" xfId="48" applyFont="1" applyFill="1" applyBorder="1" applyAlignment="1" applyProtection="1">
      <alignment horizontal="right" vertical="center"/>
      <protection/>
    </xf>
    <xf numFmtId="38" fontId="7" fillId="0" borderId="0" xfId="48" applyFont="1" applyFill="1" applyAlignment="1" applyProtection="1">
      <alignment horizontal="right" vertical="center"/>
      <protection/>
    </xf>
    <xf numFmtId="0" fontId="7" fillId="0" borderId="18" xfId="0" applyFont="1" applyFill="1" applyBorder="1" applyAlignment="1" applyProtection="1">
      <alignment vertical="center"/>
      <protection/>
    </xf>
    <xf numFmtId="0" fontId="7" fillId="0" borderId="18" xfId="0" applyFont="1" applyFill="1" applyBorder="1" applyAlignment="1" applyProtection="1">
      <alignment horizontal="centerContinuous" vertical="center"/>
      <protection/>
    </xf>
    <xf numFmtId="0" fontId="7" fillId="0" borderId="19" xfId="0" applyFont="1" applyFill="1" applyBorder="1" applyAlignment="1" applyProtection="1">
      <alignment horizontal="center" vertical="center" shrinkToFit="1"/>
      <protection/>
    </xf>
    <xf numFmtId="0" fontId="7" fillId="0" borderId="12"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7" fillId="0" borderId="0" xfId="0" applyFont="1" applyFill="1" applyBorder="1" applyAlignment="1">
      <alignment horizontal="center" vertical="center"/>
    </xf>
    <xf numFmtId="37" fontId="14"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vertical="center"/>
      <protection/>
    </xf>
    <xf numFmtId="0" fontId="2" fillId="0" borderId="0" xfId="0" applyFont="1" applyAlignment="1">
      <alignment/>
    </xf>
    <xf numFmtId="0" fontId="7" fillId="0" borderId="12" xfId="0" applyFont="1" applyFill="1" applyBorder="1" applyAlignment="1" applyProtection="1">
      <alignment horizontal="centerContinuous" vertical="center"/>
      <protection/>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0" xfId="0" applyFont="1" applyFill="1" applyBorder="1" applyAlignment="1" applyProtection="1">
      <alignment horizontal="distributed" vertical="center"/>
      <protection/>
    </xf>
    <xf numFmtId="0" fontId="7" fillId="0" borderId="11" xfId="0" applyFont="1" applyFill="1" applyBorder="1" applyAlignment="1" applyProtection="1">
      <alignment horizontal="distributed" vertical="center"/>
      <protection/>
    </xf>
    <xf numFmtId="0" fontId="7" fillId="0" borderId="21" xfId="0" applyFont="1" applyFill="1" applyBorder="1" applyAlignment="1" applyProtection="1">
      <alignment horizontal="distributed" vertical="center"/>
      <protection/>
    </xf>
    <xf numFmtId="0" fontId="7" fillId="0" borderId="0" xfId="0" applyFont="1" applyBorder="1" applyAlignment="1">
      <alignment horizontal="center" vertical="center"/>
    </xf>
    <xf numFmtId="37" fontId="7" fillId="0" borderId="0" xfId="0" applyNumberFormat="1" applyFont="1" applyBorder="1" applyAlignment="1">
      <alignment vertical="center"/>
    </xf>
    <xf numFmtId="37" fontId="7" fillId="0" borderId="0" xfId="0" applyNumberFormat="1" applyFont="1" applyBorder="1" applyAlignment="1">
      <alignment horizontal="right" vertical="center"/>
    </xf>
    <xf numFmtId="0" fontId="7" fillId="0" borderId="12" xfId="0" applyFont="1" applyBorder="1" applyAlignment="1">
      <alignment horizontal="center"/>
    </xf>
    <xf numFmtId="37" fontId="7" fillId="0" borderId="0" xfId="0" applyNumberFormat="1"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5" fillId="0" borderId="0" xfId="0" applyFont="1" applyFill="1" applyBorder="1" applyAlignment="1" applyProtection="1">
      <alignment horizontal="left" vertical="center"/>
      <protection/>
    </xf>
    <xf numFmtId="0" fontId="7" fillId="0" borderId="0" xfId="0" applyFont="1" applyFill="1" applyBorder="1" applyAlignment="1" applyProtection="1" quotePrefix="1">
      <alignment horizontal="right" vertical="center"/>
      <protection/>
    </xf>
    <xf numFmtId="0" fontId="7" fillId="0" borderId="22" xfId="0" applyFont="1" applyFill="1" applyBorder="1" applyAlignment="1">
      <alignment vertical="center"/>
    </xf>
    <xf numFmtId="2" fontId="18"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2" fontId="13" fillId="0" borderId="0" xfId="0" applyNumberFormat="1" applyFont="1" applyFill="1" applyBorder="1" applyAlignment="1" applyProtection="1">
      <alignment vertical="center"/>
      <protection/>
    </xf>
    <xf numFmtId="2" fontId="15" fillId="0" borderId="0" xfId="0" applyNumberFormat="1" applyFont="1" applyFill="1" applyBorder="1" applyAlignment="1" applyProtection="1">
      <alignment vertical="center"/>
      <protection/>
    </xf>
    <xf numFmtId="38" fontId="7" fillId="0" borderId="0"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distributed" vertical="center"/>
      <protection/>
    </xf>
    <xf numFmtId="0" fontId="7" fillId="0" borderId="23" xfId="0" applyFont="1" applyFill="1" applyBorder="1" applyAlignment="1" applyProtection="1">
      <alignment horizontal="center" vertical="center" wrapText="1"/>
      <protection/>
    </xf>
    <xf numFmtId="0" fontId="7" fillId="0" borderId="24" xfId="0" applyFont="1" applyFill="1" applyBorder="1" applyAlignment="1">
      <alignment horizontal="center" vertical="center" wrapText="1"/>
    </xf>
    <xf numFmtId="0" fontId="7" fillId="0" borderId="18" xfId="0" applyFont="1" applyFill="1" applyBorder="1" applyAlignment="1">
      <alignment vertical="center"/>
    </xf>
    <xf numFmtId="0" fontId="7" fillId="0" borderId="15" xfId="0" applyFont="1" applyFill="1" applyBorder="1" applyAlignment="1" applyProtection="1">
      <alignment horizontal="distributed" vertical="center"/>
      <protection/>
    </xf>
    <xf numFmtId="0" fontId="7" fillId="0" borderId="16" xfId="0" applyFont="1" applyFill="1" applyBorder="1" applyAlignment="1" applyProtection="1">
      <alignment horizontal="distributed" vertical="center"/>
      <protection/>
    </xf>
    <xf numFmtId="0" fontId="7" fillId="0" borderId="2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left" vertical="center"/>
    </xf>
    <xf numFmtId="0" fontId="3" fillId="0" borderId="0" xfId="0" applyFont="1" applyFill="1" applyAlignment="1">
      <alignment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right" vertical="center"/>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3" fillId="0" borderId="25" xfId="0" applyFont="1" applyFill="1" applyBorder="1" applyAlignment="1">
      <alignment horizontal="center" vertical="center" wrapText="1"/>
    </xf>
    <xf numFmtId="0" fontId="12" fillId="0" borderId="22" xfId="0" applyFont="1" applyFill="1" applyBorder="1" applyAlignment="1">
      <alignment horizontal="distributed" vertical="center"/>
    </xf>
    <xf numFmtId="0" fontId="7" fillId="0" borderId="26" xfId="0" applyFont="1" applyFill="1" applyBorder="1" applyAlignment="1" applyProtection="1">
      <alignment horizontal="right" vertical="center"/>
      <protection/>
    </xf>
    <xf numFmtId="0" fontId="7" fillId="0" borderId="23" xfId="0" applyFont="1" applyFill="1" applyBorder="1" applyAlignment="1">
      <alignment vertical="center"/>
    </xf>
    <xf numFmtId="0" fontId="19" fillId="0" borderId="0" xfId="0" applyFont="1" applyFill="1" applyAlignment="1">
      <alignment vertical="center"/>
    </xf>
    <xf numFmtId="0" fontId="7" fillId="0" borderId="0" xfId="0" applyFont="1" applyFill="1" applyBorder="1" applyAlignment="1" applyProtection="1" quotePrefix="1">
      <alignment horizontal="left" vertical="center"/>
      <protection/>
    </xf>
    <xf numFmtId="0" fontId="7" fillId="0" borderId="15" xfId="0" applyFont="1" applyFill="1" applyBorder="1" applyAlignment="1">
      <alignment vertical="center"/>
    </xf>
    <xf numFmtId="0" fontId="7" fillId="0" borderId="15" xfId="0" applyFont="1" applyFill="1" applyBorder="1" applyAlignment="1" applyProtection="1">
      <alignment horizontal="right" vertical="center"/>
      <protection/>
    </xf>
    <xf numFmtId="0" fontId="7" fillId="0" borderId="16" xfId="0" applyFont="1" applyFill="1" applyBorder="1" applyAlignment="1" applyProtection="1">
      <alignment vertical="center"/>
      <protection/>
    </xf>
    <xf numFmtId="0" fontId="7" fillId="0" borderId="15" xfId="0" applyFont="1" applyFill="1" applyBorder="1" applyAlignment="1" applyProtection="1">
      <alignment horizontal="centerContinuous" vertical="center"/>
      <protection/>
    </xf>
    <xf numFmtId="37" fontId="7" fillId="0" borderId="0" xfId="0" applyNumberFormat="1" applyFont="1" applyFill="1" applyBorder="1" applyAlignment="1" applyProtection="1">
      <alignment horizontal="centerContinuous" vertical="center"/>
      <protection/>
    </xf>
    <xf numFmtId="37" fontId="7" fillId="0" borderId="0" xfId="0" applyNumberFormat="1" applyFont="1" applyFill="1" applyAlignment="1" applyProtection="1">
      <alignment horizontal="right" vertical="center"/>
      <protection/>
    </xf>
    <xf numFmtId="0" fontId="2" fillId="0" borderId="0" xfId="0" applyFont="1" applyAlignment="1">
      <alignment vertical="center"/>
    </xf>
    <xf numFmtId="3" fontId="7" fillId="0" borderId="0" xfId="0" applyNumberFormat="1" applyFont="1" applyFill="1" applyBorder="1" applyAlignment="1" applyProtection="1">
      <alignment horizontal="right" vertical="center"/>
      <protection/>
    </xf>
    <xf numFmtId="3" fontId="7" fillId="0" borderId="27" xfId="0" applyNumberFormat="1" applyFont="1" applyBorder="1" applyAlignment="1">
      <alignment horizontal="right" vertical="center"/>
    </xf>
    <xf numFmtId="183" fontId="7" fillId="0" borderId="27" xfId="0" applyNumberFormat="1" applyFont="1" applyBorder="1" applyAlignment="1">
      <alignment horizontal="right" vertical="center"/>
    </xf>
    <xf numFmtId="3" fontId="7" fillId="0" borderId="28" xfId="0" applyNumberFormat="1" applyFont="1" applyBorder="1" applyAlignment="1">
      <alignment horizontal="right" vertical="center"/>
    </xf>
    <xf numFmtId="182" fontId="17" fillId="0" borderId="0" xfId="0" applyNumberFormat="1" applyFont="1" applyAlignment="1">
      <alignment horizontal="right"/>
    </xf>
    <xf numFmtId="182" fontId="17" fillId="0" borderId="0" xfId="0" applyNumberFormat="1" applyFont="1" applyBorder="1" applyAlignment="1">
      <alignment horizontal="right"/>
    </xf>
    <xf numFmtId="184" fontId="17" fillId="0" borderId="0" xfId="0" applyNumberFormat="1" applyFont="1" applyBorder="1" applyAlignment="1">
      <alignment horizontal="right"/>
    </xf>
    <xf numFmtId="0" fontId="7" fillId="0" borderId="0" xfId="0" applyFont="1" applyBorder="1" applyAlignment="1">
      <alignment horizontal="right" vertical="center"/>
    </xf>
    <xf numFmtId="0" fontId="7" fillId="0" borderId="29" xfId="0" applyFont="1" applyBorder="1" applyAlignment="1">
      <alignment horizontal="center" vertical="center"/>
    </xf>
    <xf numFmtId="0" fontId="7" fillId="0" borderId="0" xfId="0" applyFont="1" applyBorder="1" applyAlignment="1">
      <alignment horizontal="center"/>
    </xf>
    <xf numFmtId="0" fontId="7" fillId="0" borderId="15" xfId="0" applyFont="1" applyFill="1" applyBorder="1" applyAlignment="1" applyProtection="1" quotePrefix="1">
      <alignment horizontal="left" vertical="center"/>
      <protection/>
    </xf>
    <xf numFmtId="0" fontId="7" fillId="0" borderId="30" xfId="0" applyFont="1" applyFill="1" applyBorder="1" applyAlignment="1" applyProtection="1" quotePrefix="1">
      <alignment horizontal="left" vertical="center"/>
      <protection/>
    </xf>
    <xf numFmtId="0" fontId="7" fillId="0" borderId="12" xfId="0" applyFont="1" applyBorder="1" applyAlignment="1">
      <alignment horizontal="center" vertical="center"/>
    </xf>
    <xf numFmtId="0" fontId="7" fillId="0" borderId="12" xfId="0" applyFont="1" applyFill="1" applyBorder="1" applyAlignment="1" applyProtection="1" quotePrefix="1">
      <alignment horizontal="left" vertical="center"/>
      <protection/>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7" fillId="0" borderId="15" xfId="0" applyFont="1" applyBorder="1" applyAlignment="1">
      <alignment horizont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182" fontId="17" fillId="0" borderId="23" xfId="0" applyNumberFormat="1" applyFont="1" applyBorder="1" applyAlignment="1">
      <alignment horizontal="right"/>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7" fillId="0" borderId="12" xfId="0" applyFont="1" applyBorder="1" applyAlignment="1">
      <alignment horizontal="center" vertical="center"/>
    </xf>
    <xf numFmtId="0" fontId="24" fillId="0" borderId="0" xfId="0" applyFont="1" applyBorder="1" applyAlignment="1">
      <alignment horizontal="center" vertical="center"/>
    </xf>
    <xf numFmtId="0" fontId="23" fillId="0" borderId="12" xfId="0" applyFont="1" applyBorder="1" applyAlignment="1">
      <alignment horizontal="distributed" vertical="center"/>
    </xf>
    <xf numFmtId="0" fontId="7" fillId="0" borderId="12" xfId="0" applyFont="1" applyBorder="1" applyAlignment="1">
      <alignment horizontal="distributed" vertical="center"/>
    </xf>
    <xf numFmtId="37" fontId="7" fillId="0" borderId="24" xfId="0" applyNumberFormat="1" applyFont="1" applyFill="1" applyBorder="1" applyAlignment="1" applyProtection="1">
      <alignment vertical="center"/>
      <protection/>
    </xf>
    <xf numFmtId="37" fontId="7" fillId="0" borderId="13" xfId="0" applyNumberFormat="1"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Continuous" vertical="center"/>
      <protection/>
    </xf>
    <xf numFmtId="0" fontId="7" fillId="0" borderId="17" xfId="0" applyFont="1" applyFill="1" applyBorder="1" applyAlignment="1">
      <alignment vertical="center"/>
    </xf>
    <xf numFmtId="0" fontId="7" fillId="0" borderId="31" xfId="0" applyFont="1" applyFill="1" applyBorder="1" applyAlignment="1">
      <alignment vertical="center"/>
    </xf>
    <xf numFmtId="0" fontId="7" fillId="0" borderId="31" xfId="0" applyFont="1" applyFill="1" applyBorder="1" applyAlignment="1">
      <alignment horizontal="right" vertical="center"/>
    </xf>
    <xf numFmtId="0" fontId="7" fillId="0" borderId="31" xfId="0" applyFont="1" applyFill="1" applyBorder="1" applyAlignment="1" applyProtection="1">
      <alignment horizontal="center" vertical="center"/>
      <protection/>
    </xf>
    <xf numFmtId="0" fontId="7" fillId="0" borderId="31" xfId="0" applyFont="1" applyFill="1" applyBorder="1" applyAlignment="1" applyProtection="1">
      <alignment vertical="center"/>
      <protection/>
    </xf>
    <xf numFmtId="0" fontId="7" fillId="0" borderId="32" xfId="0" applyFont="1" applyFill="1" applyBorder="1" applyAlignment="1" applyProtection="1">
      <alignment vertical="center"/>
      <protection/>
    </xf>
    <xf numFmtId="0" fontId="7" fillId="0" borderId="20" xfId="0" applyFont="1" applyFill="1" applyBorder="1" applyAlignment="1" applyProtection="1">
      <alignment horizontal="center" vertical="center"/>
      <protection/>
    </xf>
    <xf numFmtId="0" fontId="7" fillId="0" borderId="33" xfId="0" applyFont="1" applyBorder="1" applyAlignment="1">
      <alignment horizontal="distributed" vertical="center"/>
    </xf>
    <xf numFmtId="0" fontId="7" fillId="0" borderId="12" xfId="0" applyFont="1" applyBorder="1" applyAlignment="1">
      <alignment horizontal="right" vertical="center"/>
    </xf>
    <xf numFmtId="0" fontId="7" fillId="0" borderId="0" xfId="0" applyFont="1" applyBorder="1" applyAlignment="1">
      <alignment vertical="center"/>
    </xf>
    <xf numFmtId="0" fontId="23" fillId="0" borderId="0" xfId="0" applyFont="1" applyAlignment="1">
      <alignment horizontal="distributed" vertical="center"/>
    </xf>
    <xf numFmtId="0" fontId="7" fillId="0" borderId="0" xfId="0" applyFont="1" applyAlignment="1">
      <alignment horizontal="distributed" vertical="center"/>
    </xf>
    <xf numFmtId="0" fontId="7" fillId="0" borderId="15" xfId="0" applyFont="1" applyBorder="1" applyAlignment="1">
      <alignment horizontal="center" vertical="center"/>
    </xf>
    <xf numFmtId="3" fontId="7" fillId="0" borderId="31" xfId="0" applyNumberFormat="1" applyFont="1" applyBorder="1" applyAlignment="1">
      <alignment horizontal="right" vertical="center"/>
    </xf>
    <xf numFmtId="3"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38" fontId="7" fillId="0" borderId="0" xfId="48" applyFont="1" applyBorder="1" applyAlignment="1">
      <alignment horizontal="right" vertical="center"/>
    </xf>
    <xf numFmtId="38" fontId="7" fillId="0" borderId="17" xfId="48" applyFont="1" applyBorder="1" applyAlignment="1">
      <alignment horizontal="right" vertical="center"/>
    </xf>
    <xf numFmtId="0" fontId="0" fillId="0" borderId="0" xfId="0" applyFont="1" applyAlignment="1">
      <alignment/>
    </xf>
    <xf numFmtId="0" fontId="0" fillId="0" borderId="0" xfId="0" applyFont="1" applyAlignment="1">
      <alignment/>
    </xf>
    <xf numFmtId="184" fontId="17" fillId="0" borderId="23" xfId="0" applyNumberFormat="1" applyFont="1" applyBorder="1" applyAlignment="1">
      <alignment horizontal="right"/>
    </xf>
    <xf numFmtId="184" fontId="0" fillId="0" borderId="0" xfId="0" applyNumberFormat="1" applyAlignment="1">
      <alignment/>
    </xf>
    <xf numFmtId="184" fontId="0" fillId="0" borderId="0" xfId="0" applyNumberFormat="1" applyBorder="1" applyAlignment="1">
      <alignment/>
    </xf>
    <xf numFmtId="0" fontId="7" fillId="0" borderId="17" xfId="0" applyFont="1" applyBorder="1" applyAlignment="1">
      <alignment horizontal="distributed" vertical="center"/>
    </xf>
    <xf numFmtId="0" fontId="4" fillId="0" borderId="0" xfId="0" applyFont="1" applyAlignment="1">
      <alignment vertical="center"/>
    </xf>
    <xf numFmtId="0" fontId="7" fillId="0" borderId="18" xfId="0" applyFont="1" applyBorder="1" applyAlignment="1">
      <alignment vertical="center"/>
    </xf>
    <xf numFmtId="0" fontId="0" fillId="0" borderId="0" xfId="0" applyBorder="1" applyAlignment="1">
      <alignment vertical="center"/>
    </xf>
    <xf numFmtId="0" fontId="7" fillId="0" borderId="0" xfId="0" applyFont="1" applyAlignment="1">
      <alignment vertical="center"/>
    </xf>
    <xf numFmtId="0" fontId="0" fillId="0" borderId="0" xfId="0" applyAlignment="1">
      <alignment vertical="center" wrapText="1"/>
    </xf>
    <xf numFmtId="38" fontId="7" fillId="0" borderId="0" xfId="48" applyFont="1" applyAlignment="1">
      <alignment vertical="center"/>
    </xf>
    <xf numFmtId="186" fontId="7" fillId="0" borderId="0" xfId="48" applyNumberFormat="1" applyFont="1" applyAlignment="1">
      <alignment vertical="center"/>
    </xf>
    <xf numFmtId="177" fontId="7" fillId="0" borderId="0" xfId="48" applyNumberFormat="1" applyFont="1" applyAlignment="1">
      <alignment vertical="center"/>
    </xf>
    <xf numFmtId="185" fontId="7" fillId="0" borderId="0" xfId="48" applyNumberFormat="1" applyFont="1" applyAlignment="1">
      <alignment vertical="center"/>
    </xf>
    <xf numFmtId="186" fontId="7" fillId="0" borderId="0" xfId="48" applyNumberFormat="1" applyFont="1" applyAlignment="1">
      <alignment horizontal="left" vertical="center"/>
    </xf>
    <xf numFmtId="186" fontId="7" fillId="0" borderId="0" xfId="48" applyNumberFormat="1" applyFont="1" applyAlignment="1">
      <alignment horizontal="right" vertical="center"/>
    </xf>
    <xf numFmtId="177" fontId="7" fillId="0" borderId="0" xfId="48" applyNumberFormat="1" applyFont="1" applyBorder="1" applyAlignment="1">
      <alignment vertical="center"/>
    </xf>
    <xf numFmtId="186" fontId="7" fillId="0" borderId="0" xfId="48" applyNumberFormat="1" applyFont="1" applyBorder="1" applyAlignment="1">
      <alignment horizontal="right" vertical="center"/>
    </xf>
    <xf numFmtId="185" fontId="7" fillId="0" borderId="0" xfId="48" applyNumberFormat="1" applyFont="1" applyBorder="1" applyAlignment="1">
      <alignment vertical="center"/>
    </xf>
    <xf numFmtId="38" fontId="7" fillId="0" borderId="17" xfId="48" applyFont="1" applyBorder="1" applyAlignment="1">
      <alignment vertical="center"/>
    </xf>
    <xf numFmtId="185" fontId="7" fillId="0" borderId="17" xfId="48" applyNumberFormat="1" applyFont="1" applyBorder="1" applyAlignment="1">
      <alignment vertical="center"/>
    </xf>
    <xf numFmtId="186" fontId="7" fillId="0" borderId="17" xfId="48" applyNumberFormat="1" applyFont="1" applyBorder="1" applyAlignment="1">
      <alignment horizontal="right" vertical="center"/>
    </xf>
    <xf numFmtId="177" fontId="7" fillId="0" borderId="17" xfId="48" applyNumberFormat="1" applyFont="1" applyBorder="1" applyAlignment="1">
      <alignment vertical="center"/>
    </xf>
    <xf numFmtId="0" fontId="7" fillId="0" borderId="0" xfId="0" applyFont="1" applyAlignment="1">
      <alignment vertical="top"/>
    </xf>
    <xf numFmtId="0" fontId="3" fillId="0" borderId="0" xfId="0" applyFont="1" applyAlignment="1">
      <alignment horizontal="right" vertical="top"/>
    </xf>
    <xf numFmtId="0" fontId="3" fillId="0" borderId="11" xfId="0" applyFont="1" applyBorder="1" applyAlignment="1">
      <alignment vertical="center"/>
    </xf>
    <xf numFmtId="0" fontId="7" fillId="0" borderId="20" xfId="0" applyFont="1" applyBorder="1" applyAlignment="1">
      <alignment horizontal="distributed" vertical="center"/>
    </xf>
    <xf numFmtId="0" fontId="7" fillId="0" borderId="31" xfId="0" applyFont="1" applyFill="1" applyBorder="1" applyAlignment="1" applyProtection="1">
      <alignment horizontal="right" vertical="center"/>
      <protection/>
    </xf>
    <xf numFmtId="0" fontId="7" fillId="0" borderId="0" xfId="0" applyFont="1" applyFill="1" applyBorder="1" applyAlignment="1">
      <alignment horizontal="center" vertical="center" wrapText="1"/>
    </xf>
    <xf numFmtId="185" fontId="7" fillId="0" borderId="0" xfId="48" applyNumberFormat="1" applyFont="1" applyFill="1" applyAlignment="1" applyProtection="1">
      <alignment vertical="center"/>
      <protection/>
    </xf>
    <xf numFmtId="181" fontId="7" fillId="0" borderId="0" xfId="48" applyNumberFormat="1" applyFont="1" applyFill="1" applyAlignment="1" applyProtection="1">
      <alignment vertical="center"/>
      <protection/>
    </xf>
    <xf numFmtId="185" fontId="7" fillId="0" borderId="0" xfId="48" applyNumberFormat="1" applyFont="1" applyFill="1" applyAlignment="1" applyProtection="1">
      <alignment horizontal="right" vertical="center"/>
      <protection/>
    </xf>
    <xf numFmtId="178" fontId="7" fillId="0" borderId="0" xfId="0" applyNumberFormat="1" applyFont="1" applyFill="1" applyAlignment="1" applyProtection="1">
      <alignment vertical="center"/>
      <protection/>
    </xf>
    <xf numFmtId="180" fontId="7" fillId="0" borderId="0" xfId="48" applyNumberFormat="1" applyFont="1" applyFill="1" applyAlignment="1" applyProtection="1">
      <alignment horizontal="right" vertical="center"/>
      <protection/>
    </xf>
    <xf numFmtId="185" fontId="7" fillId="0" borderId="0" xfId="48" applyNumberFormat="1" applyFont="1" applyFill="1" applyBorder="1" applyAlignment="1" applyProtection="1">
      <alignment vertical="center"/>
      <protection/>
    </xf>
    <xf numFmtId="185" fontId="7" fillId="0" borderId="17" xfId="48" applyNumberFormat="1" applyFont="1" applyFill="1" applyBorder="1" applyAlignment="1" applyProtection="1">
      <alignment vertical="center"/>
      <protection/>
    </xf>
    <xf numFmtId="181" fontId="7" fillId="0" borderId="17" xfId="48" applyNumberFormat="1" applyFont="1" applyFill="1" applyBorder="1" applyAlignment="1" applyProtection="1">
      <alignment vertical="center"/>
      <protection/>
    </xf>
    <xf numFmtId="185" fontId="7" fillId="0" borderId="17" xfId="48" applyNumberFormat="1" applyFont="1" applyFill="1" applyBorder="1" applyAlignment="1" applyProtection="1">
      <alignment horizontal="right" vertical="center"/>
      <protection/>
    </xf>
    <xf numFmtId="178" fontId="7" fillId="0" borderId="17" xfId="0" applyNumberFormat="1" applyFont="1" applyFill="1" applyBorder="1" applyAlignment="1" applyProtection="1">
      <alignment vertical="center"/>
      <protection/>
    </xf>
    <xf numFmtId="0" fontId="7" fillId="0" borderId="34" xfId="0" applyFont="1" applyBorder="1" applyAlignment="1">
      <alignment horizontal="center" vertical="center"/>
    </xf>
    <xf numFmtId="185" fontId="12" fillId="0" borderId="0" xfId="48" applyNumberFormat="1" applyFont="1" applyFill="1" applyAlignment="1" applyProtection="1">
      <alignment vertical="center"/>
      <protection/>
    </xf>
    <xf numFmtId="181" fontId="12" fillId="0" borderId="0" xfId="48" applyNumberFormat="1" applyFont="1" applyFill="1" applyAlignment="1" applyProtection="1">
      <alignment vertical="center"/>
      <protection/>
    </xf>
    <xf numFmtId="185" fontId="12" fillId="0" borderId="0" xfId="48" applyNumberFormat="1" applyFont="1" applyFill="1" applyAlignment="1" applyProtection="1">
      <alignment horizontal="right" vertical="center"/>
      <protection/>
    </xf>
    <xf numFmtId="178" fontId="12" fillId="0" borderId="0" xfId="0" applyNumberFormat="1" applyFont="1" applyFill="1" applyAlignment="1" applyProtection="1">
      <alignment vertical="center"/>
      <protection/>
    </xf>
    <xf numFmtId="0" fontId="7" fillId="0" borderId="14" xfId="0" applyFont="1" applyFill="1" applyBorder="1" applyAlignment="1">
      <alignment vertical="center"/>
    </xf>
    <xf numFmtId="37" fontId="7" fillId="0" borderId="31" xfId="0" applyNumberFormat="1" applyFont="1" applyFill="1" applyBorder="1" applyAlignment="1" applyProtection="1">
      <alignment vertical="center"/>
      <protection/>
    </xf>
    <xf numFmtId="37" fontId="12" fillId="0" borderId="14" xfId="0" applyNumberFormat="1" applyFont="1" applyFill="1" applyBorder="1" applyAlignment="1">
      <alignment vertical="center"/>
    </xf>
    <xf numFmtId="37" fontId="12" fillId="0" borderId="0" xfId="0" applyNumberFormat="1" applyFont="1" applyFill="1" applyBorder="1" applyAlignment="1">
      <alignment vertical="center"/>
    </xf>
    <xf numFmtId="37" fontId="12" fillId="0" borderId="31"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horizontal="right" vertical="center"/>
      <protection/>
    </xf>
    <xf numFmtId="0" fontId="0" fillId="0" borderId="18" xfId="0" applyBorder="1" applyAlignment="1">
      <alignment vertical="center"/>
    </xf>
    <xf numFmtId="0" fontId="2" fillId="0" borderId="0" xfId="0" applyFont="1" applyBorder="1" applyAlignment="1">
      <alignment vertical="center"/>
    </xf>
    <xf numFmtId="182" fontId="9" fillId="0" borderId="32" xfId="0" applyNumberFormat="1" applyFont="1" applyBorder="1" applyAlignment="1">
      <alignment horizontal="right" vertical="center"/>
    </xf>
    <xf numFmtId="182" fontId="9" fillId="0" borderId="17" xfId="0" applyNumberFormat="1" applyFont="1" applyBorder="1" applyAlignment="1">
      <alignment horizontal="right" vertical="center"/>
    </xf>
    <xf numFmtId="182" fontId="7" fillId="0" borderId="17" xfId="0" applyNumberFormat="1" applyFont="1" applyBorder="1" applyAlignment="1">
      <alignment horizontal="right" vertical="center"/>
    </xf>
    <xf numFmtId="182" fontId="0" fillId="0" borderId="17" xfId="0" applyNumberFormat="1" applyBorder="1" applyAlignment="1">
      <alignment horizontal="right" vertical="center"/>
    </xf>
    <xf numFmtId="0" fontId="7" fillId="0" borderId="33" xfId="0" applyFont="1" applyBorder="1" applyAlignment="1">
      <alignment vertical="center"/>
    </xf>
    <xf numFmtId="0" fontId="3" fillId="0" borderId="0" xfId="0" applyFont="1" applyAlignment="1">
      <alignment vertical="top"/>
    </xf>
    <xf numFmtId="190" fontId="7" fillId="0" borderId="0" xfId="0" applyNumberFormat="1" applyFont="1" applyAlignment="1">
      <alignment horizontal="right" vertical="center"/>
    </xf>
    <xf numFmtId="190" fontId="7" fillId="0" borderId="0" xfId="0" applyNumberFormat="1" applyFont="1" applyBorder="1" applyAlignment="1">
      <alignment horizontal="right" vertical="center"/>
    </xf>
    <xf numFmtId="190" fontId="7" fillId="0" borderId="0" xfId="0" applyNumberFormat="1" applyFont="1" applyFill="1" applyBorder="1" applyAlignment="1">
      <alignment horizontal="right" vertical="center"/>
    </xf>
    <xf numFmtId="190" fontId="7" fillId="0" borderId="0" xfId="0" applyNumberFormat="1" applyFont="1" applyFill="1" applyBorder="1" applyAlignment="1" applyProtection="1">
      <alignment horizontal="right" vertical="center"/>
      <protection/>
    </xf>
    <xf numFmtId="0" fontId="26" fillId="0" borderId="12" xfId="0" applyFont="1" applyBorder="1" applyAlignment="1">
      <alignment horizontal="distributed" vertical="center"/>
    </xf>
    <xf numFmtId="190" fontId="12" fillId="0" borderId="0" xfId="0" applyNumberFormat="1" applyFont="1" applyAlignment="1">
      <alignment horizontal="right" vertical="center"/>
    </xf>
    <xf numFmtId="190" fontId="12" fillId="0" borderId="0" xfId="0" applyNumberFormat="1" applyFont="1" applyBorder="1" applyAlignment="1">
      <alignment horizontal="right" vertical="center"/>
    </xf>
    <xf numFmtId="190" fontId="12" fillId="0" borderId="0" xfId="0" applyNumberFormat="1" applyFont="1" applyFill="1" applyBorder="1" applyAlignment="1" applyProtection="1">
      <alignment horizontal="right" vertical="center"/>
      <protection/>
    </xf>
    <xf numFmtId="0" fontId="7" fillId="0" borderId="32" xfId="0" applyFont="1" applyBorder="1" applyAlignment="1">
      <alignment horizontal="center" vertical="center"/>
    </xf>
    <xf numFmtId="190" fontId="7" fillId="0" borderId="17" xfId="0" applyNumberFormat="1" applyFont="1" applyBorder="1" applyAlignment="1">
      <alignment horizontal="right" vertical="center"/>
    </xf>
    <xf numFmtId="0" fontId="26" fillId="0" borderId="12" xfId="0" applyFont="1" applyBorder="1" applyAlignment="1">
      <alignment horizontal="center" vertical="center"/>
    </xf>
    <xf numFmtId="0" fontId="7" fillId="0" borderId="27" xfId="0" applyFont="1" applyBorder="1" applyAlignment="1">
      <alignment vertical="center"/>
    </xf>
    <xf numFmtId="0" fontId="7" fillId="0" borderId="0" xfId="0" applyFont="1" applyAlignment="1">
      <alignment horizontal="right" vertical="center"/>
    </xf>
    <xf numFmtId="3" fontId="7" fillId="0" borderId="32" xfId="0" applyNumberFormat="1" applyFont="1" applyBorder="1" applyAlignment="1">
      <alignment horizontal="right" vertical="center"/>
    </xf>
    <xf numFmtId="3" fontId="7" fillId="0" borderId="17" xfId="0" applyNumberFormat="1" applyFont="1" applyBorder="1" applyAlignment="1">
      <alignment horizontal="right" vertical="center"/>
    </xf>
    <xf numFmtId="183" fontId="7" fillId="0" borderId="17" xfId="0" applyNumberFormat="1" applyFont="1" applyBorder="1" applyAlignment="1">
      <alignment horizontal="right" vertical="center"/>
    </xf>
    <xf numFmtId="0" fontId="7" fillId="0" borderId="0" xfId="0" applyFont="1" applyAlignment="1">
      <alignment horizontal="left" vertical="center"/>
    </xf>
    <xf numFmtId="0" fontId="7" fillId="0" borderId="17" xfId="0" applyFont="1" applyBorder="1" applyAlignment="1">
      <alignment horizontal="right" vertical="center"/>
    </xf>
    <xf numFmtId="0" fontId="7" fillId="0" borderId="20" xfId="0" applyFont="1" applyBorder="1" applyAlignment="1">
      <alignment horizontal="right" vertical="center"/>
    </xf>
    <xf numFmtId="0" fontId="7" fillId="0" borderId="32" xfId="0" applyFont="1" applyBorder="1" applyAlignment="1">
      <alignment horizontal="right" vertical="center"/>
    </xf>
    <xf numFmtId="0" fontId="7" fillId="0" borderId="17" xfId="0" applyFont="1" applyBorder="1" applyAlignment="1">
      <alignment vertical="center"/>
    </xf>
    <xf numFmtId="0" fontId="7" fillId="0" borderId="18" xfId="0" applyFont="1" applyBorder="1" applyAlignment="1">
      <alignment horizontal="left" vertical="center"/>
    </xf>
    <xf numFmtId="0" fontId="7" fillId="0" borderId="35" xfId="0" applyFont="1" applyBorder="1" applyAlignment="1">
      <alignment horizontal="distributed" vertical="center"/>
    </xf>
    <xf numFmtId="0" fontId="7" fillId="0" borderId="29" xfId="0" applyFont="1" applyBorder="1" applyAlignment="1">
      <alignment horizontal="distributed" vertical="center"/>
    </xf>
    <xf numFmtId="0" fontId="12" fillId="0" borderId="12" xfId="0" applyFont="1" applyBorder="1" applyAlignment="1">
      <alignment horizontal="distributed" vertical="center"/>
    </xf>
    <xf numFmtId="0" fontId="7" fillId="0" borderId="36" xfId="0" applyFont="1" applyFill="1" applyBorder="1" applyAlignment="1">
      <alignment horizontal="center" vertical="center" wrapText="1"/>
    </xf>
    <xf numFmtId="190" fontId="7" fillId="0" borderId="32" xfId="0" applyNumberFormat="1" applyFont="1" applyBorder="1" applyAlignment="1">
      <alignment horizontal="right" vertical="center"/>
    </xf>
    <xf numFmtId="0" fontId="12" fillId="0" borderId="37" xfId="0" applyFont="1" applyBorder="1" applyAlignment="1">
      <alignment horizontal="distributed" vertical="center"/>
    </xf>
    <xf numFmtId="0" fontId="12" fillId="0" borderId="35" xfId="0" applyFont="1" applyBorder="1" applyAlignment="1">
      <alignment horizontal="center" vertical="center"/>
    </xf>
    <xf numFmtId="3" fontId="12" fillId="0" borderId="31" xfId="0" applyNumberFormat="1" applyFont="1" applyBorder="1" applyAlignment="1">
      <alignment horizontal="right" vertical="center"/>
    </xf>
    <xf numFmtId="3" fontId="12" fillId="0" borderId="0" xfId="0" applyNumberFormat="1" applyFont="1" applyBorder="1" applyAlignment="1">
      <alignment horizontal="right" vertical="center"/>
    </xf>
    <xf numFmtId="183" fontId="12" fillId="0" borderId="0" xfId="0" applyNumberFormat="1" applyFont="1" applyBorder="1" applyAlignment="1">
      <alignment horizontal="right" vertical="center"/>
    </xf>
    <xf numFmtId="190" fontId="7" fillId="0" borderId="31" xfId="0" applyNumberFormat="1" applyFont="1" applyBorder="1" applyAlignment="1">
      <alignment horizontal="right" vertical="center"/>
    </xf>
    <xf numFmtId="190" fontId="7" fillId="0" borderId="0" xfId="48" applyNumberFormat="1" applyFont="1" applyAlignment="1">
      <alignment horizontal="right" vertical="center"/>
    </xf>
    <xf numFmtId="190" fontId="12" fillId="0" borderId="0" xfId="48" applyNumberFormat="1" applyFont="1" applyAlignment="1">
      <alignment horizontal="right" vertical="center"/>
    </xf>
    <xf numFmtId="0" fontId="7" fillId="0" borderId="1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3" fillId="0" borderId="0" xfId="0" applyFont="1" applyFill="1" applyAlignment="1">
      <alignment horizontal="right" vertical="center"/>
    </xf>
    <xf numFmtId="0" fontId="7" fillId="0" borderId="15" xfId="0" applyFont="1" applyBorder="1" applyAlignment="1">
      <alignment horizontal="center" vertical="center"/>
    </xf>
    <xf numFmtId="0" fontId="3" fillId="0" borderId="0" xfId="0" applyFont="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38" fontId="7" fillId="0" borderId="27" xfId="48" applyFont="1" applyBorder="1" applyAlignment="1">
      <alignment vertical="center"/>
    </xf>
    <xf numFmtId="38" fontId="7" fillId="0" borderId="0" xfId="48" applyFont="1" applyBorder="1" applyAlignment="1">
      <alignment vertical="center"/>
    </xf>
    <xf numFmtId="38" fontId="7" fillId="0" borderId="0" xfId="48" applyFont="1" applyFill="1" applyBorder="1" applyAlignment="1">
      <alignment vertical="center"/>
    </xf>
    <xf numFmtId="0" fontId="7" fillId="0" borderId="12" xfId="0" applyFont="1" applyBorder="1" applyAlignment="1">
      <alignment vertical="center"/>
    </xf>
    <xf numFmtId="3" fontId="7" fillId="0" borderId="0" xfId="0" applyNumberFormat="1" applyFont="1" applyAlignment="1">
      <alignment horizontal="right" vertical="center"/>
    </xf>
    <xf numFmtId="0" fontId="7" fillId="0" borderId="33" xfId="0" applyFont="1" applyBorder="1" applyAlignment="1">
      <alignment horizontal="right" vertical="center"/>
    </xf>
    <xf numFmtId="3" fontId="12" fillId="0" borderId="0" xfId="0" applyNumberFormat="1" applyFont="1" applyAlignment="1">
      <alignment horizontal="right" vertical="center"/>
    </xf>
    <xf numFmtId="0" fontId="28" fillId="0" borderId="12" xfId="0" applyFont="1" applyFill="1" applyBorder="1" applyAlignment="1" applyProtection="1">
      <alignment horizontal="center" vertical="center"/>
      <protection/>
    </xf>
    <xf numFmtId="0" fontId="7" fillId="0" borderId="38" xfId="0" applyFont="1" applyFill="1" applyBorder="1" applyAlignment="1">
      <alignment horizontal="center" vertical="center" wrapText="1"/>
    </xf>
    <xf numFmtId="0" fontId="7" fillId="0" borderId="10" xfId="0" applyFont="1" applyFill="1" applyBorder="1" applyAlignment="1" applyProtection="1">
      <alignment horizontal="center" vertical="center" shrinkToFit="1"/>
      <protection/>
    </xf>
    <xf numFmtId="190" fontId="7" fillId="0" borderId="23" xfId="0" applyNumberFormat="1" applyFont="1" applyFill="1" applyBorder="1" applyAlignment="1" applyProtection="1">
      <alignment horizontal="right" vertical="center"/>
      <protection/>
    </xf>
    <xf numFmtId="190" fontId="7" fillId="0" borderId="22" xfId="0" applyNumberFormat="1" applyFont="1" applyFill="1" applyBorder="1" applyAlignment="1" applyProtection="1">
      <alignment horizontal="right" vertical="center"/>
      <protection/>
    </xf>
    <xf numFmtId="190" fontId="7" fillId="0" borderId="22" xfId="0" applyNumberFormat="1" applyFont="1" applyFill="1" applyBorder="1" applyAlignment="1">
      <alignment horizontal="right" vertical="center"/>
    </xf>
    <xf numFmtId="190" fontId="7" fillId="0" borderId="14" xfId="0" applyNumberFormat="1" applyFont="1" applyFill="1" applyBorder="1" applyAlignment="1" applyProtection="1">
      <alignment horizontal="right" vertical="center"/>
      <protection/>
    </xf>
    <xf numFmtId="190" fontId="7" fillId="0" borderId="0" xfId="48" applyNumberFormat="1" applyFont="1" applyFill="1" applyBorder="1" applyAlignment="1" applyProtection="1">
      <alignment horizontal="right" vertical="center"/>
      <protection/>
    </xf>
    <xf numFmtId="190" fontId="7" fillId="0" borderId="24" xfId="0" applyNumberFormat="1" applyFont="1" applyFill="1" applyBorder="1" applyAlignment="1" applyProtection="1">
      <alignment horizontal="right" vertical="center"/>
      <protection/>
    </xf>
    <xf numFmtId="190" fontId="7" fillId="0" borderId="13" xfId="0" applyNumberFormat="1" applyFont="1" applyFill="1" applyBorder="1" applyAlignment="1" applyProtection="1">
      <alignment horizontal="right" vertical="center"/>
      <protection/>
    </xf>
    <xf numFmtId="190" fontId="7" fillId="0" borderId="13" xfId="0" applyNumberFormat="1" applyFont="1" applyFill="1" applyBorder="1" applyAlignment="1">
      <alignment horizontal="right" vertical="center"/>
    </xf>
    <xf numFmtId="0" fontId="26" fillId="0" borderId="0" xfId="0" applyFont="1" applyAlignment="1">
      <alignment horizontal="distributed" vertical="center"/>
    </xf>
    <xf numFmtId="190" fontId="12" fillId="0" borderId="14" xfId="0" applyNumberFormat="1" applyFont="1" applyFill="1" applyBorder="1" applyAlignment="1" applyProtection="1">
      <alignment horizontal="right" vertical="center"/>
      <protection/>
    </xf>
    <xf numFmtId="0" fontId="7" fillId="0" borderId="0" xfId="0" applyFont="1" applyBorder="1" applyAlignment="1">
      <alignment horizontal="center" vertical="center" shrinkToFit="1"/>
    </xf>
    <xf numFmtId="38" fontId="12" fillId="0" borderId="0" xfId="48" applyFont="1" applyBorder="1" applyAlignment="1">
      <alignment vertical="center"/>
    </xf>
    <xf numFmtId="38" fontId="12" fillId="0" borderId="32" xfId="48" applyFont="1" applyBorder="1" applyAlignment="1">
      <alignment vertical="center"/>
    </xf>
    <xf numFmtId="0" fontId="16" fillId="0" borderId="0" xfId="0" applyFont="1" applyFill="1" applyAlignment="1">
      <alignment vertical="center"/>
    </xf>
    <xf numFmtId="0" fontId="21" fillId="0" borderId="0" xfId="0" applyFont="1" applyAlignment="1">
      <alignment vertical="center"/>
    </xf>
    <xf numFmtId="38" fontId="7" fillId="0" borderId="0" xfId="48" applyFont="1" applyAlignment="1">
      <alignment horizontal="right" vertical="center"/>
    </xf>
    <xf numFmtId="0" fontId="8" fillId="0" borderId="0" xfId="0" applyFont="1" applyBorder="1" applyAlignment="1">
      <alignment vertical="center"/>
    </xf>
    <xf numFmtId="188" fontId="7" fillId="0" borderId="17" xfId="0" applyNumberFormat="1" applyFont="1" applyBorder="1" applyAlignment="1">
      <alignment horizontal="right" vertical="center"/>
    </xf>
    <xf numFmtId="38" fontId="12" fillId="0" borderId="0" xfId="48" applyFont="1" applyAlignment="1">
      <alignment vertical="center"/>
    </xf>
    <xf numFmtId="190" fontId="7" fillId="0" borderId="0" xfId="0" applyNumberFormat="1" applyFont="1" applyAlignment="1">
      <alignment vertical="center"/>
    </xf>
    <xf numFmtId="190" fontId="7" fillId="0" borderId="0" xfId="48" applyNumberFormat="1" applyFont="1" applyAlignment="1">
      <alignment vertical="center"/>
    </xf>
    <xf numFmtId="190" fontId="7" fillId="0" borderId="0" xfId="0" applyNumberFormat="1" applyFont="1" applyBorder="1" applyAlignment="1">
      <alignment vertical="center"/>
    </xf>
    <xf numFmtId="0" fontId="7" fillId="0" borderId="35" xfId="0" applyFont="1" applyBorder="1" applyAlignment="1">
      <alignment horizontal="left" vertical="center"/>
    </xf>
    <xf numFmtId="191" fontId="17" fillId="0" borderId="14"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1" fontId="17" fillId="0" borderId="14" xfId="0" applyNumberFormat="1" applyFont="1" applyFill="1" applyBorder="1" applyAlignment="1">
      <alignment horizontal="right" vertical="center"/>
    </xf>
    <xf numFmtId="191" fontId="17" fillId="0" borderId="0" xfId="0" applyNumberFormat="1" applyFont="1" applyFill="1" applyBorder="1" applyAlignment="1">
      <alignment horizontal="right" vertical="center"/>
    </xf>
    <xf numFmtId="191" fontId="17" fillId="0" borderId="31" xfId="0" applyNumberFormat="1" applyFont="1" applyFill="1" applyBorder="1" applyAlignment="1" applyProtection="1">
      <alignment horizontal="right" vertical="center"/>
      <protection/>
    </xf>
    <xf numFmtId="191" fontId="17" fillId="0" borderId="31" xfId="0" applyNumberFormat="1" applyFont="1" applyFill="1" applyBorder="1" applyAlignment="1">
      <alignment horizontal="right" vertical="center"/>
    </xf>
    <xf numFmtId="191" fontId="17" fillId="0" borderId="32" xfId="0" applyNumberFormat="1" applyFont="1" applyFill="1" applyBorder="1" applyAlignment="1">
      <alignment horizontal="right" vertical="center"/>
    </xf>
    <xf numFmtId="191" fontId="17" fillId="0" borderId="17" xfId="0" applyNumberFormat="1" applyFont="1" applyFill="1" applyBorder="1" applyAlignment="1">
      <alignment horizontal="right" vertical="center"/>
    </xf>
    <xf numFmtId="191" fontId="17" fillId="0" borderId="17" xfId="0" applyNumberFormat="1" applyFont="1" applyBorder="1" applyAlignment="1">
      <alignment horizontal="right" vertical="center"/>
    </xf>
    <xf numFmtId="191" fontId="27" fillId="0" borderId="14" xfId="0" applyNumberFormat="1" applyFont="1" applyFill="1" applyBorder="1" applyAlignment="1" applyProtection="1">
      <alignment horizontal="right" vertical="center"/>
      <protection/>
    </xf>
    <xf numFmtId="191" fontId="27"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distributed" vertical="center"/>
    </xf>
    <xf numFmtId="0" fontId="0" fillId="0" borderId="12" xfId="0" applyBorder="1" applyAlignment="1">
      <alignment vertical="center"/>
    </xf>
    <xf numFmtId="176" fontId="8" fillId="0" borderId="0" xfId="0" applyNumberFormat="1" applyFont="1" applyFill="1" applyBorder="1" applyAlignment="1" applyProtection="1">
      <alignment horizontal="left" vertical="center"/>
      <protection/>
    </xf>
    <xf numFmtId="0" fontId="26" fillId="0" borderId="12" xfId="0" applyFont="1" applyBorder="1" applyAlignment="1">
      <alignment horizontal="center" vertical="center"/>
    </xf>
    <xf numFmtId="37" fontId="12" fillId="0" borderId="14" xfId="0" applyNumberFormat="1"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190" fontId="7" fillId="0" borderId="14" xfId="0" applyNumberFormat="1" applyFont="1" applyFill="1" applyBorder="1" applyAlignment="1" applyProtection="1">
      <alignment vertical="center"/>
      <protection/>
    </xf>
    <xf numFmtId="190" fontId="7" fillId="0" borderId="0" xfId="0" applyNumberFormat="1" applyFont="1" applyFill="1" applyBorder="1" applyAlignment="1" applyProtection="1">
      <alignment vertical="center"/>
      <protection/>
    </xf>
    <xf numFmtId="190" fontId="7" fillId="0" borderId="14" xfId="0" applyNumberFormat="1" applyFont="1" applyFill="1" applyBorder="1" applyAlignment="1" applyProtection="1">
      <alignment horizontal="center" vertical="center"/>
      <protection/>
    </xf>
    <xf numFmtId="190" fontId="7" fillId="0" borderId="0" xfId="0" applyNumberFormat="1" applyFont="1" applyFill="1" applyBorder="1" applyAlignment="1" applyProtection="1">
      <alignment horizontal="center" vertical="center"/>
      <protection/>
    </xf>
    <xf numFmtId="190" fontId="8" fillId="0" borderId="0" xfId="0" applyNumberFormat="1" applyFont="1" applyFill="1" applyBorder="1" applyAlignment="1" applyProtection="1">
      <alignment horizontal="left" vertical="center"/>
      <protection/>
    </xf>
    <xf numFmtId="190" fontId="7" fillId="0" borderId="24" xfId="0" applyNumberFormat="1" applyFont="1" applyFill="1" applyBorder="1" applyAlignment="1" applyProtection="1">
      <alignment vertical="center"/>
      <protection/>
    </xf>
    <xf numFmtId="190" fontId="7" fillId="0" borderId="13" xfId="0" applyNumberFormat="1" applyFont="1" applyFill="1" applyBorder="1" applyAlignment="1" applyProtection="1">
      <alignment vertical="center"/>
      <protection/>
    </xf>
    <xf numFmtId="190" fontId="7" fillId="0" borderId="17" xfId="0" applyNumberFormat="1" applyFont="1" applyFill="1" applyBorder="1" applyAlignment="1" applyProtection="1">
      <alignment vertical="center"/>
      <protection/>
    </xf>
    <xf numFmtId="190" fontId="12" fillId="0" borderId="14" xfId="0" applyNumberFormat="1" applyFont="1" applyFill="1" applyBorder="1" applyAlignment="1" applyProtection="1">
      <alignment vertical="center"/>
      <protection/>
    </xf>
    <xf numFmtId="190" fontId="12" fillId="0" borderId="0" xfId="0" applyNumberFormat="1" applyFont="1" applyFill="1" applyBorder="1" applyAlignment="1" applyProtection="1">
      <alignment vertical="center"/>
      <protection/>
    </xf>
    <xf numFmtId="0" fontId="12" fillId="0" borderId="30"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191" fontId="17" fillId="0" borderId="14" xfId="0" applyNumberFormat="1" applyFont="1" applyBorder="1" applyAlignment="1">
      <alignment horizontal="right" vertical="center"/>
    </xf>
    <xf numFmtId="191" fontId="7" fillId="0" borderId="0" xfId="0" applyNumberFormat="1" applyFont="1" applyAlignment="1">
      <alignment horizontal="right" vertical="center"/>
    </xf>
    <xf numFmtId="191" fontId="17" fillId="0" borderId="0" xfId="0" applyNumberFormat="1" applyFont="1" applyBorder="1" applyAlignment="1">
      <alignment horizontal="right" vertical="center"/>
    </xf>
    <xf numFmtId="191" fontId="7" fillId="0" borderId="0" xfId="0" applyNumberFormat="1" applyFont="1" applyBorder="1" applyAlignment="1">
      <alignment horizontal="right" vertical="center"/>
    </xf>
    <xf numFmtId="191" fontId="27" fillId="0" borderId="0" xfId="0" applyNumberFormat="1" applyFont="1" applyAlignment="1">
      <alignment horizontal="right" vertical="center"/>
    </xf>
    <xf numFmtId="191" fontId="12" fillId="0" borderId="0" xfId="0" applyNumberFormat="1" applyFont="1" applyAlignment="1">
      <alignment horizontal="right" vertical="center"/>
    </xf>
    <xf numFmtId="191" fontId="12" fillId="0" borderId="0" xfId="0" applyNumberFormat="1" applyFont="1" applyBorder="1" applyAlignment="1">
      <alignment horizontal="right" vertical="center"/>
    </xf>
    <xf numFmtId="191" fontId="27" fillId="0" borderId="0" xfId="0" applyNumberFormat="1" applyFont="1" applyBorder="1" applyAlignment="1">
      <alignment horizontal="right" vertical="center"/>
    </xf>
    <xf numFmtId="191" fontId="0" fillId="0" borderId="0" xfId="0" applyNumberFormat="1" applyAlignment="1">
      <alignment vertical="center"/>
    </xf>
    <xf numFmtId="191" fontId="0" fillId="0" borderId="0" xfId="0" applyNumberFormat="1" applyBorder="1" applyAlignment="1">
      <alignment vertical="center"/>
    </xf>
    <xf numFmtId="191" fontId="17" fillId="0" borderId="24" xfId="0" applyNumberFormat="1" applyFont="1" applyBorder="1" applyAlignment="1">
      <alignment horizontal="right" vertical="center"/>
    </xf>
    <xf numFmtId="191" fontId="7" fillId="0" borderId="17" xfId="0" applyNumberFormat="1" applyFont="1" applyBorder="1" applyAlignment="1">
      <alignment horizontal="right" vertical="center"/>
    </xf>
    <xf numFmtId="191" fontId="7" fillId="0" borderId="13" xfId="0" applyNumberFormat="1" applyFont="1" applyBorder="1" applyAlignment="1">
      <alignment horizontal="right" vertical="center"/>
    </xf>
    <xf numFmtId="191" fontId="17" fillId="0" borderId="13" xfId="0" applyNumberFormat="1" applyFont="1" applyBorder="1" applyAlignment="1">
      <alignment horizontal="right" vertical="center"/>
    </xf>
    <xf numFmtId="190" fontId="17" fillId="0" borderId="0" xfId="0" applyNumberFormat="1" applyFont="1" applyAlignment="1">
      <alignment horizontal="right" vertical="center"/>
    </xf>
    <xf numFmtId="190" fontId="17" fillId="0" borderId="14" xfId="0" applyNumberFormat="1" applyFont="1" applyBorder="1" applyAlignment="1">
      <alignment horizontal="right" vertical="center"/>
    </xf>
    <xf numFmtId="190" fontId="0" fillId="0" borderId="0" xfId="0" applyNumberFormat="1" applyAlignment="1">
      <alignment vertical="center"/>
    </xf>
    <xf numFmtId="190" fontId="17" fillId="0" borderId="0" xfId="0" applyNumberFormat="1" applyFont="1" applyBorder="1" applyAlignment="1">
      <alignment horizontal="right" vertical="center"/>
    </xf>
    <xf numFmtId="190" fontId="17" fillId="0" borderId="17" xfId="0" applyNumberFormat="1" applyFont="1" applyBorder="1" applyAlignment="1">
      <alignment horizontal="right" vertical="center"/>
    </xf>
    <xf numFmtId="190" fontId="27" fillId="0" borderId="0" xfId="0" applyNumberFormat="1" applyFont="1" applyAlignment="1">
      <alignment horizontal="right" vertical="center"/>
    </xf>
    <xf numFmtId="190" fontId="27" fillId="0" borderId="0" xfId="0" applyNumberFormat="1" applyFont="1" applyBorder="1" applyAlignment="1">
      <alignment horizontal="right" vertical="center"/>
    </xf>
    <xf numFmtId="190" fontId="27" fillId="0" borderId="14" xfId="0" applyNumberFormat="1" applyFont="1" applyBorder="1" applyAlignment="1">
      <alignment horizontal="right" vertical="center"/>
    </xf>
    <xf numFmtId="190" fontId="17" fillId="0" borderId="24" xfId="0" applyNumberFormat="1" applyFont="1" applyBorder="1" applyAlignment="1">
      <alignment horizontal="right" vertical="center"/>
    </xf>
    <xf numFmtId="0" fontId="12" fillId="0" borderId="12" xfId="0" applyFont="1" applyFill="1" applyBorder="1" applyAlignment="1" applyProtection="1">
      <alignment horizontal="center" vertical="center"/>
      <protection/>
    </xf>
    <xf numFmtId="0" fontId="12" fillId="0" borderId="12" xfId="0" applyFont="1" applyFill="1" applyBorder="1" applyAlignment="1" applyProtection="1">
      <alignment horizontal="distributed" vertical="center"/>
      <protection/>
    </xf>
    <xf numFmtId="190" fontId="17" fillId="0" borderId="0" xfId="0" applyNumberFormat="1" applyFont="1" applyFill="1" applyBorder="1" applyAlignment="1" applyProtection="1">
      <alignment horizontal="right" vertical="center"/>
      <protection/>
    </xf>
    <xf numFmtId="190" fontId="17" fillId="0" borderId="14" xfId="0" applyNumberFormat="1" applyFont="1" applyFill="1" applyBorder="1" applyAlignment="1">
      <alignment horizontal="right" vertical="center"/>
    </xf>
    <xf numFmtId="190" fontId="17" fillId="0" borderId="0" xfId="0" applyNumberFormat="1" applyFont="1" applyFill="1" applyAlignment="1">
      <alignment horizontal="right" vertical="center"/>
    </xf>
    <xf numFmtId="190" fontId="27" fillId="0" borderId="0" xfId="0" applyNumberFormat="1" applyFont="1" applyFill="1" applyBorder="1" applyAlignment="1">
      <alignment horizontal="right" vertical="center"/>
    </xf>
    <xf numFmtId="0" fontId="9" fillId="0" borderId="0" xfId="0" applyFont="1" applyFill="1" applyBorder="1" applyAlignment="1" applyProtection="1">
      <alignment horizontal="center" vertical="center"/>
      <protection/>
    </xf>
    <xf numFmtId="181" fontId="15" fillId="0" borderId="0" xfId="0" applyNumberFormat="1" applyFont="1" applyFill="1" applyBorder="1" applyAlignment="1" applyProtection="1">
      <alignment horizontal="center" vertical="center"/>
      <protection/>
    </xf>
    <xf numFmtId="38" fontId="15" fillId="0" borderId="0" xfId="48" applyFont="1" applyFill="1" applyBorder="1" applyAlignment="1" applyProtection="1">
      <alignment horizontal="center" vertical="center"/>
      <protection/>
    </xf>
    <xf numFmtId="177" fontId="15" fillId="0" borderId="0" xfId="48" applyNumberFormat="1" applyFont="1" applyFill="1" applyBorder="1" applyAlignment="1" applyProtection="1">
      <alignment horizontal="center" vertical="center"/>
      <protection/>
    </xf>
    <xf numFmtId="185" fontId="9" fillId="0" borderId="0" xfId="48" applyNumberFormat="1" applyFont="1" applyFill="1" applyAlignment="1" applyProtection="1">
      <alignment vertical="center"/>
      <protection/>
    </xf>
    <xf numFmtId="181" fontId="9" fillId="0" borderId="0" xfId="48" applyNumberFormat="1" applyFont="1" applyFill="1" applyAlignment="1" applyProtection="1">
      <alignment vertical="center"/>
      <protection/>
    </xf>
    <xf numFmtId="180" fontId="9" fillId="0" borderId="0" xfId="48" applyNumberFormat="1" applyFont="1" applyFill="1" applyAlignment="1" applyProtection="1">
      <alignment horizontal="right" vertical="center"/>
      <protection/>
    </xf>
    <xf numFmtId="176" fontId="7" fillId="0" borderId="17"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12" fillId="0" borderId="27" xfId="0" applyNumberFormat="1" applyFont="1" applyBorder="1" applyAlignment="1">
      <alignment horizontal="right"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32"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7" fillId="0" borderId="17" xfId="0" applyFont="1" applyBorder="1" applyAlignment="1">
      <alignment horizontal="distributed" vertical="center"/>
    </xf>
    <xf numFmtId="0" fontId="7" fillId="0" borderId="20" xfId="0" applyFont="1" applyBorder="1" applyAlignment="1">
      <alignment horizontal="distributed" vertical="center"/>
    </xf>
    <xf numFmtId="38" fontId="12" fillId="0" borderId="27" xfId="48" applyFont="1" applyBorder="1" applyAlignment="1">
      <alignment horizontal="right" vertical="center"/>
    </xf>
    <xf numFmtId="38" fontId="7" fillId="0" borderId="17" xfId="48" applyFont="1" applyBorder="1" applyAlignment="1">
      <alignment horizontal="right" vertical="center"/>
    </xf>
    <xf numFmtId="176" fontId="7" fillId="0" borderId="31" xfId="0" applyNumberFormat="1" applyFont="1" applyBorder="1" applyAlignment="1">
      <alignment horizontal="right" vertical="center"/>
    </xf>
    <xf numFmtId="38" fontId="7" fillId="0" borderId="0" xfId="48" applyFont="1" applyBorder="1" applyAlignment="1">
      <alignment horizontal="right" vertical="center"/>
    </xf>
    <xf numFmtId="0" fontId="7" fillId="0" borderId="0" xfId="0" applyFont="1" applyAlignment="1">
      <alignment horizontal="left" vertical="center" wrapText="1"/>
    </xf>
    <xf numFmtId="176" fontId="7" fillId="0" borderId="32" xfId="0" applyNumberFormat="1" applyFont="1" applyBorder="1" applyAlignment="1">
      <alignment horizontal="right" vertical="center"/>
    </xf>
    <xf numFmtId="0" fontId="11" fillId="0" borderId="0" xfId="0" applyFont="1" applyAlignment="1">
      <alignment horizontal="center" vertical="center"/>
    </xf>
    <xf numFmtId="0" fontId="25" fillId="0" borderId="0" xfId="0" applyFont="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5" xfId="0" applyFont="1" applyBorder="1" applyAlignment="1">
      <alignment horizontal="distributed" vertical="center"/>
    </xf>
    <xf numFmtId="0" fontId="0" fillId="0" borderId="46" xfId="0" applyBorder="1" applyAlignment="1">
      <alignment horizontal="distributed" vertical="center"/>
    </xf>
    <xf numFmtId="0" fontId="0" fillId="0" borderId="42" xfId="0" applyBorder="1" applyAlignment="1">
      <alignment horizontal="distributed" vertical="center"/>
    </xf>
    <xf numFmtId="0" fontId="7" fillId="0" borderId="11" xfId="0" applyFont="1" applyBorder="1" applyAlignment="1">
      <alignment horizontal="center" vertical="center"/>
    </xf>
    <xf numFmtId="0" fontId="11"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47" xfId="0" applyFont="1" applyFill="1" applyBorder="1" applyAlignment="1" applyProtection="1">
      <alignment horizontal="center" vertical="center"/>
      <protection/>
    </xf>
    <xf numFmtId="0" fontId="7" fillId="0" borderId="4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9" xfId="0" applyFont="1" applyFill="1" applyBorder="1" applyAlignment="1" applyProtection="1">
      <alignment horizontal="center" vertical="center"/>
      <protection/>
    </xf>
    <xf numFmtId="0" fontId="12" fillId="0" borderId="22" xfId="0" applyFont="1" applyFill="1" applyBorder="1" applyAlignment="1" applyProtection="1">
      <alignment horizontal="distributed" vertical="center"/>
      <protection/>
    </xf>
    <xf numFmtId="0" fontId="12" fillId="0" borderId="30" xfId="0" applyFont="1" applyBorder="1" applyAlignment="1">
      <alignment horizontal="distributed" vertical="center"/>
    </xf>
    <xf numFmtId="178" fontId="7" fillId="0" borderId="0" xfId="0" applyNumberFormat="1" applyFont="1" applyFill="1" applyAlignment="1" applyProtection="1">
      <alignment horizontal="right" vertical="center"/>
      <protection/>
    </xf>
    <xf numFmtId="37" fontId="7" fillId="0" borderId="14" xfId="0" applyNumberFormat="1" applyFont="1" applyFill="1" applyBorder="1" applyAlignment="1" applyProtection="1">
      <alignment horizontal="right" vertical="center"/>
      <protection/>
    </xf>
    <xf numFmtId="185" fontId="7" fillId="0" borderId="0" xfId="48" applyNumberFormat="1" applyFont="1" applyFill="1" applyAlignment="1" applyProtection="1">
      <alignment horizontal="right" vertical="center"/>
      <protection/>
    </xf>
    <xf numFmtId="181" fontId="7" fillId="0" borderId="0" xfId="48" applyNumberFormat="1" applyFont="1" applyFill="1" applyAlignment="1" applyProtection="1">
      <alignment horizontal="right" vertical="center"/>
      <protection/>
    </xf>
    <xf numFmtId="0" fontId="7" fillId="0" borderId="40" xfId="0"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7" fillId="0" borderId="50"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0" fontId="7" fillId="0" borderId="15"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xf>
    <xf numFmtId="0" fontId="12" fillId="0" borderId="15" xfId="0" applyFont="1" applyFill="1" applyBorder="1" applyAlignment="1" applyProtection="1">
      <alignment horizontal="distributed" vertical="center"/>
      <protection/>
    </xf>
    <xf numFmtId="0" fontId="7" fillId="0" borderId="12" xfId="0" applyFont="1" applyFill="1" applyBorder="1" applyAlignment="1">
      <alignment horizontal="distributed" vertical="center"/>
    </xf>
    <xf numFmtId="0" fontId="7" fillId="0" borderId="4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8" xfId="0" applyFont="1" applyFill="1" applyBorder="1" applyAlignment="1" applyProtection="1">
      <alignment horizontal="center" vertical="center"/>
      <protection/>
    </xf>
    <xf numFmtId="0" fontId="7" fillId="0" borderId="0" xfId="0" applyFont="1" applyFill="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protection/>
    </xf>
    <xf numFmtId="0" fontId="7" fillId="0" borderId="51" xfId="0" applyFont="1" applyFill="1" applyBorder="1" applyAlignment="1" applyProtection="1">
      <alignment horizontal="center" vertical="center"/>
      <protection/>
    </xf>
    <xf numFmtId="0" fontId="7" fillId="0" borderId="15" xfId="0" applyFont="1" applyFill="1" applyBorder="1" applyAlignment="1" applyProtection="1">
      <alignment horizontal="distributed" vertical="center"/>
      <protection/>
    </xf>
    <xf numFmtId="0" fontId="7" fillId="0" borderId="13" xfId="0" applyFont="1" applyFill="1" applyBorder="1" applyAlignment="1" applyProtection="1">
      <alignment horizontal="distributed" vertical="center"/>
      <protection/>
    </xf>
    <xf numFmtId="0" fontId="7" fillId="0" borderId="16" xfId="0" applyFont="1" applyFill="1" applyBorder="1" applyAlignment="1" applyProtection="1">
      <alignment horizontal="distributed" vertical="center"/>
      <protection/>
    </xf>
    <xf numFmtId="182" fontId="7" fillId="0" borderId="0" xfId="0" applyNumberFormat="1" applyFont="1" applyFill="1" applyBorder="1" applyAlignment="1" applyProtection="1">
      <alignment horizontal="center" vertical="center"/>
      <protection/>
    </xf>
    <xf numFmtId="190" fontId="7" fillId="0" borderId="0" xfId="0" applyNumberFormat="1" applyFont="1" applyFill="1" applyBorder="1" applyAlignment="1" applyProtection="1">
      <alignment horizontal="right" vertical="center"/>
      <protection/>
    </xf>
    <xf numFmtId="182" fontId="9" fillId="0" borderId="17" xfId="0" applyNumberFormat="1" applyFont="1" applyFill="1" applyBorder="1" applyAlignment="1" applyProtection="1">
      <alignment horizontal="right" vertical="center"/>
      <protection/>
    </xf>
    <xf numFmtId="190" fontId="12" fillId="0" borderId="0" xfId="0" applyNumberFormat="1" applyFont="1" applyFill="1" applyBorder="1" applyAlignment="1" applyProtection="1">
      <alignment horizontal="right" vertical="center"/>
      <protection/>
    </xf>
    <xf numFmtId="190" fontId="7" fillId="0" borderId="0" xfId="0" applyNumberFormat="1" applyFont="1" applyBorder="1" applyAlignment="1">
      <alignment horizontal="right" vertical="center"/>
    </xf>
    <xf numFmtId="190" fontId="7" fillId="0" borderId="27" xfId="0" applyNumberFormat="1" applyFont="1" applyFill="1" applyBorder="1" applyAlignment="1" applyProtection="1">
      <alignment horizontal="right" vertical="center"/>
      <protection/>
    </xf>
    <xf numFmtId="182" fontId="9" fillId="0" borderId="17" xfId="0" applyNumberFormat="1" applyFont="1" applyBorder="1" applyAlignment="1">
      <alignment horizontal="right" vertical="center"/>
    </xf>
    <xf numFmtId="0" fontId="7" fillId="0" borderId="10" xfId="0" applyFont="1" applyBorder="1" applyAlignment="1">
      <alignment horizontal="distributed" vertical="center"/>
    </xf>
    <xf numFmtId="190" fontId="12" fillId="0" borderId="0" xfId="0" applyNumberFormat="1" applyFont="1" applyBorder="1" applyAlignment="1">
      <alignment horizontal="right" vertical="center"/>
    </xf>
    <xf numFmtId="0" fontId="7" fillId="0" borderId="12" xfId="0" applyFont="1" applyFill="1" applyBorder="1" applyAlignment="1" applyProtection="1">
      <alignment horizontal="distributed" vertical="center"/>
      <protection/>
    </xf>
    <xf numFmtId="0" fontId="7" fillId="0" borderId="12" xfId="0" applyFont="1" applyFill="1" applyBorder="1" applyAlignment="1" applyProtection="1">
      <alignment horizontal="center" vertical="center"/>
      <protection/>
    </xf>
    <xf numFmtId="0" fontId="23" fillId="0" borderId="0" xfId="0" applyFont="1" applyBorder="1" applyAlignment="1">
      <alignment horizontal="distributed" vertical="center"/>
    </xf>
    <xf numFmtId="0" fontId="23" fillId="0" borderId="12" xfId="0" applyFont="1" applyBorder="1" applyAlignment="1">
      <alignment horizontal="distributed" vertical="center"/>
    </xf>
    <xf numFmtId="0" fontId="7" fillId="0" borderId="17"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7" fillId="0" borderId="29"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1" xfId="0" applyFont="1" applyBorder="1" applyAlignment="1">
      <alignment horizontal="distributed" vertical="center"/>
    </xf>
    <xf numFmtId="0" fontId="7" fillId="0" borderId="29" xfId="0" applyFont="1" applyBorder="1" applyAlignment="1">
      <alignment horizontal="distributed" vertical="center"/>
    </xf>
    <xf numFmtId="0" fontId="7" fillId="0" borderId="32" xfId="0" applyFont="1" applyBorder="1" applyAlignment="1">
      <alignment horizontal="distributed" vertical="center"/>
    </xf>
    <xf numFmtId="0" fontId="26" fillId="0" borderId="0" xfId="0" applyFont="1" applyBorder="1" applyAlignment="1">
      <alignment horizontal="distributed" vertical="center"/>
    </xf>
    <xf numFmtId="0" fontId="26" fillId="0" borderId="12" xfId="0" applyFont="1" applyBorder="1" applyAlignment="1">
      <alignment horizontal="distributed" vertical="center"/>
    </xf>
    <xf numFmtId="0" fontId="7" fillId="0" borderId="32" xfId="0" applyFont="1" applyFill="1" applyBorder="1" applyAlignment="1" applyProtection="1">
      <alignment horizontal="center" vertical="center"/>
      <protection/>
    </xf>
    <xf numFmtId="0" fontId="7" fillId="0" borderId="20" xfId="0" applyFont="1" applyBorder="1" applyAlignment="1">
      <alignment horizontal="distributed" vertical="center"/>
    </xf>
    <xf numFmtId="0" fontId="7" fillId="0" borderId="0" xfId="0" applyFont="1" applyFill="1" applyBorder="1" applyAlignment="1">
      <alignment horizontal="center" vertical="center"/>
    </xf>
    <xf numFmtId="0" fontId="17" fillId="0" borderId="41"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7" fillId="0" borderId="27" xfId="0" applyFont="1" applyBorder="1" applyAlignment="1">
      <alignment horizontal="distributed" vertical="center"/>
    </xf>
    <xf numFmtId="0" fontId="7" fillId="0" borderId="33" xfId="0" applyFont="1" applyBorder="1" applyAlignment="1">
      <alignment horizontal="distributed" vertical="center"/>
    </xf>
    <xf numFmtId="0" fontId="7" fillId="0" borderId="0" xfId="0" applyFont="1" applyBorder="1" applyAlignment="1">
      <alignment horizontal="left" vertical="center" wrapText="1"/>
    </xf>
    <xf numFmtId="0" fontId="0" fillId="0" borderId="0" xfId="0" applyBorder="1" applyAlignment="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7" fillId="0" borderId="37" xfId="0" applyFont="1" applyFill="1" applyBorder="1" applyAlignment="1" applyProtection="1">
      <alignment horizontal="center" vertical="center"/>
      <protection/>
    </xf>
    <xf numFmtId="0" fontId="23" fillId="0" borderId="0" xfId="0" applyFont="1" applyFill="1" applyBorder="1" applyAlignment="1" applyProtection="1">
      <alignment horizontal="distributed" vertical="center"/>
      <protection/>
    </xf>
    <xf numFmtId="0" fontId="0" fillId="0" borderId="0" xfId="0" applyAlignment="1">
      <alignment horizontal="distributed" vertical="center"/>
    </xf>
    <xf numFmtId="0" fontId="0" fillId="0" borderId="12" xfId="0" applyBorder="1" applyAlignment="1">
      <alignment horizontal="distributed" vertical="center"/>
    </xf>
    <xf numFmtId="0" fontId="7" fillId="0" borderId="0" xfId="0" applyFont="1" applyFill="1" applyBorder="1" applyAlignment="1" applyProtection="1">
      <alignment horizontal="distributed" vertical="center"/>
      <protection/>
    </xf>
    <xf numFmtId="0" fontId="7" fillId="0" borderId="46" xfId="0" applyFont="1" applyBorder="1" applyAlignment="1">
      <alignment horizontal="distributed" vertical="center"/>
    </xf>
    <xf numFmtId="0" fontId="7" fillId="0" borderId="42" xfId="0" applyFont="1" applyBorder="1" applyAlignment="1">
      <alignment horizontal="distributed" vertical="center"/>
    </xf>
    <xf numFmtId="0" fontId="23" fillId="0" borderId="17" xfId="0" applyFont="1" applyFill="1" applyBorder="1" applyAlignment="1" applyProtection="1">
      <alignment horizontal="center" vertical="center"/>
      <protection/>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7" fillId="0" borderId="37"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2" xfId="0" applyFont="1" applyBorder="1" applyAlignment="1">
      <alignment horizontal="center" vertical="center"/>
    </xf>
    <xf numFmtId="0" fontId="7" fillId="0" borderId="52" xfId="0" applyFont="1" applyBorder="1" applyAlignment="1">
      <alignment horizontal="center" vertical="center"/>
    </xf>
    <xf numFmtId="0" fontId="7" fillId="0" borderId="35" xfId="0" applyFont="1" applyBorder="1" applyAlignment="1">
      <alignment horizontal="center" vertical="center"/>
    </xf>
    <xf numFmtId="0" fontId="7" fillId="0" borderId="5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37" xfId="0" applyFont="1" applyBorder="1" applyAlignment="1">
      <alignment horizontal="center" vertical="distributed" textRotation="255"/>
    </xf>
    <xf numFmtId="0" fontId="7" fillId="0" borderId="35" xfId="0" applyFont="1" applyBorder="1" applyAlignment="1">
      <alignment horizontal="center" vertical="distributed" textRotation="255"/>
    </xf>
    <xf numFmtId="0" fontId="7" fillId="0" borderId="29" xfId="0" applyFont="1" applyBorder="1" applyAlignment="1">
      <alignment horizontal="center" vertical="distributed" textRotation="255"/>
    </xf>
    <xf numFmtId="0" fontId="7" fillId="0" borderId="28"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31" xfId="0" applyFont="1" applyBorder="1" applyAlignment="1">
      <alignment horizontal="center" vertical="center"/>
    </xf>
    <xf numFmtId="0" fontId="7" fillId="0" borderId="10" xfId="0" applyFont="1" applyBorder="1" applyAlignment="1">
      <alignment horizontal="center" vertical="center" textRotation="255"/>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left" vertical="center"/>
    </xf>
    <xf numFmtId="0" fontId="7" fillId="0" borderId="20" xfId="0" applyFont="1" applyBorder="1" applyAlignment="1">
      <alignment horizontal="left" vertical="center"/>
    </xf>
    <xf numFmtId="0" fontId="12" fillId="0" borderId="0" xfId="0" applyFont="1" applyAlignment="1">
      <alignment horizontal="distributed" vertical="center"/>
    </xf>
    <xf numFmtId="0" fontId="7" fillId="0" borderId="0" xfId="0" applyFont="1" applyAlignment="1">
      <alignment horizontal="center" vertical="center" textRotation="255"/>
    </xf>
    <xf numFmtId="0" fontId="7" fillId="0" borderId="12" xfId="0" applyFont="1" applyBorder="1" applyAlignment="1">
      <alignment horizontal="distributed" vertical="center" shrinkToFit="1"/>
    </xf>
    <xf numFmtId="0" fontId="7" fillId="0" borderId="0" xfId="0" applyFont="1" applyAlignment="1">
      <alignment horizontal="distributed" vertical="center"/>
    </xf>
    <xf numFmtId="190" fontId="7" fillId="0" borderId="17" xfId="0" applyNumberFormat="1" applyFont="1" applyFill="1" applyBorder="1" applyAlignment="1" applyProtection="1">
      <alignment horizontal="right" vertical="center"/>
      <protection/>
    </xf>
    <xf numFmtId="190" fontId="7" fillId="0" borderId="0" xfId="0" applyNumberFormat="1" applyFont="1" applyFill="1" applyBorder="1" applyAlignment="1">
      <alignment horizontal="right" vertical="center"/>
    </xf>
    <xf numFmtId="190" fontId="7" fillId="0" borderId="17" xfId="0" applyNumberFormat="1" applyFont="1" applyFill="1" applyBorder="1" applyAlignment="1">
      <alignment horizontal="right" vertical="center"/>
    </xf>
    <xf numFmtId="190" fontId="7" fillId="0" borderId="27" xfId="0" applyNumberFormat="1" applyFont="1" applyFill="1" applyBorder="1" applyAlignment="1">
      <alignment horizontal="right" vertical="center"/>
    </xf>
    <xf numFmtId="0" fontId="7" fillId="0" borderId="26" xfId="0" applyFont="1" applyFill="1" applyBorder="1" applyAlignment="1" applyProtection="1">
      <alignment horizontal="center" vertical="center" wrapText="1"/>
      <protection/>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3" xfId="0" applyFont="1" applyBorder="1" applyAlignment="1">
      <alignment horizontal="center" vertical="distributed" textRotation="255"/>
    </xf>
    <xf numFmtId="0" fontId="7" fillId="0" borderId="12"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8" xfId="0" applyFont="1" applyFill="1" applyBorder="1" applyAlignment="1" applyProtection="1">
      <alignment horizontal="center" vertical="center" wrapText="1" shrinkToFit="1"/>
      <protection/>
    </xf>
    <xf numFmtId="0" fontId="7" fillId="0" borderId="27" xfId="0" applyFont="1" applyFill="1" applyBorder="1" applyAlignment="1" applyProtection="1">
      <alignment horizontal="center" vertical="center" wrapText="1" shrinkToFit="1"/>
      <protection/>
    </xf>
    <xf numFmtId="0" fontId="7" fillId="0" borderId="32" xfId="0" applyFont="1" applyFill="1" applyBorder="1" applyAlignment="1" applyProtection="1">
      <alignment horizontal="center" vertical="center" wrapText="1" shrinkToFit="1"/>
      <protection/>
    </xf>
    <xf numFmtId="0" fontId="7" fillId="0" borderId="17" xfId="0" applyFont="1" applyFill="1" applyBorder="1" applyAlignment="1" applyProtection="1">
      <alignment horizontal="center" vertical="center" wrapText="1" shrinkToFit="1"/>
      <protection/>
    </xf>
    <xf numFmtId="0" fontId="7" fillId="0" borderId="45"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protection/>
    </xf>
    <xf numFmtId="0" fontId="7" fillId="0" borderId="41" xfId="0" applyFont="1" applyBorder="1" applyAlignment="1">
      <alignment horizontal="distributed" vertical="center"/>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protection/>
    </xf>
    <xf numFmtId="0" fontId="7" fillId="0" borderId="54"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shrinkToFit="1"/>
      <protection/>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pplyProtection="1">
      <alignment horizontal="center" vertical="center" shrinkToFit="1"/>
      <protection/>
    </xf>
    <xf numFmtId="0" fontId="7" fillId="0" borderId="33" xfId="0" applyFont="1" applyFill="1" applyBorder="1" applyAlignment="1" applyProtection="1">
      <alignment horizontal="center" vertical="center" shrinkToFit="1"/>
      <protection/>
    </xf>
    <xf numFmtId="0" fontId="7" fillId="0" borderId="32" xfId="0" applyFont="1" applyFill="1" applyBorder="1" applyAlignment="1" applyProtection="1">
      <alignment horizontal="center" vertical="center" shrinkToFit="1"/>
      <protection/>
    </xf>
    <xf numFmtId="0" fontId="7" fillId="0" borderId="20" xfId="0" applyFont="1" applyFill="1" applyBorder="1" applyAlignment="1" applyProtection="1">
      <alignment horizontal="center" vertical="center" shrinkToFit="1"/>
      <protection/>
    </xf>
    <xf numFmtId="0" fontId="16" fillId="0" borderId="28" xfId="0" applyFont="1" applyFill="1" applyBorder="1" applyAlignment="1" applyProtection="1">
      <alignment horizontal="center" vertical="center" wrapText="1"/>
      <protection/>
    </xf>
    <xf numFmtId="0" fontId="16" fillId="0" borderId="33" xfId="0"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0" fontId="7" fillId="0" borderId="42"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40" xfId="0" applyFont="1" applyBorder="1" applyAlignment="1">
      <alignment horizontal="distributed" vertical="center"/>
    </xf>
    <xf numFmtId="0" fontId="7" fillId="0" borderId="17" xfId="0" applyFont="1" applyBorder="1" applyAlignment="1">
      <alignment horizontal="distributed" vertical="center"/>
    </xf>
    <xf numFmtId="0" fontId="3" fillId="0" borderId="0" xfId="0" applyFont="1" applyAlignment="1">
      <alignment horizontal="center" vertical="center"/>
    </xf>
    <xf numFmtId="0" fontId="0" fillId="0" borderId="29" xfId="0" applyBorder="1" applyAlignment="1">
      <alignment horizontal="center" vertical="center" wrapText="1"/>
    </xf>
    <xf numFmtId="0" fontId="7" fillId="0" borderId="0" xfId="0" applyFont="1" applyBorder="1" applyAlignment="1">
      <alignment horizontal="center" vertical="center" wrapText="1"/>
    </xf>
    <xf numFmtId="0" fontId="7" fillId="0" borderId="52" xfId="0" applyFont="1" applyBorder="1" applyAlignment="1">
      <alignment horizontal="distributed" vertical="center"/>
    </xf>
    <xf numFmtId="0" fontId="0" fillId="0" borderId="29" xfId="0" applyBorder="1" applyAlignment="1">
      <alignment horizontal="distributed" vertical="center"/>
    </xf>
    <xf numFmtId="0" fontId="7" fillId="0" borderId="2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9" xfId="0" applyFont="1" applyFill="1" applyBorder="1" applyAlignment="1">
      <alignment horizontal="distributed" vertical="center"/>
    </xf>
    <xf numFmtId="0" fontId="7" fillId="0" borderId="32" xfId="0" applyFont="1" applyFill="1" applyBorder="1" applyAlignment="1">
      <alignment horizontal="distributed" vertical="center"/>
    </xf>
    <xf numFmtId="0" fontId="3" fillId="0" borderId="5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1"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9"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7" fillId="0" borderId="57" xfId="0" applyFont="1" applyFill="1" applyBorder="1" applyAlignment="1" applyProtection="1">
      <alignment horizontal="center" vertical="center"/>
      <protection/>
    </xf>
    <xf numFmtId="0" fontId="7" fillId="0" borderId="15" xfId="0" applyFont="1" applyFill="1" applyBorder="1" applyAlignment="1" applyProtection="1">
      <alignment vertical="center" wrapText="1"/>
      <protection/>
    </xf>
    <xf numFmtId="0" fontId="7" fillId="0" borderId="16" xfId="0" applyFont="1" applyFill="1" applyBorder="1" applyAlignment="1">
      <alignment vertical="center" wrapText="1"/>
    </xf>
    <xf numFmtId="0" fontId="7" fillId="0" borderId="38" xfId="0" applyFont="1" applyFill="1" applyBorder="1" applyAlignment="1" applyProtection="1">
      <alignment horizontal="center" vertical="center" wrapText="1"/>
      <protection/>
    </xf>
    <xf numFmtId="0" fontId="7" fillId="0" borderId="38"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0" fontId="7" fillId="0" borderId="47" xfId="0" applyFont="1" applyFill="1" applyBorder="1" applyAlignment="1" applyProtection="1">
      <alignment horizontal="distributed" vertical="center"/>
      <protection/>
    </xf>
    <xf numFmtId="0" fontId="7" fillId="0" borderId="48"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5" xfId="0" applyFont="1" applyFill="1" applyBorder="1" applyAlignment="1" applyProtection="1">
      <alignment horizontal="left" vertical="center" wrapText="1"/>
      <protection/>
    </xf>
    <xf numFmtId="0" fontId="7" fillId="0" borderId="16" xfId="0"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5"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7" fontId="7" fillId="0" borderId="3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36" xfId="0" applyBorder="1" applyAlignment="1">
      <alignment horizontal="center" vertical="center" wrapText="1"/>
    </xf>
    <xf numFmtId="0" fontId="16" fillId="0" borderId="55" xfId="0" applyFont="1" applyFill="1" applyBorder="1" applyAlignment="1" applyProtection="1">
      <alignment horizontal="center" vertical="center" wrapText="1"/>
      <protection/>
    </xf>
    <xf numFmtId="0" fontId="22" fillId="0" borderId="36" xfId="0" applyFont="1" applyBorder="1" applyAlignment="1">
      <alignment horizontal="center" vertical="center" wrapText="1"/>
    </xf>
    <xf numFmtId="0" fontId="7" fillId="0" borderId="25" xfId="0" applyFont="1" applyFill="1" applyBorder="1" applyAlignment="1" applyProtection="1">
      <alignment horizontal="center" vertical="center" wrapText="1" shrinkToFit="1"/>
      <protection/>
    </xf>
    <xf numFmtId="0" fontId="7" fillId="0" borderId="55" xfId="0" applyFont="1" applyBorder="1" applyAlignment="1">
      <alignment horizontal="center" vertical="center" wrapText="1" shrinkToFit="1"/>
    </xf>
    <xf numFmtId="0" fontId="7" fillId="0" borderId="53" xfId="0" applyFont="1" applyFill="1" applyBorder="1" applyAlignment="1" applyProtection="1">
      <alignment horizontal="distributed" vertical="center"/>
      <protection/>
    </xf>
    <xf numFmtId="0" fontId="7" fillId="0" borderId="54" xfId="0" applyFont="1" applyFill="1" applyBorder="1" applyAlignment="1" applyProtection="1">
      <alignment horizontal="distributed" vertical="center"/>
      <protection/>
    </xf>
    <xf numFmtId="0" fontId="7" fillId="0" borderId="23" xfId="0" applyFont="1" applyFill="1" applyBorder="1" applyAlignment="1" applyProtection="1">
      <alignment horizontal="distributed" vertical="center" wrapText="1"/>
      <protection/>
    </xf>
    <xf numFmtId="0" fontId="7" fillId="0" borderId="14"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3" fillId="0" borderId="38" xfId="0" applyFont="1" applyFill="1" applyBorder="1" applyAlignment="1" applyProtection="1">
      <alignment horizontal="center" vertical="center" wrapText="1"/>
      <protection/>
    </xf>
    <xf numFmtId="0" fontId="16" fillId="0" borderId="38" xfId="0" applyFont="1" applyFill="1" applyBorder="1" applyAlignment="1" applyProtection="1">
      <alignment horizontal="distributed" vertical="center" wrapText="1"/>
      <protection/>
    </xf>
    <xf numFmtId="0" fontId="16" fillId="0" borderId="55" xfId="0" applyFont="1" applyFill="1" applyBorder="1" applyAlignment="1">
      <alignment horizontal="distributed" vertical="center" wrapText="1"/>
    </xf>
    <xf numFmtId="0" fontId="16" fillId="0" borderId="36" xfId="0" applyFont="1" applyFill="1" applyBorder="1" applyAlignment="1">
      <alignment horizontal="distributed" vertical="center" wrapText="1"/>
    </xf>
    <xf numFmtId="0" fontId="7" fillId="0" borderId="58" xfId="0" applyFont="1" applyFill="1" applyBorder="1" applyAlignment="1" applyProtection="1">
      <alignment horizontal="distributed" vertical="center"/>
      <protection/>
    </xf>
    <xf numFmtId="0" fontId="3" fillId="0" borderId="38" xfId="0" applyFont="1" applyFill="1" applyBorder="1" applyAlignment="1" applyProtection="1">
      <alignment horizontal="distributed" vertical="center" wrapText="1"/>
      <protection/>
    </xf>
    <xf numFmtId="0" fontId="3" fillId="0" borderId="55" xfId="0" applyFont="1" applyFill="1" applyBorder="1" applyAlignment="1">
      <alignment horizontal="distributed" vertical="center" wrapText="1"/>
    </xf>
    <xf numFmtId="0" fontId="3" fillId="0" borderId="36" xfId="0"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40</xdr:row>
      <xdr:rowOff>47625</xdr:rowOff>
    </xdr:from>
    <xdr:to>
      <xdr:col>8</xdr:col>
      <xdr:colOff>657225</xdr:colOff>
      <xdr:row>41</xdr:row>
      <xdr:rowOff>0</xdr:rowOff>
    </xdr:to>
    <xdr:sp>
      <xdr:nvSpPr>
        <xdr:cNvPr id="1" name="AutoShape 1"/>
        <xdr:cNvSpPr>
          <a:spLocks/>
        </xdr:cNvSpPr>
      </xdr:nvSpPr>
      <xdr:spPr>
        <a:xfrm rot="16200000">
          <a:off x="4448175" y="9572625"/>
          <a:ext cx="2838450" cy="190500"/>
        </a:xfrm>
        <a:prstGeom prst="leftBrace">
          <a:avLst>
            <a:gd name="adj" fmla="val 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0</xdr:col>
      <xdr:colOff>1143000</xdr:colOff>
      <xdr:row>9</xdr:row>
      <xdr:rowOff>0</xdr:rowOff>
    </xdr:to>
    <xdr:sp>
      <xdr:nvSpPr>
        <xdr:cNvPr id="1" name="Line 1"/>
        <xdr:cNvSpPr>
          <a:spLocks/>
        </xdr:cNvSpPr>
      </xdr:nvSpPr>
      <xdr:spPr>
        <a:xfrm>
          <a:off x="9525" y="771525"/>
          <a:ext cx="1133475"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9525</xdr:colOff>
      <xdr:row>8</xdr:row>
      <xdr:rowOff>0</xdr:rowOff>
    </xdr:to>
    <xdr:sp>
      <xdr:nvSpPr>
        <xdr:cNvPr id="1" name="Line 1"/>
        <xdr:cNvSpPr>
          <a:spLocks/>
        </xdr:cNvSpPr>
      </xdr:nvSpPr>
      <xdr:spPr>
        <a:xfrm>
          <a:off x="19050" y="838200"/>
          <a:ext cx="114300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9525</xdr:colOff>
      <xdr:row>8</xdr:row>
      <xdr:rowOff>0</xdr:rowOff>
    </xdr:to>
    <xdr:sp>
      <xdr:nvSpPr>
        <xdr:cNvPr id="1" name="Line 1"/>
        <xdr:cNvSpPr>
          <a:spLocks/>
        </xdr:cNvSpPr>
      </xdr:nvSpPr>
      <xdr:spPr>
        <a:xfrm>
          <a:off x="19050" y="1066800"/>
          <a:ext cx="11811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0</xdr:rowOff>
    </xdr:from>
    <xdr:to>
      <xdr:col>1</xdr:col>
      <xdr:colOff>9525</xdr:colOff>
      <xdr:row>8</xdr:row>
      <xdr:rowOff>0</xdr:rowOff>
    </xdr:to>
    <xdr:sp>
      <xdr:nvSpPr>
        <xdr:cNvPr id="2" name="Line 2"/>
        <xdr:cNvSpPr>
          <a:spLocks/>
        </xdr:cNvSpPr>
      </xdr:nvSpPr>
      <xdr:spPr>
        <a:xfrm>
          <a:off x="19050" y="1066800"/>
          <a:ext cx="11811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39</xdr:row>
      <xdr:rowOff>38100</xdr:rowOff>
    </xdr:from>
    <xdr:to>
      <xdr:col>0</xdr:col>
      <xdr:colOff>371475</xdr:colOff>
      <xdr:row>50</xdr:row>
      <xdr:rowOff>114300</xdr:rowOff>
    </xdr:to>
    <xdr:sp>
      <xdr:nvSpPr>
        <xdr:cNvPr id="1" name="AutoShape 2"/>
        <xdr:cNvSpPr>
          <a:spLocks/>
        </xdr:cNvSpPr>
      </xdr:nvSpPr>
      <xdr:spPr>
        <a:xfrm>
          <a:off x="295275" y="9324975"/>
          <a:ext cx="76200" cy="2695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43</xdr:row>
      <xdr:rowOff>85725</xdr:rowOff>
    </xdr:from>
    <xdr:to>
      <xdr:col>10</xdr:col>
      <xdr:colOff>228600</xdr:colOff>
      <xdr:row>45</xdr:row>
      <xdr:rowOff>161925</xdr:rowOff>
    </xdr:to>
    <xdr:sp>
      <xdr:nvSpPr>
        <xdr:cNvPr id="1" name="AutoShape 2"/>
        <xdr:cNvSpPr>
          <a:spLocks/>
        </xdr:cNvSpPr>
      </xdr:nvSpPr>
      <xdr:spPr>
        <a:xfrm>
          <a:off x="9610725" y="8162925"/>
          <a:ext cx="1714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46</xdr:row>
      <xdr:rowOff>76200</xdr:rowOff>
    </xdr:from>
    <xdr:to>
      <xdr:col>10</xdr:col>
      <xdr:colOff>228600</xdr:colOff>
      <xdr:row>48</xdr:row>
      <xdr:rowOff>152400</xdr:rowOff>
    </xdr:to>
    <xdr:sp>
      <xdr:nvSpPr>
        <xdr:cNvPr id="2" name="AutoShape 3"/>
        <xdr:cNvSpPr>
          <a:spLocks/>
        </xdr:cNvSpPr>
      </xdr:nvSpPr>
      <xdr:spPr>
        <a:xfrm>
          <a:off x="9610725" y="8696325"/>
          <a:ext cx="1714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49</xdr:row>
      <xdr:rowOff>57150</xdr:rowOff>
    </xdr:from>
    <xdr:to>
      <xdr:col>10</xdr:col>
      <xdr:colOff>238125</xdr:colOff>
      <xdr:row>51</xdr:row>
      <xdr:rowOff>133350</xdr:rowOff>
    </xdr:to>
    <xdr:sp>
      <xdr:nvSpPr>
        <xdr:cNvPr id="3" name="AutoShape 4"/>
        <xdr:cNvSpPr>
          <a:spLocks/>
        </xdr:cNvSpPr>
      </xdr:nvSpPr>
      <xdr:spPr>
        <a:xfrm>
          <a:off x="9620250" y="9220200"/>
          <a:ext cx="1714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52</xdr:row>
      <xdr:rowOff>57150</xdr:rowOff>
    </xdr:from>
    <xdr:to>
      <xdr:col>10</xdr:col>
      <xdr:colOff>228600</xdr:colOff>
      <xdr:row>54</xdr:row>
      <xdr:rowOff>133350</xdr:rowOff>
    </xdr:to>
    <xdr:sp>
      <xdr:nvSpPr>
        <xdr:cNvPr id="4" name="AutoShape 5"/>
        <xdr:cNvSpPr>
          <a:spLocks/>
        </xdr:cNvSpPr>
      </xdr:nvSpPr>
      <xdr:spPr>
        <a:xfrm>
          <a:off x="9610725" y="9763125"/>
          <a:ext cx="1714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55</xdr:row>
      <xdr:rowOff>47625</xdr:rowOff>
    </xdr:from>
    <xdr:to>
      <xdr:col>10</xdr:col>
      <xdr:colOff>228600</xdr:colOff>
      <xdr:row>57</xdr:row>
      <xdr:rowOff>123825</xdr:rowOff>
    </xdr:to>
    <xdr:sp>
      <xdr:nvSpPr>
        <xdr:cNvPr id="5" name="AutoShape 6"/>
        <xdr:cNvSpPr>
          <a:spLocks/>
        </xdr:cNvSpPr>
      </xdr:nvSpPr>
      <xdr:spPr>
        <a:xfrm>
          <a:off x="9610725" y="10296525"/>
          <a:ext cx="1714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58</xdr:row>
      <xdr:rowOff>28575</xdr:rowOff>
    </xdr:from>
    <xdr:to>
      <xdr:col>10</xdr:col>
      <xdr:colOff>238125</xdr:colOff>
      <xdr:row>60</xdr:row>
      <xdr:rowOff>104775</xdr:rowOff>
    </xdr:to>
    <xdr:sp>
      <xdr:nvSpPr>
        <xdr:cNvPr id="6" name="AutoShape 7"/>
        <xdr:cNvSpPr>
          <a:spLocks/>
        </xdr:cNvSpPr>
      </xdr:nvSpPr>
      <xdr:spPr>
        <a:xfrm>
          <a:off x="9620250" y="10820400"/>
          <a:ext cx="1714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7</xdr:row>
      <xdr:rowOff>47625</xdr:rowOff>
    </xdr:from>
    <xdr:to>
      <xdr:col>12</xdr:col>
      <xdr:colOff>733425</xdr:colOff>
      <xdr:row>8</xdr:row>
      <xdr:rowOff>152400</xdr:rowOff>
    </xdr:to>
    <xdr:sp>
      <xdr:nvSpPr>
        <xdr:cNvPr id="1" name="AutoShape 8"/>
        <xdr:cNvSpPr>
          <a:spLocks/>
        </xdr:cNvSpPr>
      </xdr:nvSpPr>
      <xdr:spPr>
        <a:xfrm>
          <a:off x="10753725" y="1562100"/>
          <a:ext cx="6953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xdr:row>
      <xdr:rowOff>47625</xdr:rowOff>
    </xdr:from>
    <xdr:to>
      <xdr:col>11</xdr:col>
      <xdr:colOff>733425</xdr:colOff>
      <xdr:row>8</xdr:row>
      <xdr:rowOff>152400</xdr:rowOff>
    </xdr:to>
    <xdr:sp>
      <xdr:nvSpPr>
        <xdr:cNvPr id="2" name="AutoShape 9"/>
        <xdr:cNvSpPr>
          <a:spLocks/>
        </xdr:cNvSpPr>
      </xdr:nvSpPr>
      <xdr:spPr>
        <a:xfrm>
          <a:off x="9963150" y="1562100"/>
          <a:ext cx="6953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0</xdr:colOff>
      <xdr:row>8</xdr:row>
      <xdr:rowOff>0</xdr:rowOff>
    </xdr:to>
    <xdr:sp>
      <xdr:nvSpPr>
        <xdr:cNvPr id="1" name="Line 1"/>
        <xdr:cNvSpPr>
          <a:spLocks/>
        </xdr:cNvSpPr>
      </xdr:nvSpPr>
      <xdr:spPr>
        <a:xfrm>
          <a:off x="19050" y="971550"/>
          <a:ext cx="1133475"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1</xdr:col>
      <xdr:colOff>0</xdr:colOff>
      <xdr:row>7</xdr:row>
      <xdr:rowOff>209550</xdr:rowOff>
    </xdr:to>
    <xdr:sp>
      <xdr:nvSpPr>
        <xdr:cNvPr id="1" name="Line 1"/>
        <xdr:cNvSpPr>
          <a:spLocks/>
        </xdr:cNvSpPr>
      </xdr:nvSpPr>
      <xdr:spPr>
        <a:xfrm>
          <a:off x="19050" y="962025"/>
          <a:ext cx="1133475"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9525</xdr:colOff>
      <xdr:row>8</xdr:row>
      <xdr:rowOff>0</xdr:rowOff>
    </xdr:to>
    <xdr:sp>
      <xdr:nvSpPr>
        <xdr:cNvPr id="1" name="Line 1"/>
        <xdr:cNvSpPr>
          <a:spLocks/>
        </xdr:cNvSpPr>
      </xdr:nvSpPr>
      <xdr:spPr>
        <a:xfrm>
          <a:off x="9525" y="809625"/>
          <a:ext cx="115252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1</xdr:col>
      <xdr:colOff>9525</xdr:colOff>
      <xdr:row>9</xdr:row>
      <xdr:rowOff>9525</xdr:rowOff>
    </xdr:to>
    <xdr:sp>
      <xdr:nvSpPr>
        <xdr:cNvPr id="1" name="Line 1"/>
        <xdr:cNvSpPr>
          <a:spLocks/>
        </xdr:cNvSpPr>
      </xdr:nvSpPr>
      <xdr:spPr>
        <a:xfrm>
          <a:off x="19050" y="895350"/>
          <a:ext cx="114300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0</xdr:col>
      <xdr:colOff>1143000</xdr:colOff>
      <xdr:row>8</xdr:row>
      <xdr:rowOff>180975</xdr:rowOff>
    </xdr:to>
    <xdr:sp>
      <xdr:nvSpPr>
        <xdr:cNvPr id="1" name="Line 1"/>
        <xdr:cNvSpPr>
          <a:spLocks/>
        </xdr:cNvSpPr>
      </xdr:nvSpPr>
      <xdr:spPr>
        <a:xfrm>
          <a:off x="9525" y="800100"/>
          <a:ext cx="1133475"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06"/>
  <sheetViews>
    <sheetView zoomScale="85" zoomScaleNormal="85" zoomScalePageLayoutView="0" workbookViewId="0" topLeftCell="A13">
      <selection activeCell="J31" sqref="J31"/>
    </sheetView>
  </sheetViews>
  <sheetFormatPr defaultColWidth="9.00390625" defaultRowHeight="13.5"/>
  <cols>
    <col min="1" max="1" width="3.375" style="1" customWidth="1"/>
    <col min="2" max="2" width="4.625" style="1" customWidth="1"/>
    <col min="3" max="3" width="4.00390625" style="1" customWidth="1"/>
    <col min="4" max="4" width="11.25390625" style="1" customWidth="1"/>
    <col min="5" max="13" width="10.125" style="1" customWidth="1"/>
    <col min="14" max="14" width="9.00390625" style="1" customWidth="1"/>
    <col min="15" max="15" width="2.50390625" style="1" customWidth="1"/>
    <col min="16" max="16384" width="9.00390625" style="1" customWidth="1"/>
  </cols>
  <sheetData>
    <row r="1" ht="13.5">
      <c r="M1" s="172" t="s">
        <v>0</v>
      </c>
    </row>
    <row r="2" ht="18.75" customHeight="1"/>
    <row r="3" spans="1:13" ht="18.75">
      <c r="A3" s="377" t="s">
        <v>320</v>
      </c>
      <c r="B3" s="377"/>
      <c r="C3" s="377"/>
      <c r="D3" s="377"/>
      <c r="E3" s="377"/>
      <c r="F3" s="377"/>
      <c r="G3" s="377"/>
      <c r="H3" s="377"/>
      <c r="I3" s="377"/>
      <c r="J3" s="377"/>
      <c r="K3" s="377"/>
      <c r="L3" s="377"/>
      <c r="M3" s="377"/>
    </row>
    <row r="4" ht="13.5">
      <c r="C4" s="153"/>
    </row>
    <row r="5" spans="1:13" ht="17.25">
      <c r="A5" s="376" t="s">
        <v>319</v>
      </c>
      <c r="B5" s="376"/>
      <c r="C5" s="376"/>
      <c r="D5" s="376"/>
      <c r="E5" s="376"/>
      <c r="F5" s="376"/>
      <c r="G5" s="376"/>
      <c r="H5" s="376"/>
      <c r="I5" s="376"/>
      <c r="J5" s="376"/>
      <c r="K5" s="376"/>
      <c r="L5" s="376"/>
      <c r="M5" s="376"/>
    </row>
    <row r="7" spans="1:13" ht="14.25">
      <c r="A7" s="351" t="s">
        <v>316</v>
      </c>
      <c r="B7" s="351"/>
      <c r="C7" s="351"/>
      <c r="D7" s="351"/>
      <c r="E7" s="351"/>
      <c r="F7" s="351"/>
      <c r="G7" s="351"/>
      <c r="H7" s="351"/>
      <c r="I7" s="351"/>
      <c r="J7" s="351"/>
      <c r="K7" s="351"/>
      <c r="L7" s="351"/>
      <c r="M7" s="351"/>
    </row>
    <row r="8" spans="1:13" ht="15" thickBot="1">
      <c r="A8" s="154"/>
      <c r="B8" s="154"/>
      <c r="C8" s="154"/>
      <c r="D8" s="154"/>
      <c r="E8" s="154"/>
      <c r="F8" s="154"/>
      <c r="G8" s="154"/>
      <c r="H8" s="154"/>
      <c r="I8" s="154"/>
      <c r="J8" s="154"/>
      <c r="K8" s="154"/>
      <c r="L8" s="154"/>
      <c r="M8" s="154"/>
    </row>
    <row r="9" spans="1:14" ht="23.25" customHeight="1">
      <c r="A9" s="362" t="s">
        <v>17</v>
      </c>
      <c r="B9" s="363"/>
      <c r="C9" s="363"/>
      <c r="D9" s="354" t="s">
        <v>88</v>
      </c>
      <c r="E9" s="356"/>
      <c r="F9" s="381" t="s">
        <v>317</v>
      </c>
      <c r="G9" s="382"/>
      <c r="H9" s="382"/>
      <c r="I9" s="382"/>
      <c r="J9" s="382"/>
      <c r="K9" s="383"/>
      <c r="L9" s="379" t="s">
        <v>270</v>
      </c>
      <c r="M9" s="379"/>
      <c r="N9" s="155"/>
    </row>
    <row r="10" spans="1:14" ht="23.25" customHeight="1">
      <c r="A10" s="364"/>
      <c r="B10" s="365"/>
      <c r="C10" s="365"/>
      <c r="D10" s="357"/>
      <c r="E10" s="358"/>
      <c r="F10" s="384" t="s">
        <v>5</v>
      </c>
      <c r="G10" s="364"/>
      <c r="H10" s="378" t="s">
        <v>318</v>
      </c>
      <c r="I10" s="364"/>
      <c r="J10" s="384" t="s">
        <v>265</v>
      </c>
      <c r="K10" s="364"/>
      <c r="L10" s="380"/>
      <c r="M10" s="380"/>
      <c r="N10" s="155"/>
    </row>
    <row r="11" spans="1:14" ht="23.25" customHeight="1">
      <c r="A11" s="352" t="s">
        <v>1</v>
      </c>
      <c r="B11" s="352"/>
      <c r="C11" s="353"/>
      <c r="D11" s="370">
        <f>SUM(D12:E13)</f>
        <v>811515</v>
      </c>
      <c r="E11" s="370"/>
      <c r="F11" s="370">
        <f>SUM(F12:G13)</f>
        <v>547382</v>
      </c>
      <c r="G11" s="370"/>
      <c r="H11" s="370">
        <f>SUM(H12:I13)</f>
        <v>538155</v>
      </c>
      <c r="I11" s="370"/>
      <c r="J11" s="370">
        <f>SUM(J12:K13)</f>
        <v>9227</v>
      </c>
      <c r="K11" s="370"/>
      <c r="L11" s="370">
        <f>SUM(L12:M13)</f>
        <v>264133</v>
      </c>
      <c r="M11" s="370"/>
      <c r="N11" s="155"/>
    </row>
    <row r="12" spans="1:14" ht="23.25" customHeight="1">
      <c r="A12" s="360" t="s">
        <v>3</v>
      </c>
      <c r="B12" s="360"/>
      <c r="C12" s="361"/>
      <c r="D12" s="373">
        <v>386170</v>
      </c>
      <c r="E12" s="373"/>
      <c r="F12" s="373">
        <f>SUM(H12:K12)</f>
        <v>317662</v>
      </c>
      <c r="G12" s="373"/>
      <c r="H12" s="373">
        <v>311317</v>
      </c>
      <c r="I12" s="373"/>
      <c r="J12" s="373">
        <v>6345</v>
      </c>
      <c r="K12" s="373"/>
      <c r="L12" s="373">
        <v>68508</v>
      </c>
      <c r="M12" s="373"/>
      <c r="N12" s="155"/>
    </row>
    <row r="13" spans="1:14" ht="23.25" customHeight="1">
      <c r="A13" s="368" t="s">
        <v>4</v>
      </c>
      <c r="B13" s="368"/>
      <c r="C13" s="369"/>
      <c r="D13" s="371">
        <v>425345</v>
      </c>
      <c r="E13" s="371"/>
      <c r="F13" s="371">
        <f>SUM(H13:K13)</f>
        <v>229720</v>
      </c>
      <c r="G13" s="371"/>
      <c r="H13" s="371">
        <v>226838</v>
      </c>
      <c r="I13" s="371"/>
      <c r="J13" s="371">
        <v>2882</v>
      </c>
      <c r="K13" s="371"/>
      <c r="L13" s="371">
        <v>195625</v>
      </c>
      <c r="M13" s="371"/>
      <c r="N13" s="155"/>
    </row>
    <row r="14" spans="1:13" ht="14.25">
      <c r="A14" s="156"/>
      <c r="B14" s="156"/>
      <c r="C14" s="156"/>
      <c r="D14" s="156"/>
      <c r="E14" s="156"/>
      <c r="F14" s="156"/>
      <c r="G14" s="156"/>
      <c r="H14" s="156"/>
      <c r="I14" s="156"/>
      <c r="J14" s="156"/>
      <c r="K14" s="156"/>
      <c r="L14" s="156"/>
      <c r="M14" s="156"/>
    </row>
    <row r="15" spans="1:13" ht="14.25">
      <c r="A15" s="156"/>
      <c r="B15" s="156"/>
      <c r="C15" s="156"/>
      <c r="D15" s="156"/>
      <c r="E15" s="156"/>
      <c r="F15" s="156"/>
      <c r="G15" s="156"/>
      <c r="H15" s="156"/>
      <c r="I15" s="156"/>
      <c r="J15" s="156"/>
      <c r="K15" s="156"/>
      <c r="L15" s="156"/>
      <c r="M15" s="156"/>
    </row>
    <row r="16" spans="1:13" ht="14.25">
      <c r="A16" s="350" t="s">
        <v>16</v>
      </c>
      <c r="B16" s="350"/>
      <c r="C16" s="350"/>
      <c r="D16" s="351"/>
      <c r="E16" s="351"/>
      <c r="F16" s="351"/>
      <c r="G16" s="351"/>
      <c r="H16" s="351"/>
      <c r="I16" s="351"/>
      <c r="J16" s="351"/>
      <c r="K16" s="351"/>
      <c r="L16" s="351"/>
      <c r="M16" s="351"/>
    </row>
    <row r="17" spans="1:14" ht="23.25" customHeight="1">
      <c r="A17" s="352" t="s">
        <v>1</v>
      </c>
      <c r="B17" s="352"/>
      <c r="C17" s="353"/>
      <c r="D17" s="349">
        <f>D11/$D11*100</f>
        <v>100</v>
      </c>
      <c r="E17" s="349"/>
      <c r="F17" s="349">
        <v>67.4</v>
      </c>
      <c r="G17" s="349"/>
      <c r="H17" s="349">
        <f>H11/$D11*100</f>
        <v>66.3148555479566</v>
      </c>
      <c r="I17" s="349"/>
      <c r="J17" s="349">
        <f>J11/$D11*100</f>
        <v>1.1370091741988748</v>
      </c>
      <c r="K17" s="349"/>
      <c r="L17" s="349">
        <v>32.6</v>
      </c>
      <c r="M17" s="349"/>
      <c r="N17" s="155"/>
    </row>
    <row r="18" spans="1:14" ht="23.25" customHeight="1">
      <c r="A18" s="360" t="s">
        <v>3</v>
      </c>
      <c r="B18" s="360"/>
      <c r="C18" s="361"/>
      <c r="D18" s="372">
        <f>D12/$D12*100</f>
        <v>100</v>
      </c>
      <c r="E18" s="348"/>
      <c r="F18" s="348">
        <v>82.2</v>
      </c>
      <c r="G18" s="348"/>
      <c r="H18" s="348">
        <f>H12/$D12*100</f>
        <v>80.61656783281974</v>
      </c>
      <c r="I18" s="348"/>
      <c r="J18" s="348">
        <f>J12/$D12*100</f>
        <v>1.6430587565062018</v>
      </c>
      <c r="K18" s="348"/>
      <c r="L18" s="348">
        <v>17.8</v>
      </c>
      <c r="M18" s="348"/>
      <c r="N18" s="155"/>
    </row>
    <row r="19" spans="1:14" ht="23.25" customHeight="1">
      <c r="A19" s="368" t="s">
        <v>4</v>
      </c>
      <c r="B19" s="368"/>
      <c r="C19" s="369"/>
      <c r="D19" s="375">
        <f>D13/$D13*100</f>
        <v>100</v>
      </c>
      <c r="E19" s="347"/>
      <c r="F19" s="347">
        <f>F13/$D13*100</f>
        <v>54.00792298016904</v>
      </c>
      <c r="G19" s="347"/>
      <c r="H19" s="347">
        <f>H13/$D13*100</f>
        <v>53.33035535859126</v>
      </c>
      <c r="I19" s="347"/>
      <c r="J19" s="347">
        <f>J13/$D13*100</f>
        <v>0.6775676215777781</v>
      </c>
      <c r="K19" s="347"/>
      <c r="L19" s="347">
        <f>L13/$D13*100</f>
        <v>45.992077019830965</v>
      </c>
      <c r="M19" s="347"/>
      <c r="N19" s="155"/>
    </row>
    <row r="20" spans="1:13" s="157" customFormat="1" ht="60" customHeight="1">
      <c r="A20" s="171" t="s">
        <v>18</v>
      </c>
      <c r="B20" s="374" t="s">
        <v>266</v>
      </c>
      <c r="C20" s="374"/>
      <c r="D20" s="374"/>
      <c r="E20" s="374"/>
      <c r="F20" s="374"/>
      <c r="G20" s="374"/>
      <c r="H20" s="374"/>
      <c r="I20" s="374"/>
      <c r="J20" s="374"/>
      <c r="K20" s="374"/>
      <c r="L20" s="374"/>
      <c r="M20" s="374"/>
    </row>
    <row r="21" spans="2:13" s="157" customFormat="1" ht="33" customHeight="1">
      <c r="B21" s="374" t="s">
        <v>267</v>
      </c>
      <c r="C21" s="374"/>
      <c r="D21" s="374"/>
      <c r="E21" s="374"/>
      <c r="F21" s="374"/>
      <c r="G21" s="374"/>
      <c r="H21" s="374"/>
      <c r="I21" s="374"/>
      <c r="J21" s="374"/>
      <c r="K21" s="374"/>
      <c r="L21" s="374"/>
      <c r="M21" s="374"/>
    </row>
    <row r="22" spans="2:13" s="157" customFormat="1" ht="29.25" customHeight="1">
      <c r="B22" s="374" t="s">
        <v>268</v>
      </c>
      <c r="C22" s="374"/>
      <c r="D22" s="374"/>
      <c r="E22" s="374"/>
      <c r="F22" s="374"/>
      <c r="G22" s="374"/>
      <c r="H22" s="374"/>
      <c r="I22" s="374"/>
      <c r="J22" s="374"/>
      <c r="K22" s="374"/>
      <c r="L22" s="374"/>
      <c r="M22" s="374"/>
    </row>
    <row r="23" spans="1:13" ht="14.25">
      <c r="A23" s="156"/>
      <c r="B23" s="156"/>
      <c r="C23" s="156"/>
      <c r="D23" s="156"/>
      <c r="E23" s="156"/>
      <c r="F23" s="156"/>
      <c r="G23" s="156"/>
      <c r="H23" s="156"/>
      <c r="I23" s="156"/>
      <c r="J23" s="156"/>
      <c r="K23" s="156"/>
      <c r="L23" s="156"/>
      <c r="M23" s="156"/>
    </row>
    <row r="24" spans="1:13" ht="14.25">
      <c r="A24" s="156"/>
      <c r="B24" s="156"/>
      <c r="C24" s="156"/>
      <c r="D24" s="156"/>
      <c r="E24" s="156"/>
      <c r="F24" s="156"/>
      <c r="G24" s="156"/>
      <c r="H24" s="156"/>
      <c r="I24" s="156"/>
      <c r="J24" s="156"/>
      <c r="K24" s="156"/>
      <c r="L24" s="156"/>
      <c r="M24" s="156"/>
    </row>
    <row r="25" spans="1:13" ht="14.25">
      <c r="A25" s="156"/>
      <c r="B25" s="156"/>
      <c r="C25" s="156"/>
      <c r="D25" s="156"/>
      <c r="E25" s="156"/>
      <c r="F25" s="156"/>
      <c r="G25" s="156"/>
      <c r="H25" s="156"/>
      <c r="I25" s="156"/>
      <c r="J25" s="156"/>
      <c r="K25" s="156"/>
      <c r="L25" s="156"/>
      <c r="M25" s="156"/>
    </row>
    <row r="26" spans="1:13" ht="14.25">
      <c r="A26" s="359" t="s">
        <v>315</v>
      </c>
      <c r="B26" s="359"/>
      <c r="C26" s="359"/>
      <c r="D26" s="359"/>
      <c r="E26" s="359"/>
      <c r="F26" s="359"/>
      <c r="G26" s="359"/>
      <c r="H26" s="359"/>
      <c r="I26" s="359"/>
      <c r="J26" s="359"/>
      <c r="K26" s="359"/>
      <c r="L26" s="359"/>
      <c r="M26" s="359"/>
    </row>
    <row r="27" spans="1:13" ht="15" thickBot="1">
      <c r="A27" s="154"/>
      <c r="B27" s="154"/>
      <c r="C27" s="154"/>
      <c r="D27" s="154"/>
      <c r="E27" s="154"/>
      <c r="F27" s="154"/>
      <c r="G27" s="154"/>
      <c r="H27" s="154"/>
      <c r="I27" s="154"/>
      <c r="J27" s="154"/>
      <c r="K27" s="154"/>
      <c r="L27" s="154"/>
      <c r="M27" s="154"/>
    </row>
    <row r="28" spans="1:13" ht="14.25">
      <c r="A28" s="362" t="s">
        <v>312</v>
      </c>
      <c r="B28" s="363"/>
      <c r="C28" s="363"/>
      <c r="D28" s="363"/>
      <c r="E28" s="354" t="s">
        <v>313</v>
      </c>
      <c r="F28" s="355"/>
      <c r="G28" s="356"/>
      <c r="H28" s="354" t="s">
        <v>221</v>
      </c>
      <c r="I28" s="356"/>
      <c r="J28" s="354" t="s">
        <v>314</v>
      </c>
      <c r="K28" s="355"/>
      <c r="L28" s="355"/>
      <c r="M28" s="355"/>
    </row>
    <row r="29" spans="1:13" ht="14.25">
      <c r="A29" s="364"/>
      <c r="B29" s="365"/>
      <c r="C29" s="365"/>
      <c r="D29" s="365"/>
      <c r="E29" s="357"/>
      <c r="F29" s="350"/>
      <c r="G29" s="358"/>
      <c r="H29" s="357" t="s">
        <v>14</v>
      </c>
      <c r="I29" s="358"/>
      <c r="J29" s="357"/>
      <c r="K29" s="350"/>
      <c r="L29" s="350"/>
      <c r="M29" s="350"/>
    </row>
    <row r="30" spans="1:13" ht="14.25">
      <c r="A30" s="364"/>
      <c r="B30" s="365"/>
      <c r="C30" s="365"/>
      <c r="D30" s="365"/>
      <c r="E30" s="3" t="s">
        <v>323</v>
      </c>
      <c r="F30" s="3" t="s">
        <v>310</v>
      </c>
      <c r="G30" s="3" t="s">
        <v>311</v>
      </c>
      <c r="H30" s="3" t="s">
        <v>13</v>
      </c>
      <c r="I30" s="173" t="s">
        <v>271</v>
      </c>
      <c r="J30" s="3" t="s">
        <v>323</v>
      </c>
      <c r="K30" s="3" t="s">
        <v>310</v>
      </c>
      <c r="L30" s="3" t="s">
        <v>311</v>
      </c>
      <c r="M30" s="3" t="s">
        <v>269</v>
      </c>
    </row>
    <row r="31" spans="1:13" ht="14.25" customHeight="1">
      <c r="A31" s="352" t="s">
        <v>1</v>
      </c>
      <c r="B31" s="352"/>
      <c r="C31" s="352"/>
      <c r="D31" s="353"/>
      <c r="E31" s="158"/>
      <c r="F31" s="158"/>
      <c r="G31" s="158"/>
      <c r="H31" s="158"/>
      <c r="I31" s="158"/>
      <c r="J31" s="158"/>
      <c r="K31" s="158"/>
      <c r="L31" s="158"/>
      <c r="M31" s="158"/>
    </row>
    <row r="32" spans="1:13" ht="14.25" customHeight="1">
      <c r="A32" s="360" t="s">
        <v>6</v>
      </c>
      <c r="B32" s="360"/>
      <c r="C32" s="360"/>
      <c r="D32" s="361"/>
      <c r="E32" s="158">
        <f>SUM(E33,E36)</f>
        <v>736483</v>
      </c>
      <c r="F32" s="158">
        <f>SUM(F33,F36)</f>
        <v>767040</v>
      </c>
      <c r="G32" s="158">
        <f>SUM(G33,G36)</f>
        <v>811515</v>
      </c>
      <c r="H32" s="161">
        <f>G32-F32</f>
        <v>44475</v>
      </c>
      <c r="I32" s="159">
        <f>H32/F32*100</f>
        <v>5.7982634543178975</v>
      </c>
      <c r="J32" s="160">
        <f aca="true" t="shared" si="0" ref="J32:L36">E32/E$32*100</f>
        <v>100</v>
      </c>
      <c r="K32" s="160">
        <f t="shared" si="0"/>
        <v>100</v>
      </c>
      <c r="L32" s="160">
        <f t="shared" si="0"/>
        <v>100</v>
      </c>
      <c r="M32" s="160">
        <v>100</v>
      </c>
    </row>
    <row r="33" spans="1:13" ht="14.25" customHeight="1">
      <c r="A33" s="5"/>
      <c r="B33" s="360" t="s">
        <v>7</v>
      </c>
      <c r="C33" s="360"/>
      <c r="D33" s="361"/>
      <c r="E33" s="158">
        <f>SUM(E34:E35)</f>
        <v>517536</v>
      </c>
      <c r="F33" s="158">
        <f>SUM(F34:F35)</f>
        <v>549760</v>
      </c>
      <c r="G33" s="158">
        <f>SUM(G34:G35)</f>
        <v>547382</v>
      </c>
      <c r="H33" s="161">
        <f>G33-F33</f>
        <v>-2378</v>
      </c>
      <c r="I33" s="159">
        <f>H33/F33*100</f>
        <v>-0.4325523864959255</v>
      </c>
      <c r="J33" s="160">
        <f t="shared" si="0"/>
        <v>70.27127577961745</v>
      </c>
      <c r="K33" s="160">
        <f t="shared" si="0"/>
        <v>71.67292448894452</v>
      </c>
      <c r="L33" s="160">
        <f t="shared" si="0"/>
        <v>67.45186472215548</v>
      </c>
      <c r="M33" s="160">
        <v>64.2</v>
      </c>
    </row>
    <row r="34" spans="1:13" ht="14.25" customHeight="1">
      <c r="A34" s="5"/>
      <c r="B34" s="5"/>
      <c r="C34" s="360" t="s">
        <v>8</v>
      </c>
      <c r="D34" s="361"/>
      <c r="E34" s="158">
        <f aca="true" t="shared" si="1" ref="E34:G36">E41+E48</f>
        <v>513883</v>
      </c>
      <c r="F34" s="158">
        <f t="shared" si="1"/>
        <v>545127</v>
      </c>
      <c r="G34" s="158">
        <f t="shared" si="1"/>
        <v>538155</v>
      </c>
      <c r="H34" s="161">
        <f>G34-F34</f>
        <v>-6972</v>
      </c>
      <c r="I34" s="159">
        <f>H34/F34*100</f>
        <v>-1.278968020296188</v>
      </c>
      <c r="J34" s="160">
        <f t="shared" si="0"/>
        <v>69.7752697618275</v>
      </c>
      <c r="K34" s="160">
        <f t="shared" si="0"/>
        <v>71.0689142678348</v>
      </c>
      <c r="L34" s="160">
        <f t="shared" si="0"/>
        <v>66.3148555479566</v>
      </c>
      <c r="M34" s="160">
        <v>62.7</v>
      </c>
    </row>
    <row r="35" spans="1:13" ht="14.25" customHeight="1">
      <c r="A35" s="5"/>
      <c r="B35" s="5"/>
      <c r="C35" s="360" t="s">
        <v>9</v>
      </c>
      <c r="D35" s="361"/>
      <c r="E35" s="158">
        <f t="shared" si="1"/>
        <v>3653</v>
      </c>
      <c r="F35" s="158">
        <f t="shared" si="1"/>
        <v>4633</v>
      </c>
      <c r="G35" s="158">
        <f t="shared" si="1"/>
        <v>9227</v>
      </c>
      <c r="H35" s="161">
        <f>G35-F35</f>
        <v>4594</v>
      </c>
      <c r="I35" s="159">
        <f>H35/F35*100</f>
        <v>99.15821282106626</v>
      </c>
      <c r="J35" s="160">
        <f t="shared" si="0"/>
        <v>0.49600601778995573</v>
      </c>
      <c r="K35" s="160">
        <f t="shared" si="0"/>
        <v>0.6040102211097205</v>
      </c>
      <c r="L35" s="160">
        <f t="shared" si="0"/>
        <v>1.1370091741988748</v>
      </c>
      <c r="M35" s="160">
        <v>1.5</v>
      </c>
    </row>
    <row r="36" spans="1:13" ht="14.25" customHeight="1">
      <c r="A36" s="5"/>
      <c r="B36" s="360" t="s">
        <v>10</v>
      </c>
      <c r="C36" s="360"/>
      <c r="D36" s="361"/>
      <c r="E36" s="158">
        <f t="shared" si="1"/>
        <v>218947</v>
      </c>
      <c r="F36" s="158">
        <f t="shared" si="1"/>
        <v>217280</v>
      </c>
      <c r="G36" s="158">
        <f t="shared" si="1"/>
        <v>264133</v>
      </c>
      <c r="H36" s="161">
        <f>G36-F36</f>
        <v>46853</v>
      </c>
      <c r="I36" s="159">
        <f>H36/F36*100</f>
        <v>21.563420471281297</v>
      </c>
      <c r="J36" s="160">
        <f t="shared" si="0"/>
        <v>29.728724220382546</v>
      </c>
      <c r="K36" s="160">
        <f t="shared" si="0"/>
        <v>28.32707551105549</v>
      </c>
      <c r="L36" s="160">
        <f t="shared" si="0"/>
        <v>32.54813527784452</v>
      </c>
      <c r="M36" s="160">
        <v>35.8</v>
      </c>
    </row>
    <row r="37" spans="1:13" ht="14.25">
      <c r="A37" s="5"/>
      <c r="B37" s="5"/>
      <c r="C37" s="5"/>
      <c r="D37" s="6"/>
      <c r="E37" s="158"/>
      <c r="F37" s="158"/>
      <c r="G37" s="158"/>
      <c r="H37" s="161"/>
      <c r="I37" s="159"/>
      <c r="J37" s="158"/>
      <c r="K37" s="158"/>
      <c r="L37" s="158"/>
      <c r="M37" s="158"/>
    </row>
    <row r="38" spans="1:13" ht="14.25">
      <c r="A38" s="366" t="s">
        <v>11</v>
      </c>
      <c r="B38" s="366"/>
      <c r="C38" s="366"/>
      <c r="D38" s="367"/>
      <c r="E38" s="158"/>
      <c r="F38" s="158"/>
      <c r="G38" s="158"/>
      <c r="H38" s="161"/>
      <c r="I38" s="162"/>
      <c r="J38" s="158"/>
      <c r="K38" s="158"/>
      <c r="L38" s="158"/>
      <c r="M38" s="158"/>
    </row>
    <row r="39" spans="1:13" ht="14.25" customHeight="1">
      <c r="A39" s="360" t="s">
        <v>6</v>
      </c>
      <c r="B39" s="360"/>
      <c r="C39" s="360"/>
      <c r="D39" s="361"/>
      <c r="E39" s="158">
        <f>SUM(E40,E43)</f>
        <v>344239</v>
      </c>
      <c r="F39" s="158">
        <f>SUM(F40,F43)</f>
        <v>360167</v>
      </c>
      <c r="G39" s="158">
        <f>SUM(G40,G43)</f>
        <v>386170</v>
      </c>
      <c r="H39" s="161">
        <f>G39-F39</f>
        <v>26003</v>
      </c>
      <c r="I39" s="163">
        <f>H39/F39*100</f>
        <v>7.219706413969075</v>
      </c>
      <c r="J39" s="160">
        <f>E39/E$39*100</f>
        <v>100</v>
      </c>
      <c r="K39" s="160">
        <f aca="true" t="shared" si="2" ref="K39:L43">F39/F$39*100</f>
        <v>100</v>
      </c>
      <c r="L39" s="160">
        <f t="shared" si="2"/>
        <v>100</v>
      </c>
      <c r="M39" s="160">
        <v>100</v>
      </c>
    </row>
    <row r="40" spans="1:13" ht="14.25" customHeight="1">
      <c r="A40" s="5"/>
      <c r="B40" s="360" t="s">
        <v>7</v>
      </c>
      <c r="C40" s="360"/>
      <c r="D40" s="361"/>
      <c r="E40" s="158">
        <f>SUM(E41:E42)</f>
        <v>286394</v>
      </c>
      <c r="F40" s="158">
        <f>SUM(F41:F42)</f>
        <v>302782</v>
      </c>
      <c r="G40" s="158">
        <f>SUM(G41:G42)</f>
        <v>317662</v>
      </c>
      <c r="H40" s="161">
        <f>G40-F40</f>
        <v>14880</v>
      </c>
      <c r="I40" s="163">
        <f>H40/F40*100</f>
        <v>4.914426881386609</v>
      </c>
      <c r="J40" s="160">
        <f>E40/E$39*100</f>
        <v>83.1962677093531</v>
      </c>
      <c r="K40" s="160">
        <f t="shared" si="2"/>
        <v>84.06711331132503</v>
      </c>
      <c r="L40" s="160">
        <f t="shared" si="2"/>
        <v>82.25962658932595</v>
      </c>
      <c r="M40" s="160">
        <v>83.4</v>
      </c>
    </row>
    <row r="41" spans="1:13" ht="14.25" customHeight="1">
      <c r="A41" s="5"/>
      <c r="B41" s="5"/>
      <c r="C41" s="360" t="s">
        <v>8</v>
      </c>
      <c r="D41" s="361"/>
      <c r="E41" s="158">
        <v>283990</v>
      </c>
      <c r="F41" s="158">
        <v>299991</v>
      </c>
      <c r="G41" s="158">
        <v>311317</v>
      </c>
      <c r="H41" s="161">
        <f>G41-F41</f>
        <v>11326</v>
      </c>
      <c r="I41" s="163">
        <f>H41/F41*100</f>
        <v>3.7754465967312356</v>
      </c>
      <c r="J41" s="160">
        <f>E41/E$39*100</f>
        <v>82.49791569229518</v>
      </c>
      <c r="K41" s="160">
        <f t="shared" si="2"/>
        <v>83.29219500953724</v>
      </c>
      <c r="L41" s="160">
        <f t="shared" si="2"/>
        <v>80.61656783281974</v>
      </c>
      <c r="M41" s="160">
        <v>81.2</v>
      </c>
    </row>
    <row r="42" spans="1:13" ht="14.25" customHeight="1">
      <c r="A42" s="5"/>
      <c r="B42" s="5"/>
      <c r="C42" s="360" t="s">
        <v>9</v>
      </c>
      <c r="D42" s="361"/>
      <c r="E42" s="158">
        <v>2404</v>
      </c>
      <c r="F42" s="158">
        <v>2791</v>
      </c>
      <c r="G42" s="158">
        <v>6345</v>
      </c>
      <c r="H42" s="161">
        <f>G42-F42</f>
        <v>3554</v>
      </c>
      <c r="I42" s="163">
        <f>H42/F42*100</f>
        <v>127.33787173056253</v>
      </c>
      <c r="J42" s="160">
        <f>E42/E$39*100</f>
        <v>0.6983520170579162</v>
      </c>
      <c r="K42" s="160">
        <f t="shared" si="2"/>
        <v>0.7749183017877818</v>
      </c>
      <c r="L42" s="160">
        <f t="shared" si="2"/>
        <v>1.6430587565062018</v>
      </c>
      <c r="M42" s="160">
        <v>2.2</v>
      </c>
    </row>
    <row r="43" spans="1:13" ht="14.25" customHeight="1">
      <c r="A43" s="5"/>
      <c r="B43" s="360" t="s">
        <v>10</v>
      </c>
      <c r="C43" s="360"/>
      <c r="D43" s="361"/>
      <c r="E43" s="158">
        <v>57845</v>
      </c>
      <c r="F43" s="158">
        <v>57385</v>
      </c>
      <c r="G43" s="158">
        <v>68508</v>
      </c>
      <c r="H43" s="161">
        <f>G43-F43</f>
        <v>11123</v>
      </c>
      <c r="I43" s="163">
        <f>H43/F43*100</f>
        <v>19.383114054195346</v>
      </c>
      <c r="J43" s="160">
        <f>E43/E$39*100</f>
        <v>16.803732290646906</v>
      </c>
      <c r="K43" s="160">
        <f t="shared" si="2"/>
        <v>15.932886688674976</v>
      </c>
      <c r="L43" s="160">
        <f t="shared" si="2"/>
        <v>17.740373410674056</v>
      </c>
      <c r="M43" s="160">
        <v>16.6</v>
      </c>
    </row>
    <row r="44" spans="1:13" ht="14.25">
      <c r="A44" s="5"/>
      <c r="B44" s="5"/>
      <c r="C44" s="5"/>
      <c r="D44" s="6"/>
      <c r="E44" s="158"/>
      <c r="F44" s="158"/>
      <c r="G44" s="158"/>
      <c r="H44" s="161"/>
      <c r="I44" s="163"/>
      <c r="J44" s="160"/>
      <c r="K44" s="160"/>
      <c r="L44" s="160"/>
      <c r="M44" s="160"/>
    </row>
    <row r="45" spans="1:13" ht="14.25">
      <c r="A45" s="366" t="s">
        <v>12</v>
      </c>
      <c r="B45" s="366"/>
      <c r="C45" s="366"/>
      <c r="D45" s="367"/>
      <c r="E45" s="158"/>
      <c r="F45" s="158"/>
      <c r="G45" s="158"/>
      <c r="H45" s="161"/>
      <c r="I45" s="163"/>
      <c r="J45" s="160"/>
      <c r="K45" s="160"/>
      <c r="L45" s="160"/>
      <c r="M45" s="160"/>
    </row>
    <row r="46" spans="1:13" ht="14.25" customHeight="1">
      <c r="A46" s="360" t="s">
        <v>6</v>
      </c>
      <c r="B46" s="360"/>
      <c r="C46" s="360"/>
      <c r="D46" s="361"/>
      <c r="E46" s="158">
        <f>SUM(E47,E50)</f>
        <v>392244</v>
      </c>
      <c r="F46" s="158">
        <f>SUM(F47,F50)</f>
        <v>406873</v>
      </c>
      <c r="G46" s="158">
        <f>SUM(G47,G50)</f>
        <v>425345</v>
      </c>
      <c r="H46" s="161">
        <f>G46-F46</f>
        <v>18472</v>
      </c>
      <c r="I46" s="163">
        <f>H46/F46*100</f>
        <v>4.539991594428729</v>
      </c>
      <c r="J46" s="164">
        <f>E46/E$46*100</f>
        <v>100</v>
      </c>
      <c r="K46" s="164">
        <f aca="true" t="shared" si="3" ref="K46:L50">F46/F$46*100</f>
        <v>100</v>
      </c>
      <c r="L46" s="164">
        <f t="shared" si="3"/>
        <v>100</v>
      </c>
      <c r="M46" s="160">
        <v>100</v>
      </c>
    </row>
    <row r="47" spans="1:13" ht="14.25" customHeight="1">
      <c r="A47" s="5"/>
      <c r="B47" s="360" t="s">
        <v>7</v>
      </c>
      <c r="C47" s="360"/>
      <c r="D47" s="361"/>
      <c r="E47" s="158">
        <f>SUM(E48:E49)</f>
        <v>231142</v>
      </c>
      <c r="F47" s="158">
        <f>SUM(F48:F49)</f>
        <v>246978</v>
      </c>
      <c r="G47" s="158">
        <f>SUM(G48:G49)</f>
        <v>229720</v>
      </c>
      <c r="H47" s="161">
        <f>G47-F47</f>
        <v>-17258</v>
      </c>
      <c r="I47" s="165">
        <f>H47/F47*100</f>
        <v>-6.987666917701171</v>
      </c>
      <c r="J47" s="164">
        <f>E47/E$46*100</f>
        <v>58.928116172586456</v>
      </c>
      <c r="K47" s="164">
        <f t="shared" si="3"/>
        <v>60.701496535774055</v>
      </c>
      <c r="L47" s="164">
        <f t="shared" si="3"/>
        <v>54.00792298016904</v>
      </c>
      <c r="M47" s="160">
        <v>46.1</v>
      </c>
    </row>
    <row r="48" spans="1:13" ht="14.25" customHeight="1">
      <c r="A48" s="5"/>
      <c r="B48" s="5"/>
      <c r="C48" s="360" t="s">
        <v>8</v>
      </c>
      <c r="D48" s="361"/>
      <c r="E48" s="158">
        <v>229893</v>
      </c>
      <c r="F48" s="158">
        <v>245136</v>
      </c>
      <c r="G48" s="158">
        <v>226838</v>
      </c>
      <c r="H48" s="166">
        <f>G48-F48</f>
        <v>-18298</v>
      </c>
      <c r="I48" s="165">
        <f>H48/F48*100</f>
        <v>-7.464427909405391</v>
      </c>
      <c r="J48" s="164">
        <f>E48/E$46*100</f>
        <v>58.60969192645394</v>
      </c>
      <c r="K48" s="164">
        <f t="shared" si="3"/>
        <v>60.248775416407575</v>
      </c>
      <c r="L48" s="164">
        <f t="shared" si="3"/>
        <v>53.33035535859126</v>
      </c>
      <c r="M48" s="160">
        <v>45.3</v>
      </c>
    </row>
    <row r="49" spans="1:13" ht="14.25" customHeight="1">
      <c r="A49" s="5"/>
      <c r="B49" s="5"/>
      <c r="C49" s="360" t="s">
        <v>9</v>
      </c>
      <c r="D49" s="361"/>
      <c r="E49" s="158">
        <v>1249</v>
      </c>
      <c r="F49" s="158">
        <v>1842</v>
      </c>
      <c r="G49" s="158">
        <v>2882</v>
      </c>
      <c r="H49" s="166">
        <f>G49-F49</f>
        <v>1040</v>
      </c>
      <c r="I49" s="165">
        <f>H49/F49*100</f>
        <v>56.46036916395223</v>
      </c>
      <c r="J49" s="164">
        <f>E49/E$46*100</f>
        <v>0.31842424613250936</v>
      </c>
      <c r="K49" s="164">
        <f t="shared" si="3"/>
        <v>0.4527211193664854</v>
      </c>
      <c r="L49" s="164">
        <f t="shared" si="3"/>
        <v>0.6775676215777781</v>
      </c>
      <c r="M49" s="160">
        <v>0.8</v>
      </c>
    </row>
    <row r="50" spans="1:13" ht="14.25" customHeight="1">
      <c r="A50" s="152"/>
      <c r="B50" s="368" t="s">
        <v>10</v>
      </c>
      <c r="C50" s="368"/>
      <c r="D50" s="369"/>
      <c r="E50" s="167">
        <v>161102</v>
      </c>
      <c r="F50" s="167">
        <v>159895</v>
      </c>
      <c r="G50" s="167">
        <v>195625</v>
      </c>
      <c r="H50" s="168">
        <f>G50-F50</f>
        <v>35730</v>
      </c>
      <c r="I50" s="169">
        <f>H50/F50*100</f>
        <v>22.34591450639482</v>
      </c>
      <c r="J50" s="170">
        <f>E50/E$46*100</f>
        <v>41.071883827413544</v>
      </c>
      <c r="K50" s="170">
        <f t="shared" si="3"/>
        <v>39.29850346422594</v>
      </c>
      <c r="L50" s="170">
        <f t="shared" si="3"/>
        <v>45.992077019830965</v>
      </c>
      <c r="M50" s="170">
        <v>53.9</v>
      </c>
    </row>
    <row r="51" spans="1:13" ht="14.25">
      <c r="A51" s="156" t="s">
        <v>254</v>
      </c>
      <c r="B51" s="156"/>
      <c r="C51" s="156"/>
      <c r="D51" s="156"/>
      <c r="E51" s="156"/>
      <c r="F51" s="156"/>
      <c r="G51" s="156"/>
      <c r="H51" s="156"/>
      <c r="I51" s="156"/>
      <c r="J51" s="156"/>
      <c r="K51" s="156"/>
      <c r="L51" s="156"/>
      <c r="M51" s="156"/>
    </row>
    <row r="52" spans="1:13" ht="14.25">
      <c r="A52" s="156"/>
      <c r="B52" s="156"/>
      <c r="C52" s="156"/>
      <c r="D52" s="156"/>
      <c r="E52" s="156"/>
      <c r="F52" s="156"/>
      <c r="G52" s="156"/>
      <c r="H52" s="156"/>
      <c r="I52" s="156"/>
      <c r="J52" s="156"/>
      <c r="K52" s="156"/>
      <c r="L52" s="156"/>
      <c r="M52" s="156"/>
    </row>
    <row r="53" spans="1:13" ht="14.25">
      <c r="A53" s="156"/>
      <c r="B53" s="156"/>
      <c r="C53" s="156"/>
      <c r="D53" s="156"/>
      <c r="E53" s="156"/>
      <c r="F53" s="156"/>
      <c r="G53" s="156"/>
      <c r="H53" s="156"/>
      <c r="I53" s="156"/>
      <c r="J53" s="156"/>
      <c r="K53" s="156"/>
      <c r="L53" s="156"/>
      <c r="M53" s="156"/>
    </row>
    <row r="54" spans="1:13" ht="14.25">
      <c r="A54" s="156"/>
      <c r="B54" s="156"/>
      <c r="C54" s="156"/>
      <c r="D54" s="156"/>
      <c r="E54" s="156"/>
      <c r="F54" s="156"/>
      <c r="G54" s="156"/>
      <c r="H54" s="156"/>
      <c r="I54" s="156"/>
      <c r="J54" s="156"/>
      <c r="K54" s="156"/>
      <c r="L54" s="156"/>
      <c r="M54" s="156"/>
    </row>
    <row r="55" spans="1:13" ht="14.25">
      <c r="A55" s="156"/>
      <c r="B55" s="156"/>
      <c r="C55" s="156"/>
      <c r="D55" s="156"/>
      <c r="E55" s="156"/>
      <c r="F55" s="156"/>
      <c r="G55" s="156"/>
      <c r="H55" s="156"/>
      <c r="I55" s="156"/>
      <c r="J55" s="156"/>
      <c r="K55" s="156"/>
      <c r="L55" s="156"/>
      <c r="M55" s="156"/>
    </row>
    <row r="56" spans="1:13" ht="14.25">
      <c r="A56" s="156"/>
      <c r="B56" s="156"/>
      <c r="C56" s="156"/>
      <c r="D56" s="156"/>
      <c r="E56" s="156"/>
      <c r="F56" s="156"/>
      <c r="G56" s="156"/>
      <c r="H56" s="156"/>
      <c r="I56" s="156"/>
      <c r="J56" s="156"/>
      <c r="K56" s="156"/>
      <c r="L56" s="156"/>
      <c r="M56" s="156"/>
    </row>
    <row r="57" spans="1:13" ht="14.25">
      <c r="A57" s="156"/>
      <c r="B57" s="156"/>
      <c r="C57" s="156"/>
      <c r="D57" s="156"/>
      <c r="E57" s="156"/>
      <c r="F57" s="156"/>
      <c r="G57" s="156"/>
      <c r="H57" s="156"/>
      <c r="I57" s="156"/>
      <c r="J57" s="156"/>
      <c r="K57" s="156"/>
      <c r="L57" s="156"/>
      <c r="M57" s="156"/>
    </row>
    <row r="58" spans="1:13" ht="14.25">
      <c r="A58" s="156"/>
      <c r="B58" s="156"/>
      <c r="C58" s="156"/>
      <c r="D58" s="156"/>
      <c r="E58" s="156"/>
      <c r="F58" s="156"/>
      <c r="G58" s="156"/>
      <c r="H58" s="156"/>
      <c r="I58" s="156"/>
      <c r="J58" s="156"/>
      <c r="K58" s="156"/>
      <c r="L58" s="156"/>
      <c r="M58" s="156"/>
    </row>
    <row r="59" spans="1:13" ht="14.25">
      <c r="A59" s="156"/>
      <c r="B59" s="156"/>
      <c r="C59" s="156"/>
      <c r="D59" s="156"/>
      <c r="E59" s="156"/>
      <c r="F59" s="156"/>
      <c r="G59" s="156"/>
      <c r="H59" s="156"/>
      <c r="I59" s="156"/>
      <c r="J59" s="156"/>
      <c r="K59" s="156"/>
      <c r="L59" s="156"/>
      <c r="M59" s="156"/>
    </row>
    <row r="60" spans="1:13" ht="14.25">
      <c r="A60" s="156"/>
      <c r="B60" s="156"/>
      <c r="C60" s="156"/>
      <c r="D60" s="156"/>
      <c r="E60" s="156"/>
      <c r="F60" s="156"/>
      <c r="G60" s="156"/>
      <c r="H60" s="156"/>
      <c r="I60" s="156"/>
      <c r="J60" s="156"/>
      <c r="K60" s="156"/>
      <c r="L60" s="156"/>
      <c r="M60" s="156"/>
    </row>
    <row r="61" spans="1:13" ht="14.25">
      <c r="A61" s="156"/>
      <c r="B61" s="156"/>
      <c r="C61" s="156"/>
      <c r="D61" s="156"/>
      <c r="E61" s="156"/>
      <c r="F61" s="156"/>
      <c r="G61" s="156"/>
      <c r="H61" s="156"/>
      <c r="I61" s="156"/>
      <c r="J61" s="156"/>
      <c r="K61" s="156"/>
      <c r="L61" s="156"/>
      <c r="M61" s="156"/>
    </row>
    <row r="62" spans="1:13" ht="14.25">
      <c r="A62" s="156"/>
      <c r="B62" s="156"/>
      <c r="C62" s="156"/>
      <c r="D62" s="156"/>
      <c r="E62" s="156"/>
      <c r="F62" s="156"/>
      <c r="G62" s="156"/>
      <c r="H62" s="156"/>
      <c r="I62" s="156"/>
      <c r="J62" s="156"/>
      <c r="K62" s="156"/>
      <c r="L62" s="156"/>
      <c r="M62" s="156"/>
    </row>
    <row r="63" spans="1:13" ht="14.25">
      <c r="A63" s="156"/>
      <c r="B63" s="156"/>
      <c r="C63" s="156"/>
      <c r="D63" s="156"/>
      <c r="E63" s="156"/>
      <c r="F63" s="156"/>
      <c r="G63" s="156"/>
      <c r="H63" s="156"/>
      <c r="I63" s="156"/>
      <c r="J63" s="156"/>
      <c r="K63" s="156"/>
      <c r="L63" s="156"/>
      <c r="M63" s="156"/>
    </row>
    <row r="64" spans="1:13" ht="14.25">
      <c r="A64" s="156"/>
      <c r="B64" s="156"/>
      <c r="C64" s="156"/>
      <c r="D64" s="156"/>
      <c r="E64" s="156"/>
      <c r="F64" s="156"/>
      <c r="G64" s="156"/>
      <c r="H64" s="156"/>
      <c r="I64" s="156"/>
      <c r="J64" s="156"/>
      <c r="K64" s="156"/>
      <c r="L64" s="156"/>
      <c r="M64" s="156"/>
    </row>
    <row r="65" spans="1:13" ht="14.25">
      <c r="A65" s="156"/>
      <c r="B65" s="156"/>
      <c r="C65" s="156"/>
      <c r="D65" s="156"/>
      <c r="E65" s="156"/>
      <c r="F65" s="156"/>
      <c r="G65" s="156"/>
      <c r="H65" s="156"/>
      <c r="I65" s="156"/>
      <c r="J65" s="156"/>
      <c r="K65" s="156"/>
      <c r="L65" s="156"/>
      <c r="M65" s="156"/>
    </row>
    <row r="66" spans="1:13" ht="14.25">
      <c r="A66" s="156"/>
      <c r="B66" s="156"/>
      <c r="C66" s="156"/>
      <c r="D66" s="156"/>
      <c r="E66" s="156"/>
      <c r="F66" s="156"/>
      <c r="G66" s="156"/>
      <c r="H66" s="156"/>
      <c r="I66" s="156"/>
      <c r="J66" s="156"/>
      <c r="K66" s="156"/>
      <c r="L66" s="156"/>
      <c r="M66" s="156"/>
    </row>
    <row r="67" spans="1:13" ht="14.25">
      <c r="A67" s="156"/>
      <c r="B67" s="156"/>
      <c r="C67" s="156"/>
      <c r="D67" s="156"/>
      <c r="E67" s="156"/>
      <c r="F67" s="156"/>
      <c r="G67" s="156"/>
      <c r="H67" s="156"/>
      <c r="I67" s="156"/>
      <c r="J67" s="156"/>
      <c r="K67" s="156"/>
      <c r="L67" s="156"/>
      <c r="M67" s="156"/>
    </row>
    <row r="68" spans="1:13" ht="14.25">
      <c r="A68" s="156"/>
      <c r="B68" s="156"/>
      <c r="C68" s="156"/>
      <c r="D68" s="156"/>
      <c r="E68" s="156"/>
      <c r="F68" s="156"/>
      <c r="G68" s="156"/>
      <c r="H68" s="156"/>
      <c r="I68" s="156"/>
      <c r="J68" s="156"/>
      <c r="K68" s="156"/>
      <c r="L68" s="156"/>
      <c r="M68" s="156"/>
    </row>
    <row r="69" spans="1:13" ht="14.25">
      <c r="A69" s="156"/>
      <c r="B69" s="156"/>
      <c r="C69" s="156"/>
      <c r="D69" s="156"/>
      <c r="E69" s="156"/>
      <c r="F69" s="156"/>
      <c r="G69" s="156"/>
      <c r="H69" s="156"/>
      <c r="I69" s="156"/>
      <c r="J69" s="156"/>
      <c r="K69" s="156"/>
      <c r="L69" s="156"/>
      <c r="M69" s="156"/>
    </row>
    <row r="70" spans="1:13" ht="14.25">
      <c r="A70" s="156"/>
      <c r="B70" s="156"/>
      <c r="C70" s="156"/>
      <c r="D70" s="156"/>
      <c r="E70" s="156"/>
      <c r="F70" s="156"/>
      <c r="G70" s="156"/>
      <c r="H70" s="156"/>
      <c r="I70" s="156"/>
      <c r="J70" s="156"/>
      <c r="K70" s="156"/>
      <c r="L70" s="156"/>
      <c r="M70" s="156"/>
    </row>
    <row r="71" spans="1:13" ht="14.25">
      <c r="A71" s="156"/>
      <c r="B71" s="156"/>
      <c r="C71" s="156"/>
      <c r="D71" s="156"/>
      <c r="E71" s="156"/>
      <c r="F71" s="156"/>
      <c r="G71" s="156"/>
      <c r="H71" s="156"/>
      <c r="I71" s="156"/>
      <c r="J71" s="156"/>
      <c r="K71" s="156"/>
      <c r="L71" s="156"/>
      <c r="M71" s="156"/>
    </row>
    <row r="72" spans="1:13" ht="14.25">
      <c r="A72" s="156"/>
      <c r="B72" s="156"/>
      <c r="C72" s="156"/>
      <c r="D72" s="156"/>
      <c r="E72" s="156"/>
      <c r="F72" s="156"/>
      <c r="G72" s="156"/>
      <c r="H72" s="156"/>
      <c r="I72" s="156"/>
      <c r="J72" s="156"/>
      <c r="K72" s="156"/>
      <c r="L72" s="156"/>
      <c r="M72" s="156"/>
    </row>
    <row r="73" spans="1:13" ht="14.25">
      <c r="A73" s="156"/>
      <c r="B73" s="156"/>
      <c r="C73" s="156"/>
      <c r="D73" s="156"/>
      <c r="E73" s="156"/>
      <c r="F73" s="156"/>
      <c r="G73" s="156"/>
      <c r="H73" s="156"/>
      <c r="I73" s="156"/>
      <c r="J73" s="156"/>
      <c r="K73" s="156"/>
      <c r="L73" s="156"/>
      <c r="M73" s="156"/>
    </row>
    <row r="74" spans="1:13" ht="14.25">
      <c r="A74" s="156"/>
      <c r="B74" s="156"/>
      <c r="C74" s="156"/>
      <c r="D74" s="156"/>
      <c r="E74" s="156"/>
      <c r="F74" s="156"/>
      <c r="G74" s="156"/>
      <c r="H74" s="156"/>
      <c r="I74" s="156"/>
      <c r="J74" s="156"/>
      <c r="K74" s="156"/>
      <c r="L74" s="156"/>
      <c r="M74" s="156"/>
    </row>
    <row r="75" spans="1:13" ht="14.25">
      <c r="A75" s="156"/>
      <c r="B75" s="156"/>
      <c r="C75" s="156"/>
      <c r="D75" s="156"/>
      <c r="E75" s="156"/>
      <c r="F75" s="156"/>
      <c r="G75" s="156"/>
      <c r="H75" s="156"/>
      <c r="I75" s="156"/>
      <c r="J75" s="156"/>
      <c r="K75" s="156"/>
      <c r="L75" s="156"/>
      <c r="M75" s="156"/>
    </row>
    <row r="76" spans="1:13" ht="14.25">
      <c r="A76" s="156"/>
      <c r="B76" s="156"/>
      <c r="C76" s="156"/>
      <c r="D76" s="156"/>
      <c r="E76" s="156"/>
      <c r="F76" s="156"/>
      <c r="G76" s="156"/>
      <c r="H76" s="156"/>
      <c r="I76" s="156"/>
      <c r="J76" s="156"/>
      <c r="K76" s="156"/>
      <c r="L76" s="156"/>
      <c r="M76" s="156"/>
    </row>
    <row r="77" spans="1:13" ht="14.25">
      <c r="A77" s="156"/>
      <c r="B77" s="156"/>
      <c r="C77" s="156"/>
      <c r="D77" s="156"/>
      <c r="E77" s="156"/>
      <c r="F77" s="156"/>
      <c r="G77" s="156"/>
      <c r="H77" s="156"/>
      <c r="I77" s="156"/>
      <c r="J77" s="156"/>
      <c r="K77" s="156"/>
      <c r="L77" s="156"/>
      <c r="M77" s="156"/>
    </row>
    <row r="78" spans="1:13" ht="14.25">
      <c r="A78" s="156"/>
      <c r="B78" s="156"/>
      <c r="C78" s="156"/>
      <c r="D78" s="156"/>
      <c r="E78" s="156"/>
      <c r="F78" s="156"/>
      <c r="G78" s="156"/>
      <c r="H78" s="156"/>
      <c r="I78" s="156"/>
      <c r="J78" s="156"/>
      <c r="K78" s="156"/>
      <c r="L78" s="156"/>
      <c r="M78" s="156"/>
    </row>
    <row r="79" spans="1:13" ht="14.25">
      <c r="A79" s="156"/>
      <c r="B79" s="156"/>
      <c r="C79" s="156"/>
      <c r="D79" s="156"/>
      <c r="E79" s="156"/>
      <c r="F79" s="156"/>
      <c r="G79" s="156"/>
      <c r="H79" s="156"/>
      <c r="I79" s="156"/>
      <c r="J79" s="156"/>
      <c r="K79" s="156"/>
      <c r="L79" s="156"/>
      <c r="M79" s="156"/>
    </row>
    <row r="80" spans="1:13" ht="14.25">
      <c r="A80" s="156"/>
      <c r="B80" s="156"/>
      <c r="C80" s="156"/>
      <c r="D80" s="156"/>
      <c r="E80" s="156"/>
      <c r="F80" s="156"/>
      <c r="G80" s="156"/>
      <c r="H80" s="156"/>
      <c r="I80" s="156"/>
      <c r="J80" s="156"/>
      <c r="K80" s="156"/>
      <c r="L80" s="156"/>
      <c r="M80" s="156"/>
    </row>
    <row r="81" spans="1:13" ht="14.25">
      <c r="A81" s="156"/>
      <c r="B81" s="156"/>
      <c r="C81" s="156"/>
      <c r="D81" s="156"/>
      <c r="E81" s="156"/>
      <c r="F81" s="156"/>
      <c r="G81" s="156"/>
      <c r="H81" s="156"/>
      <c r="I81" s="156"/>
      <c r="J81" s="156"/>
      <c r="K81" s="156"/>
      <c r="L81" s="156"/>
      <c r="M81" s="156"/>
    </row>
    <row r="82" spans="1:13" ht="14.25">
      <c r="A82" s="156"/>
      <c r="B82" s="156"/>
      <c r="C82" s="156"/>
      <c r="D82" s="156"/>
      <c r="E82" s="156"/>
      <c r="F82" s="156"/>
      <c r="G82" s="156"/>
      <c r="H82" s="156"/>
      <c r="I82" s="156"/>
      <c r="J82" s="156"/>
      <c r="K82" s="156"/>
      <c r="L82" s="156"/>
      <c r="M82" s="156"/>
    </row>
    <row r="83" spans="1:13" ht="14.25">
      <c r="A83" s="156"/>
      <c r="B83" s="156"/>
      <c r="C83" s="156"/>
      <c r="D83" s="156"/>
      <c r="E83" s="156"/>
      <c r="F83" s="156"/>
      <c r="G83" s="156"/>
      <c r="H83" s="156"/>
      <c r="I83" s="156"/>
      <c r="J83" s="156"/>
      <c r="K83" s="156"/>
      <c r="L83" s="156"/>
      <c r="M83" s="156"/>
    </row>
    <row r="84" spans="1:13" ht="14.25">
      <c r="A84" s="156"/>
      <c r="B84" s="156"/>
      <c r="C84" s="156"/>
      <c r="D84" s="156"/>
      <c r="E84" s="156"/>
      <c r="F84" s="156"/>
      <c r="G84" s="156"/>
      <c r="H84" s="156"/>
      <c r="I84" s="156"/>
      <c r="J84" s="156"/>
      <c r="K84" s="156"/>
      <c r="L84" s="156"/>
      <c r="M84" s="156"/>
    </row>
    <row r="85" spans="1:13" ht="14.25">
      <c r="A85" s="156"/>
      <c r="B85" s="156"/>
      <c r="C85" s="156"/>
      <c r="D85" s="156"/>
      <c r="E85" s="156"/>
      <c r="F85" s="156"/>
      <c r="G85" s="156"/>
      <c r="H85" s="156"/>
      <c r="I85" s="156"/>
      <c r="J85" s="156"/>
      <c r="K85" s="156"/>
      <c r="L85" s="156"/>
      <c r="M85" s="156"/>
    </row>
    <row r="86" spans="1:13" ht="14.25">
      <c r="A86" s="156"/>
      <c r="B86" s="156"/>
      <c r="C86" s="156"/>
      <c r="D86" s="156"/>
      <c r="E86" s="156"/>
      <c r="F86" s="156"/>
      <c r="G86" s="156"/>
      <c r="H86" s="156"/>
      <c r="I86" s="156"/>
      <c r="J86" s="156"/>
      <c r="K86" s="156"/>
      <c r="L86" s="156"/>
      <c r="M86" s="156"/>
    </row>
    <row r="87" spans="1:13" ht="14.25">
      <c r="A87" s="156"/>
      <c r="B87" s="156"/>
      <c r="C87" s="156"/>
      <c r="D87" s="156"/>
      <c r="E87" s="156"/>
      <c r="F87" s="156"/>
      <c r="G87" s="156"/>
      <c r="H87" s="156"/>
      <c r="I87" s="156"/>
      <c r="J87" s="156"/>
      <c r="K87" s="156"/>
      <c r="L87" s="156"/>
      <c r="M87" s="156"/>
    </row>
    <row r="88" spans="1:13" ht="14.25">
      <c r="A88" s="156"/>
      <c r="B88" s="156"/>
      <c r="C88" s="156"/>
      <c r="D88" s="156"/>
      <c r="E88" s="156"/>
      <c r="F88" s="156"/>
      <c r="G88" s="156"/>
      <c r="H88" s="156"/>
      <c r="I88" s="156"/>
      <c r="J88" s="156"/>
      <c r="K88" s="156"/>
      <c r="L88" s="156"/>
      <c r="M88" s="156"/>
    </row>
    <row r="89" spans="1:13" ht="14.25">
      <c r="A89" s="156"/>
      <c r="B89" s="156"/>
      <c r="C89" s="156"/>
      <c r="D89" s="156"/>
      <c r="E89" s="156"/>
      <c r="F89" s="156"/>
      <c r="G89" s="156"/>
      <c r="H89" s="156"/>
      <c r="I89" s="156"/>
      <c r="J89" s="156"/>
      <c r="K89" s="156"/>
      <c r="L89" s="156"/>
      <c r="M89" s="156"/>
    </row>
    <row r="90" spans="1:13" ht="14.25">
      <c r="A90" s="156"/>
      <c r="B90" s="156"/>
      <c r="C90" s="156"/>
      <c r="D90" s="156"/>
      <c r="E90" s="156"/>
      <c r="F90" s="156"/>
      <c r="G90" s="156"/>
      <c r="H90" s="156"/>
      <c r="I90" s="156"/>
      <c r="J90" s="156"/>
      <c r="K90" s="156"/>
      <c r="L90" s="156"/>
      <c r="M90" s="156"/>
    </row>
    <row r="91" spans="1:13" ht="14.25">
      <c r="A91" s="156"/>
      <c r="B91" s="156"/>
      <c r="C91" s="156"/>
      <c r="D91" s="156"/>
      <c r="E91" s="156"/>
      <c r="F91" s="156"/>
      <c r="G91" s="156"/>
      <c r="H91" s="156"/>
      <c r="I91" s="156"/>
      <c r="J91" s="156"/>
      <c r="K91" s="156"/>
      <c r="L91" s="156"/>
      <c r="M91" s="156"/>
    </row>
    <row r="92" spans="1:13" ht="14.25">
      <c r="A92" s="156"/>
      <c r="B92" s="156"/>
      <c r="C92" s="156"/>
      <c r="D92" s="156"/>
      <c r="E92" s="156"/>
      <c r="F92" s="156"/>
      <c r="G92" s="156"/>
      <c r="H92" s="156"/>
      <c r="I92" s="156"/>
      <c r="J92" s="156"/>
      <c r="K92" s="156"/>
      <c r="L92" s="156"/>
      <c r="M92" s="156"/>
    </row>
    <row r="93" spans="1:13" ht="14.25">
      <c r="A93" s="156"/>
      <c r="B93" s="156"/>
      <c r="C93" s="156"/>
      <c r="D93" s="156"/>
      <c r="E93" s="156"/>
      <c r="F93" s="156"/>
      <c r="G93" s="156"/>
      <c r="H93" s="156"/>
      <c r="I93" s="156"/>
      <c r="J93" s="156"/>
      <c r="K93" s="156"/>
      <c r="L93" s="156"/>
      <c r="M93" s="156"/>
    </row>
    <row r="94" spans="1:13" ht="14.25">
      <c r="A94" s="156"/>
      <c r="B94" s="156"/>
      <c r="C94" s="156"/>
      <c r="D94" s="156"/>
      <c r="E94" s="156"/>
      <c r="F94" s="156"/>
      <c r="G94" s="156"/>
      <c r="H94" s="156"/>
      <c r="I94" s="156"/>
      <c r="J94" s="156"/>
      <c r="K94" s="156"/>
      <c r="L94" s="156"/>
      <c r="M94" s="156"/>
    </row>
    <row r="95" spans="1:13" ht="14.25">
      <c r="A95" s="156"/>
      <c r="B95" s="156"/>
      <c r="C95" s="156"/>
      <c r="D95" s="156"/>
      <c r="E95" s="156"/>
      <c r="F95" s="156"/>
      <c r="G95" s="156"/>
      <c r="H95" s="156"/>
      <c r="I95" s="156"/>
      <c r="J95" s="156"/>
      <c r="K95" s="156"/>
      <c r="L95" s="156"/>
      <c r="M95" s="156"/>
    </row>
    <row r="96" spans="1:13" ht="14.25">
      <c r="A96" s="156"/>
      <c r="B96" s="156"/>
      <c r="C96" s="156"/>
      <c r="D96" s="156"/>
      <c r="E96" s="156"/>
      <c r="F96" s="156"/>
      <c r="G96" s="156"/>
      <c r="H96" s="156"/>
      <c r="I96" s="156"/>
      <c r="J96" s="156"/>
      <c r="K96" s="156"/>
      <c r="L96" s="156"/>
      <c r="M96" s="156"/>
    </row>
    <row r="97" spans="1:13" ht="14.25">
      <c r="A97" s="156"/>
      <c r="B97" s="156"/>
      <c r="C97" s="156"/>
      <c r="D97" s="156"/>
      <c r="E97" s="156"/>
      <c r="F97" s="156"/>
      <c r="G97" s="156"/>
      <c r="H97" s="156"/>
      <c r="I97" s="156"/>
      <c r="J97" s="156"/>
      <c r="K97" s="156"/>
      <c r="L97" s="156"/>
      <c r="M97" s="156"/>
    </row>
    <row r="98" spans="1:13" ht="14.25">
      <c r="A98" s="156"/>
      <c r="B98" s="156"/>
      <c r="C98" s="156"/>
      <c r="D98" s="156"/>
      <c r="E98" s="156"/>
      <c r="F98" s="156"/>
      <c r="G98" s="156"/>
      <c r="H98" s="156"/>
      <c r="I98" s="156"/>
      <c r="J98" s="156"/>
      <c r="K98" s="156"/>
      <c r="L98" s="156"/>
      <c r="M98" s="156"/>
    </row>
    <row r="99" spans="1:13" ht="14.25">
      <c r="A99" s="156"/>
      <c r="B99" s="156"/>
      <c r="C99" s="156"/>
      <c r="D99" s="156"/>
      <c r="E99" s="156"/>
      <c r="F99" s="156"/>
      <c r="G99" s="156"/>
      <c r="H99" s="156"/>
      <c r="I99" s="156"/>
      <c r="J99" s="156"/>
      <c r="K99" s="156"/>
      <c r="L99" s="156"/>
      <c r="M99" s="156"/>
    </row>
    <row r="100" spans="1:13" ht="14.25">
      <c r="A100" s="156"/>
      <c r="B100" s="156"/>
      <c r="C100" s="156"/>
      <c r="D100" s="156"/>
      <c r="E100" s="156"/>
      <c r="F100" s="156"/>
      <c r="G100" s="156"/>
      <c r="H100" s="156"/>
      <c r="I100" s="156"/>
      <c r="J100" s="156"/>
      <c r="K100" s="156"/>
      <c r="L100" s="156"/>
      <c r="M100" s="156"/>
    </row>
    <row r="101" spans="1:13" ht="14.25">
      <c r="A101" s="156"/>
      <c r="B101" s="156"/>
      <c r="C101" s="156"/>
      <c r="D101" s="156"/>
      <c r="E101" s="156"/>
      <c r="F101" s="156"/>
      <c r="G101" s="156"/>
      <c r="H101" s="156"/>
      <c r="I101" s="156"/>
      <c r="J101" s="156"/>
      <c r="K101" s="156"/>
      <c r="L101" s="156"/>
      <c r="M101" s="156"/>
    </row>
    <row r="102" spans="1:13" ht="14.25">
      <c r="A102" s="156"/>
      <c r="B102" s="156"/>
      <c r="C102" s="156"/>
      <c r="D102" s="156"/>
      <c r="E102" s="156"/>
      <c r="F102" s="156"/>
      <c r="G102" s="156"/>
      <c r="H102" s="156"/>
      <c r="I102" s="156"/>
      <c r="J102" s="156"/>
      <c r="K102" s="156"/>
      <c r="L102" s="156"/>
      <c r="M102" s="156"/>
    </row>
    <row r="103" spans="1:13" ht="14.25">
      <c r="A103" s="156"/>
      <c r="B103" s="156"/>
      <c r="C103" s="156"/>
      <c r="D103" s="156"/>
      <c r="E103" s="156"/>
      <c r="F103" s="156"/>
      <c r="G103" s="156"/>
      <c r="H103" s="156"/>
      <c r="I103" s="156"/>
      <c r="J103" s="156"/>
      <c r="K103" s="156"/>
      <c r="L103" s="156"/>
      <c r="M103" s="156"/>
    </row>
    <row r="104" spans="1:13" ht="14.25">
      <c r="A104" s="156"/>
      <c r="B104" s="156"/>
      <c r="C104" s="156"/>
      <c r="D104" s="156"/>
      <c r="E104" s="156"/>
      <c r="F104" s="156"/>
      <c r="G104" s="156"/>
      <c r="H104" s="156"/>
      <c r="I104" s="156"/>
      <c r="J104" s="156"/>
      <c r="K104" s="156"/>
      <c r="L104" s="156"/>
      <c r="M104" s="156"/>
    </row>
    <row r="105" spans="1:13" ht="14.25">
      <c r="A105" s="156"/>
      <c r="B105" s="156"/>
      <c r="C105" s="156"/>
      <c r="D105" s="156"/>
      <c r="E105" s="156"/>
      <c r="F105" s="156"/>
      <c r="G105" s="156"/>
      <c r="H105" s="156"/>
      <c r="I105" s="156"/>
      <c r="J105" s="156"/>
      <c r="K105" s="156"/>
      <c r="L105" s="156"/>
      <c r="M105" s="156"/>
    </row>
    <row r="106" spans="1:13" ht="14.25">
      <c r="A106" s="156"/>
      <c r="B106" s="156"/>
      <c r="C106" s="156"/>
      <c r="D106" s="156"/>
      <c r="E106" s="156"/>
      <c r="F106" s="156"/>
      <c r="G106" s="156"/>
      <c r="H106" s="156"/>
      <c r="I106" s="156"/>
      <c r="J106" s="156"/>
      <c r="K106" s="156"/>
      <c r="L106" s="156"/>
      <c r="M106" s="156"/>
    </row>
  </sheetData>
  <sheetProtection/>
  <mergeCells count="74">
    <mergeCell ref="A11:C11"/>
    <mergeCell ref="A12:C12"/>
    <mergeCell ref="A5:M5"/>
    <mergeCell ref="A3:M3"/>
    <mergeCell ref="H10:I10"/>
    <mergeCell ref="L9:M10"/>
    <mergeCell ref="D9:E10"/>
    <mergeCell ref="F9:K9"/>
    <mergeCell ref="J10:K10"/>
    <mergeCell ref="F10:G10"/>
    <mergeCell ref="A7:M7"/>
    <mergeCell ref="A13:C13"/>
    <mergeCell ref="D11:E11"/>
    <mergeCell ref="A9:C10"/>
    <mergeCell ref="F11:G11"/>
    <mergeCell ref="L12:M12"/>
    <mergeCell ref="L11:M11"/>
    <mergeCell ref="L13:M13"/>
    <mergeCell ref="J12:K12"/>
    <mergeCell ref="J11:K11"/>
    <mergeCell ref="J13:K13"/>
    <mergeCell ref="B20:M20"/>
    <mergeCell ref="C34:D34"/>
    <mergeCell ref="A18:C18"/>
    <mergeCell ref="A19:C19"/>
    <mergeCell ref="D17:E17"/>
    <mergeCell ref="D19:E19"/>
    <mergeCell ref="A32:D32"/>
    <mergeCell ref="B21:M21"/>
    <mergeCell ref="B22:M22"/>
    <mergeCell ref="H11:I11"/>
    <mergeCell ref="D13:E13"/>
    <mergeCell ref="F13:G13"/>
    <mergeCell ref="H13:I13"/>
    <mergeCell ref="D18:E18"/>
    <mergeCell ref="F18:G18"/>
    <mergeCell ref="H12:I12"/>
    <mergeCell ref="D12:E12"/>
    <mergeCell ref="F12:G12"/>
    <mergeCell ref="H29:I29"/>
    <mergeCell ref="C35:D35"/>
    <mergeCell ref="B33:D33"/>
    <mergeCell ref="A45:D45"/>
    <mergeCell ref="C41:D41"/>
    <mergeCell ref="B50:D50"/>
    <mergeCell ref="B43:D43"/>
    <mergeCell ref="A39:D39"/>
    <mergeCell ref="B40:D40"/>
    <mergeCell ref="A38:D38"/>
    <mergeCell ref="C49:D49"/>
    <mergeCell ref="C48:D48"/>
    <mergeCell ref="A46:D46"/>
    <mergeCell ref="B47:D47"/>
    <mergeCell ref="C42:D42"/>
    <mergeCell ref="A28:D30"/>
    <mergeCell ref="B36:D36"/>
    <mergeCell ref="A31:D31"/>
    <mergeCell ref="E28:G29"/>
    <mergeCell ref="H19:I19"/>
    <mergeCell ref="F17:G17"/>
    <mergeCell ref="F19:G19"/>
    <mergeCell ref="H28:I28"/>
    <mergeCell ref="A26:M26"/>
    <mergeCell ref="L17:M17"/>
    <mergeCell ref="J19:K19"/>
    <mergeCell ref="L18:M18"/>
    <mergeCell ref="J28:M29"/>
    <mergeCell ref="L19:M19"/>
    <mergeCell ref="J18:K18"/>
    <mergeCell ref="J17:K17"/>
    <mergeCell ref="A16:M16"/>
    <mergeCell ref="A17:C17"/>
    <mergeCell ref="H18:I18"/>
    <mergeCell ref="H17:I17"/>
  </mergeCells>
  <printOptions horizontalCentered="1"/>
  <pageMargins left="0.3937007874015748" right="0.3937007874015748" top="0.5905511811023623" bottom="0.3937007874015748" header="0" footer="0"/>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AG69"/>
  <sheetViews>
    <sheetView zoomScaleSheetLayoutView="75" zoomScalePageLayoutView="0" workbookViewId="0" topLeftCell="A1">
      <selection activeCell="J31" sqref="J31"/>
    </sheetView>
  </sheetViews>
  <sheetFormatPr defaultColWidth="9.00390625" defaultRowHeight="17.25" customHeight="1"/>
  <cols>
    <col min="1" max="1" width="15.125" style="0" customWidth="1"/>
    <col min="2" max="2" width="7.625" style="0" customWidth="1"/>
    <col min="3" max="3" width="8.75390625" style="0" customWidth="1"/>
    <col min="4" max="4" width="9.25390625" style="0" customWidth="1"/>
    <col min="5" max="6" width="7.625" style="0" customWidth="1"/>
    <col min="7" max="7" width="9.125" style="0" customWidth="1"/>
    <col min="8" max="8" width="9.75390625" style="0" customWidth="1"/>
    <col min="9" max="10" width="7.625" style="0" customWidth="1"/>
    <col min="11" max="11" width="9.25390625" style="0" customWidth="1"/>
    <col min="12" max="12" width="9.625" style="0" customWidth="1"/>
    <col min="13" max="14" width="7.625" style="0" customWidth="1"/>
    <col min="15" max="16" width="8.625" style="0" customWidth="1"/>
    <col min="17" max="18" width="7.625" style="0" customWidth="1"/>
    <col min="19" max="19" width="8.25390625" style="0" customWidth="1"/>
    <col min="20" max="20" width="8.125" style="0" customWidth="1"/>
    <col min="21" max="22" width="7.625" style="0" customWidth="1"/>
    <col min="23" max="23" width="8.00390625" style="0" customWidth="1"/>
    <col min="24" max="24" width="8.50390625" style="0" customWidth="1"/>
    <col min="25" max="26" width="7.625" style="0" customWidth="1"/>
    <col min="27" max="28" width="8.50390625" style="0" customWidth="1"/>
    <col min="29" max="30" width="7.625" style="0" customWidth="1"/>
    <col min="31" max="31" width="8.00390625" style="0" customWidth="1"/>
    <col min="32" max="32" width="8.125" style="0" customWidth="1"/>
    <col min="33" max="33" width="7.625" style="0" customWidth="1"/>
  </cols>
  <sheetData>
    <row r="1" spans="1:33" ht="17.25" customHeight="1">
      <c r="A1" s="8" t="s">
        <v>488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10" t="s">
        <v>489</v>
      </c>
    </row>
    <row r="2" spans="1:33" ht="17.25" customHeigh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0"/>
    </row>
    <row r="3" spans="1:33" ht="17.25" customHeight="1">
      <c r="A3" s="385" t="s">
        <v>527</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ht="17.25" customHeight="1" thickBot="1">
      <c r="A4" s="13"/>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3"/>
      <c r="AD4" s="13"/>
      <c r="AE4" s="13"/>
      <c r="AF4" s="13"/>
      <c r="AG4" s="17" t="s">
        <v>490</v>
      </c>
    </row>
    <row r="5" spans="1:33" ht="17.25" customHeight="1">
      <c r="A5" s="88" t="s">
        <v>127</v>
      </c>
      <c r="B5" s="387" t="s">
        <v>227</v>
      </c>
      <c r="C5" s="388"/>
      <c r="D5" s="388"/>
      <c r="E5" s="410"/>
      <c r="F5" s="387" t="s">
        <v>494</v>
      </c>
      <c r="G5" s="388"/>
      <c r="H5" s="388"/>
      <c r="I5" s="410"/>
      <c r="J5" s="387" t="s">
        <v>495</v>
      </c>
      <c r="K5" s="388"/>
      <c r="L5" s="388"/>
      <c r="M5" s="410"/>
      <c r="N5" s="513" t="s">
        <v>496</v>
      </c>
      <c r="O5" s="514"/>
      <c r="P5" s="514"/>
      <c r="Q5" s="514"/>
      <c r="R5" s="514"/>
      <c r="S5" s="514"/>
      <c r="T5" s="514"/>
      <c r="U5" s="514"/>
      <c r="V5" s="514"/>
      <c r="W5" s="514"/>
      <c r="X5" s="514"/>
      <c r="Y5" s="514"/>
      <c r="Z5" s="514"/>
      <c r="AA5" s="514"/>
      <c r="AB5" s="514"/>
      <c r="AC5" s="514"/>
      <c r="AD5" s="514"/>
      <c r="AE5" s="514"/>
      <c r="AF5" s="514"/>
      <c r="AG5" s="514"/>
    </row>
    <row r="6" spans="1:33" ht="17.25" customHeight="1">
      <c r="A6" s="93"/>
      <c r="B6" s="389"/>
      <c r="C6" s="390"/>
      <c r="D6" s="390"/>
      <c r="E6" s="411"/>
      <c r="F6" s="389"/>
      <c r="G6" s="390"/>
      <c r="H6" s="390"/>
      <c r="I6" s="411"/>
      <c r="J6" s="389"/>
      <c r="K6" s="390"/>
      <c r="L6" s="390"/>
      <c r="M6" s="411"/>
      <c r="N6" s="551" t="s">
        <v>144</v>
      </c>
      <c r="O6" s="552"/>
      <c r="P6" s="552"/>
      <c r="Q6" s="553"/>
      <c r="R6" s="551" t="s">
        <v>145</v>
      </c>
      <c r="S6" s="552"/>
      <c r="T6" s="552"/>
      <c r="U6" s="553"/>
      <c r="V6" s="568" t="s">
        <v>146</v>
      </c>
      <c r="W6" s="569"/>
      <c r="X6" s="569"/>
      <c r="Y6" s="570"/>
      <c r="Z6" s="568" t="s">
        <v>147</v>
      </c>
      <c r="AA6" s="569"/>
      <c r="AB6" s="569"/>
      <c r="AC6" s="570"/>
      <c r="AD6" s="568" t="s">
        <v>148</v>
      </c>
      <c r="AE6" s="569"/>
      <c r="AF6" s="569"/>
      <c r="AG6" s="569"/>
    </row>
    <row r="7" spans="1:33" ht="17.25" customHeight="1">
      <c r="A7" s="93"/>
      <c r="B7" s="556" t="s">
        <v>149</v>
      </c>
      <c r="C7" s="556" t="s">
        <v>492</v>
      </c>
      <c r="D7" s="556" t="s">
        <v>493</v>
      </c>
      <c r="E7" s="556" t="s">
        <v>152</v>
      </c>
      <c r="F7" s="556" t="s">
        <v>149</v>
      </c>
      <c r="G7" s="556" t="s">
        <v>492</v>
      </c>
      <c r="H7" s="556" t="s">
        <v>493</v>
      </c>
      <c r="I7" s="556" t="s">
        <v>152</v>
      </c>
      <c r="J7" s="556" t="s">
        <v>149</v>
      </c>
      <c r="K7" s="556" t="s">
        <v>492</v>
      </c>
      <c r="L7" s="556" t="s">
        <v>493</v>
      </c>
      <c r="M7" s="556" t="s">
        <v>152</v>
      </c>
      <c r="N7" s="556" t="s">
        <v>149</v>
      </c>
      <c r="O7" s="556" t="s">
        <v>492</v>
      </c>
      <c r="P7" s="556" t="s">
        <v>491</v>
      </c>
      <c r="Q7" s="556" t="s">
        <v>152</v>
      </c>
      <c r="R7" s="556" t="s">
        <v>149</v>
      </c>
      <c r="S7" s="556" t="s">
        <v>150</v>
      </c>
      <c r="T7" s="556" t="s">
        <v>151</v>
      </c>
      <c r="U7" s="556" t="s">
        <v>152</v>
      </c>
      <c r="V7" s="556" t="s">
        <v>149</v>
      </c>
      <c r="W7" s="556" t="s">
        <v>150</v>
      </c>
      <c r="X7" s="556" t="s">
        <v>151</v>
      </c>
      <c r="Y7" s="556" t="s">
        <v>152</v>
      </c>
      <c r="Z7" s="556" t="s">
        <v>149</v>
      </c>
      <c r="AA7" s="556" t="s">
        <v>150</v>
      </c>
      <c r="AB7" s="556" t="s">
        <v>151</v>
      </c>
      <c r="AC7" s="573" t="s">
        <v>152</v>
      </c>
      <c r="AD7" s="556" t="s">
        <v>149</v>
      </c>
      <c r="AE7" s="556" t="s">
        <v>150</v>
      </c>
      <c r="AF7" s="556" t="s">
        <v>151</v>
      </c>
      <c r="AG7" s="573" t="s">
        <v>152</v>
      </c>
    </row>
    <row r="8" spans="1:33" ht="17.25" customHeight="1">
      <c r="A8" s="24" t="s">
        <v>153</v>
      </c>
      <c r="B8" s="538"/>
      <c r="C8" s="538"/>
      <c r="D8" s="538"/>
      <c r="E8" s="538"/>
      <c r="F8" s="538"/>
      <c r="G8" s="538"/>
      <c r="H8" s="538"/>
      <c r="I8" s="538"/>
      <c r="J8" s="571"/>
      <c r="K8" s="538"/>
      <c r="L8" s="571"/>
      <c r="M8" s="571"/>
      <c r="N8" s="571"/>
      <c r="O8" s="538"/>
      <c r="P8" s="571"/>
      <c r="Q8" s="571"/>
      <c r="R8" s="538"/>
      <c r="S8" s="538"/>
      <c r="T8" s="538"/>
      <c r="U8" s="538"/>
      <c r="V8" s="538"/>
      <c r="W8" s="538"/>
      <c r="X8" s="538"/>
      <c r="Y8" s="538"/>
      <c r="Z8" s="538"/>
      <c r="AA8" s="538"/>
      <c r="AB8" s="538"/>
      <c r="AC8" s="545"/>
      <c r="AD8" s="538"/>
      <c r="AE8" s="538"/>
      <c r="AF8" s="538"/>
      <c r="AG8" s="545"/>
    </row>
    <row r="9" spans="1:33" ht="17.25" customHeight="1">
      <c r="A9" s="94" t="s">
        <v>154</v>
      </c>
      <c r="B9" s="539"/>
      <c r="C9" s="539"/>
      <c r="D9" s="539"/>
      <c r="E9" s="539"/>
      <c r="F9" s="539"/>
      <c r="G9" s="539"/>
      <c r="H9" s="539"/>
      <c r="I9" s="539"/>
      <c r="J9" s="572"/>
      <c r="K9" s="539"/>
      <c r="L9" s="572"/>
      <c r="M9" s="572"/>
      <c r="N9" s="572"/>
      <c r="O9" s="539"/>
      <c r="P9" s="572"/>
      <c r="Q9" s="572"/>
      <c r="R9" s="539"/>
      <c r="S9" s="539"/>
      <c r="T9" s="539"/>
      <c r="U9" s="539"/>
      <c r="V9" s="539"/>
      <c r="W9" s="539"/>
      <c r="X9" s="539"/>
      <c r="Y9" s="539"/>
      <c r="Z9" s="539"/>
      <c r="AA9" s="539"/>
      <c r="AB9" s="539"/>
      <c r="AC9" s="546"/>
      <c r="AD9" s="539"/>
      <c r="AE9" s="539"/>
      <c r="AF9" s="539"/>
      <c r="AG9" s="546"/>
    </row>
    <row r="10" spans="1:33" ht="17.25" customHeight="1">
      <c r="A10" s="308" t="s">
        <v>487</v>
      </c>
      <c r="B10" s="149"/>
      <c r="C10" s="150"/>
      <c r="D10" s="150"/>
      <c r="E10" s="150"/>
      <c r="F10" s="105"/>
      <c r="G10" s="151"/>
      <c r="H10" s="151"/>
      <c r="I10" s="151"/>
      <c r="J10" s="105"/>
      <c r="K10" s="151"/>
      <c r="L10" s="151"/>
      <c r="M10" s="151"/>
      <c r="N10" s="105"/>
      <c r="O10" s="151"/>
      <c r="P10" s="151"/>
      <c r="Q10" s="151"/>
      <c r="R10" s="105"/>
      <c r="S10" s="151"/>
      <c r="T10" s="151"/>
      <c r="U10" s="151"/>
      <c r="V10" s="105"/>
      <c r="W10" s="151"/>
      <c r="X10" s="151"/>
      <c r="Y10" s="151"/>
      <c r="Z10" s="105"/>
      <c r="AA10" s="151"/>
      <c r="AB10" s="151"/>
      <c r="AC10" s="151"/>
      <c r="AD10" s="105"/>
      <c r="AE10" s="151"/>
      <c r="AF10" s="151"/>
      <c r="AG10" s="151"/>
    </row>
    <row r="11" spans="1:33" ht="17.25" customHeight="1">
      <c r="A11" s="38" t="s">
        <v>296</v>
      </c>
      <c r="B11" s="311">
        <v>22.1</v>
      </c>
      <c r="C11" s="312">
        <f>SUM(D11:E11)</f>
        <v>172.5</v>
      </c>
      <c r="D11" s="312">
        <v>165.4</v>
      </c>
      <c r="E11" s="312">
        <v>7.1</v>
      </c>
      <c r="F11" s="313">
        <v>21.8</v>
      </c>
      <c r="G11" s="314">
        <f>SUM(H11:I11)</f>
        <v>169.9</v>
      </c>
      <c r="H11" s="314">
        <v>163</v>
      </c>
      <c r="I11" s="314">
        <v>6.9</v>
      </c>
      <c r="J11" s="313">
        <v>22.3</v>
      </c>
      <c r="K11" s="314">
        <f>SUM(L11:M11)</f>
        <v>187.6</v>
      </c>
      <c r="L11" s="314">
        <v>175.1</v>
      </c>
      <c r="M11" s="314">
        <v>12.5</v>
      </c>
      <c r="N11" s="313">
        <v>21.2</v>
      </c>
      <c r="O11" s="314">
        <f>SUM(P11:Q11)</f>
        <v>165.60000000000002</v>
      </c>
      <c r="P11" s="314">
        <v>160.3</v>
      </c>
      <c r="Q11" s="314">
        <v>5.3</v>
      </c>
      <c r="R11" s="313">
        <v>22.9</v>
      </c>
      <c r="S11" s="314">
        <f>SUM(T11:U11)</f>
        <v>182.7</v>
      </c>
      <c r="T11" s="314">
        <v>173.5</v>
      </c>
      <c r="U11" s="314">
        <v>9.2</v>
      </c>
      <c r="V11" s="313">
        <v>22.1</v>
      </c>
      <c r="W11" s="314">
        <f>SUM(X11:Y11)</f>
        <v>174.7</v>
      </c>
      <c r="X11" s="314">
        <v>169.5</v>
      </c>
      <c r="Y11" s="314">
        <v>5.2</v>
      </c>
      <c r="Z11" s="313">
        <v>22.4</v>
      </c>
      <c r="AA11" s="314">
        <f>SUM(AB11:AC11)</f>
        <v>175.8</v>
      </c>
      <c r="AB11" s="314">
        <v>173.8</v>
      </c>
      <c r="AC11" s="314">
        <v>2</v>
      </c>
      <c r="AD11" s="313">
        <v>22.1</v>
      </c>
      <c r="AE11" s="314">
        <f>SUM(AF11:AG11)</f>
        <v>172.7</v>
      </c>
      <c r="AF11" s="314">
        <v>162.5</v>
      </c>
      <c r="AG11" s="314">
        <v>10.2</v>
      </c>
    </row>
    <row r="12" spans="1:33" ht="17.25" customHeight="1">
      <c r="A12" s="113" t="s">
        <v>297</v>
      </c>
      <c r="B12" s="311">
        <v>22.4</v>
      </c>
      <c r="C12" s="312">
        <f>SUM(D12:E12)</f>
        <v>175.6</v>
      </c>
      <c r="D12" s="312">
        <v>167.4</v>
      </c>
      <c r="E12" s="312">
        <v>8.2</v>
      </c>
      <c r="F12" s="313">
        <v>22.1</v>
      </c>
      <c r="G12" s="314">
        <f>SUM(H12:I12)</f>
        <v>174.1</v>
      </c>
      <c r="H12" s="314">
        <v>165.9</v>
      </c>
      <c r="I12" s="314">
        <v>8.2</v>
      </c>
      <c r="J12" s="313">
        <v>23.2</v>
      </c>
      <c r="K12" s="314">
        <f>SUM(L12:M12)</f>
        <v>190.4</v>
      </c>
      <c r="L12" s="314">
        <v>180.8</v>
      </c>
      <c r="M12" s="314">
        <v>9.6</v>
      </c>
      <c r="N12" s="313">
        <v>21.6</v>
      </c>
      <c r="O12" s="314">
        <f>SUM(P12:Q12)</f>
        <v>172.1</v>
      </c>
      <c r="P12" s="314">
        <v>164.2</v>
      </c>
      <c r="Q12" s="314">
        <v>7.9</v>
      </c>
      <c r="R12" s="313">
        <v>22.9</v>
      </c>
      <c r="S12" s="314">
        <f>SUM(T12:U12)</f>
        <v>181</v>
      </c>
      <c r="T12" s="314">
        <v>174</v>
      </c>
      <c r="U12" s="314">
        <v>7</v>
      </c>
      <c r="V12" s="313">
        <v>21.9</v>
      </c>
      <c r="W12" s="314">
        <f>SUM(X12:Y12)</f>
        <v>179.1</v>
      </c>
      <c r="X12" s="314">
        <v>169.5</v>
      </c>
      <c r="Y12" s="314">
        <v>9.6</v>
      </c>
      <c r="Z12" s="313">
        <v>22.6</v>
      </c>
      <c r="AA12" s="314">
        <f>SUM(AB12:AC12)</f>
        <v>176.70000000000002</v>
      </c>
      <c r="AB12" s="314">
        <v>173.9</v>
      </c>
      <c r="AC12" s="314">
        <v>2.8</v>
      </c>
      <c r="AD12" s="313">
        <v>22.2</v>
      </c>
      <c r="AE12" s="314">
        <f>SUM(AF12:AG12)</f>
        <v>169.7</v>
      </c>
      <c r="AF12" s="314">
        <v>161.7</v>
      </c>
      <c r="AG12" s="314">
        <v>8</v>
      </c>
    </row>
    <row r="13" spans="1:33" s="50" customFormat="1" ht="17.25" customHeight="1">
      <c r="A13" s="295" t="s">
        <v>476</v>
      </c>
      <c r="B13" s="315">
        <f>AVERAGE(B15:B18,B20:B23,B25:B28)</f>
        <v>22.325</v>
      </c>
      <c r="C13" s="316">
        <f>SUM(D13:E13)</f>
        <v>175.77499999999998</v>
      </c>
      <c r="D13" s="315">
        <f>AVERAGE(D15:D18,D20:D23,D25:D28)</f>
        <v>166.89166666666665</v>
      </c>
      <c r="E13" s="315">
        <f>AVERAGE(E15:E18,E20:E23,E25:E28)</f>
        <v>8.883333333333335</v>
      </c>
      <c r="F13" s="315">
        <f>AVERAGE(F15:F18,F20:F23,F25:F28)</f>
        <v>22.075000000000003</v>
      </c>
      <c r="G13" s="317">
        <f>SUM(H13:I13)</f>
        <v>175.5333333333333</v>
      </c>
      <c r="H13" s="318">
        <f>AVERAGE(H15:H18,H20:H23,H25:H28)</f>
        <v>166.1333333333333</v>
      </c>
      <c r="I13" s="318">
        <v>9.4</v>
      </c>
      <c r="J13" s="318">
        <f>AVERAGE(J15:J18,J20:J23,J25:J28)</f>
        <v>22.758333333333336</v>
      </c>
      <c r="K13" s="317">
        <f>SUM(L13:M13)</f>
        <v>189.49999999999997</v>
      </c>
      <c r="L13" s="318">
        <f>AVERAGE(L15:L18,L20:L23,L25:L28)</f>
        <v>180.02499999999998</v>
      </c>
      <c r="M13" s="318">
        <f>AVERAGE(M15:M18,M20:M23,M25:M28)</f>
        <v>9.475</v>
      </c>
      <c r="N13" s="318">
        <f>AVERAGE(N15:N18,N20:N23,N25:N28)</f>
        <v>21.63333333333333</v>
      </c>
      <c r="O13" s="317">
        <f>SUM(P13:Q13)</f>
        <v>174.91666666666663</v>
      </c>
      <c r="P13" s="318">
        <f>AVERAGE(P15:P18,P20:P23,P25:P28)</f>
        <v>165.4333333333333</v>
      </c>
      <c r="Q13" s="318">
        <f>AVERAGE(Q15:Q18,Q20:Q23,Q25:Q28)</f>
        <v>9.483333333333333</v>
      </c>
      <c r="R13" s="318">
        <f>AVERAGE(R15:R18,R20:R23,R25:R28)</f>
        <v>22.425</v>
      </c>
      <c r="S13" s="317">
        <f>SUM(T13:U13)</f>
        <v>176.75000000000003</v>
      </c>
      <c r="T13" s="318">
        <f>AVERAGE(T15:T18,T20:T23,T25:T28)</f>
        <v>170.95000000000002</v>
      </c>
      <c r="U13" s="318">
        <v>5.8</v>
      </c>
      <c r="V13" s="318">
        <f>AVERAGE(V15:V18,V20:V23,V25:V28)</f>
        <v>21.816666666666674</v>
      </c>
      <c r="W13" s="317">
        <f>SUM(X13:Y13)</f>
        <v>181.63333333333333</v>
      </c>
      <c r="X13" s="318">
        <f>AVERAGE(X15:X18,X20:X23,X25:X28)</f>
        <v>169.53333333333333</v>
      </c>
      <c r="Y13" s="318">
        <f>AVERAGE(Y15:Y18,Y20:Y23,Y25:Y28)</f>
        <v>12.100000000000001</v>
      </c>
      <c r="Z13" s="318">
        <f>AVERAGE(Z15:Z18,Z20:Z23,Z25:Z28)</f>
        <v>22.458333333333332</v>
      </c>
      <c r="AA13" s="317">
        <f>SUM(AB13:AC13)</f>
        <v>179.09166666666667</v>
      </c>
      <c r="AB13" s="318">
        <f>AVERAGE(AB15:AB18,AB20:AB23,AB25:AB28)</f>
        <v>175.25833333333333</v>
      </c>
      <c r="AC13" s="318">
        <f>AVERAGE(AC15:AC18,AC20:AC23,AC25:AC28)</f>
        <v>3.8333333333333335</v>
      </c>
      <c r="AD13" s="318">
        <f>AVERAGE(AD15:AD18,AD20:AD23,AD25:AD28)</f>
        <v>22.083333333333332</v>
      </c>
      <c r="AE13" s="317">
        <f>SUM(AF13:AG13)</f>
        <v>168.73333333333332</v>
      </c>
      <c r="AF13" s="318">
        <f>AVERAGE(AF15:AF18,AF20:AF23,AF25:AF28)</f>
        <v>160.4333333333333</v>
      </c>
      <c r="AG13" s="318">
        <v>8.3</v>
      </c>
    </row>
    <row r="14" spans="1:33" ht="17.25" customHeight="1">
      <c r="A14" s="60"/>
      <c r="B14" s="311"/>
      <c r="C14" s="312"/>
      <c r="D14" s="312"/>
      <c r="E14" s="319"/>
      <c r="F14" s="313"/>
      <c r="G14" s="314"/>
      <c r="H14" s="314"/>
      <c r="I14" s="320"/>
      <c r="J14" s="313"/>
      <c r="K14" s="314"/>
      <c r="L14" s="314"/>
      <c r="M14" s="320"/>
      <c r="N14" s="313"/>
      <c r="O14" s="314"/>
      <c r="P14" s="314"/>
      <c r="Q14" s="320"/>
      <c r="R14" s="313"/>
      <c r="S14" s="314"/>
      <c r="T14" s="314"/>
      <c r="U14" s="320"/>
      <c r="V14" s="313"/>
      <c r="W14" s="314"/>
      <c r="X14" s="314"/>
      <c r="Y14" s="320"/>
      <c r="Z14" s="313"/>
      <c r="AA14" s="314"/>
      <c r="AB14" s="314"/>
      <c r="AC14" s="320"/>
      <c r="AD14" s="313"/>
      <c r="AE14" s="314"/>
      <c r="AF14" s="314"/>
      <c r="AG14" s="320"/>
    </row>
    <row r="15" spans="1:33" ht="17.25" customHeight="1">
      <c r="A15" s="111" t="s">
        <v>294</v>
      </c>
      <c r="B15" s="311">
        <v>20.6</v>
      </c>
      <c r="C15" s="312">
        <f>SUM(D15:E15)</f>
        <v>163.7</v>
      </c>
      <c r="D15" s="312">
        <v>156</v>
      </c>
      <c r="E15" s="312">
        <v>7.7</v>
      </c>
      <c r="F15" s="313">
        <v>20.4</v>
      </c>
      <c r="G15" s="314">
        <f>SUM(H15:I15)</f>
        <v>161.6</v>
      </c>
      <c r="H15" s="314">
        <v>154.1</v>
      </c>
      <c r="I15" s="314">
        <v>7.5</v>
      </c>
      <c r="J15" s="313">
        <v>19.8</v>
      </c>
      <c r="K15" s="314">
        <f>SUM(L15:M15)</f>
        <v>164</v>
      </c>
      <c r="L15" s="314">
        <v>157.1</v>
      </c>
      <c r="M15" s="314">
        <v>6.9</v>
      </c>
      <c r="N15" s="313">
        <v>20.1</v>
      </c>
      <c r="O15" s="314">
        <f>SUM(P15:Q15)</f>
        <v>160.70000000000002</v>
      </c>
      <c r="P15" s="314">
        <v>153.4</v>
      </c>
      <c r="Q15" s="314">
        <v>7.3</v>
      </c>
      <c r="R15" s="313">
        <v>20.1</v>
      </c>
      <c r="S15" s="314">
        <f>SUM(T15:U15)</f>
        <v>156.5</v>
      </c>
      <c r="T15" s="314">
        <v>150.5</v>
      </c>
      <c r="U15" s="314">
        <v>6</v>
      </c>
      <c r="V15" s="313">
        <v>20.3</v>
      </c>
      <c r="W15" s="314">
        <f>SUM(X15:Y15)</f>
        <v>166.2</v>
      </c>
      <c r="X15" s="314">
        <v>158</v>
      </c>
      <c r="Y15" s="314">
        <v>8.2</v>
      </c>
      <c r="Z15" s="313">
        <v>20.2</v>
      </c>
      <c r="AA15" s="314">
        <f>SUM(AB15:AC15)</f>
        <v>160.7</v>
      </c>
      <c r="AB15" s="314">
        <v>157.5</v>
      </c>
      <c r="AC15" s="314">
        <v>3.2</v>
      </c>
      <c r="AD15" s="313">
        <v>20.7</v>
      </c>
      <c r="AE15" s="314">
        <f>SUM(AF15:AG15)</f>
        <v>156.89999999999998</v>
      </c>
      <c r="AF15" s="314">
        <v>150.2</v>
      </c>
      <c r="AG15" s="314">
        <v>6.7</v>
      </c>
    </row>
    <row r="16" spans="1:33" ht="17.25" customHeight="1">
      <c r="A16" s="114" t="s">
        <v>233</v>
      </c>
      <c r="B16" s="311">
        <v>21.8</v>
      </c>
      <c r="C16" s="312">
        <f>SUM(D16:E16)</f>
        <v>172</v>
      </c>
      <c r="D16" s="312">
        <v>163.1</v>
      </c>
      <c r="E16" s="312">
        <v>8.9</v>
      </c>
      <c r="F16" s="313">
        <v>21.6</v>
      </c>
      <c r="G16" s="314">
        <f>SUM(H16:I16)</f>
        <v>172.20000000000002</v>
      </c>
      <c r="H16" s="314">
        <v>162.8</v>
      </c>
      <c r="I16" s="314">
        <v>9.4</v>
      </c>
      <c r="J16" s="313">
        <v>22.2</v>
      </c>
      <c r="K16" s="314">
        <f>SUM(L16:M16)</f>
        <v>182.7</v>
      </c>
      <c r="L16" s="314">
        <v>175.5</v>
      </c>
      <c r="M16" s="314">
        <v>7.2</v>
      </c>
      <c r="N16" s="313">
        <v>21.7</v>
      </c>
      <c r="O16" s="314">
        <f>SUM(P16:Q16)</f>
        <v>176.5</v>
      </c>
      <c r="P16" s="314">
        <v>165.5</v>
      </c>
      <c r="Q16" s="314">
        <v>11</v>
      </c>
      <c r="R16" s="313">
        <v>21.7</v>
      </c>
      <c r="S16" s="314">
        <f>SUM(T16:U16)</f>
        <v>167</v>
      </c>
      <c r="T16" s="314">
        <v>162.8</v>
      </c>
      <c r="U16" s="314">
        <v>4.2</v>
      </c>
      <c r="V16" s="313">
        <v>21.7</v>
      </c>
      <c r="W16" s="314">
        <f>SUM(X16:Y16)</f>
        <v>185.2</v>
      </c>
      <c r="X16" s="314">
        <v>168.6</v>
      </c>
      <c r="Y16" s="314">
        <v>16.6</v>
      </c>
      <c r="Z16" s="313">
        <v>23.1</v>
      </c>
      <c r="AA16" s="314">
        <f>SUM(AB16:AC16)</f>
        <v>183.79999999999998</v>
      </c>
      <c r="AB16" s="314">
        <v>180.2</v>
      </c>
      <c r="AC16" s="314">
        <v>3.6</v>
      </c>
      <c r="AD16" s="313">
        <v>21.9</v>
      </c>
      <c r="AE16" s="314">
        <f>SUM(AF16:AG16)</f>
        <v>165.4</v>
      </c>
      <c r="AF16" s="314">
        <v>159.1</v>
      </c>
      <c r="AG16" s="314">
        <v>6.3</v>
      </c>
    </row>
    <row r="17" spans="1:33" ht="17.25" customHeight="1">
      <c r="A17" s="114" t="s">
        <v>234</v>
      </c>
      <c r="B17" s="311">
        <v>22.4</v>
      </c>
      <c r="C17" s="312">
        <f>SUM(D17:E17)</f>
        <v>176.6</v>
      </c>
      <c r="D17" s="312">
        <v>168</v>
      </c>
      <c r="E17" s="312">
        <v>8.6</v>
      </c>
      <c r="F17" s="313">
        <v>22.2</v>
      </c>
      <c r="G17" s="314">
        <f>SUM(H17:I17)</f>
        <v>175.6</v>
      </c>
      <c r="H17" s="314">
        <v>166.9</v>
      </c>
      <c r="I17" s="314">
        <v>8.7</v>
      </c>
      <c r="J17" s="313">
        <v>23.3</v>
      </c>
      <c r="K17" s="314">
        <f>SUM(L17:M17)</f>
        <v>192.20000000000002</v>
      </c>
      <c r="L17" s="314">
        <v>183.9</v>
      </c>
      <c r="M17" s="314">
        <v>8.3</v>
      </c>
      <c r="N17" s="313">
        <v>21.5</v>
      </c>
      <c r="O17" s="314">
        <f>SUM(P17:Q17)</f>
        <v>173</v>
      </c>
      <c r="P17" s="314">
        <v>163.8</v>
      </c>
      <c r="Q17" s="314">
        <v>9.2</v>
      </c>
      <c r="R17" s="313">
        <v>21.8</v>
      </c>
      <c r="S17" s="314">
        <f>SUM(T17:U17)</f>
        <v>170.8</v>
      </c>
      <c r="T17" s="314">
        <v>166.5</v>
      </c>
      <c r="U17" s="314">
        <v>4.3</v>
      </c>
      <c r="V17" s="313">
        <v>21.3</v>
      </c>
      <c r="W17" s="314">
        <f>SUM(X17:Y17)</f>
        <v>173.5</v>
      </c>
      <c r="X17" s="314">
        <v>164.7</v>
      </c>
      <c r="Y17" s="314">
        <v>8.8</v>
      </c>
      <c r="Z17" s="313">
        <v>22.2</v>
      </c>
      <c r="AA17" s="314">
        <f>SUM(AB17:AC17)</f>
        <v>177.8</v>
      </c>
      <c r="AB17" s="314">
        <v>173.4</v>
      </c>
      <c r="AC17" s="314">
        <v>4.4</v>
      </c>
      <c r="AD17" s="313">
        <v>21.8</v>
      </c>
      <c r="AE17" s="314">
        <f>SUM(AF17:AG17)</f>
        <v>166.5</v>
      </c>
      <c r="AF17" s="314">
        <v>158.6</v>
      </c>
      <c r="AG17" s="314">
        <v>7.9</v>
      </c>
    </row>
    <row r="18" spans="1:33" ht="17.25" customHeight="1">
      <c r="A18" s="114" t="s">
        <v>235</v>
      </c>
      <c r="B18" s="311">
        <v>23</v>
      </c>
      <c r="C18" s="312">
        <f>SUM(D18:E18)</f>
        <v>180.29999999999998</v>
      </c>
      <c r="D18" s="312">
        <v>171.1</v>
      </c>
      <c r="E18" s="312">
        <v>9.2</v>
      </c>
      <c r="F18" s="313">
        <v>22.8</v>
      </c>
      <c r="G18" s="314">
        <f>SUM(H18:I18)</f>
        <v>180.4</v>
      </c>
      <c r="H18" s="314">
        <v>170.9</v>
      </c>
      <c r="I18" s="314">
        <v>9.5</v>
      </c>
      <c r="J18" s="313">
        <v>23.2</v>
      </c>
      <c r="K18" s="314">
        <f>SUM(L18:M18)</f>
        <v>193.29999999999998</v>
      </c>
      <c r="L18" s="314">
        <v>183.6</v>
      </c>
      <c r="M18" s="314">
        <v>9.7</v>
      </c>
      <c r="N18" s="313">
        <v>22.6</v>
      </c>
      <c r="O18" s="314">
        <f>SUM(P18:Q18)</f>
        <v>181.2</v>
      </c>
      <c r="P18" s="314">
        <v>171.6</v>
      </c>
      <c r="Q18" s="314">
        <v>9.6</v>
      </c>
      <c r="R18" s="313">
        <v>23.3</v>
      </c>
      <c r="S18" s="314">
        <f>SUM(T18:U18)</f>
        <v>185.3</v>
      </c>
      <c r="T18" s="314">
        <v>179.3</v>
      </c>
      <c r="U18" s="314">
        <v>6</v>
      </c>
      <c r="V18" s="313">
        <v>23.1</v>
      </c>
      <c r="W18" s="314">
        <f>SUM(X18:Y18)</f>
        <v>191.79999999999998</v>
      </c>
      <c r="X18" s="314">
        <v>178.7</v>
      </c>
      <c r="Y18" s="314">
        <v>13.1</v>
      </c>
      <c r="Z18" s="313">
        <v>23.6</v>
      </c>
      <c r="AA18" s="314">
        <f>SUM(AB18:AC18)</f>
        <v>188</v>
      </c>
      <c r="AB18" s="314">
        <v>183.9</v>
      </c>
      <c r="AC18" s="314">
        <v>4.1</v>
      </c>
      <c r="AD18" s="313">
        <v>22.8</v>
      </c>
      <c r="AE18" s="314">
        <f>SUM(AF18:AG18)</f>
        <v>173.2</v>
      </c>
      <c r="AF18" s="314">
        <v>165.2</v>
      </c>
      <c r="AG18" s="314">
        <v>8</v>
      </c>
    </row>
    <row r="19" spans="1:33" ht="17.25" customHeight="1">
      <c r="A19" s="115"/>
      <c r="B19" s="311"/>
      <c r="C19" s="312"/>
      <c r="D19" s="312"/>
      <c r="E19" s="312"/>
      <c r="F19" s="313"/>
      <c r="G19" s="314"/>
      <c r="H19" s="314"/>
      <c r="I19" s="314"/>
      <c r="J19" s="313"/>
      <c r="K19" s="314"/>
      <c r="L19" s="314"/>
      <c r="M19" s="314"/>
      <c r="N19" s="313"/>
      <c r="O19" s="314"/>
      <c r="P19" s="314"/>
      <c r="Q19" s="314"/>
      <c r="R19" s="313"/>
      <c r="S19" s="314"/>
      <c r="T19" s="314"/>
      <c r="U19" s="314"/>
      <c r="V19" s="313"/>
      <c r="W19" s="314"/>
      <c r="X19" s="314"/>
      <c r="Y19" s="314"/>
      <c r="Z19" s="313"/>
      <c r="AA19" s="314"/>
      <c r="AB19" s="314"/>
      <c r="AC19" s="314"/>
      <c r="AD19" s="313"/>
      <c r="AE19" s="314"/>
      <c r="AF19" s="314"/>
      <c r="AG19" s="314"/>
    </row>
    <row r="20" spans="1:33" ht="17.25" customHeight="1">
      <c r="A20" s="114" t="s">
        <v>236</v>
      </c>
      <c r="B20" s="311">
        <v>21.5</v>
      </c>
      <c r="C20" s="312">
        <f>SUM(D20:E20)</f>
        <v>169</v>
      </c>
      <c r="D20" s="312">
        <v>160.4</v>
      </c>
      <c r="E20" s="282">
        <v>8.6</v>
      </c>
      <c r="F20" s="313">
        <v>20.9</v>
      </c>
      <c r="G20" s="314">
        <f>SUM(H20:I20)</f>
        <v>166.3</v>
      </c>
      <c r="H20" s="314">
        <v>158</v>
      </c>
      <c r="I20" s="282">
        <v>8.3</v>
      </c>
      <c r="J20" s="313">
        <v>21.2</v>
      </c>
      <c r="K20" s="314">
        <f>SUM(L20:M20)</f>
        <v>177.20000000000002</v>
      </c>
      <c r="L20" s="314">
        <v>168.4</v>
      </c>
      <c r="M20" s="282">
        <v>8.8</v>
      </c>
      <c r="N20" s="313">
        <v>20.3</v>
      </c>
      <c r="O20" s="314">
        <f>SUM(P20:Q20)</f>
        <v>163.9</v>
      </c>
      <c r="P20" s="314">
        <v>155.3</v>
      </c>
      <c r="Q20" s="282">
        <v>8.6</v>
      </c>
      <c r="R20" s="313">
        <v>21.8</v>
      </c>
      <c r="S20" s="314">
        <f>SUM(T20:U20)</f>
        <v>172.8</v>
      </c>
      <c r="T20" s="314">
        <v>167.3</v>
      </c>
      <c r="U20" s="282">
        <v>5.5</v>
      </c>
      <c r="V20" s="313">
        <v>21.3</v>
      </c>
      <c r="W20" s="314">
        <f>SUM(X20:Y20)</f>
        <v>177.9</v>
      </c>
      <c r="X20" s="314">
        <v>165.6</v>
      </c>
      <c r="Y20" s="282">
        <v>12.3</v>
      </c>
      <c r="Z20" s="313">
        <v>20.9</v>
      </c>
      <c r="AA20" s="314">
        <f>SUM(AB20:AC20)</f>
        <v>166.9</v>
      </c>
      <c r="AB20" s="314">
        <v>163.8</v>
      </c>
      <c r="AC20" s="282">
        <v>3.1</v>
      </c>
      <c r="AD20" s="313">
        <v>21.2</v>
      </c>
      <c r="AE20" s="314">
        <f>SUM(AF20:AG20)</f>
        <v>162.5</v>
      </c>
      <c r="AF20" s="314">
        <v>154.3</v>
      </c>
      <c r="AG20" s="282">
        <v>8.2</v>
      </c>
    </row>
    <row r="21" spans="1:33" ht="17.25" customHeight="1">
      <c r="A21" s="114" t="s">
        <v>237</v>
      </c>
      <c r="B21" s="311">
        <v>23.4</v>
      </c>
      <c r="C21" s="312">
        <f>SUM(D21:E21)</f>
        <v>183.6</v>
      </c>
      <c r="D21" s="312">
        <v>175</v>
      </c>
      <c r="E21" s="312">
        <v>8.6</v>
      </c>
      <c r="F21" s="313">
        <v>23</v>
      </c>
      <c r="G21" s="314">
        <f>SUM(H21:I21)</f>
        <v>182.1</v>
      </c>
      <c r="H21" s="314">
        <v>173.2</v>
      </c>
      <c r="I21" s="314">
        <v>8.9</v>
      </c>
      <c r="J21" s="313">
        <v>23.7</v>
      </c>
      <c r="K21" s="314">
        <f>SUM(L21:M21)</f>
        <v>198</v>
      </c>
      <c r="L21" s="314">
        <v>188</v>
      </c>
      <c r="M21" s="314">
        <v>10</v>
      </c>
      <c r="N21" s="313">
        <v>22.5</v>
      </c>
      <c r="O21" s="314">
        <f>SUM(P21:Q21)</f>
        <v>181.8</v>
      </c>
      <c r="P21" s="314">
        <v>172.5</v>
      </c>
      <c r="Q21" s="314">
        <v>9.3</v>
      </c>
      <c r="R21" s="313">
        <v>23.4</v>
      </c>
      <c r="S21" s="314">
        <f>SUM(T21:U21)</f>
        <v>185.7</v>
      </c>
      <c r="T21" s="314">
        <v>180.1</v>
      </c>
      <c r="U21" s="314">
        <v>5.6</v>
      </c>
      <c r="V21" s="313">
        <v>22.2</v>
      </c>
      <c r="W21" s="314">
        <f>SUM(X21:Y21)</f>
        <v>183.9</v>
      </c>
      <c r="X21" s="314">
        <v>172.5</v>
      </c>
      <c r="Y21" s="314">
        <v>11.4</v>
      </c>
      <c r="Z21" s="313">
        <v>23.9</v>
      </c>
      <c r="AA21" s="314">
        <f>SUM(AB21:AC21)</f>
        <v>190.3</v>
      </c>
      <c r="AB21" s="314">
        <v>186.5</v>
      </c>
      <c r="AC21" s="314">
        <v>3.8</v>
      </c>
      <c r="AD21" s="313">
        <v>23.2</v>
      </c>
      <c r="AE21" s="314">
        <f>SUM(AF21:AG21)</f>
        <v>177.8</v>
      </c>
      <c r="AF21" s="314">
        <v>168.5</v>
      </c>
      <c r="AG21" s="314">
        <v>9.3</v>
      </c>
    </row>
    <row r="22" spans="1:33" ht="17.25" customHeight="1">
      <c r="A22" s="114" t="s">
        <v>238</v>
      </c>
      <c r="B22" s="311">
        <v>23.2</v>
      </c>
      <c r="C22" s="312">
        <f>SUM(D22:E22)</f>
        <v>181</v>
      </c>
      <c r="D22" s="312">
        <v>173</v>
      </c>
      <c r="E22" s="312">
        <v>8</v>
      </c>
      <c r="F22" s="313">
        <v>22.9</v>
      </c>
      <c r="G22" s="314">
        <f>SUM(H22:I22)</f>
        <v>180.7</v>
      </c>
      <c r="H22" s="314">
        <v>172.1</v>
      </c>
      <c r="I22" s="314">
        <v>8.6</v>
      </c>
      <c r="J22" s="313">
        <v>24.3</v>
      </c>
      <c r="K22" s="314">
        <f>SUM(L22:M22)</f>
        <v>201.4</v>
      </c>
      <c r="L22" s="314">
        <v>192.1</v>
      </c>
      <c r="M22" s="314">
        <v>9.3</v>
      </c>
      <c r="N22" s="313">
        <v>22.2</v>
      </c>
      <c r="O22" s="314">
        <f>SUM(P22:Q22)</f>
        <v>179</v>
      </c>
      <c r="P22" s="314">
        <v>170.5</v>
      </c>
      <c r="Q22" s="314">
        <v>8.5</v>
      </c>
      <c r="R22" s="313">
        <v>23.3</v>
      </c>
      <c r="S22" s="314">
        <f>SUM(T22:U22)</f>
        <v>184.5</v>
      </c>
      <c r="T22" s="314">
        <v>179.1</v>
      </c>
      <c r="U22" s="314">
        <v>5.4</v>
      </c>
      <c r="V22" s="313">
        <v>22.4</v>
      </c>
      <c r="W22" s="314">
        <f>SUM(X22:Y22)</f>
        <v>185.8</v>
      </c>
      <c r="X22" s="314">
        <v>174.5</v>
      </c>
      <c r="Y22" s="314">
        <v>11.3</v>
      </c>
      <c r="Z22" s="313">
        <v>23.2</v>
      </c>
      <c r="AA22" s="314">
        <f>SUM(AB22:AC22)</f>
        <v>184.5</v>
      </c>
      <c r="AB22" s="314">
        <v>181.2</v>
      </c>
      <c r="AC22" s="314">
        <v>3.3</v>
      </c>
      <c r="AD22" s="313">
        <v>22.7</v>
      </c>
      <c r="AE22" s="314">
        <f>SUM(AF22:AG22)</f>
        <v>172.9</v>
      </c>
      <c r="AF22" s="314">
        <v>165</v>
      </c>
      <c r="AG22" s="314">
        <v>7.9</v>
      </c>
    </row>
    <row r="23" spans="1:33" ht="17.25" customHeight="1">
      <c r="A23" s="114" t="s">
        <v>239</v>
      </c>
      <c r="B23" s="311">
        <v>21.6</v>
      </c>
      <c r="C23" s="312">
        <f>SUM(D23:E23)</f>
        <v>170</v>
      </c>
      <c r="D23" s="312">
        <v>161.8</v>
      </c>
      <c r="E23" s="312">
        <v>8.2</v>
      </c>
      <c r="F23" s="313">
        <v>21.9</v>
      </c>
      <c r="G23" s="314">
        <f>SUM(H23:I23)</f>
        <v>173.5</v>
      </c>
      <c r="H23" s="314">
        <v>164.6</v>
      </c>
      <c r="I23" s="314">
        <v>8.9</v>
      </c>
      <c r="J23" s="313">
        <v>22.7</v>
      </c>
      <c r="K23" s="314">
        <f>SUM(L23:M23)</f>
        <v>189.70000000000002</v>
      </c>
      <c r="L23" s="314">
        <v>179.8</v>
      </c>
      <c r="M23" s="314">
        <v>9.9</v>
      </c>
      <c r="N23" s="313">
        <v>20.9</v>
      </c>
      <c r="O23" s="314">
        <f>SUM(P23:Q23)</f>
        <v>169.7</v>
      </c>
      <c r="P23" s="314">
        <v>160.7</v>
      </c>
      <c r="Q23" s="314">
        <v>9</v>
      </c>
      <c r="R23" s="313">
        <v>22.5</v>
      </c>
      <c r="S23" s="314">
        <f>SUM(T23:U23)</f>
        <v>180.79999999999998</v>
      </c>
      <c r="T23" s="314">
        <v>172.6</v>
      </c>
      <c r="U23" s="314">
        <v>8.2</v>
      </c>
      <c r="V23" s="313">
        <v>21.4</v>
      </c>
      <c r="W23" s="314">
        <f>SUM(X23:Y23)</f>
        <v>177.8</v>
      </c>
      <c r="X23" s="314">
        <v>166.8</v>
      </c>
      <c r="Y23" s="314">
        <v>11</v>
      </c>
      <c r="Z23" s="313">
        <v>22.1</v>
      </c>
      <c r="AA23" s="314">
        <f>SUM(AB23:AC23)</f>
        <v>176.9</v>
      </c>
      <c r="AB23" s="314">
        <v>172.3</v>
      </c>
      <c r="AC23" s="314">
        <v>4.6</v>
      </c>
      <c r="AD23" s="313">
        <v>21.7</v>
      </c>
      <c r="AE23" s="314">
        <f>SUM(AF23:AG23)</f>
        <v>165.9</v>
      </c>
      <c r="AF23" s="314">
        <v>158.3</v>
      </c>
      <c r="AG23" s="314">
        <v>7.6</v>
      </c>
    </row>
    <row r="24" spans="1:33" ht="17.25" customHeight="1">
      <c r="A24" s="115"/>
      <c r="B24" s="311"/>
      <c r="C24" s="312"/>
      <c r="D24" s="312"/>
      <c r="E24" s="312"/>
      <c r="F24" s="313"/>
      <c r="G24" s="314"/>
      <c r="H24" s="314"/>
      <c r="I24" s="314"/>
      <c r="J24" s="313"/>
      <c r="K24" s="314"/>
      <c r="L24" s="314"/>
      <c r="M24" s="314"/>
      <c r="N24" s="313"/>
      <c r="O24" s="314"/>
      <c r="P24" s="314"/>
      <c r="Q24" s="314"/>
      <c r="R24" s="313"/>
      <c r="S24" s="314"/>
      <c r="T24" s="314"/>
      <c r="U24" s="314"/>
      <c r="V24" s="313"/>
      <c r="W24" s="314"/>
      <c r="X24" s="314"/>
      <c r="Y24" s="314"/>
      <c r="Z24" s="313"/>
      <c r="AA24" s="314"/>
      <c r="AB24" s="314"/>
      <c r="AC24" s="314"/>
      <c r="AD24" s="313"/>
      <c r="AE24" s="314"/>
      <c r="AF24" s="314"/>
      <c r="AG24" s="314"/>
    </row>
    <row r="25" spans="1:33" ht="17.25" customHeight="1">
      <c r="A25" s="114" t="s">
        <v>240</v>
      </c>
      <c r="B25" s="311">
        <v>22.4</v>
      </c>
      <c r="C25" s="312">
        <f>SUM(D25:E25)</f>
        <v>175.8</v>
      </c>
      <c r="D25" s="312">
        <v>167</v>
      </c>
      <c r="E25" s="312">
        <v>8.8</v>
      </c>
      <c r="F25" s="313">
        <v>22.1</v>
      </c>
      <c r="G25" s="314">
        <f>SUM(H25:I25)</f>
        <v>175.7</v>
      </c>
      <c r="H25" s="314">
        <v>166.2</v>
      </c>
      <c r="I25" s="314">
        <v>9.5</v>
      </c>
      <c r="J25" s="313">
        <v>22</v>
      </c>
      <c r="K25" s="314">
        <f>SUM(L25:M25)</f>
        <v>184.9</v>
      </c>
      <c r="L25" s="314">
        <v>173.4</v>
      </c>
      <c r="M25" s="314">
        <v>11.5</v>
      </c>
      <c r="N25" s="313">
        <v>21.9</v>
      </c>
      <c r="O25" s="314">
        <f>SUM(P25:Q25)</f>
        <v>177.6</v>
      </c>
      <c r="P25" s="314">
        <v>167.6</v>
      </c>
      <c r="Q25" s="314">
        <v>10</v>
      </c>
      <c r="R25" s="313">
        <v>22.6</v>
      </c>
      <c r="S25" s="314">
        <f>SUM(T25:U25)</f>
        <v>179.6</v>
      </c>
      <c r="T25" s="314">
        <v>173.5</v>
      </c>
      <c r="U25" s="314">
        <v>6.1</v>
      </c>
      <c r="V25" s="313">
        <v>21.9</v>
      </c>
      <c r="W25" s="314">
        <f>SUM(X25:Y25)</f>
        <v>180.9</v>
      </c>
      <c r="X25" s="314">
        <v>169.9</v>
      </c>
      <c r="Y25" s="314">
        <v>11</v>
      </c>
      <c r="Z25" s="313">
        <v>21.7</v>
      </c>
      <c r="AA25" s="314">
        <f>SUM(AB25:AC25)</f>
        <v>172</v>
      </c>
      <c r="AB25" s="314">
        <v>167.4</v>
      </c>
      <c r="AC25" s="314">
        <v>4.6</v>
      </c>
      <c r="AD25" s="313">
        <v>22</v>
      </c>
      <c r="AE25" s="314">
        <f>SUM(AF25:AG25)</f>
        <v>168.9</v>
      </c>
      <c r="AF25" s="314">
        <v>160.1</v>
      </c>
      <c r="AG25" s="314">
        <v>8.8</v>
      </c>
    </row>
    <row r="26" spans="1:33" ht="17.25" customHeight="1">
      <c r="A26" s="114" t="s">
        <v>241</v>
      </c>
      <c r="B26" s="311">
        <v>22.5</v>
      </c>
      <c r="C26" s="312">
        <f>SUM(D26:E26)</f>
        <v>178</v>
      </c>
      <c r="D26" s="312">
        <v>167.3</v>
      </c>
      <c r="E26" s="312">
        <v>10.7</v>
      </c>
      <c r="F26" s="313">
        <v>22</v>
      </c>
      <c r="G26" s="314">
        <f>SUM(H26:I26)</f>
        <v>177</v>
      </c>
      <c r="H26" s="314">
        <v>165.1</v>
      </c>
      <c r="I26" s="314">
        <v>11.9</v>
      </c>
      <c r="J26" s="313">
        <v>23.1</v>
      </c>
      <c r="K26" s="314">
        <f>SUM(L26:M26)</f>
        <v>193.79999999999998</v>
      </c>
      <c r="L26" s="314">
        <v>182.2</v>
      </c>
      <c r="M26" s="314">
        <v>11.6</v>
      </c>
      <c r="N26" s="313">
        <v>21.6</v>
      </c>
      <c r="O26" s="314">
        <f>SUM(P26:Q26)</f>
        <v>175.70000000000002</v>
      </c>
      <c r="P26" s="314">
        <v>165.4</v>
      </c>
      <c r="Q26" s="314">
        <v>10.3</v>
      </c>
      <c r="R26" s="313">
        <v>23.1</v>
      </c>
      <c r="S26" s="314">
        <f>SUM(T26:U26)</f>
        <v>182.6</v>
      </c>
      <c r="T26" s="314">
        <v>176.1</v>
      </c>
      <c r="U26" s="314">
        <v>6.5</v>
      </c>
      <c r="V26" s="313">
        <v>21.8</v>
      </c>
      <c r="W26" s="314">
        <f>SUM(X26:Y26)</f>
        <v>181.4</v>
      </c>
      <c r="X26" s="314">
        <v>169.5</v>
      </c>
      <c r="Y26" s="314">
        <v>11.9</v>
      </c>
      <c r="Z26" s="313">
        <v>22.5</v>
      </c>
      <c r="AA26" s="314">
        <f>SUM(AB26:AC26)</f>
        <v>179.20000000000002</v>
      </c>
      <c r="AB26" s="314">
        <v>175.4</v>
      </c>
      <c r="AC26" s="314">
        <v>3.8</v>
      </c>
      <c r="AD26" s="313">
        <v>21.9</v>
      </c>
      <c r="AE26" s="314">
        <f>SUM(AF26:AG26)</f>
        <v>167.8</v>
      </c>
      <c r="AF26" s="314">
        <v>158.9</v>
      </c>
      <c r="AG26" s="314">
        <v>8.9</v>
      </c>
    </row>
    <row r="27" spans="1:33" ht="17.25" customHeight="1">
      <c r="A27" s="114" t="s">
        <v>242</v>
      </c>
      <c r="B27" s="311">
        <v>22.7</v>
      </c>
      <c r="C27" s="312">
        <f>SUM(D27:E27)</f>
        <v>179.5</v>
      </c>
      <c r="D27" s="312">
        <v>169.6</v>
      </c>
      <c r="E27" s="312">
        <v>9.9</v>
      </c>
      <c r="F27" s="313">
        <v>22.4</v>
      </c>
      <c r="G27" s="314">
        <f>SUM(H27:I27)</f>
        <v>179.79999999999998</v>
      </c>
      <c r="H27" s="314">
        <v>169.2</v>
      </c>
      <c r="I27" s="314">
        <v>10.6</v>
      </c>
      <c r="J27" s="313">
        <v>23.8</v>
      </c>
      <c r="K27" s="314">
        <f>SUM(L27:M27)</f>
        <v>199.1</v>
      </c>
      <c r="L27" s="314">
        <v>188.1</v>
      </c>
      <c r="M27" s="314">
        <v>11</v>
      </c>
      <c r="N27" s="313">
        <v>22.1</v>
      </c>
      <c r="O27" s="314">
        <f>SUM(P27:Q27)</f>
        <v>180</v>
      </c>
      <c r="P27" s="314">
        <v>169.3</v>
      </c>
      <c r="Q27" s="314">
        <v>10.7</v>
      </c>
      <c r="R27" s="313">
        <v>22.5</v>
      </c>
      <c r="S27" s="314">
        <f>SUM(T27:U27)</f>
        <v>175.9</v>
      </c>
      <c r="T27" s="314">
        <v>170.3</v>
      </c>
      <c r="U27" s="314">
        <v>5.6</v>
      </c>
      <c r="V27" s="313">
        <v>21.9</v>
      </c>
      <c r="W27" s="314">
        <f>SUM(X27:Y27)</f>
        <v>185.29999999999998</v>
      </c>
      <c r="X27" s="314">
        <v>170.6</v>
      </c>
      <c r="Y27" s="314">
        <v>14.7</v>
      </c>
      <c r="Z27" s="313">
        <v>23.1</v>
      </c>
      <c r="AA27" s="314">
        <f>SUM(AB27:AC27)</f>
        <v>184.8</v>
      </c>
      <c r="AB27" s="314">
        <v>181.3</v>
      </c>
      <c r="AC27" s="314">
        <v>3.5</v>
      </c>
      <c r="AD27" s="313">
        <v>22.1</v>
      </c>
      <c r="AE27" s="314">
        <f>SUM(AF27:AG27)</f>
        <v>168.9</v>
      </c>
      <c r="AF27" s="314">
        <v>159.9</v>
      </c>
      <c r="AG27" s="314">
        <v>9</v>
      </c>
    </row>
    <row r="28" spans="1:33" ht="17.25" customHeight="1">
      <c r="A28" s="114" t="s">
        <v>243</v>
      </c>
      <c r="B28" s="311">
        <v>22.8</v>
      </c>
      <c r="C28" s="312">
        <f>SUM(D28:E28)</f>
        <v>179.8</v>
      </c>
      <c r="D28" s="312">
        <v>170.4</v>
      </c>
      <c r="E28" s="312">
        <v>9.4</v>
      </c>
      <c r="F28" s="313">
        <v>22.7</v>
      </c>
      <c r="G28" s="314">
        <f>SUM(H28:I28)</f>
        <v>180.8</v>
      </c>
      <c r="H28" s="314">
        <v>170.5</v>
      </c>
      <c r="I28" s="314">
        <v>10.3</v>
      </c>
      <c r="J28" s="313">
        <v>23.8</v>
      </c>
      <c r="K28" s="314">
        <f>SUM(L28:M28)</f>
        <v>197.7</v>
      </c>
      <c r="L28" s="314">
        <v>188.2</v>
      </c>
      <c r="M28" s="314">
        <v>9.5</v>
      </c>
      <c r="N28" s="313">
        <v>22.2</v>
      </c>
      <c r="O28" s="314">
        <f>SUM(P28:Q28)</f>
        <v>179.9</v>
      </c>
      <c r="P28" s="314">
        <v>169.6</v>
      </c>
      <c r="Q28" s="314">
        <v>10.3</v>
      </c>
      <c r="R28" s="313">
        <v>23</v>
      </c>
      <c r="S28" s="314">
        <f>SUM(T28:U28)</f>
        <v>180.3</v>
      </c>
      <c r="T28" s="314">
        <v>173.3</v>
      </c>
      <c r="U28" s="314">
        <v>7</v>
      </c>
      <c r="V28" s="313">
        <v>22.5</v>
      </c>
      <c r="W28" s="314">
        <f>SUM(X28:Y28)</f>
        <v>189.9</v>
      </c>
      <c r="X28" s="314">
        <v>175</v>
      </c>
      <c r="Y28" s="314">
        <v>14.9</v>
      </c>
      <c r="Z28" s="313">
        <v>23</v>
      </c>
      <c r="AA28" s="314">
        <f>SUM(AB28:AC28)</f>
        <v>184.2</v>
      </c>
      <c r="AB28" s="314">
        <v>180.2</v>
      </c>
      <c r="AC28" s="314">
        <v>4</v>
      </c>
      <c r="AD28" s="313">
        <v>23</v>
      </c>
      <c r="AE28" s="314">
        <f>SUM(AF28:AG28)</f>
        <v>177.29999999999998</v>
      </c>
      <c r="AF28" s="314">
        <v>167.1</v>
      </c>
      <c r="AG28" s="314">
        <v>10.2</v>
      </c>
    </row>
    <row r="29" spans="1:33" ht="17.25" customHeight="1">
      <c r="A29" s="109"/>
      <c r="B29" s="311"/>
      <c r="C29" s="312"/>
      <c r="D29" s="312"/>
      <c r="E29" s="312"/>
      <c r="F29" s="313"/>
      <c r="G29" s="314"/>
      <c r="H29" s="314"/>
      <c r="I29" s="314"/>
      <c r="J29" s="313"/>
      <c r="K29" s="314"/>
      <c r="L29" s="314"/>
      <c r="M29" s="314"/>
      <c r="N29" s="313"/>
      <c r="O29" s="314"/>
      <c r="P29" s="314"/>
      <c r="Q29" s="314"/>
      <c r="R29" s="313"/>
      <c r="S29" s="314"/>
      <c r="T29" s="314"/>
      <c r="U29" s="314"/>
      <c r="V29" s="313"/>
      <c r="W29" s="314"/>
      <c r="X29" s="314"/>
      <c r="Y29" s="314"/>
      <c r="Z29" s="313"/>
      <c r="AA29" s="314"/>
      <c r="AB29" s="314"/>
      <c r="AC29" s="314"/>
      <c r="AD29" s="313"/>
      <c r="AE29" s="314"/>
      <c r="AF29" s="314"/>
      <c r="AG29" s="314"/>
    </row>
    <row r="30" spans="1:33" ht="17.25" customHeight="1">
      <c r="A30" s="309" t="s">
        <v>2</v>
      </c>
      <c r="B30" s="311"/>
      <c r="C30" s="312"/>
      <c r="D30" s="312"/>
      <c r="E30" s="312"/>
      <c r="F30" s="313"/>
      <c r="G30" s="314"/>
      <c r="H30" s="314"/>
      <c r="I30" s="314"/>
      <c r="J30" s="313"/>
      <c r="K30" s="314"/>
      <c r="L30" s="314"/>
      <c r="M30" s="314"/>
      <c r="N30" s="313"/>
      <c r="O30" s="314"/>
      <c r="P30" s="314"/>
      <c r="Q30" s="314"/>
      <c r="R30" s="313"/>
      <c r="S30" s="314"/>
      <c r="T30" s="314"/>
      <c r="U30" s="314"/>
      <c r="V30" s="313"/>
      <c r="W30" s="314"/>
      <c r="X30" s="314"/>
      <c r="Y30" s="314"/>
      <c r="Z30" s="313"/>
      <c r="AA30" s="314"/>
      <c r="AB30" s="314"/>
      <c r="AC30" s="314"/>
      <c r="AD30" s="313"/>
      <c r="AE30" s="314"/>
      <c r="AF30" s="314"/>
      <c r="AG30" s="314"/>
    </row>
    <row r="31" spans="1:33" ht="17.25" customHeight="1">
      <c r="A31" s="38" t="s">
        <v>296</v>
      </c>
      <c r="B31" s="311">
        <v>22.2</v>
      </c>
      <c r="C31" s="312">
        <f>SUM(D31:E31)</f>
        <v>174.20000000000002</v>
      </c>
      <c r="D31" s="312">
        <v>165.4</v>
      </c>
      <c r="E31" s="312">
        <v>8.8</v>
      </c>
      <c r="F31" s="313">
        <v>21.8</v>
      </c>
      <c r="G31" s="314">
        <f>SUM(H31:I31)</f>
        <v>172</v>
      </c>
      <c r="H31" s="314">
        <v>163.5</v>
      </c>
      <c r="I31" s="314">
        <v>8.5</v>
      </c>
      <c r="J31" s="313">
        <v>22.3</v>
      </c>
      <c r="K31" s="314">
        <f>SUM(L31:M31)</f>
        <v>189.20000000000002</v>
      </c>
      <c r="L31" s="314">
        <v>175.3</v>
      </c>
      <c r="M31" s="314">
        <v>13.9</v>
      </c>
      <c r="N31" s="313">
        <v>20.9</v>
      </c>
      <c r="O31" s="314">
        <f>SUM(P31:Q31)</f>
        <v>165</v>
      </c>
      <c r="P31" s="314">
        <v>158.3</v>
      </c>
      <c r="Q31" s="314">
        <v>6.7</v>
      </c>
      <c r="R31" s="313">
        <v>23.3</v>
      </c>
      <c r="S31" s="314">
        <f>SUM(T31:U31)</f>
        <v>189</v>
      </c>
      <c r="T31" s="314">
        <v>176.8</v>
      </c>
      <c r="U31" s="314">
        <v>12.2</v>
      </c>
      <c r="V31" s="313">
        <v>22.1</v>
      </c>
      <c r="W31" s="314">
        <f>SUM(X31:Y31)</f>
        <v>177.2</v>
      </c>
      <c r="X31" s="314">
        <v>170.1</v>
      </c>
      <c r="Y31" s="314">
        <v>7.1</v>
      </c>
      <c r="Z31" s="313">
        <v>23.8</v>
      </c>
      <c r="AA31" s="314">
        <f>SUM(AB31:AC31)</f>
        <v>187.6</v>
      </c>
      <c r="AB31" s="314">
        <v>184.4</v>
      </c>
      <c r="AC31" s="314">
        <v>3.2</v>
      </c>
      <c r="AD31" s="313">
        <v>22.2</v>
      </c>
      <c r="AE31" s="314">
        <f>SUM(AF31:AG31)</f>
        <v>175.70000000000002</v>
      </c>
      <c r="AF31" s="314">
        <v>163.4</v>
      </c>
      <c r="AG31" s="314">
        <v>12.3</v>
      </c>
    </row>
    <row r="32" spans="1:33" ht="17.25" customHeight="1">
      <c r="A32" s="113" t="s">
        <v>297</v>
      </c>
      <c r="B32" s="311">
        <v>22.4</v>
      </c>
      <c r="C32" s="312">
        <f>SUM(D32:E32)</f>
        <v>178.29999999999998</v>
      </c>
      <c r="D32" s="312">
        <v>168.2</v>
      </c>
      <c r="E32" s="312">
        <v>10.1</v>
      </c>
      <c r="F32" s="313">
        <v>22.2</v>
      </c>
      <c r="G32" s="314">
        <f>SUM(H32:I32)</f>
        <v>177.1</v>
      </c>
      <c r="H32" s="314">
        <v>167.2</v>
      </c>
      <c r="I32" s="314">
        <v>9.9</v>
      </c>
      <c r="J32" s="313">
        <v>23.4</v>
      </c>
      <c r="K32" s="314">
        <f>SUM(L32:M32)</f>
        <v>193.79999999999998</v>
      </c>
      <c r="L32" s="314">
        <v>182.6</v>
      </c>
      <c r="M32" s="314">
        <v>11.2</v>
      </c>
      <c r="N32" s="313">
        <v>21.6</v>
      </c>
      <c r="O32" s="314">
        <f>SUM(P32:Q32)</f>
        <v>174.5</v>
      </c>
      <c r="P32" s="314">
        <v>164.6</v>
      </c>
      <c r="Q32" s="314">
        <v>9.9</v>
      </c>
      <c r="R32" s="313">
        <v>23.5</v>
      </c>
      <c r="S32" s="314">
        <f>SUM(T32:U32)</f>
        <v>187.6</v>
      </c>
      <c r="T32" s="314">
        <v>178.7</v>
      </c>
      <c r="U32" s="314">
        <v>8.9</v>
      </c>
      <c r="V32" s="313">
        <v>21.9</v>
      </c>
      <c r="W32" s="314">
        <f>SUM(X32:Y32)</f>
        <v>181.29999999999998</v>
      </c>
      <c r="X32" s="314">
        <v>169.2</v>
      </c>
      <c r="Y32" s="314">
        <v>12.1</v>
      </c>
      <c r="Z32" s="313">
        <v>23.4</v>
      </c>
      <c r="AA32" s="314">
        <f>SUM(AB32:AC32)</f>
        <v>188</v>
      </c>
      <c r="AB32" s="314">
        <v>184.9</v>
      </c>
      <c r="AC32" s="314">
        <v>3.1</v>
      </c>
      <c r="AD32" s="313">
        <v>22.5</v>
      </c>
      <c r="AE32" s="314">
        <f>SUM(AF32:AG32)</f>
        <v>172.8</v>
      </c>
      <c r="AF32" s="314">
        <v>163.3</v>
      </c>
      <c r="AG32" s="314">
        <v>9.5</v>
      </c>
    </row>
    <row r="33" spans="1:33" s="50" customFormat="1" ht="17.25" customHeight="1">
      <c r="A33" s="295" t="s">
        <v>476</v>
      </c>
      <c r="B33" s="315">
        <f>AVERAGE(B35:B38,B40:B43,B45:B48)</f>
        <v>22.433333333333334</v>
      </c>
      <c r="C33" s="316">
        <f>SUM(D33:E33)</f>
        <v>179.76666666666665</v>
      </c>
      <c r="D33" s="315">
        <f>AVERAGE(D35:D38,D40:D43,D45:D48)</f>
        <v>168.66666666666666</v>
      </c>
      <c r="E33" s="315">
        <v>11.1</v>
      </c>
      <c r="F33" s="315">
        <f>AVERAGE(F35:F38,F40:F43,F45:F48)</f>
        <v>22.25</v>
      </c>
      <c r="G33" s="317">
        <f>SUM(H33:I33)</f>
        <v>179.66666666666669</v>
      </c>
      <c r="H33" s="318">
        <f>AVERAGE(H35:H38,H40:H43,H45:H48)</f>
        <v>168.26666666666668</v>
      </c>
      <c r="I33" s="318">
        <f>AVERAGE(I35:I38,I40:I43,I45:I48)</f>
        <v>11.4</v>
      </c>
      <c r="J33" s="318">
        <f>AVERAGE(J35:J38,J40:J43,J45:J48)</f>
        <v>23.083333333333332</v>
      </c>
      <c r="K33" s="317">
        <f>SUM(L33:M33)</f>
        <v>194.04166666666666</v>
      </c>
      <c r="L33" s="318">
        <f>AVERAGE(L35:L38,L40:L43,L45:L48)</f>
        <v>182.74166666666665</v>
      </c>
      <c r="M33" s="318">
        <v>11.3</v>
      </c>
      <c r="N33" s="318">
        <f>AVERAGE(N35:N38,N40:N43,N45:N48)</f>
        <v>21.691666666666663</v>
      </c>
      <c r="O33" s="317">
        <f>SUM(P33:Q33)</f>
        <v>176.96666666666667</v>
      </c>
      <c r="P33" s="318">
        <f>AVERAGE(P35:P38,P40:P43,P45:P48)</f>
        <v>164.85</v>
      </c>
      <c r="Q33" s="318">
        <f>AVERAGE(Q35:Q38,Q40:Q43,Q45:Q48)</f>
        <v>12.116666666666667</v>
      </c>
      <c r="R33" s="318">
        <f>AVERAGE(R35:R38,R40:R43,R45:R48)</f>
        <v>22.90833333333333</v>
      </c>
      <c r="S33" s="317">
        <f>SUM(T33:U33)</f>
        <v>180.16666666666669</v>
      </c>
      <c r="T33" s="318">
        <f>AVERAGE(T35:T38,T40:T43,T45:T48)</f>
        <v>173.45000000000002</v>
      </c>
      <c r="U33" s="318">
        <f>AVERAGE(U35:U38,U40:U43,U45:U48)</f>
        <v>6.716666666666668</v>
      </c>
      <c r="V33" s="318">
        <f>AVERAGE(V35:V38,V40:V43,V45:V48)</f>
        <v>21.79166666666666</v>
      </c>
      <c r="W33" s="317">
        <f>SUM(X33:Y33)</f>
        <v>184.89166666666668</v>
      </c>
      <c r="X33" s="318">
        <f>AVERAGE(X35:X38,X40:X43,X45:X48)</f>
        <v>168.89166666666668</v>
      </c>
      <c r="Y33" s="318">
        <f>AVERAGE(Y35:Y38,Y40:Y43,Y45:Y48)</f>
        <v>16</v>
      </c>
      <c r="Z33" s="318">
        <f>AVERAGE(Z35:Z38,Z40:Z43,Z45:Z48)</f>
        <v>23.5</v>
      </c>
      <c r="AA33" s="317">
        <f>SUM(AB33:AC33)</f>
        <v>189.39999999999998</v>
      </c>
      <c r="AB33" s="318">
        <f>AVERAGE(AB35:AB38,AB40:AB43,AB45:AB48)</f>
        <v>184.89999999999998</v>
      </c>
      <c r="AC33" s="318">
        <f>AVERAGE(AC35:AC38,AC40:AC43,AC45:AC48)</f>
        <v>4.5</v>
      </c>
      <c r="AD33" s="318">
        <f>AVERAGE(AD35:AD38,AD40:AD43,AD45:AD48)</f>
        <v>22.325</v>
      </c>
      <c r="AE33" s="317">
        <f>SUM(AF33:AG33)</f>
        <v>171.98333333333335</v>
      </c>
      <c r="AF33" s="318">
        <f>AVERAGE(AF35:AF38,AF40:AF43,AF45:AF48)</f>
        <v>162.20000000000002</v>
      </c>
      <c r="AG33" s="318">
        <f>AVERAGE(AG35:AG38,AG40:AG43,AG45:AG48)</f>
        <v>9.783333333333333</v>
      </c>
    </row>
    <row r="34" spans="1:33" ht="17.25" customHeight="1">
      <c r="A34" s="60"/>
      <c r="B34" s="311"/>
      <c r="C34" s="312"/>
      <c r="D34" s="312"/>
      <c r="E34" s="312"/>
      <c r="F34" s="313"/>
      <c r="G34" s="314"/>
      <c r="H34" s="314"/>
      <c r="I34" s="314"/>
      <c r="J34" s="313"/>
      <c r="K34" s="314"/>
      <c r="L34" s="314"/>
      <c r="M34" s="314"/>
      <c r="N34" s="313"/>
      <c r="O34" s="314"/>
      <c r="P34" s="314"/>
      <c r="Q34" s="314"/>
      <c r="R34" s="313"/>
      <c r="S34" s="314"/>
      <c r="T34" s="314"/>
      <c r="U34" s="314"/>
      <c r="V34" s="313"/>
      <c r="W34" s="314"/>
      <c r="X34" s="314"/>
      <c r="Y34" s="314"/>
      <c r="Z34" s="313"/>
      <c r="AA34" s="314"/>
      <c r="AB34" s="314"/>
      <c r="AC34" s="314"/>
      <c r="AD34" s="313"/>
      <c r="AE34" s="314"/>
      <c r="AF34" s="314"/>
      <c r="AG34" s="314"/>
    </row>
    <row r="35" spans="1:33" ht="17.25" customHeight="1">
      <c r="A35" s="111" t="s">
        <v>294</v>
      </c>
      <c r="B35" s="311">
        <v>20.9</v>
      </c>
      <c r="C35" s="312">
        <f>SUM(D35:E35)</f>
        <v>167.79999999999998</v>
      </c>
      <c r="D35" s="312">
        <v>158.2</v>
      </c>
      <c r="E35" s="312">
        <v>9.6</v>
      </c>
      <c r="F35" s="313">
        <v>20.7</v>
      </c>
      <c r="G35" s="314">
        <f>SUM(H35:I35)</f>
        <v>165.6</v>
      </c>
      <c r="H35" s="314">
        <v>156.5</v>
      </c>
      <c r="I35" s="314">
        <v>9.1</v>
      </c>
      <c r="J35" s="313">
        <v>20.3</v>
      </c>
      <c r="K35" s="314">
        <f>SUM(L35:M35)</f>
        <v>169.4</v>
      </c>
      <c r="L35" s="314">
        <v>161.1</v>
      </c>
      <c r="M35" s="314">
        <v>8.3</v>
      </c>
      <c r="N35" s="313">
        <v>20.2</v>
      </c>
      <c r="O35" s="314">
        <f>SUM(P35:Q35)</f>
        <v>162.9</v>
      </c>
      <c r="P35" s="314">
        <v>153.5</v>
      </c>
      <c r="Q35" s="314">
        <v>9.4</v>
      </c>
      <c r="R35" s="313">
        <v>20.8</v>
      </c>
      <c r="S35" s="314">
        <f>SUM(T35:U35)</f>
        <v>160.89999999999998</v>
      </c>
      <c r="T35" s="314">
        <v>153.7</v>
      </c>
      <c r="U35" s="314">
        <v>7.2</v>
      </c>
      <c r="V35" s="313">
        <v>20.4</v>
      </c>
      <c r="W35" s="314">
        <f>SUM(X35:Y35)</f>
        <v>168.79999999999998</v>
      </c>
      <c r="X35" s="314">
        <v>158.2</v>
      </c>
      <c r="Y35" s="314">
        <v>10.6</v>
      </c>
      <c r="Z35" s="313">
        <v>20.6</v>
      </c>
      <c r="AA35" s="314">
        <f>SUM(AB35:AC35)</f>
        <v>165.3</v>
      </c>
      <c r="AB35" s="314">
        <v>161.9</v>
      </c>
      <c r="AC35" s="314">
        <v>3.4</v>
      </c>
      <c r="AD35" s="313">
        <v>21</v>
      </c>
      <c r="AE35" s="314">
        <f>SUM(AF35:AG35)</f>
        <v>160.5</v>
      </c>
      <c r="AF35" s="314">
        <v>152.5</v>
      </c>
      <c r="AG35" s="314">
        <v>8</v>
      </c>
    </row>
    <row r="36" spans="1:33" ht="17.25" customHeight="1">
      <c r="A36" s="114" t="s">
        <v>233</v>
      </c>
      <c r="B36" s="311">
        <v>21.9</v>
      </c>
      <c r="C36" s="312">
        <f>SUM(D36:E36)</f>
        <v>176</v>
      </c>
      <c r="D36" s="312">
        <v>164.9</v>
      </c>
      <c r="E36" s="312">
        <v>11.1</v>
      </c>
      <c r="F36" s="313">
        <v>21.7</v>
      </c>
      <c r="G36" s="314">
        <f>SUM(H36:I36)</f>
        <v>175.9</v>
      </c>
      <c r="H36" s="314">
        <v>164.5</v>
      </c>
      <c r="I36" s="314">
        <v>11.4</v>
      </c>
      <c r="J36" s="313">
        <v>22.6</v>
      </c>
      <c r="K36" s="314">
        <f>SUM(L36:M36)</f>
        <v>187.3</v>
      </c>
      <c r="L36" s="314">
        <v>178.8</v>
      </c>
      <c r="M36" s="314">
        <v>8.5</v>
      </c>
      <c r="N36" s="313">
        <v>21.7</v>
      </c>
      <c r="O36" s="314">
        <f>SUM(P36:Q36)</f>
        <v>178.7</v>
      </c>
      <c r="P36" s="314">
        <v>164.7</v>
      </c>
      <c r="Q36" s="314">
        <v>14</v>
      </c>
      <c r="R36" s="313">
        <v>22</v>
      </c>
      <c r="S36" s="314">
        <f>SUM(T36:U36)</f>
        <v>168.60000000000002</v>
      </c>
      <c r="T36" s="314">
        <v>163.3</v>
      </c>
      <c r="U36" s="314">
        <v>5.3</v>
      </c>
      <c r="V36" s="313">
        <v>21.7</v>
      </c>
      <c r="W36" s="314">
        <f>SUM(X36:Y36)</f>
        <v>189.8</v>
      </c>
      <c r="X36" s="314">
        <v>167.9</v>
      </c>
      <c r="Y36" s="314">
        <v>21.9</v>
      </c>
      <c r="Z36" s="313">
        <v>24.1</v>
      </c>
      <c r="AA36" s="314">
        <f>SUM(AB36:AC36)</f>
        <v>192.9</v>
      </c>
      <c r="AB36" s="314">
        <v>189.5</v>
      </c>
      <c r="AC36" s="314">
        <v>3.4</v>
      </c>
      <c r="AD36" s="313">
        <v>22.3</v>
      </c>
      <c r="AE36" s="314">
        <f>SUM(AF36:AG36)</f>
        <v>169.7</v>
      </c>
      <c r="AF36" s="314">
        <v>162.1</v>
      </c>
      <c r="AG36" s="314">
        <v>7.6</v>
      </c>
    </row>
    <row r="37" spans="1:33" ht="17.25" customHeight="1">
      <c r="A37" s="114" t="s">
        <v>234</v>
      </c>
      <c r="B37" s="311">
        <v>22.5</v>
      </c>
      <c r="C37" s="312">
        <f>SUM(D37:E37)</f>
        <v>180.89999999999998</v>
      </c>
      <c r="D37" s="312">
        <v>170.2</v>
      </c>
      <c r="E37" s="312">
        <v>10.7</v>
      </c>
      <c r="F37" s="313">
        <v>22.4</v>
      </c>
      <c r="G37" s="314">
        <f>SUM(H37:I37)</f>
        <v>180.2</v>
      </c>
      <c r="H37" s="314">
        <v>169.5</v>
      </c>
      <c r="I37" s="314">
        <v>10.7</v>
      </c>
      <c r="J37" s="313">
        <v>23.5</v>
      </c>
      <c r="K37" s="314">
        <f>SUM(L37:M37)</f>
        <v>195.7</v>
      </c>
      <c r="L37" s="314">
        <v>186</v>
      </c>
      <c r="M37" s="314">
        <v>9.7</v>
      </c>
      <c r="N37" s="313">
        <v>21.6</v>
      </c>
      <c r="O37" s="314">
        <f>SUM(P37:Q37)</f>
        <v>176.29999999999998</v>
      </c>
      <c r="P37" s="314">
        <v>164.1</v>
      </c>
      <c r="Q37" s="314">
        <v>12.2</v>
      </c>
      <c r="R37" s="313">
        <v>22.6</v>
      </c>
      <c r="S37" s="314">
        <f>SUM(T37:U37)</f>
        <v>176.1</v>
      </c>
      <c r="T37" s="314">
        <v>170.6</v>
      </c>
      <c r="U37" s="314">
        <v>5.5</v>
      </c>
      <c r="V37" s="313">
        <v>21.2</v>
      </c>
      <c r="W37" s="314">
        <f>SUM(X37:Y37)</f>
        <v>174.6</v>
      </c>
      <c r="X37" s="314">
        <v>163.2</v>
      </c>
      <c r="Y37" s="314">
        <v>11.4</v>
      </c>
      <c r="Z37" s="313">
        <v>22.9</v>
      </c>
      <c r="AA37" s="314">
        <f>SUM(AB37:AC37)</f>
        <v>185</v>
      </c>
      <c r="AB37" s="314">
        <v>180.5</v>
      </c>
      <c r="AC37" s="314">
        <v>4.5</v>
      </c>
      <c r="AD37" s="313">
        <v>21.9</v>
      </c>
      <c r="AE37" s="314">
        <f>SUM(AF37:AG37)</f>
        <v>168.5</v>
      </c>
      <c r="AF37" s="314">
        <v>159.2</v>
      </c>
      <c r="AG37" s="314">
        <v>9.3</v>
      </c>
    </row>
    <row r="38" spans="1:33" ht="17.25" customHeight="1">
      <c r="A38" s="114" t="s">
        <v>235</v>
      </c>
      <c r="B38" s="311">
        <v>23.1</v>
      </c>
      <c r="C38" s="312">
        <f>SUM(D38:E38)</f>
        <v>184.2</v>
      </c>
      <c r="D38" s="312">
        <v>172.6</v>
      </c>
      <c r="E38" s="312">
        <v>11.6</v>
      </c>
      <c r="F38" s="313">
        <v>23</v>
      </c>
      <c r="G38" s="314">
        <f>SUM(H38:I38)</f>
        <v>184.29999999999998</v>
      </c>
      <c r="H38" s="314">
        <v>172.6</v>
      </c>
      <c r="I38" s="314">
        <v>11.7</v>
      </c>
      <c r="J38" s="313">
        <v>23.6</v>
      </c>
      <c r="K38" s="314">
        <f>SUM(L38:M38)</f>
        <v>197.79999999999998</v>
      </c>
      <c r="L38" s="314">
        <v>186.2</v>
      </c>
      <c r="M38" s="314">
        <v>11.6</v>
      </c>
      <c r="N38" s="313">
        <v>22.7</v>
      </c>
      <c r="O38" s="314">
        <f>SUM(P38:Q38)</f>
        <v>182.9</v>
      </c>
      <c r="P38" s="314">
        <v>170.6</v>
      </c>
      <c r="Q38" s="314">
        <v>12.3</v>
      </c>
      <c r="R38" s="313">
        <v>24.1</v>
      </c>
      <c r="S38" s="314">
        <f>SUM(T38:U38)</f>
        <v>191.89999999999998</v>
      </c>
      <c r="T38" s="314">
        <v>184.2</v>
      </c>
      <c r="U38" s="314">
        <v>7.7</v>
      </c>
      <c r="V38" s="313">
        <v>23.2</v>
      </c>
      <c r="W38" s="314">
        <f>SUM(X38:Y38)</f>
        <v>195.5</v>
      </c>
      <c r="X38" s="314">
        <v>178.4</v>
      </c>
      <c r="Y38" s="314">
        <v>17.1</v>
      </c>
      <c r="Z38" s="313">
        <v>25</v>
      </c>
      <c r="AA38" s="314">
        <f>SUM(AB38:AC38)</f>
        <v>202.7</v>
      </c>
      <c r="AB38" s="314">
        <v>197.1</v>
      </c>
      <c r="AC38" s="314">
        <v>5.6</v>
      </c>
      <c r="AD38" s="313">
        <v>23.1</v>
      </c>
      <c r="AE38" s="314">
        <f>SUM(AF38:AG38)</f>
        <v>177.2</v>
      </c>
      <c r="AF38" s="314">
        <v>167.6</v>
      </c>
      <c r="AG38" s="314">
        <v>9.6</v>
      </c>
    </row>
    <row r="39" spans="1:33" ht="17.25" customHeight="1">
      <c r="A39" s="115"/>
      <c r="B39" s="311"/>
      <c r="C39" s="312"/>
      <c r="D39" s="312"/>
      <c r="E39" s="312"/>
      <c r="F39" s="313"/>
      <c r="G39" s="314"/>
      <c r="H39" s="314"/>
      <c r="I39" s="314"/>
      <c r="J39" s="313"/>
      <c r="K39" s="314"/>
      <c r="L39" s="314"/>
      <c r="M39" s="314"/>
      <c r="N39" s="313"/>
      <c r="O39" s="314"/>
      <c r="P39" s="314"/>
      <c r="Q39" s="314"/>
      <c r="R39" s="313"/>
      <c r="S39" s="314"/>
      <c r="T39" s="314"/>
      <c r="U39" s="314"/>
      <c r="V39" s="313"/>
      <c r="W39" s="314"/>
      <c r="X39" s="314"/>
      <c r="Y39" s="314"/>
      <c r="Z39" s="313"/>
      <c r="AA39" s="314"/>
      <c r="AB39" s="314"/>
      <c r="AC39" s="314"/>
      <c r="AD39" s="313"/>
      <c r="AE39" s="314"/>
      <c r="AF39" s="314"/>
      <c r="AG39" s="314"/>
    </row>
    <row r="40" spans="1:33" ht="17.25" customHeight="1">
      <c r="A40" s="114" t="s">
        <v>236</v>
      </c>
      <c r="B40" s="311">
        <v>21.5</v>
      </c>
      <c r="C40" s="312">
        <f>SUM(D40:E40)</f>
        <v>172.2</v>
      </c>
      <c r="D40" s="312">
        <v>161.6</v>
      </c>
      <c r="E40" s="312">
        <v>10.6</v>
      </c>
      <c r="F40" s="313">
        <v>21.1</v>
      </c>
      <c r="G40" s="314">
        <f>SUM(H40:I40)</f>
        <v>169.9</v>
      </c>
      <c r="H40" s="314">
        <v>160</v>
      </c>
      <c r="I40" s="314">
        <v>9.9</v>
      </c>
      <c r="J40" s="313">
        <v>21.7</v>
      </c>
      <c r="K40" s="314">
        <f>SUM(L40:M40)</f>
        <v>182.60000000000002</v>
      </c>
      <c r="L40" s="314">
        <v>172.3</v>
      </c>
      <c r="M40" s="314">
        <v>10.3</v>
      </c>
      <c r="N40" s="313">
        <v>20.3</v>
      </c>
      <c r="O40" s="314">
        <f>SUM(P40:Q40)</f>
        <v>165</v>
      </c>
      <c r="P40" s="314">
        <v>154.2</v>
      </c>
      <c r="Q40" s="314">
        <v>10.8</v>
      </c>
      <c r="R40" s="313">
        <v>22.3</v>
      </c>
      <c r="S40" s="314">
        <f>SUM(T40:U40)</f>
        <v>177.5</v>
      </c>
      <c r="T40" s="314">
        <v>171.1</v>
      </c>
      <c r="U40" s="314">
        <v>6.4</v>
      </c>
      <c r="V40" s="313">
        <v>21.4</v>
      </c>
      <c r="W40" s="314">
        <f>SUM(X40:Y40)</f>
        <v>181.70000000000002</v>
      </c>
      <c r="X40" s="314">
        <v>165.8</v>
      </c>
      <c r="Y40" s="314">
        <v>15.9</v>
      </c>
      <c r="Z40" s="313">
        <v>22</v>
      </c>
      <c r="AA40" s="314">
        <f>SUM(AB40:AC40)</f>
        <v>176.8</v>
      </c>
      <c r="AB40" s="314">
        <v>173.4</v>
      </c>
      <c r="AC40" s="314">
        <v>3.4</v>
      </c>
      <c r="AD40" s="313">
        <v>21.4</v>
      </c>
      <c r="AE40" s="314">
        <f>SUM(AF40:AG40)</f>
        <v>165.70000000000002</v>
      </c>
      <c r="AF40" s="314">
        <v>155.9</v>
      </c>
      <c r="AG40" s="314">
        <v>9.8</v>
      </c>
    </row>
    <row r="41" spans="1:33" ht="17.25" customHeight="1">
      <c r="A41" s="114" t="s">
        <v>237</v>
      </c>
      <c r="B41" s="311">
        <v>23.6</v>
      </c>
      <c r="C41" s="312">
        <f>SUM(D41:E41)</f>
        <v>187.5</v>
      </c>
      <c r="D41" s="312">
        <v>176.9</v>
      </c>
      <c r="E41" s="312">
        <v>10.6</v>
      </c>
      <c r="F41" s="313">
        <v>23.2</v>
      </c>
      <c r="G41" s="314">
        <f>SUM(H41:I41)</f>
        <v>186.60000000000002</v>
      </c>
      <c r="H41" s="314">
        <v>175.8</v>
      </c>
      <c r="I41" s="314">
        <v>10.8</v>
      </c>
      <c r="J41" s="313">
        <v>24.1</v>
      </c>
      <c r="K41" s="314">
        <f>SUM(L41:M41)</f>
        <v>202.8</v>
      </c>
      <c r="L41" s="314">
        <v>191</v>
      </c>
      <c r="M41" s="314">
        <v>11.8</v>
      </c>
      <c r="N41" s="313">
        <v>22.6</v>
      </c>
      <c r="O41" s="314">
        <f>SUM(P41:Q41)</f>
        <v>183.6</v>
      </c>
      <c r="P41" s="314">
        <v>171.9</v>
      </c>
      <c r="Q41" s="314">
        <v>11.7</v>
      </c>
      <c r="R41" s="313">
        <v>24.1</v>
      </c>
      <c r="S41" s="314">
        <f>SUM(T41:U41)</f>
        <v>190</v>
      </c>
      <c r="T41" s="314">
        <v>184.1</v>
      </c>
      <c r="U41" s="314">
        <v>5.9</v>
      </c>
      <c r="V41" s="313">
        <v>22.1</v>
      </c>
      <c r="W41" s="314">
        <f>SUM(X41:Y41)</f>
        <v>186.29999999999998</v>
      </c>
      <c r="X41" s="314">
        <v>171.2</v>
      </c>
      <c r="Y41" s="314">
        <v>15.1</v>
      </c>
      <c r="Z41" s="313">
        <v>24.8</v>
      </c>
      <c r="AA41" s="314">
        <f>SUM(AB41:AC41)</f>
        <v>200.10000000000002</v>
      </c>
      <c r="AB41" s="314">
        <v>196.3</v>
      </c>
      <c r="AC41" s="314">
        <v>3.8</v>
      </c>
      <c r="AD41" s="313">
        <v>23.5</v>
      </c>
      <c r="AE41" s="314">
        <f>SUM(AF41:AG41)</f>
        <v>181.6</v>
      </c>
      <c r="AF41" s="314">
        <v>170.6</v>
      </c>
      <c r="AG41" s="314">
        <v>11</v>
      </c>
    </row>
    <row r="42" spans="1:33" ht="17.25" customHeight="1">
      <c r="A42" s="114" t="s">
        <v>238</v>
      </c>
      <c r="B42" s="311">
        <v>23.2</v>
      </c>
      <c r="C42" s="312">
        <f>SUM(D42:E42)</f>
        <v>183.9</v>
      </c>
      <c r="D42" s="312">
        <v>173.9</v>
      </c>
      <c r="E42" s="312">
        <v>10</v>
      </c>
      <c r="F42" s="313">
        <v>23</v>
      </c>
      <c r="G42" s="314">
        <f>SUM(H42:I42)</f>
        <v>183.8</v>
      </c>
      <c r="H42" s="314">
        <v>173.3</v>
      </c>
      <c r="I42" s="314">
        <v>10.5</v>
      </c>
      <c r="J42" s="313">
        <v>24.5</v>
      </c>
      <c r="K42" s="314">
        <f>SUM(L42:M42)</f>
        <v>205</v>
      </c>
      <c r="L42" s="314">
        <v>194.1</v>
      </c>
      <c r="M42" s="314">
        <v>10.9</v>
      </c>
      <c r="N42" s="313">
        <v>22.1</v>
      </c>
      <c r="O42" s="314">
        <f>SUM(P42:Q42)</f>
        <v>179.4</v>
      </c>
      <c r="P42" s="314">
        <v>168.5</v>
      </c>
      <c r="Q42" s="314">
        <v>10.9</v>
      </c>
      <c r="R42" s="313">
        <v>23.7</v>
      </c>
      <c r="S42" s="314">
        <f>SUM(T42:U42)</f>
        <v>188.6</v>
      </c>
      <c r="T42" s="314">
        <v>182</v>
      </c>
      <c r="U42" s="314">
        <v>6.6</v>
      </c>
      <c r="V42" s="313">
        <v>22.2</v>
      </c>
      <c r="W42" s="314">
        <f>SUM(X42:Y42)</f>
        <v>187.70000000000002</v>
      </c>
      <c r="X42" s="314">
        <v>172.4</v>
      </c>
      <c r="Y42" s="314">
        <v>15.3</v>
      </c>
      <c r="Z42" s="313">
        <v>24.3</v>
      </c>
      <c r="AA42" s="314">
        <f>SUM(AB42:AC42)</f>
        <v>195.4</v>
      </c>
      <c r="AB42" s="314">
        <v>191.6</v>
      </c>
      <c r="AC42" s="314">
        <v>3.8</v>
      </c>
      <c r="AD42" s="313">
        <v>23</v>
      </c>
      <c r="AE42" s="314">
        <f>SUM(AF42:AG42)</f>
        <v>176.6</v>
      </c>
      <c r="AF42" s="314">
        <v>167.1</v>
      </c>
      <c r="AG42" s="314">
        <v>9.5</v>
      </c>
    </row>
    <row r="43" spans="1:33" ht="17.25" customHeight="1">
      <c r="A43" s="114" t="s">
        <v>239</v>
      </c>
      <c r="B43" s="311">
        <v>21.7</v>
      </c>
      <c r="C43" s="312">
        <f>SUM(D43:E43)</f>
        <v>174.20000000000002</v>
      </c>
      <c r="D43" s="312">
        <v>163.9</v>
      </c>
      <c r="E43" s="312">
        <v>10.3</v>
      </c>
      <c r="F43" s="313">
        <v>22.1</v>
      </c>
      <c r="G43" s="314">
        <f>SUM(H43:I43)</f>
        <v>178.1</v>
      </c>
      <c r="H43" s="314">
        <v>167.4</v>
      </c>
      <c r="I43" s="314">
        <v>10.7</v>
      </c>
      <c r="J43" s="313">
        <v>23</v>
      </c>
      <c r="K43" s="314">
        <f>SUM(L43:M43)</f>
        <v>194</v>
      </c>
      <c r="L43" s="314">
        <v>182.3</v>
      </c>
      <c r="M43" s="314">
        <v>11.7</v>
      </c>
      <c r="N43" s="313">
        <v>21</v>
      </c>
      <c r="O43" s="314">
        <f>SUM(P43:Q43)</f>
        <v>171.5</v>
      </c>
      <c r="P43" s="314">
        <v>160.3</v>
      </c>
      <c r="Q43" s="314">
        <v>11.2</v>
      </c>
      <c r="R43" s="313">
        <v>23.1</v>
      </c>
      <c r="S43" s="314">
        <f>SUM(T43:U43)</f>
        <v>184.8</v>
      </c>
      <c r="T43" s="314">
        <v>176.3</v>
      </c>
      <c r="U43" s="314">
        <v>8.5</v>
      </c>
      <c r="V43" s="313">
        <v>21.5</v>
      </c>
      <c r="W43" s="314">
        <f>SUM(X43:Y43)</f>
        <v>181.8</v>
      </c>
      <c r="X43" s="314">
        <v>167</v>
      </c>
      <c r="Y43" s="314">
        <v>14.8</v>
      </c>
      <c r="Z43" s="313">
        <v>23.6</v>
      </c>
      <c r="AA43" s="314">
        <f>SUM(AB43:AC43)</f>
        <v>191.3</v>
      </c>
      <c r="AB43" s="314">
        <v>185.9</v>
      </c>
      <c r="AC43" s="314">
        <v>5.4</v>
      </c>
      <c r="AD43" s="313">
        <v>22</v>
      </c>
      <c r="AE43" s="314">
        <f>SUM(AF43:AG43)</f>
        <v>169.89999999999998</v>
      </c>
      <c r="AF43" s="314">
        <v>160.7</v>
      </c>
      <c r="AG43" s="314">
        <v>9.2</v>
      </c>
    </row>
    <row r="44" spans="1:33" ht="17.25" customHeight="1">
      <c r="A44" s="115"/>
      <c r="B44" s="311"/>
      <c r="C44" s="312"/>
      <c r="D44" s="312"/>
      <c r="E44" s="312"/>
      <c r="F44" s="313"/>
      <c r="G44" s="314"/>
      <c r="H44" s="314"/>
      <c r="I44" s="314"/>
      <c r="J44" s="313"/>
      <c r="K44" s="314"/>
      <c r="L44" s="314"/>
      <c r="M44" s="314"/>
      <c r="N44" s="313"/>
      <c r="O44" s="314"/>
      <c r="P44" s="314"/>
      <c r="Q44" s="314"/>
      <c r="R44" s="313"/>
      <c r="S44" s="314"/>
      <c r="T44" s="314"/>
      <c r="U44" s="314"/>
      <c r="V44" s="313"/>
      <c r="W44" s="314"/>
      <c r="X44" s="314"/>
      <c r="Y44" s="314"/>
      <c r="Z44" s="313"/>
      <c r="AA44" s="314"/>
      <c r="AB44" s="314"/>
      <c r="AC44" s="314"/>
      <c r="AD44" s="313"/>
      <c r="AE44" s="314"/>
      <c r="AF44" s="314"/>
      <c r="AG44" s="314"/>
    </row>
    <row r="45" spans="1:33" ht="17.25" customHeight="1">
      <c r="A45" s="114" t="s">
        <v>240</v>
      </c>
      <c r="B45" s="311">
        <v>22.6</v>
      </c>
      <c r="C45" s="312">
        <f>SUM(D45:E45)</f>
        <v>181</v>
      </c>
      <c r="D45" s="312">
        <v>169.8</v>
      </c>
      <c r="E45" s="312">
        <v>11.2</v>
      </c>
      <c r="F45" s="313">
        <v>22.4</v>
      </c>
      <c r="G45" s="314">
        <f>SUM(H45:I45)</f>
        <v>181</v>
      </c>
      <c r="H45" s="314">
        <v>169.3</v>
      </c>
      <c r="I45" s="314">
        <v>11.7</v>
      </c>
      <c r="J45" s="313">
        <v>22.5</v>
      </c>
      <c r="K45" s="314">
        <f>SUM(L45:M45)</f>
        <v>191.2</v>
      </c>
      <c r="L45" s="314">
        <v>177.5</v>
      </c>
      <c r="M45" s="314">
        <v>13.7</v>
      </c>
      <c r="N45" s="313">
        <v>22.2</v>
      </c>
      <c r="O45" s="314">
        <f>SUM(P45:Q45)</f>
        <v>182</v>
      </c>
      <c r="P45" s="314">
        <v>169.1</v>
      </c>
      <c r="Q45" s="314">
        <v>12.9</v>
      </c>
      <c r="R45" s="313">
        <v>23.1</v>
      </c>
      <c r="S45" s="314">
        <f>SUM(T45:U45)</f>
        <v>184.1</v>
      </c>
      <c r="T45" s="314">
        <v>177.4</v>
      </c>
      <c r="U45" s="314">
        <v>6.7</v>
      </c>
      <c r="V45" s="313">
        <v>22.1</v>
      </c>
      <c r="W45" s="314">
        <f>SUM(X45:Y45)</f>
        <v>187</v>
      </c>
      <c r="X45" s="314">
        <v>171.9</v>
      </c>
      <c r="Y45" s="314">
        <v>15.1</v>
      </c>
      <c r="Z45" s="313">
        <v>23.4</v>
      </c>
      <c r="AA45" s="314">
        <f>SUM(AB45:AC45)</f>
        <v>188.9</v>
      </c>
      <c r="AB45" s="314">
        <v>184</v>
      </c>
      <c r="AC45" s="314">
        <v>4.9</v>
      </c>
      <c r="AD45" s="313">
        <v>22.3</v>
      </c>
      <c r="AE45" s="314">
        <f>SUM(AF45:AG45)</f>
        <v>172.7</v>
      </c>
      <c r="AF45" s="314">
        <v>162.1</v>
      </c>
      <c r="AG45" s="314">
        <v>10.6</v>
      </c>
    </row>
    <row r="46" spans="1:33" ht="17.25" customHeight="1">
      <c r="A46" s="114" t="s">
        <v>241</v>
      </c>
      <c r="B46" s="311">
        <v>22.5</v>
      </c>
      <c r="C46" s="312">
        <f>SUM(D46:E46)</f>
        <v>182.4</v>
      </c>
      <c r="D46" s="312">
        <v>168.5</v>
      </c>
      <c r="E46" s="312">
        <v>13.9</v>
      </c>
      <c r="F46" s="313">
        <v>22.1</v>
      </c>
      <c r="G46" s="314">
        <f>SUM(H46:I46)</f>
        <v>181.8</v>
      </c>
      <c r="H46" s="314">
        <v>166.9</v>
      </c>
      <c r="I46" s="314">
        <v>14.9</v>
      </c>
      <c r="J46" s="313">
        <v>23.2</v>
      </c>
      <c r="K46" s="314">
        <f>SUM(L46:M46)</f>
        <v>197.2</v>
      </c>
      <c r="L46" s="314">
        <v>183.5</v>
      </c>
      <c r="M46" s="314">
        <v>13.7</v>
      </c>
      <c r="N46" s="313">
        <v>21.6</v>
      </c>
      <c r="O46" s="314">
        <f>SUM(P46:Q46)</f>
        <v>178</v>
      </c>
      <c r="P46" s="314">
        <v>164.8</v>
      </c>
      <c r="Q46" s="314">
        <v>13.2</v>
      </c>
      <c r="R46" s="313">
        <v>23.3</v>
      </c>
      <c r="S46" s="314">
        <f>SUM(T46:U46)</f>
        <v>185</v>
      </c>
      <c r="T46" s="314">
        <v>177.5</v>
      </c>
      <c r="U46" s="314">
        <v>7.5</v>
      </c>
      <c r="V46" s="313">
        <v>21.6</v>
      </c>
      <c r="W46" s="314">
        <f>SUM(X46:Y46)</f>
        <v>183.70000000000002</v>
      </c>
      <c r="X46" s="314">
        <v>167.8</v>
      </c>
      <c r="Y46" s="314">
        <v>15.9</v>
      </c>
      <c r="Z46" s="313">
        <v>23.2</v>
      </c>
      <c r="AA46" s="314">
        <f>SUM(AB46:AC46)</f>
        <v>184.2</v>
      </c>
      <c r="AB46" s="314">
        <v>180.6</v>
      </c>
      <c r="AC46" s="314">
        <v>3.6</v>
      </c>
      <c r="AD46" s="313">
        <v>22.1</v>
      </c>
      <c r="AE46" s="314">
        <f>SUM(AF46:AG46)</f>
        <v>170.79999999999998</v>
      </c>
      <c r="AF46" s="314">
        <v>160.2</v>
      </c>
      <c r="AG46" s="314">
        <v>10.6</v>
      </c>
    </row>
    <row r="47" spans="1:33" ht="17.25" customHeight="1">
      <c r="A47" s="114" t="s">
        <v>242</v>
      </c>
      <c r="B47" s="311">
        <v>22.8</v>
      </c>
      <c r="C47" s="312">
        <f>SUM(D47:E47)</f>
        <v>184</v>
      </c>
      <c r="D47" s="312">
        <v>171.7</v>
      </c>
      <c r="E47" s="312">
        <v>12.3</v>
      </c>
      <c r="F47" s="313">
        <v>22.6</v>
      </c>
      <c r="G47" s="314">
        <f>SUM(H47:I47)</f>
        <v>184.3</v>
      </c>
      <c r="H47" s="314">
        <v>171.4</v>
      </c>
      <c r="I47" s="314">
        <v>12.9</v>
      </c>
      <c r="J47" s="313">
        <v>23.9</v>
      </c>
      <c r="K47" s="314">
        <f>SUM(L47:M47)</f>
        <v>202.4</v>
      </c>
      <c r="L47" s="314">
        <v>189.5</v>
      </c>
      <c r="M47" s="314">
        <v>12.9</v>
      </c>
      <c r="N47" s="313">
        <v>22.1</v>
      </c>
      <c r="O47" s="314">
        <f>SUM(P47:Q47)</f>
        <v>182.1</v>
      </c>
      <c r="P47" s="314">
        <v>168.4</v>
      </c>
      <c r="Q47" s="314">
        <v>13.7</v>
      </c>
      <c r="R47" s="313">
        <v>22.8</v>
      </c>
      <c r="S47" s="314">
        <f>SUM(T47:U47)</f>
        <v>176.1</v>
      </c>
      <c r="T47" s="314">
        <v>170</v>
      </c>
      <c r="U47" s="314">
        <v>6.1</v>
      </c>
      <c r="V47" s="313">
        <v>21.7</v>
      </c>
      <c r="W47" s="314">
        <f>SUM(X47:Y47)</f>
        <v>188.2</v>
      </c>
      <c r="X47" s="314">
        <v>168.7</v>
      </c>
      <c r="Y47" s="314">
        <v>19.5</v>
      </c>
      <c r="Z47" s="313">
        <v>24</v>
      </c>
      <c r="AA47" s="314">
        <f>SUM(AB47:AC47)</f>
        <v>192.2</v>
      </c>
      <c r="AB47" s="314">
        <v>188.6</v>
      </c>
      <c r="AC47" s="314">
        <v>3.6</v>
      </c>
      <c r="AD47" s="313">
        <v>22.2</v>
      </c>
      <c r="AE47" s="314">
        <f>SUM(AF47:AG47)</f>
        <v>171.5</v>
      </c>
      <c r="AF47" s="314">
        <v>161</v>
      </c>
      <c r="AG47" s="314">
        <v>10.5</v>
      </c>
    </row>
    <row r="48" spans="1:33" ht="17.25" customHeight="1">
      <c r="A48" s="114" t="s">
        <v>243</v>
      </c>
      <c r="B48" s="311">
        <v>22.9</v>
      </c>
      <c r="C48" s="312">
        <f>SUM(D48:E48)</f>
        <v>183.70000000000002</v>
      </c>
      <c r="D48" s="312">
        <v>171.8</v>
      </c>
      <c r="E48" s="312">
        <v>11.9</v>
      </c>
      <c r="F48" s="313">
        <v>22.7</v>
      </c>
      <c r="G48" s="314">
        <f>SUM(H48:I48)</f>
        <v>184.5</v>
      </c>
      <c r="H48" s="314">
        <v>172</v>
      </c>
      <c r="I48" s="314">
        <v>12.5</v>
      </c>
      <c r="J48" s="313">
        <v>24.1</v>
      </c>
      <c r="K48" s="314">
        <f>SUM(L48:M48)</f>
        <v>202</v>
      </c>
      <c r="L48" s="314">
        <v>190.6</v>
      </c>
      <c r="M48" s="314">
        <v>11.4</v>
      </c>
      <c r="N48" s="313">
        <v>22.2</v>
      </c>
      <c r="O48" s="314">
        <f>SUM(P48:Q48)</f>
        <v>181.2</v>
      </c>
      <c r="P48" s="314">
        <v>168.1</v>
      </c>
      <c r="Q48" s="314">
        <v>13.1</v>
      </c>
      <c r="R48" s="313">
        <v>23</v>
      </c>
      <c r="S48" s="314">
        <f>SUM(T48:U48)</f>
        <v>178.39999999999998</v>
      </c>
      <c r="T48" s="314">
        <v>171.2</v>
      </c>
      <c r="U48" s="314">
        <v>7.2</v>
      </c>
      <c r="V48" s="313">
        <v>22.4</v>
      </c>
      <c r="W48" s="314">
        <f>SUM(X48:Y48)</f>
        <v>193.6</v>
      </c>
      <c r="X48" s="314">
        <v>174.2</v>
      </c>
      <c r="Y48" s="314">
        <v>19.4</v>
      </c>
      <c r="Z48" s="313">
        <v>24.1</v>
      </c>
      <c r="AA48" s="314">
        <f>SUM(AB48:AC48)</f>
        <v>198</v>
      </c>
      <c r="AB48" s="314">
        <v>189.4</v>
      </c>
      <c r="AC48" s="314">
        <v>8.6</v>
      </c>
      <c r="AD48" s="313">
        <v>23.1</v>
      </c>
      <c r="AE48" s="314">
        <f>SUM(AF48:AG48)</f>
        <v>179.1</v>
      </c>
      <c r="AF48" s="314">
        <v>167.4</v>
      </c>
      <c r="AG48" s="314">
        <v>11.7</v>
      </c>
    </row>
    <row r="49" spans="1:33" ht="17.25" customHeight="1">
      <c r="A49" s="109"/>
      <c r="B49" s="311"/>
      <c r="C49" s="312"/>
      <c r="D49" s="312"/>
      <c r="E49" s="312"/>
      <c r="F49" s="313"/>
      <c r="G49" s="314"/>
      <c r="H49" s="314"/>
      <c r="I49" s="314"/>
      <c r="J49" s="313"/>
      <c r="K49" s="314"/>
      <c r="L49" s="314"/>
      <c r="M49" s="314"/>
      <c r="N49" s="313"/>
      <c r="O49" s="314"/>
      <c r="P49" s="314"/>
      <c r="Q49" s="314"/>
      <c r="R49" s="313"/>
      <c r="S49" s="314"/>
      <c r="T49" s="314"/>
      <c r="U49" s="314"/>
      <c r="V49" s="313"/>
      <c r="W49" s="314"/>
      <c r="X49" s="314"/>
      <c r="Y49" s="314"/>
      <c r="Z49" s="313"/>
      <c r="AA49" s="314"/>
      <c r="AB49" s="314"/>
      <c r="AC49" s="314"/>
      <c r="AD49" s="313"/>
      <c r="AE49" s="314"/>
      <c r="AF49" s="314"/>
      <c r="AG49" s="314"/>
    </row>
    <row r="50" spans="1:33" ht="17.25" customHeight="1">
      <c r="A50" s="309" t="s">
        <v>134</v>
      </c>
      <c r="B50" s="311"/>
      <c r="C50" s="312"/>
      <c r="D50" s="312"/>
      <c r="E50" s="312"/>
      <c r="F50" s="313"/>
      <c r="G50" s="314"/>
      <c r="H50" s="314"/>
      <c r="I50" s="314"/>
      <c r="J50" s="313"/>
      <c r="K50" s="314"/>
      <c r="L50" s="314"/>
      <c r="M50" s="314"/>
      <c r="N50" s="313"/>
      <c r="O50" s="314"/>
      <c r="P50" s="314"/>
      <c r="Q50" s="314"/>
      <c r="R50" s="313"/>
      <c r="S50" s="314"/>
      <c r="T50" s="314"/>
      <c r="U50" s="314"/>
      <c r="V50" s="313"/>
      <c r="W50" s="314"/>
      <c r="X50" s="314"/>
      <c r="Y50" s="314"/>
      <c r="Z50" s="313"/>
      <c r="AA50" s="314"/>
      <c r="AB50" s="314"/>
      <c r="AC50" s="314"/>
      <c r="AD50" s="313"/>
      <c r="AE50" s="314"/>
      <c r="AF50" s="314"/>
      <c r="AG50" s="314"/>
    </row>
    <row r="51" spans="1:33" ht="17.25" customHeight="1">
      <c r="A51" s="38" t="s">
        <v>296</v>
      </c>
      <c r="B51" s="311">
        <v>22.1</v>
      </c>
      <c r="C51" s="312">
        <f>SUM(D51:E51)</f>
        <v>169.70000000000002</v>
      </c>
      <c r="D51" s="312">
        <v>165.4</v>
      </c>
      <c r="E51" s="312">
        <v>4.3</v>
      </c>
      <c r="F51" s="313">
        <v>21.7</v>
      </c>
      <c r="G51" s="314">
        <f>SUM(H51:I51)</f>
        <v>166</v>
      </c>
      <c r="H51" s="314">
        <v>162.1</v>
      </c>
      <c r="I51" s="314">
        <v>3.9</v>
      </c>
      <c r="J51" s="313">
        <v>22.4</v>
      </c>
      <c r="K51" s="314">
        <f>SUM(L51:M51)</f>
        <v>179.5</v>
      </c>
      <c r="L51" s="314">
        <v>174.3</v>
      </c>
      <c r="M51" s="314">
        <v>5.2</v>
      </c>
      <c r="N51" s="313">
        <v>21.5</v>
      </c>
      <c r="O51" s="314">
        <f>SUM(P51:Q51)</f>
        <v>166.4</v>
      </c>
      <c r="P51" s="314">
        <v>163.1</v>
      </c>
      <c r="Q51" s="314">
        <v>3.3</v>
      </c>
      <c r="R51" s="313">
        <v>22.6</v>
      </c>
      <c r="S51" s="314">
        <f>SUM(T51:U51)</f>
        <v>176.39999999999998</v>
      </c>
      <c r="T51" s="314">
        <v>170.2</v>
      </c>
      <c r="U51" s="314">
        <v>6.2</v>
      </c>
      <c r="V51" s="313">
        <v>22</v>
      </c>
      <c r="W51" s="314">
        <f>SUM(X51:Y51)</f>
        <v>172.7</v>
      </c>
      <c r="X51" s="314">
        <v>169.1</v>
      </c>
      <c r="Y51" s="314">
        <v>3.6</v>
      </c>
      <c r="Z51" s="313">
        <v>22.2</v>
      </c>
      <c r="AA51" s="314">
        <f>SUM(AB51:AC51)</f>
        <v>173.4</v>
      </c>
      <c r="AB51" s="314">
        <v>171.6</v>
      </c>
      <c r="AC51" s="314">
        <v>1.8</v>
      </c>
      <c r="AD51" s="313">
        <v>21.6</v>
      </c>
      <c r="AE51" s="314">
        <f>SUM(AF51:AG51)</f>
        <v>162.1</v>
      </c>
      <c r="AF51" s="314">
        <v>159.2</v>
      </c>
      <c r="AG51" s="314">
        <v>2.9</v>
      </c>
    </row>
    <row r="52" spans="1:33" ht="17.25" customHeight="1">
      <c r="A52" s="113" t="s">
        <v>297</v>
      </c>
      <c r="B52" s="311">
        <v>22.3</v>
      </c>
      <c r="C52" s="312">
        <f>SUM(D52:E52)</f>
        <v>171.2</v>
      </c>
      <c r="D52" s="312">
        <v>166.1</v>
      </c>
      <c r="E52" s="312">
        <v>5.1</v>
      </c>
      <c r="F52" s="313">
        <v>21.9</v>
      </c>
      <c r="G52" s="314">
        <f>SUM(H52:I52)</f>
        <v>168.2</v>
      </c>
      <c r="H52" s="314">
        <v>163.2</v>
      </c>
      <c r="I52" s="314">
        <v>5</v>
      </c>
      <c r="J52" s="313">
        <v>22.4</v>
      </c>
      <c r="K52" s="314">
        <f>SUM(L52:M52)</f>
        <v>176.5</v>
      </c>
      <c r="L52" s="314">
        <v>173.9</v>
      </c>
      <c r="M52" s="314">
        <v>2.6</v>
      </c>
      <c r="N52" s="313">
        <v>21.8</v>
      </c>
      <c r="O52" s="314">
        <f>SUM(P52:Q52)</f>
        <v>172.29999999999998</v>
      </c>
      <c r="P52" s="314">
        <v>166.6</v>
      </c>
      <c r="Q52" s="314">
        <v>5.7</v>
      </c>
      <c r="R52" s="313">
        <v>22.4</v>
      </c>
      <c r="S52" s="314">
        <f>SUM(T52:U52)</f>
        <v>175.6</v>
      </c>
      <c r="T52" s="314">
        <v>170.4</v>
      </c>
      <c r="U52" s="314">
        <v>5.2</v>
      </c>
      <c r="V52" s="313">
        <v>22</v>
      </c>
      <c r="W52" s="314">
        <f>SUM(X52:Y52)</f>
        <v>177.4</v>
      </c>
      <c r="X52" s="314">
        <v>170.4</v>
      </c>
      <c r="Y52" s="314">
        <v>7</v>
      </c>
      <c r="Z52" s="313">
        <v>22.6</v>
      </c>
      <c r="AA52" s="314">
        <f>SUM(AB52:AC52)</f>
        <v>176.5</v>
      </c>
      <c r="AB52" s="314">
        <v>173.6</v>
      </c>
      <c r="AC52" s="314">
        <v>2.9</v>
      </c>
      <c r="AD52" s="313">
        <v>21.5</v>
      </c>
      <c r="AE52" s="314">
        <f>SUM(AF52:AG52)</f>
        <v>158.3</v>
      </c>
      <c r="AF52" s="314">
        <v>155.8</v>
      </c>
      <c r="AG52" s="314">
        <v>2.5</v>
      </c>
    </row>
    <row r="53" spans="1:33" s="50" customFormat="1" ht="17.25" customHeight="1">
      <c r="A53" s="295" t="s">
        <v>476</v>
      </c>
      <c r="B53" s="315">
        <f>AVERAGE(B55:B58,B60:B63,B65:B68)</f>
        <v>22.15833333333333</v>
      </c>
      <c r="C53" s="316">
        <f>SUM(D53:E53)</f>
        <v>168.87499999999997</v>
      </c>
      <c r="D53" s="315">
        <f>AVERAGE(D55:D58,D60:D63,D65:D68)</f>
        <v>163.89166666666665</v>
      </c>
      <c r="E53" s="315">
        <f>AVERAGE(E55:E58,E60:E63,E65:E68)</f>
        <v>4.983333333333333</v>
      </c>
      <c r="F53" s="315">
        <f>AVERAGE(F55:F58,F60:F63,F65:F68)</f>
        <v>21.708333333333332</v>
      </c>
      <c r="G53" s="317">
        <f>SUM(H53:I53)</f>
        <v>166.68333333333337</v>
      </c>
      <c r="H53" s="318">
        <f>AVERAGE(H55:H58,H60:H63,H65:H68)</f>
        <v>161.68333333333337</v>
      </c>
      <c r="I53" s="318">
        <v>5</v>
      </c>
      <c r="J53" s="318">
        <f>AVERAGE(J55:J58,J60:J63,J65:J68)</f>
        <v>21.425</v>
      </c>
      <c r="K53" s="317">
        <f>SUM(L53:M53)</f>
        <v>171.3166666666667</v>
      </c>
      <c r="L53" s="318">
        <f>AVERAGE(L55:L58,L60:L63,L65:L68)</f>
        <v>168.82500000000002</v>
      </c>
      <c r="M53" s="318">
        <f>AVERAGE(M55:M58,M60:M63,M65:M68)</f>
        <v>2.4916666666666667</v>
      </c>
      <c r="N53" s="318">
        <f>AVERAGE(N55:N58,N60:N63,N65:N68)</f>
        <v>21.566666666666666</v>
      </c>
      <c r="O53" s="317">
        <f>SUM(P53:Q53)</f>
        <v>171.625</v>
      </c>
      <c r="P53" s="318">
        <f>AVERAGE(P55:P58,P60:P63,P65:P68)</f>
        <v>166.425</v>
      </c>
      <c r="Q53" s="318">
        <v>5.2</v>
      </c>
      <c r="R53" s="318">
        <f>AVERAGE(R55:R58,R60:R63,R65:R68)</f>
        <v>21.925</v>
      </c>
      <c r="S53" s="317">
        <f>SUM(T53:U53)</f>
        <v>173.43333333333334</v>
      </c>
      <c r="T53" s="318">
        <f>AVERAGE(T55:T58,T60:T63,T65:T68)</f>
        <v>168.33333333333334</v>
      </c>
      <c r="U53" s="318">
        <v>5.1</v>
      </c>
      <c r="V53" s="318">
        <f>AVERAGE(V55:V58,V60:V63,V65:V68)</f>
        <v>21.84166666666667</v>
      </c>
      <c r="W53" s="317">
        <f>SUM(X53:Y53)</f>
        <v>177.45</v>
      </c>
      <c r="X53" s="318">
        <f>AVERAGE(X55:X58,X60:X63,X65:X68)</f>
        <v>170.35</v>
      </c>
      <c r="Y53" s="318">
        <v>7.1</v>
      </c>
      <c r="Z53" s="318">
        <f>AVERAGE(Z55:Z58,Z60:Z63,Z65:Z68)</f>
        <v>22.258333333333336</v>
      </c>
      <c r="AA53" s="317">
        <f>SUM(AB53:AC53)</f>
        <v>177.14166666666665</v>
      </c>
      <c r="AB53" s="318">
        <f>AVERAGE(AB55:AB58,AB60:AB63,AB65:AB68)</f>
        <v>173.4333333333333</v>
      </c>
      <c r="AC53" s="318">
        <f>AVERAGE(AC55:AC58,AC60:AC63,AC65:AC68)</f>
        <v>3.7083333333333335</v>
      </c>
      <c r="AD53" s="318">
        <f>AVERAGE(AD55:AD58,AD60:AD63,AD65:AD68)</f>
        <v>21.2</v>
      </c>
      <c r="AE53" s="317">
        <f>SUM(AF53:AG53)</f>
        <v>156.58333333333334</v>
      </c>
      <c r="AF53" s="318">
        <f>AVERAGE(AF55:AF58,AF60:AF63,AF65:AF68)</f>
        <v>154.03333333333333</v>
      </c>
      <c r="AG53" s="318">
        <f>AVERAGE(AG55:AG58,AG60:AG63,AG65:AG68)</f>
        <v>2.5500000000000003</v>
      </c>
    </row>
    <row r="54" spans="1:33" ht="17.25" customHeight="1">
      <c r="A54" s="60"/>
      <c r="B54" s="311"/>
      <c r="C54" s="312"/>
      <c r="D54" s="312"/>
      <c r="E54" s="312"/>
      <c r="F54" s="313"/>
      <c r="G54" s="314"/>
      <c r="H54" s="314"/>
      <c r="I54" s="314"/>
      <c r="J54" s="313"/>
      <c r="K54" s="314"/>
      <c r="L54" s="314"/>
      <c r="M54" s="314"/>
      <c r="N54" s="313"/>
      <c r="O54" s="314"/>
      <c r="P54" s="314"/>
      <c r="Q54" s="314"/>
      <c r="R54" s="313"/>
      <c r="S54" s="314"/>
      <c r="T54" s="314"/>
      <c r="U54" s="314"/>
      <c r="V54" s="313"/>
      <c r="W54" s="314"/>
      <c r="X54" s="314"/>
      <c r="Y54" s="314"/>
      <c r="Z54" s="313"/>
      <c r="AA54" s="314"/>
      <c r="AB54" s="314"/>
      <c r="AC54" s="314"/>
      <c r="AD54" s="313"/>
      <c r="AE54" s="314"/>
      <c r="AF54" s="314"/>
      <c r="AG54" s="314"/>
    </row>
    <row r="55" spans="1:33" ht="17.25" customHeight="1">
      <c r="A55" s="111" t="s">
        <v>294</v>
      </c>
      <c r="B55" s="311">
        <v>20.3</v>
      </c>
      <c r="C55" s="312">
        <f>SUM(D55:E55)</f>
        <v>156.6</v>
      </c>
      <c r="D55" s="312">
        <v>152.2</v>
      </c>
      <c r="E55" s="312">
        <v>4.4</v>
      </c>
      <c r="F55" s="313">
        <v>19.8</v>
      </c>
      <c r="G55" s="314">
        <f>SUM(H55:I55)</f>
        <v>153.4</v>
      </c>
      <c r="H55" s="314">
        <v>149.3</v>
      </c>
      <c r="I55" s="314">
        <v>4.1</v>
      </c>
      <c r="J55" s="313">
        <v>17.8</v>
      </c>
      <c r="K55" s="314">
        <f>SUM(L55:M55)</f>
        <v>141.60000000000002</v>
      </c>
      <c r="L55" s="314">
        <v>140.3</v>
      </c>
      <c r="M55" s="314">
        <v>1.3</v>
      </c>
      <c r="N55" s="313">
        <v>19.8</v>
      </c>
      <c r="O55" s="314">
        <f>SUM(P55:Q55)</f>
        <v>157.1</v>
      </c>
      <c r="P55" s="314">
        <v>153.2</v>
      </c>
      <c r="Q55" s="314">
        <v>3.9</v>
      </c>
      <c r="R55" s="313">
        <v>19.4</v>
      </c>
      <c r="S55" s="314">
        <f>SUM(T55:U55)</f>
        <v>152.20000000000002</v>
      </c>
      <c r="T55" s="314">
        <v>147.3</v>
      </c>
      <c r="U55" s="314">
        <v>4.9</v>
      </c>
      <c r="V55" s="313">
        <v>20.2</v>
      </c>
      <c r="W55" s="314">
        <f>SUM(X55:Y55)</f>
        <v>163.20000000000002</v>
      </c>
      <c r="X55" s="314">
        <v>157.9</v>
      </c>
      <c r="Y55" s="314">
        <v>5.3</v>
      </c>
      <c r="Z55" s="313">
        <v>20.1</v>
      </c>
      <c r="AA55" s="314">
        <f>SUM(AB55:AC55)</f>
        <v>159.89999999999998</v>
      </c>
      <c r="AB55" s="314">
        <v>156.7</v>
      </c>
      <c r="AC55" s="314">
        <v>3.2</v>
      </c>
      <c r="AD55" s="313">
        <v>19.5</v>
      </c>
      <c r="AE55" s="314">
        <f>SUM(AF55:AG55)</f>
        <v>143.7</v>
      </c>
      <c r="AF55" s="314">
        <v>141.7</v>
      </c>
      <c r="AG55" s="314">
        <v>2</v>
      </c>
    </row>
    <row r="56" spans="1:33" ht="17.25" customHeight="1">
      <c r="A56" s="114" t="s">
        <v>233</v>
      </c>
      <c r="B56" s="311">
        <v>21.6</v>
      </c>
      <c r="C56" s="312">
        <f>SUM(D56:E56)</f>
        <v>165</v>
      </c>
      <c r="D56" s="312">
        <v>160</v>
      </c>
      <c r="E56" s="312">
        <v>5</v>
      </c>
      <c r="F56" s="313">
        <v>21.3</v>
      </c>
      <c r="G56" s="314">
        <f>SUM(H56:I56)</f>
        <v>164.6</v>
      </c>
      <c r="H56" s="314">
        <v>159.2</v>
      </c>
      <c r="I56" s="314">
        <v>5.4</v>
      </c>
      <c r="J56" s="313">
        <v>20.4</v>
      </c>
      <c r="K56" s="314">
        <f>SUM(L56:M56)</f>
        <v>162.5</v>
      </c>
      <c r="L56" s="314">
        <v>160.9</v>
      </c>
      <c r="M56" s="314">
        <v>1.6</v>
      </c>
      <c r="N56" s="313">
        <v>21.6</v>
      </c>
      <c r="O56" s="314">
        <f>SUM(P56:Q56)</f>
        <v>173.1</v>
      </c>
      <c r="P56" s="314">
        <v>166.9</v>
      </c>
      <c r="Q56" s="314">
        <v>6.2</v>
      </c>
      <c r="R56" s="313">
        <v>21.4</v>
      </c>
      <c r="S56" s="314">
        <f>SUM(T56:U56)</f>
        <v>165.3</v>
      </c>
      <c r="T56" s="314">
        <v>162.3</v>
      </c>
      <c r="U56" s="314">
        <v>3</v>
      </c>
      <c r="V56" s="313">
        <v>21.8</v>
      </c>
      <c r="W56" s="314">
        <f>SUM(X56:Y56)</f>
        <v>179.7</v>
      </c>
      <c r="X56" s="314">
        <v>169.5</v>
      </c>
      <c r="Y56" s="314">
        <v>10.2</v>
      </c>
      <c r="Z56" s="313">
        <v>23</v>
      </c>
      <c r="AA56" s="314">
        <f>SUM(AB56:AC56)</f>
        <v>182.1</v>
      </c>
      <c r="AB56" s="314">
        <v>178.4</v>
      </c>
      <c r="AC56" s="314">
        <v>3.7</v>
      </c>
      <c r="AD56" s="313">
        <v>20.3</v>
      </c>
      <c r="AE56" s="314">
        <f>SUM(AF56:AG56)</f>
        <v>149.4</v>
      </c>
      <c r="AF56" s="314">
        <v>147.9</v>
      </c>
      <c r="AG56" s="314">
        <v>1.5</v>
      </c>
    </row>
    <row r="57" spans="1:33" ht="17.25" customHeight="1">
      <c r="A57" s="114" t="s">
        <v>234</v>
      </c>
      <c r="B57" s="311">
        <v>22</v>
      </c>
      <c r="C57" s="312">
        <f>SUM(D57:E57)</f>
        <v>169.10000000000002</v>
      </c>
      <c r="D57" s="312">
        <v>164.3</v>
      </c>
      <c r="E57" s="312">
        <v>4.8</v>
      </c>
      <c r="F57" s="313">
        <v>21.7</v>
      </c>
      <c r="G57" s="314">
        <f>SUM(H57:I57)</f>
        <v>166.39999999999998</v>
      </c>
      <c r="H57" s="314">
        <v>161.7</v>
      </c>
      <c r="I57" s="314">
        <v>4.7</v>
      </c>
      <c r="J57" s="313">
        <v>22.2</v>
      </c>
      <c r="K57" s="314">
        <f>SUM(L57:M57)</f>
        <v>177.2</v>
      </c>
      <c r="L57" s="314">
        <v>175</v>
      </c>
      <c r="M57" s="314">
        <v>2.2</v>
      </c>
      <c r="N57" s="313">
        <v>21.3</v>
      </c>
      <c r="O57" s="314">
        <f>SUM(P57:Q57)</f>
        <v>168</v>
      </c>
      <c r="P57" s="314">
        <v>163.4</v>
      </c>
      <c r="Q57" s="314">
        <v>4.6</v>
      </c>
      <c r="R57" s="313">
        <v>21.1</v>
      </c>
      <c r="S57" s="314">
        <f>SUM(T57:U57)</f>
        <v>165.5</v>
      </c>
      <c r="T57" s="314">
        <v>162.3</v>
      </c>
      <c r="U57" s="314">
        <v>3.2</v>
      </c>
      <c r="V57" s="313">
        <v>21.4</v>
      </c>
      <c r="W57" s="314">
        <f>SUM(X57:Y57)</f>
        <v>172.4</v>
      </c>
      <c r="X57" s="314">
        <v>166.6</v>
      </c>
      <c r="Y57" s="314">
        <v>5.8</v>
      </c>
      <c r="Z57" s="313">
        <v>22</v>
      </c>
      <c r="AA57" s="314">
        <f>SUM(AB57:AC57)</f>
        <v>176.4</v>
      </c>
      <c r="AB57" s="314">
        <v>172.1</v>
      </c>
      <c r="AC57" s="314">
        <v>4.3</v>
      </c>
      <c r="AD57" s="313">
        <v>21.4</v>
      </c>
      <c r="AE57" s="314">
        <f>SUM(AF57:AG57)</f>
        <v>159.10000000000002</v>
      </c>
      <c r="AF57" s="314">
        <v>156.3</v>
      </c>
      <c r="AG57" s="314">
        <v>2.8</v>
      </c>
    </row>
    <row r="58" spans="1:33" ht="17.25" customHeight="1">
      <c r="A58" s="114" t="s">
        <v>235</v>
      </c>
      <c r="B58" s="311">
        <v>22.8</v>
      </c>
      <c r="C58" s="312">
        <f>SUM(D58:E58)</f>
        <v>173.89999999999998</v>
      </c>
      <c r="D58" s="312">
        <v>168.7</v>
      </c>
      <c r="E58" s="312">
        <v>5.2</v>
      </c>
      <c r="F58" s="313">
        <v>22.4</v>
      </c>
      <c r="G58" s="314">
        <f>SUM(H58:I58)</f>
        <v>172.4</v>
      </c>
      <c r="H58" s="314">
        <v>167.3</v>
      </c>
      <c r="I58" s="314">
        <v>5.1</v>
      </c>
      <c r="J58" s="313">
        <v>21.9</v>
      </c>
      <c r="K58" s="314">
        <f>SUM(L58:M58)</f>
        <v>175</v>
      </c>
      <c r="L58" s="314">
        <v>172.7</v>
      </c>
      <c r="M58" s="314">
        <v>2.3</v>
      </c>
      <c r="N58" s="313">
        <v>22.5</v>
      </c>
      <c r="O58" s="314">
        <f>SUM(P58:Q58)</f>
        <v>178.39999999999998</v>
      </c>
      <c r="P58" s="314">
        <v>173.2</v>
      </c>
      <c r="Q58" s="314">
        <v>5.2</v>
      </c>
      <c r="R58" s="313">
        <v>22.5</v>
      </c>
      <c r="S58" s="314">
        <f>SUM(T58:U58)</f>
        <v>178.60000000000002</v>
      </c>
      <c r="T58" s="314">
        <v>174.3</v>
      </c>
      <c r="U58" s="314">
        <v>4.3</v>
      </c>
      <c r="V58" s="313">
        <v>22.9</v>
      </c>
      <c r="W58" s="314">
        <f>SUM(X58:Y58)</f>
        <v>187.1</v>
      </c>
      <c r="X58" s="314">
        <v>179</v>
      </c>
      <c r="Y58" s="314">
        <v>8.1</v>
      </c>
      <c r="Z58" s="313">
        <v>23.3</v>
      </c>
      <c r="AA58" s="314">
        <f>SUM(AB58:AC58)</f>
        <v>185.10000000000002</v>
      </c>
      <c r="AB58" s="314">
        <v>181.3</v>
      </c>
      <c r="AC58" s="314">
        <v>3.8</v>
      </c>
      <c r="AD58" s="313">
        <v>21.7</v>
      </c>
      <c r="AE58" s="314">
        <f>SUM(AF58:AG58)</f>
        <v>158.5</v>
      </c>
      <c r="AF58" s="314">
        <v>156.4</v>
      </c>
      <c r="AG58" s="314">
        <v>2.1</v>
      </c>
    </row>
    <row r="59" spans="1:33" ht="17.25" customHeight="1">
      <c r="A59" s="115"/>
      <c r="B59" s="311"/>
      <c r="C59" s="312"/>
      <c r="D59" s="312"/>
      <c r="E59" s="312"/>
      <c r="F59" s="313"/>
      <c r="G59" s="314"/>
      <c r="H59" s="314"/>
      <c r="I59" s="314"/>
      <c r="J59" s="313"/>
      <c r="K59" s="314"/>
      <c r="L59" s="314"/>
      <c r="M59" s="314"/>
      <c r="N59" s="313"/>
      <c r="O59" s="314"/>
      <c r="P59" s="314"/>
      <c r="Q59" s="314"/>
      <c r="R59" s="313"/>
      <c r="S59" s="314"/>
      <c r="T59" s="314"/>
      <c r="U59" s="314"/>
      <c r="V59" s="313"/>
      <c r="W59" s="314"/>
      <c r="X59" s="314"/>
      <c r="Y59" s="314"/>
      <c r="Z59" s="313"/>
      <c r="AA59" s="314"/>
      <c r="AB59" s="314"/>
      <c r="AC59" s="314"/>
      <c r="AD59" s="313"/>
      <c r="AE59" s="314"/>
      <c r="AF59" s="314"/>
      <c r="AG59" s="314"/>
    </row>
    <row r="60" spans="1:33" ht="17.25" customHeight="1">
      <c r="A60" s="114" t="s">
        <v>236</v>
      </c>
      <c r="B60" s="311">
        <v>21.4</v>
      </c>
      <c r="C60" s="312">
        <f>SUM(D60:E60)</f>
        <v>163.6</v>
      </c>
      <c r="D60" s="312">
        <v>158.4</v>
      </c>
      <c r="E60" s="312">
        <v>5.2</v>
      </c>
      <c r="F60" s="313">
        <v>20.6</v>
      </c>
      <c r="G60" s="314">
        <f>SUM(H60:I60)</f>
        <v>158.79999999999998</v>
      </c>
      <c r="H60" s="314">
        <v>153.7</v>
      </c>
      <c r="I60" s="314">
        <v>5.1</v>
      </c>
      <c r="J60" s="313">
        <v>19.3</v>
      </c>
      <c r="K60" s="314">
        <f>SUM(L60:M60)</f>
        <v>155.1</v>
      </c>
      <c r="L60" s="314">
        <v>152.2</v>
      </c>
      <c r="M60" s="314">
        <v>2.9</v>
      </c>
      <c r="N60" s="313">
        <v>20.3</v>
      </c>
      <c r="O60" s="314">
        <f>SUM(P60:Q60)</f>
        <v>162</v>
      </c>
      <c r="P60" s="314">
        <v>157</v>
      </c>
      <c r="Q60" s="314">
        <v>5</v>
      </c>
      <c r="R60" s="313">
        <v>21.2</v>
      </c>
      <c r="S60" s="314">
        <f>SUM(T60:U60)</f>
        <v>167.79999999999998</v>
      </c>
      <c r="T60" s="314">
        <v>163.2</v>
      </c>
      <c r="U60" s="314">
        <v>4.6</v>
      </c>
      <c r="V60" s="313">
        <v>21.2</v>
      </c>
      <c r="W60" s="314">
        <f>SUM(X60:Y60)</f>
        <v>173.20000000000002</v>
      </c>
      <c r="X60" s="314">
        <v>165.4</v>
      </c>
      <c r="Y60" s="314">
        <v>7.8</v>
      </c>
      <c r="Z60" s="313">
        <v>20.7</v>
      </c>
      <c r="AA60" s="314">
        <f>SUM(AB60:AC60)</f>
        <v>165.1</v>
      </c>
      <c r="AB60" s="314">
        <v>162</v>
      </c>
      <c r="AC60" s="314">
        <v>3.1</v>
      </c>
      <c r="AD60" s="313">
        <v>20.5</v>
      </c>
      <c r="AE60" s="314">
        <f>SUM(AF60:AG60)</f>
        <v>150.7</v>
      </c>
      <c r="AF60" s="314">
        <v>148.5</v>
      </c>
      <c r="AG60" s="314">
        <v>2.2</v>
      </c>
    </row>
    <row r="61" spans="1:33" ht="17.25" customHeight="1">
      <c r="A61" s="114" t="s">
        <v>237</v>
      </c>
      <c r="B61" s="311">
        <v>23.3</v>
      </c>
      <c r="C61" s="312">
        <f>SUM(D61:E61)</f>
        <v>176.79999999999998</v>
      </c>
      <c r="D61" s="312">
        <v>171.7</v>
      </c>
      <c r="E61" s="312">
        <v>5.1</v>
      </c>
      <c r="F61" s="313">
        <v>22.6</v>
      </c>
      <c r="G61" s="314">
        <f>SUM(H61:I61)</f>
        <v>172.79999999999998</v>
      </c>
      <c r="H61" s="314">
        <v>167.7</v>
      </c>
      <c r="I61" s="314">
        <v>5.1</v>
      </c>
      <c r="J61" s="313">
        <v>22.2</v>
      </c>
      <c r="K61" s="314">
        <f>SUM(L61:M61)</f>
        <v>178</v>
      </c>
      <c r="L61" s="314">
        <v>175.3</v>
      </c>
      <c r="M61" s="314">
        <v>2.7</v>
      </c>
      <c r="N61" s="313">
        <v>22.5</v>
      </c>
      <c r="O61" s="314">
        <f>SUM(P61:Q61)</f>
        <v>178.8</v>
      </c>
      <c r="P61" s="314">
        <v>173.4</v>
      </c>
      <c r="Q61" s="314">
        <v>5.4</v>
      </c>
      <c r="R61" s="313">
        <v>22.8</v>
      </c>
      <c r="S61" s="314">
        <f>SUM(T61:U61)</f>
        <v>181.3</v>
      </c>
      <c r="T61" s="314">
        <v>175.9</v>
      </c>
      <c r="U61" s="314">
        <v>5.4</v>
      </c>
      <c r="V61" s="313">
        <v>22.3</v>
      </c>
      <c r="W61" s="314">
        <f>SUM(X61:Y61)</f>
        <v>180.79999999999998</v>
      </c>
      <c r="X61" s="314">
        <v>174.2</v>
      </c>
      <c r="Y61" s="314">
        <v>6.6</v>
      </c>
      <c r="Z61" s="313">
        <v>23.7</v>
      </c>
      <c r="AA61" s="314">
        <f>SUM(AB61:AC61)</f>
        <v>188.4</v>
      </c>
      <c r="AB61" s="314">
        <v>184.6</v>
      </c>
      <c r="AC61" s="314">
        <v>3.8</v>
      </c>
      <c r="AD61" s="313">
        <v>22.1</v>
      </c>
      <c r="AE61" s="314">
        <f>SUM(AF61:AG61)</f>
        <v>164.3</v>
      </c>
      <c r="AF61" s="314">
        <v>160.9</v>
      </c>
      <c r="AG61" s="314">
        <v>3.4</v>
      </c>
    </row>
    <row r="62" spans="1:33" ht="17.25" customHeight="1">
      <c r="A62" s="114" t="s">
        <v>238</v>
      </c>
      <c r="B62" s="311">
        <v>23.2</v>
      </c>
      <c r="C62" s="312">
        <f>SUM(D62:E62)</f>
        <v>176.1</v>
      </c>
      <c r="D62" s="312">
        <v>171.6</v>
      </c>
      <c r="E62" s="312">
        <v>4.5</v>
      </c>
      <c r="F62" s="313">
        <v>22.8</v>
      </c>
      <c r="G62" s="314">
        <f>SUM(H62:I62)</f>
        <v>174.39999999999998</v>
      </c>
      <c r="H62" s="314">
        <v>169.7</v>
      </c>
      <c r="I62" s="314">
        <v>4.7</v>
      </c>
      <c r="J62" s="313">
        <v>23.4</v>
      </c>
      <c r="K62" s="314">
        <f>SUM(L62:M62)</f>
        <v>186</v>
      </c>
      <c r="L62" s="314">
        <v>183.4</v>
      </c>
      <c r="M62" s="314">
        <v>2.6</v>
      </c>
      <c r="N62" s="313">
        <v>22.4</v>
      </c>
      <c r="O62" s="314">
        <f>SUM(P62:Q62)</f>
        <v>178.4</v>
      </c>
      <c r="P62" s="314">
        <v>173.8</v>
      </c>
      <c r="Q62" s="314">
        <v>4.6</v>
      </c>
      <c r="R62" s="313">
        <v>22.8</v>
      </c>
      <c r="S62" s="314">
        <f>SUM(T62:U62)</f>
        <v>180</v>
      </c>
      <c r="T62" s="314">
        <v>175.9</v>
      </c>
      <c r="U62" s="314">
        <v>4.1</v>
      </c>
      <c r="V62" s="313">
        <v>22.7</v>
      </c>
      <c r="W62" s="314">
        <f>SUM(X62:Y62)</f>
        <v>183.4</v>
      </c>
      <c r="X62" s="314">
        <v>177.1</v>
      </c>
      <c r="Y62" s="314">
        <v>6.3</v>
      </c>
      <c r="Z62" s="313">
        <v>23</v>
      </c>
      <c r="AA62" s="314">
        <f>SUM(AB62:AC62)</f>
        <v>182.29999999999998</v>
      </c>
      <c r="AB62" s="314">
        <v>179.1</v>
      </c>
      <c r="AC62" s="314">
        <v>3.2</v>
      </c>
      <c r="AD62" s="313">
        <v>21.6</v>
      </c>
      <c r="AE62" s="314">
        <f>SUM(AF62:AG62)</f>
        <v>159.6</v>
      </c>
      <c r="AF62" s="314">
        <v>157.5</v>
      </c>
      <c r="AG62" s="314">
        <v>2.1</v>
      </c>
    </row>
    <row r="63" spans="1:33" ht="17.25" customHeight="1">
      <c r="A63" s="114" t="s">
        <v>239</v>
      </c>
      <c r="B63" s="311">
        <v>21.4</v>
      </c>
      <c r="C63" s="312">
        <f>SUM(D63:E63)</f>
        <v>163.10000000000002</v>
      </c>
      <c r="D63" s="312">
        <v>158.3</v>
      </c>
      <c r="E63" s="312">
        <v>4.8</v>
      </c>
      <c r="F63" s="313">
        <v>21.4</v>
      </c>
      <c r="G63" s="314">
        <f>SUM(H63:I63)</f>
        <v>163.9</v>
      </c>
      <c r="H63" s="314">
        <v>158.8</v>
      </c>
      <c r="I63" s="314">
        <v>5.1</v>
      </c>
      <c r="J63" s="313">
        <v>21.5</v>
      </c>
      <c r="K63" s="314">
        <f>SUM(L63:M63)</f>
        <v>172.20000000000002</v>
      </c>
      <c r="L63" s="314">
        <v>169.8</v>
      </c>
      <c r="M63" s="314">
        <v>2.4</v>
      </c>
      <c r="N63" s="313">
        <v>20.9</v>
      </c>
      <c r="O63" s="314">
        <f>SUM(P63:Q63)</f>
        <v>166.8</v>
      </c>
      <c r="P63" s="314">
        <v>161.4</v>
      </c>
      <c r="Q63" s="314">
        <v>5.4</v>
      </c>
      <c r="R63" s="313">
        <v>21.8</v>
      </c>
      <c r="S63" s="314">
        <f>SUM(T63:U63)</f>
        <v>176.8</v>
      </c>
      <c r="T63" s="314">
        <v>168.8</v>
      </c>
      <c r="U63" s="314">
        <v>8</v>
      </c>
      <c r="V63" s="313">
        <v>21.3</v>
      </c>
      <c r="W63" s="314">
        <f>SUM(X63:Y63)</f>
        <v>172.5</v>
      </c>
      <c r="X63" s="314">
        <v>166.1</v>
      </c>
      <c r="Y63" s="314">
        <v>6.4</v>
      </c>
      <c r="Z63" s="313">
        <v>21.8</v>
      </c>
      <c r="AA63" s="314">
        <f>SUM(AB63:AC63)</f>
        <v>174.3</v>
      </c>
      <c r="AB63" s="314">
        <v>169.8</v>
      </c>
      <c r="AC63" s="314">
        <v>4.5</v>
      </c>
      <c r="AD63" s="313">
        <v>20.5</v>
      </c>
      <c r="AE63" s="314">
        <f>SUM(AF63:AG63)</f>
        <v>150.9</v>
      </c>
      <c r="AF63" s="314">
        <v>149.4</v>
      </c>
      <c r="AG63" s="314">
        <v>1.5</v>
      </c>
    </row>
    <row r="64" spans="1:33" ht="17.25" customHeight="1">
      <c r="A64" s="115"/>
      <c r="B64" s="311"/>
      <c r="C64" s="312"/>
      <c r="D64" s="314"/>
      <c r="E64" s="314"/>
      <c r="F64" s="313"/>
      <c r="G64" s="314"/>
      <c r="H64" s="314"/>
      <c r="I64" s="314"/>
      <c r="J64" s="313"/>
      <c r="K64" s="314"/>
      <c r="L64" s="314"/>
      <c r="M64" s="314"/>
      <c r="N64" s="313"/>
      <c r="O64" s="314"/>
      <c r="P64" s="314"/>
      <c r="Q64" s="314"/>
      <c r="R64" s="313"/>
      <c r="S64" s="314"/>
      <c r="T64" s="314"/>
      <c r="U64" s="314"/>
      <c r="V64" s="313"/>
      <c r="W64" s="314"/>
      <c r="X64" s="314"/>
      <c r="Y64" s="314"/>
      <c r="Z64" s="313"/>
      <c r="AA64" s="314"/>
      <c r="AB64" s="314"/>
      <c r="AC64" s="314"/>
      <c r="AD64" s="313"/>
      <c r="AE64" s="314"/>
      <c r="AF64" s="314"/>
      <c r="AG64" s="314"/>
    </row>
    <row r="65" spans="1:33" ht="17.25" customHeight="1">
      <c r="A65" s="114" t="s">
        <v>240</v>
      </c>
      <c r="B65" s="311">
        <v>22</v>
      </c>
      <c r="C65" s="312">
        <f>SUM(D65:E65)</f>
        <v>167</v>
      </c>
      <c r="D65" s="314">
        <v>162.2</v>
      </c>
      <c r="E65" s="314">
        <v>4.8</v>
      </c>
      <c r="F65" s="313">
        <v>21.6</v>
      </c>
      <c r="G65" s="314">
        <f>SUM(H65:I65)</f>
        <v>164.8</v>
      </c>
      <c r="H65" s="314">
        <v>159.9</v>
      </c>
      <c r="I65" s="314">
        <v>4.9</v>
      </c>
      <c r="J65" s="313">
        <v>20.1</v>
      </c>
      <c r="K65" s="314">
        <f>SUM(L65:M65)</f>
        <v>160.5</v>
      </c>
      <c r="L65" s="314">
        <v>157.6</v>
      </c>
      <c r="M65" s="314">
        <v>2.9</v>
      </c>
      <c r="N65" s="313">
        <v>21.5</v>
      </c>
      <c r="O65" s="314">
        <f>SUM(P65:Q65)</f>
        <v>170.5</v>
      </c>
      <c r="P65" s="314">
        <v>165.2</v>
      </c>
      <c r="Q65" s="314">
        <v>5.3</v>
      </c>
      <c r="R65" s="313">
        <v>22</v>
      </c>
      <c r="S65" s="314">
        <f>SUM(T65:U65)</f>
        <v>174.9</v>
      </c>
      <c r="T65" s="314">
        <v>169.4</v>
      </c>
      <c r="U65" s="314">
        <v>5.5</v>
      </c>
      <c r="V65" s="313">
        <v>21.6</v>
      </c>
      <c r="W65" s="314">
        <f>SUM(X65:Y65)</f>
        <v>173.20000000000002</v>
      </c>
      <c r="X65" s="314">
        <v>167.4</v>
      </c>
      <c r="Y65" s="314">
        <v>5.8</v>
      </c>
      <c r="Z65" s="313">
        <v>21.3</v>
      </c>
      <c r="AA65" s="314">
        <f>SUM(AB65:AC65)</f>
        <v>168.8</v>
      </c>
      <c r="AB65" s="314">
        <v>164.3</v>
      </c>
      <c r="AC65" s="314">
        <v>4.5</v>
      </c>
      <c r="AD65" s="313">
        <v>21</v>
      </c>
      <c r="AE65" s="314">
        <f>SUM(AF65:AG65)</f>
        <v>155.2</v>
      </c>
      <c r="AF65" s="314">
        <v>153</v>
      </c>
      <c r="AG65" s="314">
        <v>2.2</v>
      </c>
    </row>
    <row r="66" spans="1:33" ht="17.25" customHeight="1">
      <c r="A66" s="114" t="s">
        <v>241</v>
      </c>
      <c r="B66" s="311">
        <v>22.6</v>
      </c>
      <c r="C66" s="312">
        <f>SUM(D66:E66)</f>
        <v>170.6</v>
      </c>
      <c r="D66" s="314">
        <v>165.4</v>
      </c>
      <c r="E66" s="314">
        <v>5.2</v>
      </c>
      <c r="F66" s="313">
        <v>21.8</v>
      </c>
      <c r="G66" s="314">
        <f>SUM(H66:I66)</f>
        <v>166.7</v>
      </c>
      <c r="H66" s="314">
        <v>161.2</v>
      </c>
      <c r="I66" s="314">
        <v>5.5</v>
      </c>
      <c r="J66" s="313">
        <v>22.6</v>
      </c>
      <c r="K66" s="314">
        <f>SUM(L66:M66)</f>
        <v>180.2</v>
      </c>
      <c r="L66" s="314">
        <v>177</v>
      </c>
      <c r="M66" s="314">
        <v>3.2</v>
      </c>
      <c r="N66" s="313">
        <v>21.6</v>
      </c>
      <c r="O66" s="314">
        <f>SUM(P66:Q66)</f>
        <v>172.2</v>
      </c>
      <c r="P66" s="314">
        <v>166.6</v>
      </c>
      <c r="Q66" s="314">
        <v>5.6</v>
      </c>
      <c r="R66" s="313">
        <v>22.8</v>
      </c>
      <c r="S66" s="314">
        <f>SUM(T66:U66)</f>
        <v>180.2</v>
      </c>
      <c r="T66" s="314">
        <v>174.6</v>
      </c>
      <c r="U66" s="314">
        <v>5.6</v>
      </c>
      <c r="V66" s="313">
        <v>22</v>
      </c>
      <c r="W66" s="314">
        <f>SUM(X66:Y66)</f>
        <v>178.39999999999998</v>
      </c>
      <c r="X66" s="314">
        <v>171.7</v>
      </c>
      <c r="Y66" s="314">
        <v>6.7</v>
      </c>
      <c r="Z66" s="313">
        <v>22.4</v>
      </c>
      <c r="AA66" s="314">
        <f>SUM(AB66:AC66)</f>
        <v>178.3</v>
      </c>
      <c r="AB66" s="314">
        <v>174.4</v>
      </c>
      <c r="AC66" s="314">
        <v>3.9</v>
      </c>
      <c r="AD66" s="313">
        <v>21.4</v>
      </c>
      <c r="AE66" s="314">
        <f>SUM(AF66:AG66)</f>
        <v>157.3</v>
      </c>
      <c r="AF66" s="314">
        <v>154.5</v>
      </c>
      <c r="AG66" s="314">
        <v>2.8</v>
      </c>
    </row>
    <row r="67" spans="1:33" ht="17.25" customHeight="1">
      <c r="A67" s="114" t="s">
        <v>242</v>
      </c>
      <c r="B67" s="311">
        <v>22.6</v>
      </c>
      <c r="C67" s="312">
        <f>SUM(D67:E67)</f>
        <v>171.79999999999998</v>
      </c>
      <c r="D67" s="314">
        <v>166.1</v>
      </c>
      <c r="E67" s="314">
        <v>5.7</v>
      </c>
      <c r="F67" s="313">
        <v>22</v>
      </c>
      <c r="G67" s="314">
        <f>SUM(H67:I67)</f>
        <v>169.79999999999998</v>
      </c>
      <c r="H67" s="314">
        <v>164.2</v>
      </c>
      <c r="I67" s="314">
        <v>5.6</v>
      </c>
      <c r="J67" s="313">
        <v>23.1</v>
      </c>
      <c r="K67" s="314">
        <f>SUM(L67:M67)</f>
        <v>185.7</v>
      </c>
      <c r="L67" s="314">
        <v>182.5</v>
      </c>
      <c r="M67" s="314">
        <v>3.2</v>
      </c>
      <c r="N67" s="313">
        <v>22.1</v>
      </c>
      <c r="O67" s="314">
        <f>SUM(P67:Q67)</f>
        <v>176.70000000000002</v>
      </c>
      <c r="P67" s="314">
        <v>170.9</v>
      </c>
      <c r="Q67" s="314">
        <v>5.8</v>
      </c>
      <c r="R67" s="313">
        <v>22.3</v>
      </c>
      <c r="S67" s="314">
        <f>SUM(T67:U67)</f>
        <v>175.6</v>
      </c>
      <c r="T67" s="314">
        <v>170.6</v>
      </c>
      <c r="U67" s="314">
        <v>5</v>
      </c>
      <c r="V67" s="313">
        <v>22.1</v>
      </c>
      <c r="W67" s="314">
        <f>SUM(X67:Y67)</f>
        <v>181.29999999999998</v>
      </c>
      <c r="X67" s="314">
        <v>173.2</v>
      </c>
      <c r="Y67" s="314">
        <v>8.1</v>
      </c>
      <c r="Z67" s="313">
        <v>23</v>
      </c>
      <c r="AA67" s="314">
        <f>SUM(AB67:AC67)</f>
        <v>183.4</v>
      </c>
      <c r="AB67" s="314">
        <v>180</v>
      </c>
      <c r="AC67" s="314">
        <v>3.4</v>
      </c>
      <c r="AD67" s="313">
        <v>21.7</v>
      </c>
      <c r="AE67" s="314">
        <f>SUM(AF67:AG67)</f>
        <v>159.7</v>
      </c>
      <c r="AF67" s="314">
        <v>156.2</v>
      </c>
      <c r="AG67" s="314">
        <v>3.5</v>
      </c>
    </row>
    <row r="68" spans="1:33" ht="17.25" customHeight="1">
      <c r="A68" s="116" t="s">
        <v>243</v>
      </c>
      <c r="B68" s="321">
        <v>22.7</v>
      </c>
      <c r="C68" s="322">
        <f>SUM(D68:E68)</f>
        <v>172.9</v>
      </c>
      <c r="D68" s="322">
        <v>167.8</v>
      </c>
      <c r="E68" s="322">
        <v>5.1</v>
      </c>
      <c r="F68" s="289">
        <v>22.5</v>
      </c>
      <c r="G68" s="323">
        <f>SUM(H68:I68)</f>
        <v>172.9</v>
      </c>
      <c r="H68" s="323">
        <v>167.5</v>
      </c>
      <c r="I68" s="323">
        <v>5.4</v>
      </c>
      <c r="J68" s="324">
        <v>22.6</v>
      </c>
      <c r="K68" s="323">
        <f>SUM(L68:M68)</f>
        <v>181.79999999999998</v>
      </c>
      <c r="L68" s="323">
        <v>179.2</v>
      </c>
      <c r="M68" s="323">
        <v>2.6</v>
      </c>
      <c r="N68" s="324">
        <v>22.3</v>
      </c>
      <c r="O68" s="323">
        <f>SUM(P68:Q68)</f>
        <v>177.7</v>
      </c>
      <c r="P68" s="323">
        <v>172.1</v>
      </c>
      <c r="Q68" s="323">
        <v>5.6</v>
      </c>
      <c r="R68" s="324">
        <v>23</v>
      </c>
      <c r="S68" s="323">
        <f>SUM(T68:U68)</f>
        <v>182.20000000000002</v>
      </c>
      <c r="T68" s="323">
        <v>175.4</v>
      </c>
      <c r="U68" s="323">
        <v>6.8</v>
      </c>
      <c r="V68" s="324">
        <v>22.6</v>
      </c>
      <c r="W68" s="323">
        <f>SUM(X68:Y68)</f>
        <v>184.79999999999998</v>
      </c>
      <c r="X68" s="323">
        <v>176.1</v>
      </c>
      <c r="Y68" s="323">
        <v>8.7</v>
      </c>
      <c r="Z68" s="324">
        <v>22.8</v>
      </c>
      <c r="AA68" s="323">
        <f>SUM(AB68:AC68)</f>
        <v>181.6</v>
      </c>
      <c r="AB68" s="323">
        <v>178.5</v>
      </c>
      <c r="AC68" s="323">
        <v>3.1</v>
      </c>
      <c r="AD68" s="324">
        <v>22.7</v>
      </c>
      <c r="AE68" s="323">
        <f>SUM(AF68:AG68)</f>
        <v>170.6</v>
      </c>
      <c r="AF68" s="323">
        <v>166.1</v>
      </c>
      <c r="AG68" s="323">
        <v>4.5</v>
      </c>
    </row>
    <row r="69" ht="17.25" customHeight="1">
      <c r="A69" s="15" t="s">
        <v>281</v>
      </c>
    </row>
  </sheetData>
  <sheetProtection/>
  <mergeCells count="42">
    <mergeCell ref="R7:R9"/>
    <mergeCell ref="S7:S9"/>
    <mergeCell ref="AG7:AG9"/>
    <mergeCell ref="Z7:Z9"/>
    <mergeCell ref="AA7:AA9"/>
    <mergeCell ref="AB7:AB9"/>
    <mergeCell ref="AC7:AC9"/>
    <mergeCell ref="AD7:AD9"/>
    <mergeCell ref="AE7:AE9"/>
    <mergeCell ref="AF7:AF9"/>
    <mergeCell ref="V7:V9"/>
    <mergeCell ref="T7:T9"/>
    <mergeCell ref="U7:U9"/>
    <mergeCell ref="W7:W9"/>
    <mergeCell ref="X7:X9"/>
    <mergeCell ref="Y7:Y9"/>
    <mergeCell ref="Q7:Q9"/>
    <mergeCell ref="H7:H9"/>
    <mergeCell ref="I7:I9"/>
    <mergeCell ref="J7:J9"/>
    <mergeCell ref="K7:K9"/>
    <mergeCell ref="L7:L9"/>
    <mergeCell ref="M7:M9"/>
    <mergeCell ref="N7:N9"/>
    <mergeCell ref="O7:O9"/>
    <mergeCell ref="P7:P9"/>
    <mergeCell ref="B7:B9"/>
    <mergeCell ref="C7:C9"/>
    <mergeCell ref="D7:D9"/>
    <mergeCell ref="E7:E9"/>
    <mergeCell ref="F7:F9"/>
    <mergeCell ref="G7:G9"/>
    <mergeCell ref="A3:AG3"/>
    <mergeCell ref="B5:E6"/>
    <mergeCell ref="F5:I6"/>
    <mergeCell ref="J5:M6"/>
    <mergeCell ref="N5:AG5"/>
    <mergeCell ref="N6:Q6"/>
    <mergeCell ref="R6:U6"/>
    <mergeCell ref="V6:Y6"/>
    <mergeCell ref="Z6:AC6"/>
    <mergeCell ref="AD6:AG6"/>
  </mergeCells>
  <printOptions horizontalCentered="1"/>
  <pageMargins left="0.3937007874015748" right="0.3937007874015748" top="0.5905511811023623" bottom="0.3937007874015748" header="0" footer="0"/>
  <pageSetup fitToHeight="1" fitToWidth="1" horizontalDpi="600" verticalDpi="600" orientation="landscape" paperSize="8" scale="7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G69"/>
  <sheetViews>
    <sheetView zoomScaleSheetLayoutView="75" zoomScalePageLayoutView="0" workbookViewId="0" topLeftCell="A1">
      <selection activeCell="J31" sqref="J31"/>
    </sheetView>
  </sheetViews>
  <sheetFormatPr defaultColWidth="9.00390625" defaultRowHeight="13.5"/>
  <cols>
    <col min="1" max="1" width="15.125" style="0" customWidth="1"/>
    <col min="2" max="2" width="7.625" style="0" customWidth="1"/>
    <col min="3" max="3" width="8.625" style="0" customWidth="1"/>
    <col min="4" max="4" width="8.25390625" style="0" customWidth="1"/>
    <col min="5" max="6" width="7.625" style="0" customWidth="1"/>
    <col min="7" max="7" width="8.50390625" style="0" customWidth="1"/>
    <col min="8" max="8" width="8.625" style="0" customWidth="1"/>
    <col min="9" max="10" width="7.625" style="0" customWidth="1"/>
    <col min="11" max="12" width="8.50390625" style="0" customWidth="1"/>
    <col min="13" max="14" width="7.625" style="0" customWidth="1"/>
    <col min="15" max="15" width="8.25390625" style="0" customWidth="1"/>
    <col min="16" max="16" width="8.125" style="0" customWidth="1"/>
    <col min="17" max="18" width="7.625" style="0" customWidth="1"/>
    <col min="19" max="19" width="8.25390625" style="0" customWidth="1"/>
    <col min="20" max="20" width="10.375" style="0" bestFit="1" customWidth="1"/>
    <col min="21" max="21" width="8.25390625" style="0" customWidth="1"/>
    <col min="22" max="22" width="7.625" style="0" customWidth="1"/>
    <col min="23" max="23" width="8.625" style="0" customWidth="1"/>
    <col min="24" max="24" width="8.75390625" style="0" customWidth="1"/>
    <col min="25" max="26" width="7.625" style="0" customWidth="1"/>
    <col min="27" max="28" width="8.625" style="0" customWidth="1"/>
    <col min="29" max="29" width="7.625" style="0" customWidth="1"/>
  </cols>
  <sheetData>
    <row r="1" spans="1:32" ht="14.25">
      <c r="A1" s="8" t="s">
        <v>497</v>
      </c>
      <c r="B1" s="9"/>
      <c r="C1" s="9"/>
      <c r="D1" s="9"/>
      <c r="E1" s="9"/>
      <c r="F1" s="9"/>
      <c r="G1" s="9"/>
      <c r="H1" s="9"/>
      <c r="I1" s="9"/>
      <c r="J1" s="9"/>
      <c r="K1" s="9"/>
      <c r="L1" s="9"/>
      <c r="M1" s="9"/>
      <c r="N1" s="9"/>
      <c r="O1" s="9"/>
      <c r="P1" s="9"/>
      <c r="Q1" s="9"/>
      <c r="R1" s="9"/>
      <c r="S1" s="9"/>
      <c r="T1" s="9"/>
      <c r="U1" s="9"/>
      <c r="V1" s="9"/>
      <c r="W1" s="9"/>
      <c r="X1" s="9"/>
      <c r="Y1" s="9"/>
      <c r="Z1" s="9"/>
      <c r="AA1" s="9"/>
      <c r="AB1" s="9"/>
      <c r="AC1" s="10" t="s">
        <v>498</v>
      </c>
      <c r="AD1" s="9"/>
      <c r="AE1" s="9"/>
      <c r="AF1" s="9"/>
    </row>
    <row r="2" spans="1:32" ht="14.25">
      <c r="A2" s="8"/>
      <c r="B2" s="9"/>
      <c r="C2" s="9"/>
      <c r="D2" s="9"/>
      <c r="E2" s="9"/>
      <c r="F2" s="9"/>
      <c r="G2" s="9"/>
      <c r="H2" s="9"/>
      <c r="I2" s="9"/>
      <c r="J2" s="9"/>
      <c r="K2" s="9"/>
      <c r="L2" s="9"/>
      <c r="M2" s="9"/>
      <c r="N2" s="9"/>
      <c r="O2" s="9"/>
      <c r="P2" s="9"/>
      <c r="Q2" s="9"/>
      <c r="R2" s="9"/>
      <c r="S2" s="9"/>
      <c r="T2" s="9"/>
      <c r="U2" s="9"/>
      <c r="V2" s="9"/>
      <c r="W2" s="9"/>
      <c r="X2" s="9"/>
      <c r="Y2" s="9"/>
      <c r="Z2" s="9"/>
      <c r="AA2" s="9"/>
      <c r="AB2" s="9"/>
      <c r="AC2" s="10"/>
      <c r="AD2" s="9"/>
      <c r="AE2" s="9"/>
      <c r="AF2" s="9"/>
    </row>
    <row r="3" spans="1:33" ht="17.25" customHeight="1">
      <c r="A3" s="385" t="s">
        <v>505</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13"/>
      <c r="AE3" s="13"/>
      <c r="AF3" s="13"/>
      <c r="AG3" s="13"/>
    </row>
    <row r="4" spans="27:29" ht="15" thickBot="1">
      <c r="AA4" s="13"/>
      <c r="AB4" s="13"/>
      <c r="AC4" s="17" t="s">
        <v>499</v>
      </c>
    </row>
    <row r="5" spans="1:29" ht="14.25">
      <c r="A5" s="88" t="s">
        <v>127</v>
      </c>
      <c r="B5" s="513" t="s">
        <v>501</v>
      </c>
      <c r="C5" s="514"/>
      <c r="D5" s="514"/>
      <c r="E5" s="514"/>
      <c r="F5" s="514"/>
      <c r="G5" s="514"/>
      <c r="H5" s="514"/>
      <c r="I5" s="514"/>
      <c r="J5" s="514"/>
      <c r="K5" s="514"/>
      <c r="L5" s="514"/>
      <c r="M5" s="514"/>
      <c r="N5" s="514"/>
      <c r="O5" s="514"/>
      <c r="P5" s="514"/>
      <c r="Q5" s="514"/>
      <c r="R5" s="514"/>
      <c r="S5" s="514"/>
      <c r="T5" s="514"/>
      <c r="U5" s="559"/>
      <c r="V5" s="560" t="s">
        <v>225</v>
      </c>
      <c r="W5" s="561"/>
      <c r="X5" s="561"/>
      <c r="Y5" s="564"/>
      <c r="Z5" s="560" t="s">
        <v>500</v>
      </c>
      <c r="AA5" s="561"/>
      <c r="AB5" s="561"/>
      <c r="AC5" s="561"/>
    </row>
    <row r="6" spans="1:29" ht="14.25">
      <c r="A6" s="93"/>
      <c r="B6" s="551" t="s">
        <v>155</v>
      </c>
      <c r="C6" s="569"/>
      <c r="D6" s="569"/>
      <c r="E6" s="570"/>
      <c r="F6" s="551" t="s">
        <v>156</v>
      </c>
      <c r="G6" s="569"/>
      <c r="H6" s="569"/>
      <c r="I6" s="570"/>
      <c r="J6" s="18" t="s">
        <v>157</v>
      </c>
      <c r="K6" s="18"/>
      <c r="L6" s="18"/>
      <c r="M6" s="95"/>
      <c r="N6" s="18" t="s">
        <v>158</v>
      </c>
      <c r="O6" s="18"/>
      <c r="P6" s="18"/>
      <c r="Q6" s="95"/>
      <c r="R6" s="18" t="s">
        <v>159</v>
      </c>
      <c r="S6" s="18"/>
      <c r="T6" s="18"/>
      <c r="U6" s="95"/>
      <c r="V6" s="562"/>
      <c r="W6" s="563"/>
      <c r="X6" s="563"/>
      <c r="Y6" s="565"/>
      <c r="Z6" s="562"/>
      <c r="AA6" s="563"/>
      <c r="AB6" s="563"/>
      <c r="AC6" s="563"/>
    </row>
    <row r="7" spans="1:29" ht="14.25" customHeight="1">
      <c r="A7" s="93"/>
      <c r="B7" s="556" t="s">
        <v>149</v>
      </c>
      <c r="C7" s="556" t="s">
        <v>492</v>
      </c>
      <c r="D7" s="556" t="s">
        <v>151</v>
      </c>
      <c r="E7" s="556" t="s">
        <v>152</v>
      </c>
      <c r="F7" s="556" t="s">
        <v>149</v>
      </c>
      <c r="G7" s="556" t="s">
        <v>150</v>
      </c>
      <c r="H7" s="556" t="s">
        <v>502</v>
      </c>
      <c r="I7" s="556" t="s">
        <v>152</v>
      </c>
      <c r="J7" s="556" t="s">
        <v>149</v>
      </c>
      <c r="K7" s="556" t="s">
        <v>150</v>
      </c>
      <c r="L7" s="556" t="s">
        <v>151</v>
      </c>
      <c r="M7" s="556" t="s">
        <v>152</v>
      </c>
      <c r="N7" s="556" t="s">
        <v>149</v>
      </c>
      <c r="O7" s="556" t="s">
        <v>150</v>
      </c>
      <c r="P7" s="556" t="s">
        <v>151</v>
      </c>
      <c r="Q7" s="556" t="s">
        <v>152</v>
      </c>
      <c r="R7" s="556" t="s">
        <v>149</v>
      </c>
      <c r="S7" s="556" t="s">
        <v>150</v>
      </c>
      <c r="T7" s="556" t="s">
        <v>503</v>
      </c>
      <c r="U7" s="556" t="s">
        <v>152</v>
      </c>
      <c r="V7" s="556" t="s">
        <v>149</v>
      </c>
      <c r="W7" s="556" t="s">
        <v>492</v>
      </c>
      <c r="X7" s="556" t="s">
        <v>504</v>
      </c>
      <c r="Y7" s="556" t="s">
        <v>152</v>
      </c>
      <c r="Z7" s="556" t="s">
        <v>149</v>
      </c>
      <c r="AA7" s="556" t="s">
        <v>492</v>
      </c>
      <c r="AB7" s="556" t="s">
        <v>491</v>
      </c>
      <c r="AC7" s="573" t="s">
        <v>152</v>
      </c>
    </row>
    <row r="8" spans="1:29" ht="14.25">
      <c r="A8" s="24" t="s">
        <v>153</v>
      </c>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71"/>
      <c r="AC8" s="545"/>
    </row>
    <row r="9" spans="1:29" ht="14.25">
      <c r="A9" s="94" t="s">
        <v>154</v>
      </c>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72"/>
      <c r="AC9" s="546"/>
    </row>
    <row r="10" spans="1:29" ht="14.25">
      <c r="A10" s="308" t="s">
        <v>506</v>
      </c>
      <c r="B10" s="149"/>
      <c r="C10" s="151"/>
      <c r="D10" s="151"/>
      <c r="E10" s="151"/>
      <c r="F10" s="105"/>
      <c r="G10" s="151"/>
      <c r="H10" s="151"/>
      <c r="I10" s="151"/>
      <c r="J10" s="105"/>
      <c r="K10" s="151"/>
      <c r="L10" s="151"/>
      <c r="M10" s="151"/>
      <c r="N10" s="105"/>
      <c r="O10" s="151"/>
      <c r="P10" s="151"/>
      <c r="Q10" s="151"/>
      <c r="R10" s="105"/>
      <c r="S10" s="151"/>
      <c r="T10" s="151"/>
      <c r="U10" s="151"/>
      <c r="V10" s="105"/>
      <c r="W10" s="151"/>
      <c r="X10" s="151"/>
      <c r="Y10" s="151"/>
      <c r="Z10" s="105"/>
      <c r="AA10" s="151"/>
      <c r="AB10" s="151"/>
      <c r="AC10" s="151"/>
    </row>
    <row r="11" spans="1:29" ht="14.25">
      <c r="A11" s="38" t="s">
        <v>296</v>
      </c>
      <c r="B11" s="311">
        <v>22.1</v>
      </c>
      <c r="C11" s="314">
        <f>SUM(D11:E11)</f>
        <v>168.79999999999998</v>
      </c>
      <c r="D11" s="314">
        <v>161.6</v>
      </c>
      <c r="E11" s="314">
        <v>7.2</v>
      </c>
      <c r="F11" s="313">
        <v>20.8</v>
      </c>
      <c r="G11" s="314">
        <f>SUM(H11:I11)</f>
        <v>160.60000000000002</v>
      </c>
      <c r="H11" s="314">
        <v>155.3</v>
      </c>
      <c r="I11" s="314">
        <v>5.3</v>
      </c>
      <c r="J11" s="313">
        <v>19.7</v>
      </c>
      <c r="K11" s="314">
        <f>SUM(L11:M11)</f>
        <v>152.20000000000002</v>
      </c>
      <c r="L11" s="314">
        <v>148.4</v>
      </c>
      <c r="M11" s="314">
        <v>3.8</v>
      </c>
      <c r="N11" s="313">
        <v>20.3</v>
      </c>
      <c r="O11" s="314">
        <f>SUM(P11:Q11)</f>
        <v>158.6</v>
      </c>
      <c r="P11" s="314">
        <v>152.4</v>
      </c>
      <c r="Q11" s="314">
        <v>6.2</v>
      </c>
      <c r="R11" s="313">
        <v>20.6</v>
      </c>
      <c r="S11" s="314">
        <f>SUM(T11:U11)</f>
        <v>161.5</v>
      </c>
      <c r="T11" s="314">
        <v>156.5</v>
      </c>
      <c r="U11" s="314">
        <v>5</v>
      </c>
      <c r="V11" s="313">
        <v>22.7</v>
      </c>
      <c r="W11" s="314">
        <f>SUM(X11:Y11)</f>
        <v>176.60000000000002</v>
      </c>
      <c r="X11" s="314">
        <v>171.3</v>
      </c>
      <c r="Y11" s="314">
        <v>5.3</v>
      </c>
      <c r="Z11" s="313">
        <v>21.9</v>
      </c>
      <c r="AA11" s="314">
        <f>SUM(AB11:AC11)</f>
        <v>156.1</v>
      </c>
      <c r="AB11" s="314">
        <v>146.7</v>
      </c>
      <c r="AC11" s="314">
        <v>9.4</v>
      </c>
    </row>
    <row r="12" spans="1:29" ht="14.25">
      <c r="A12" s="113" t="s">
        <v>297</v>
      </c>
      <c r="B12" s="311">
        <v>21.5</v>
      </c>
      <c r="C12" s="314">
        <f>SUM(D12:E12)</f>
        <v>170.79999999999998</v>
      </c>
      <c r="D12" s="314">
        <v>162.2</v>
      </c>
      <c r="E12" s="314">
        <v>8.6</v>
      </c>
      <c r="F12" s="313">
        <v>21.7</v>
      </c>
      <c r="G12" s="314">
        <f>SUM(H12:I12)</f>
        <v>174.5</v>
      </c>
      <c r="H12" s="314">
        <v>162.5</v>
      </c>
      <c r="I12" s="314">
        <v>12</v>
      </c>
      <c r="J12" s="313">
        <v>20.4</v>
      </c>
      <c r="K12" s="314">
        <f>SUM(L12:M12)</f>
        <v>158.5</v>
      </c>
      <c r="L12" s="314">
        <v>153.3</v>
      </c>
      <c r="M12" s="314">
        <v>5.2</v>
      </c>
      <c r="N12" s="313">
        <v>21.4</v>
      </c>
      <c r="O12" s="314">
        <f>SUM(P12:Q12)</f>
        <v>175</v>
      </c>
      <c r="P12" s="314">
        <v>165.6</v>
      </c>
      <c r="Q12" s="314">
        <v>9.4</v>
      </c>
      <c r="R12" s="313">
        <v>21.9</v>
      </c>
      <c r="S12" s="314">
        <f>SUM(T12:U12)</f>
        <v>176</v>
      </c>
      <c r="T12" s="314">
        <v>164.8</v>
      </c>
      <c r="U12" s="314">
        <v>11.2</v>
      </c>
      <c r="V12" s="313">
        <v>23.3</v>
      </c>
      <c r="W12" s="314">
        <f>SUM(X12:Y12)</f>
        <v>176.1</v>
      </c>
      <c r="X12" s="314">
        <v>168.7</v>
      </c>
      <c r="Y12" s="314">
        <v>7.4</v>
      </c>
      <c r="Z12" s="313">
        <v>21.2</v>
      </c>
      <c r="AA12" s="314">
        <f>SUM(AB12:AC12)</f>
        <v>150.6</v>
      </c>
      <c r="AB12" s="314">
        <v>143.9</v>
      </c>
      <c r="AC12" s="314">
        <v>6.7</v>
      </c>
    </row>
    <row r="13" spans="1:29" s="50" customFormat="1" ht="14.25">
      <c r="A13" s="295" t="s">
        <v>476</v>
      </c>
      <c r="B13" s="315">
        <f>AVERAGE(B15:B18,B20:B23,B25:B28)</f>
        <v>21.66666666666666</v>
      </c>
      <c r="C13" s="317">
        <f>SUM(D13:E13)</f>
        <v>171.20833333333331</v>
      </c>
      <c r="D13" s="318">
        <f>AVERAGE(D15:D18,D20:D23,D25:D28)</f>
        <v>163.56666666666666</v>
      </c>
      <c r="E13" s="318">
        <f>AVERAGE(E15:E18,E20:E23,E25:E28)</f>
        <v>7.641666666666666</v>
      </c>
      <c r="F13" s="318">
        <f>AVERAGE(F15:F18,F20:F23,F25:F28)</f>
        <v>21.891666666666666</v>
      </c>
      <c r="G13" s="317">
        <f>SUM(H13:I13)</f>
        <v>177.85833333333335</v>
      </c>
      <c r="H13" s="318">
        <f>AVERAGE(H15:H18,H20:H23,H25:H28)</f>
        <v>163.55833333333334</v>
      </c>
      <c r="I13" s="318">
        <v>14.3</v>
      </c>
      <c r="J13" s="318">
        <f>AVERAGE(J15:J18,J20:J23,J25:J28)</f>
        <v>21.091666666666665</v>
      </c>
      <c r="K13" s="317">
        <f>SUM(L13:M13)</f>
        <v>166.96666666666667</v>
      </c>
      <c r="L13" s="318">
        <f>AVERAGE(L15:L18,L20:L23,L25:L28)</f>
        <v>158.9</v>
      </c>
      <c r="M13" s="318">
        <f>AVERAGE(M15:M18,M20:M23,M25:M28)</f>
        <v>8.066666666666666</v>
      </c>
      <c r="N13" s="318">
        <f>AVERAGE(N15:N18,N20:N23,N25:N28)</f>
        <v>21.05</v>
      </c>
      <c r="O13" s="317">
        <f>SUM(P13:Q13)</f>
        <v>170.7833333333333</v>
      </c>
      <c r="P13" s="318">
        <f>AVERAGE(P15:P18,P20:P23,P25:P28)</f>
        <v>163.04999999999998</v>
      </c>
      <c r="Q13" s="318">
        <f>AVERAGE(Q15:Q18,Q20:Q23,Q25:Q28)</f>
        <v>7.733333333333333</v>
      </c>
      <c r="R13" s="318">
        <f>AVERAGE(R15:R18,R20:R23,R25:R28)</f>
        <v>21.875</v>
      </c>
      <c r="S13" s="317">
        <f>SUM(T13:U13)</f>
        <v>177.61666666666667</v>
      </c>
      <c r="T13" s="318">
        <f>AVERAGE(T15:T18,T20:T23,T25:T28)</f>
        <v>165.29166666666669</v>
      </c>
      <c r="U13" s="318">
        <f>AVERAGE(U15:U18,U20:U23,U25:U28)</f>
        <v>12.325000000000001</v>
      </c>
      <c r="V13" s="318">
        <f>AVERAGE(V15:V18,V20:V23,V25:V28)</f>
        <v>23.05</v>
      </c>
      <c r="W13" s="317">
        <f>SUM(X13:Y13)</f>
        <v>174.45833333333334</v>
      </c>
      <c r="X13" s="318">
        <f>AVERAGE(X15:X18,X20:X23,X25:X28)</f>
        <v>165.95000000000002</v>
      </c>
      <c r="Y13" s="318">
        <f>AVERAGE(Y15:Y18,Y20:Y23,Y25:Y28)</f>
        <v>8.508333333333335</v>
      </c>
      <c r="Z13" s="318">
        <f>AVERAGE(Z15:Z18,Z20:Z23,Z25:Z28)</f>
        <v>20.825</v>
      </c>
      <c r="AA13" s="317">
        <f>SUM(AB13:AC13)</f>
        <v>145.59166666666664</v>
      </c>
      <c r="AB13" s="318">
        <f>AVERAGE(AB15:AB18,AB20:AB23,AB25:AB28)</f>
        <v>139.2583333333333</v>
      </c>
      <c r="AC13" s="318">
        <f>AVERAGE(AC15:AC18,AC20:AC23,AC25:AC28)</f>
        <v>6.333333333333333</v>
      </c>
    </row>
    <row r="14" spans="1:29" ht="14.25">
      <c r="A14" s="60"/>
      <c r="B14" s="311"/>
      <c r="C14" s="314"/>
      <c r="D14" s="314"/>
      <c r="E14" s="320"/>
      <c r="F14" s="313"/>
      <c r="G14" s="314"/>
      <c r="H14" s="314"/>
      <c r="I14" s="320"/>
      <c r="J14" s="313"/>
      <c r="K14" s="314"/>
      <c r="L14" s="314"/>
      <c r="M14" s="320"/>
      <c r="N14" s="313"/>
      <c r="O14" s="314"/>
      <c r="P14" s="314"/>
      <c r="Q14" s="320"/>
      <c r="R14" s="313"/>
      <c r="S14" s="314"/>
      <c r="T14" s="314"/>
      <c r="U14" s="320"/>
      <c r="V14" s="313"/>
      <c r="W14" s="314"/>
      <c r="X14" s="314"/>
      <c r="Y14" s="320"/>
      <c r="Z14" s="313"/>
      <c r="AA14" s="314"/>
      <c r="AB14" s="314"/>
      <c r="AC14" s="320"/>
    </row>
    <row r="15" spans="1:29" ht="14.25">
      <c r="A15" s="111" t="s">
        <v>294</v>
      </c>
      <c r="B15" s="311">
        <v>20</v>
      </c>
      <c r="C15" s="314">
        <f>SUM(D15:E15)</f>
        <v>158.20000000000002</v>
      </c>
      <c r="D15" s="314">
        <v>152.8</v>
      </c>
      <c r="E15" s="314">
        <v>5.4</v>
      </c>
      <c r="F15" s="313">
        <v>20.3</v>
      </c>
      <c r="G15" s="314">
        <f>SUM(H15:I15)</f>
        <v>160.4</v>
      </c>
      <c r="H15" s="314">
        <v>152.8</v>
      </c>
      <c r="I15" s="314">
        <v>7.6</v>
      </c>
      <c r="J15" s="313">
        <v>20</v>
      </c>
      <c r="K15" s="314">
        <f>SUM(L15:M15)</f>
        <v>158.70000000000002</v>
      </c>
      <c r="L15" s="314">
        <v>150.8</v>
      </c>
      <c r="M15" s="314">
        <v>7.9</v>
      </c>
      <c r="N15" s="313">
        <v>19.4</v>
      </c>
      <c r="O15" s="314">
        <f>SUM(P15:Q15)</f>
        <v>156.5</v>
      </c>
      <c r="P15" s="314">
        <v>150.7</v>
      </c>
      <c r="Q15" s="314">
        <v>5.8</v>
      </c>
      <c r="R15" s="313">
        <v>19.7</v>
      </c>
      <c r="S15" s="314">
        <f>SUM(T15:U15)</f>
        <v>157</v>
      </c>
      <c r="T15" s="314">
        <v>148.7</v>
      </c>
      <c r="U15" s="314">
        <v>8.3</v>
      </c>
      <c r="V15" s="313">
        <v>20.8</v>
      </c>
      <c r="W15" s="314">
        <f>SUM(X15:Y15)</f>
        <v>161.4</v>
      </c>
      <c r="X15" s="314">
        <v>153.8</v>
      </c>
      <c r="Y15" s="314">
        <v>7.6</v>
      </c>
      <c r="Z15" s="313">
        <v>19.8</v>
      </c>
      <c r="AA15" s="314">
        <f>SUM(AB15:AC15)</f>
        <v>140</v>
      </c>
      <c r="AB15" s="314">
        <v>134</v>
      </c>
      <c r="AC15" s="314">
        <v>6</v>
      </c>
    </row>
    <row r="16" spans="1:29" ht="14.25">
      <c r="A16" s="114" t="s">
        <v>233</v>
      </c>
      <c r="B16" s="311">
        <v>21.8</v>
      </c>
      <c r="C16" s="314">
        <f>SUM(D16:E16)</f>
        <v>172.7</v>
      </c>
      <c r="D16" s="314">
        <v>164.5</v>
      </c>
      <c r="E16" s="314">
        <v>8.2</v>
      </c>
      <c r="F16" s="313">
        <v>21.7</v>
      </c>
      <c r="G16" s="314">
        <f>SUM(H16:I16)</f>
        <v>173.5</v>
      </c>
      <c r="H16" s="314">
        <v>163.3</v>
      </c>
      <c r="I16" s="314">
        <v>10.2</v>
      </c>
      <c r="J16" s="313">
        <v>21.3</v>
      </c>
      <c r="K16" s="314">
        <f>SUM(L16:M16)</f>
        <v>170.20000000000002</v>
      </c>
      <c r="L16" s="314">
        <v>160.3</v>
      </c>
      <c r="M16" s="314">
        <v>9.9</v>
      </c>
      <c r="N16" s="313">
        <v>20.7</v>
      </c>
      <c r="O16" s="314">
        <f>SUM(P16:Q16)</f>
        <v>170.29999999999998</v>
      </c>
      <c r="P16" s="314">
        <v>161.7</v>
      </c>
      <c r="Q16" s="314">
        <v>8.6</v>
      </c>
      <c r="R16" s="313">
        <v>22.2</v>
      </c>
      <c r="S16" s="314">
        <f>SUM(T16:U16)</f>
        <v>178.2</v>
      </c>
      <c r="T16" s="314">
        <v>167.7</v>
      </c>
      <c r="U16" s="314">
        <v>10.5</v>
      </c>
      <c r="V16" s="313">
        <v>21.6</v>
      </c>
      <c r="W16" s="314">
        <f>SUM(X16:Y16)</f>
        <v>165.20000000000002</v>
      </c>
      <c r="X16" s="314">
        <v>158.4</v>
      </c>
      <c r="Y16" s="314">
        <v>6.8</v>
      </c>
      <c r="Z16" s="313">
        <v>19.5</v>
      </c>
      <c r="AA16" s="314">
        <f>SUM(AB16:AC16)</f>
        <v>137.4</v>
      </c>
      <c r="AB16" s="314">
        <v>130.9</v>
      </c>
      <c r="AC16" s="314">
        <v>6.5</v>
      </c>
    </row>
    <row r="17" spans="1:29" ht="14.25">
      <c r="A17" s="114" t="s">
        <v>234</v>
      </c>
      <c r="B17" s="311">
        <v>21.9</v>
      </c>
      <c r="C17" s="314">
        <f>SUM(D17:E17)</f>
        <v>171.70000000000002</v>
      </c>
      <c r="D17" s="314">
        <v>162.9</v>
      </c>
      <c r="E17" s="314">
        <v>8.8</v>
      </c>
      <c r="F17" s="313">
        <v>21.7</v>
      </c>
      <c r="G17" s="314">
        <f>SUM(H17:I17)</f>
        <v>177.29999999999998</v>
      </c>
      <c r="H17" s="314">
        <v>161.7</v>
      </c>
      <c r="I17" s="314">
        <v>15.6</v>
      </c>
      <c r="J17" s="313">
        <v>21.4</v>
      </c>
      <c r="K17" s="314">
        <f>SUM(L17:M17)</f>
        <v>172.9</v>
      </c>
      <c r="L17" s="314">
        <v>161.8</v>
      </c>
      <c r="M17" s="314">
        <v>11.1</v>
      </c>
      <c r="N17" s="313">
        <v>20.9</v>
      </c>
      <c r="O17" s="314">
        <f>SUM(P17:Q17)</f>
        <v>165.5</v>
      </c>
      <c r="P17" s="314">
        <v>160</v>
      </c>
      <c r="Q17" s="314">
        <v>5.5</v>
      </c>
      <c r="R17" s="313">
        <v>21.8</v>
      </c>
      <c r="S17" s="314">
        <f>SUM(T17:U17)</f>
        <v>177.70000000000002</v>
      </c>
      <c r="T17" s="314">
        <v>164.3</v>
      </c>
      <c r="U17" s="314">
        <v>13.4</v>
      </c>
      <c r="V17" s="313">
        <v>24</v>
      </c>
      <c r="W17" s="314">
        <f>SUM(X17:Y17)</f>
        <v>179.29999999999998</v>
      </c>
      <c r="X17" s="314">
        <v>172.2</v>
      </c>
      <c r="Y17" s="314">
        <v>7.1</v>
      </c>
      <c r="Z17" s="313">
        <v>21.5</v>
      </c>
      <c r="AA17" s="314">
        <f>SUM(AB17:AC17)</f>
        <v>152.5</v>
      </c>
      <c r="AB17" s="314">
        <v>146.4</v>
      </c>
      <c r="AC17" s="314">
        <v>6.1</v>
      </c>
    </row>
    <row r="18" spans="1:29" ht="14.25">
      <c r="A18" s="114" t="s">
        <v>235</v>
      </c>
      <c r="B18" s="311">
        <v>22.7</v>
      </c>
      <c r="C18" s="314">
        <f>SUM(D18:E18)</f>
        <v>178.3</v>
      </c>
      <c r="D18" s="314">
        <v>171.9</v>
      </c>
      <c r="E18" s="314">
        <v>6.4</v>
      </c>
      <c r="F18" s="313">
        <v>23.3</v>
      </c>
      <c r="G18" s="314">
        <f>SUM(H18:I18)</f>
        <v>186.20000000000002</v>
      </c>
      <c r="H18" s="314">
        <v>173.4</v>
      </c>
      <c r="I18" s="314">
        <v>12.8</v>
      </c>
      <c r="J18" s="313">
        <v>21.8</v>
      </c>
      <c r="K18" s="314">
        <f>SUM(L18:M18)</f>
        <v>167.20000000000002</v>
      </c>
      <c r="L18" s="314">
        <v>159.9</v>
      </c>
      <c r="M18" s="314">
        <v>7.3</v>
      </c>
      <c r="N18" s="313">
        <v>21.9</v>
      </c>
      <c r="O18" s="314">
        <f>SUM(P18:Q18)</f>
        <v>175.1</v>
      </c>
      <c r="P18" s="314">
        <v>169.1</v>
      </c>
      <c r="Q18" s="314">
        <v>6</v>
      </c>
      <c r="R18" s="313">
        <v>22.8</v>
      </c>
      <c r="S18" s="314">
        <f>SUM(T18:U18)</f>
        <v>186.7</v>
      </c>
      <c r="T18" s="314">
        <v>171.6</v>
      </c>
      <c r="U18" s="314">
        <v>15.1</v>
      </c>
      <c r="V18" s="313">
        <v>23.7</v>
      </c>
      <c r="W18" s="314">
        <f>SUM(X18:Y18)</f>
        <v>183.1</v>
      </c>
      <c r="X18" s="314">
        <v>171.4</v>
      </c>
      <c r="Y18" s="314">
        <v>11.7</v>
      </c>
      <c r="Z18" s="313">
        <v>21.1</v>
      </c>
      <c r="AA18" s="314">
        <f>SUM(AB18:AC18)</f>
        <v>146.6</v>
      </c>
      <c r="AB18" s="314">
        <v>140.5</v>
      </c>
      <c r="AC18" s="314">
        <v>6.1</v>
      </c>
    </row>
    <row r="19" spans="1:29" ht="14.25">
      <c r="A19" s="115"/>
      <c r="B19" s="311"/>
      <c r="C19" s="314"/>
      <c r="D19" s="314"/>
      <c r="E19" s="314"/>
      <c r="F19" s="313"/>
      <c r="G19" s="314"/>
      <c r="H19" s="314"/>
      <c r="I19" s="314"/>
      <c r="J19" s="313"/>
      <c r="K19" s="314"/>
      <c r="L19" s="314"/>
      <c r="M19" s="314"/>
      <c r="N19" s="313"/>
      <c r="O19" s="314"/>
      <c r="P19" s="314"/>
      <c r="Q19" s="314"/>
      <c r="R19" s="313"/>
      <c r="S19" s="314"/>
      <c r="T19" s="314"/>
      <c r="U19" s="314"/>
      <c r="V19" s="313"/>
      <c r="W19" s="314"/>
      <c r="X19" s="314"/>
      <c r="Y19" s="314"/>
      <c r="Z19" s="313"/>
      <c r="AA19" s="314"/>
      <c r="AB19" s="314"/>
      <c r="AC19" s="314"/>
    </row>
    <row r="20" spans="1:29" ht="14.25">
      <c r="A20" s="114" t="s">
        <v>236</v>
      </c>
      <c r="B20" s="311">
        <v>19.3</v>
      </c>
      <c r="C20" s="314">
        <f>SUM(D20:E20)</f>
        <v>152.4</v>
      </c>
      <c r="D20" s="314">
        <v>145.9</v>
      </c>
      <c r="E20" s="282">
        <v>6.5</v>
      </c>
      <c r="F20" s="313">
        <v>20.6</v>
      </c>
      <c r="G20" s="314">
        <f>SUM(H20:I20)</f>
        <v>162.9</v>
      </c>
      <c r="H20" s="314">
        <v>153.8</v>
      </c>
      <c r="I20" s="282">
        <v>9.1</v>
      </c>
      <c r="J20" s="313">
        <v>18.9</v>
      </c>
      <c r="K20" s="314">
        <f>SUM(L20:M20)</f>
        <v>148.6</v>
      </c>
      <c r="L20" s="314">
        <v>142.6</v>
      </c>
      <c r="M20" s="282">
        <v>6</v>
      </c>
      <c r="N20" s="313">
        <v>19.7</v>
      </c>
      <c r="O20" s="314">
        <f>SUM(P20:Q20)</f>
        <v>159.5</v>
      </c>
      <c r="P20" s="314">
        <v>152.2</v>
      </c>
      <c r="Q20" s="282">
        <v>7.3</v>
      </c>
      <c r="R20" s="313">
        <v>20.3</v>
      </c>
      <c r="S20" s="314">
        <f>SUM(T20:U20)</f>
        <v>164.29999999999998</v>
      </c>
      <c r="T20" s="314">
        <v>152.6</v>
      </c>
      <c r="U20" s="282">
        <v>11.7</v>
      </c>
      <c r="V20" s="313">
        <v>22.3</v>
      </c>
      <c r="W20" s="314">
        <f>SUM(X20:Y20)</f>
        <v>167.39999999999998</v>
      </c>
      <c r="X20" s="314">
        <v>160.2</v>
      </c>
      <c r="Y20" s="282">
        <v>7.2</v>
      </c>
      <c r="Z20" s="313">
        <v>19.7</v>
      </c>
      <c r="AA20" s="314">
        <f>SUM(AB20:AC20)</f>
        <v>139</v>
      </c>
      <c r="AB20" s="314">
        <v>133.9</v>
      </c>
      <c r="AC20" s="282">
        <v>5.1</v>
      </c>
    </row>
    <row r="21" spans="1:29" ht="14.25">
      <c r="A21" s="114" t="s">
        <v>237</v>
      </c>
      <c r="B21" s="311">
        <v>23.3</v>
      </c>
      <c r="C21" s="314">
        <f>SUM(D21:E21)</f>
        <v>182.4</v>
      </c>
      <c r="D21" s="314">
        <v>173.4</v>
      </c>
      <c r="E21" s="314">
        <v>9</v>
      </c>
      <c r="F21" s="313">
        <v>23</v>
      </c>
      <c r="G21" s="314">
        <f>SUM(H21:I21)</f>
        <v>184.10000000000002</v>
      </c>
      <c r="H21" s="314">
        <v>170.8</v>
      </c>
      <c r="I21" s="314">
        <v>13.3</v>
      </c>
      <c r="J21" s="313">
        <v>22.3</v>
      </c>
      <c r="K21" s="314">
        <f>SUM(L21:M21)</f>
        <v>175.8</v>
      </c>
      <c r="L21" s="314">
        <v>168.8</v>
      </c>
      <c r="M21" s="314">
        <v>7</v>
      </c>
      <c r="N21" s="313">
        <v>21.7</v>
      </c>
      <c r="O21" s="314">
        <f>SUM(P21:Q21)</f>
        <v>178.2</v>
      </c>
      <c r="P21" s="314">
        <v>167.7</v>
      </c>
      <c r="Q21" s="314">
        <v>10.5</v>
      </c>
      <c r="R21" s="313">
        <v>23</v>
      </c>
      <c r="S21" s="314">
        <f>SUM(T21:U21)</f>
        <v>185.8</v>
      </c>
      <c r="T21" s="314">
        <v>173.3</v>
      </c>
      <c r="U21" s="314">
        <v>12.5</v>
      </c>
      <c r="V21" s="313">
        <v>23.8</v>
      </c>
      <c r="W21" s="314">
        <f>SUM(X21:Y21)</f>
        <v>176.7</v>
      </c>
      <c r="X21" s="314">
        <v>169.6</v>
      </c>
      <c r="Y21" s="314">
        <v>7.1</v>
      </c>
      <c r="Z21" s="313">
        <v>21.8</v>
      </c>
      <c r="AA21" s="314">
        <f>SUM(AB21:AC21)</f>
        <v>151.79999999999998</v>
      </c>
      <c r="AB21" s="314">
        <v>146.2</v>
      </c>
      <c r="AC21" s="314">
        <v>5.6</v>
      </c>
    </row>
    <row r="22" spans="1:29" ht="14.25">
      <c r="A22" s="114" t="s">
        <v>238</v>
      </c>
      <c r="B22" s="311">
        <v>21.4</v>
      </c>
      <c r="C22" s="314">
        <f>SUM(D22:E22)</f>
        <v>169.9</v>
      </c>
      <c r="D22" s="314">
        <v>162.5</v>
      </c>
      <c r="E22" s="314">
        <v>7.4</v>
      </c>
      <c r="F22" s="313">
        <v>23.1</v>
      </c>
      <c r="G22" s="314">
        <f>SUM(H22:I22)</f>
        <v>186.10000000000002</v>
      </c>
      <c r="H22" s="314">
        <v>172.3</v>
      </c>
      <c r="I22" s="314">
        <v>13.8</v>
      </c>
      <c r="J22" s="313">
        <v>21.4</v>
      </c>
      <c r="K22" s="314">
        <f>SUM(L22:M22)</f>
        <v>166.5</v>
      </c>
      <c r="L22" s="314">
        <v>160.9</v>
      </c>
      <c r="M22" s="314">
        <v>5.6</v>
      </c>
      <c r="N22" s="313">
        <v>22.3</v>
      </c>
      <c r="O22" s="314">
        <f>SUM(P22:Q22)</f>
        <v>184.5</v>
      </c>
      <c r="P22" s="314">
        <v>175.6</v>
      </c>
      <c r="Q22" s="314">
        <v>8.9</v>
      </c>
      <c r="R22" s="313">
        <v>22.5</v>
      </c>
      <c r="S22" s="314">
        <f>SUM(T22:U22)</f>
        <v>181.9</v>
      </c>
      <c r="T22" s="314">
        <v>170.9</v>
      </c>
      <c r="U22" s="314">
        <v>11</v>
      </c>
      <c r="V22" s="313">
        <v>24.3</v>
      </c>
      <c r="W22" s="314">
        <f>SUM(X22:Y22)</f>
        <v>181.4</v>
      </c>
      <c r="X22" s="314">
        <v>173.4</v>
      </c>
      <c r="Y22" s="314">
        <v>8</v>
      </c>
      <c r="Z22" s="313">
        <v>21.7</v>
      </c>
      <c r="AA22" s="314">
        <f>SUM(AB22:AC22)</f>
        <v>150</v>
      </c>
      <c r="AB22" s="314">
        <v>143.4</v>
      </c>
      <c r="AC22" s="314">
        <v>6.6</v>
      </c>
    </row>
    <row r="23" spans="1:29" ht="14.25">
      <c r="A23" s="114" t="s">
        <v>239</v>
      </c>
      <c r="B23" s="311">
        <v>21.2</v>
      </c>
      <c r="C23" s="314">
        <f>SUM(D23:E23)</f>
        <v>167.29999999999998</v>
      </c>
      <c r="D23" s="314">
        <v>160.6</v>
      </c>
      <c r="E23" s="314">
        <v>6.7</v>
      </c>
      <c r="F23" s="313">
        <v>20.6</v>
      </c>
      <c r="G23" s="314">
        <f>SUM(H23:I23)</f>
        <v>167.9</v>
      </c>
      <c r="H23" s="314">
        <v>154.4</v>
      </c>
      <c r="I23" s="314">
        <v>13.5</v>
      </c>
      <c r="J23" s="313">
        <v>19.7</v>
      </c>
      <c r="K23" s="314">
        <f>SUM(L23:M23)</f>
        <v>157.4</v>
      </c>
      <c r="L23" s="314">
        <v>150.3</v>
      </c>
      <c r="M23" s="314">
        <v>7.1</v>
      </c>
      <c r="N23" s="313">
        <v>20.4</v>
      </c>
      <c r="O23" s="314">
        <f>SUM(P23:Q23)</f>
        <v>166.2</v>
      </c>
      <c r="P23" s="314">
        <v>158.1</v>
      </c>
      <c r="Q23" s="314">
        <v>8.1</v>
      </c>
      <c r="R23" s="313">
        <v>21.2</v>
      </c>
      <c r="S23" s="314">
        <f>SUM(T23:U23)</f>
        <v>171.9</v>
      </c>
      <c r="T23" s="314">
        <v>160.1</v>
      </c>
      <c r="U23" s="314">
        <v>11.8</v>
      </c>
      <c r="V23" s="313">
        <v>23.4</v>
      </c>
      <c r="W23" s="314">
        <f>SUM(X23:Y23)</f>
        <v>173.79999999999998</v>
      </c>
      <c r="X23" s="314">
        <v>166.6</v>
      </c>
      <c r="Y23" s="314">
        <v>7.2</v>
      </c>
      <c r="Z23" s="313">
        <v>21.2</v>
      </c>
      <c r="AA23" s="314">
        <f>SUM(AB23:AC23)</f>
        <v>147.1</v>
      </c>
      <c r="AB23" s="314">
        <v>141.2</v>
      </c>
      <c r="AC23" s="314">
        <v>5.9</v>
      </c>
    </row>
    <row r="24" spans="1:29" ht="14.25">
      <c r="A24" s="115"/>
      <c r="B24" s="311"/>
      <c r="C24" s="314"/>
      <c r="D24" s="314"/>
      <c r="E24" s="314"/>
      <c r="F24" s="313"/>
      <c r="G24" s="314"/>
      <c r="H24" s="314"/>
      <c r="I24" s="314"/>
      <c r="J24" s="313"/>
      <c r="K24" s="314"/>
      <c r="L24" s="314"/>
      <c r="M24" s="314"/>
      <c r="N24" s="313"/>
      <c r="O24" s="314"/>
      <c r="P24" s="314"/>
      <c r="Q24" s="314"/>
      <c r="R24" s="313"/>
      <c r="S24" s="314"/>
      <c r="T24" s="314"/>
      <c r="U24" s="314"/>
      <c r="V24" s="313"/>
      <c r="W24" s="314"/>
      <c r="X24" s="314"/>
      <c r="Y24" s="314"/>
      <c r="Z24" s="313"/>
      <c r="AA24" s="314"/>
      <c r="AB24" s="314"/>
      <c r="AC24" s="314"/>
    </row>
    <row r="25" spans="1:29" ht="14.25">
      <c r="A25" s="114" t="s">
        <v>240</v>
      </c>
      <c r="B25" s="311">
        <v>21.2</v>
      </c>
      <c r="C25" s="314">
        <f>SUM(D25:E25)</f>
        <v>168.5</v>
      </c>
      <c r="D25" s="314">
        <v>160.3</v>
      </c>
      <c r="E25" s="314">
        <v>8.2</v>
      </c>
      <c r="F25" s="313">
        <v>21.6</v>
      </c>
      <c r="G25" s="314">
        <f>SUM(H25:I25)</f>
        <v>179.70000000000002</v>
      </c>
      <c r="H25" s="314">
        <v>161.3</v>
      </c>
      <c r="I25" s="314">
        <v>18.4</v>
      </c>
      <c r="J25" s="313">
        <v>22.1</v>
      </c>
      <c r="K25" s="314">
        <f>SUM(L25:M25)</f>
        <v>176.4</v>
      </c>
      <c r="L25" s="314">
        <v>167</v>
      </c>
      <c r="M25" s="314">
        <v>9.4</v>
      </c>
      <c r="N25" s="313">
        <v>21.7</v>
      </c>
      <c r="O25" s="314">
        <f>SUM(P25:Q25)</f>
        <v>175.79999999999998</v>
      </c>
      <c r="P25" s="314">
        <v>168.1</v>
      </c>
      <c r="Q25" s="314">
        <v>7.7</v>
      </c>
      <c r="R25" s="313">
        <v>22</v>
      </c>
      <c r="S25" s="314">
        <f>SUM(T25:U25)</f>
        <v>181.4</v>
      </c>
      <c r="T25" s="314">
        <v>166.5</v>
      </c>
      <c r="U25" s="314">
        <v>14.9</v>
      </c>
      <c r="V25" s="313">
        <v>23.3</v>
      </c>
      <c r="W25" s="314">
        <f>SUM(X25:Y25)</f>
        <v>173</v>
      </c>
      <c r="X25" s="314">
        <v>165.9</v>
      </c>
      <c r="Y25" s="314">
        <v>7.1</v>
      </c>
      <c r="Z25" s="313">
        <v>20.2</v>
      </c>
      <c r="AA25" s="314">
        <f>SUM(AB25:AC25)</f>
        <v>138.4</v>
      </c>
      <c r="AB25" s="314">
        <v>133</v>
      </c>
      <c r="AC25" s="314">
        <v>5.4</v>
      </c>
    </row>
    <row r="26" spans="1:29" ht="14.25">
      <c r="A26" s="114" t="s">
        <v>241</v>
      </c>
      <c r="B26" s="311">
        <v>22.1</v>
      </c>
      <c r="C26" s="314">
        <f>SUM(D26:E26)</f>
        <v>175.9</v>
      </c>
      <c r="D26" s="314">
        <v>167.6</v>
      </c>
      <c r="E26" s="314">
        <v>8.3</v>
      </c>
      <c r="F26" s="313">
        <v>21.5</v>
      </c>
      <c r="G26" s="314">
        <f>SUM(H26:I26)</f>
        <v>179</v>
      </c>
      <c r="H26" s="314">
        <v>160.1</v>
      </c>
      <c r="I26" s="314">
        <v>18.9</v>
      </c>
      <c r="J26" s="313">
        <v>20.8</v>
      </c>
      <c r="K26" s="314">
        <f>SUM(L26:M26)</f>
        <v>166.8</v>
      </c>
      <c r="L26" s="314">
        <v>157.8</v>
      </c>
      <c r="M26" s="314">
        <v>9</v>
      </c>
      <c r="N26" s="313">
        <v>20.9</v>
      </c>
      <c r="O26" s="314">
        <f>SUM(P26:Q26)</f>
        <v>171.1</v>
      </c>
      <c r="P26" s="314">
        <v>160.4</v>
      </c>
      <c r="Q26" s="314">
        <v>10.7</v>
      </c>
      <c r="R26" s="313">
        <v>22.1</v>
      </c>
      <c r="S26" s="314">
        <f>SUM(T26:U26)</f>
        <v>181.6</v>
      </c>
      <c r="T26" s="314">
        <v>167.9</v>
      </c>
      <c r="U26" s="314">
        <v>13.7</v>
      </c>
      <c r="V26" s="313">
        <v>22.5</v>
      </c>
      <c r="W26" s="314">
        <f>SUM(X26:Y26)</f>
        <v>176.8</v>
      </c>
      <c r="X26" s="314">
        <v>159.5</v>
      </c>
      <c r="Y26" s="314">
        <v>17.3</v>
      </c>
      <c r="Z26" s="313">
        <v>20.9</v>
      </c>
      <c r="AA26" s="314">
        <f>SUM(AB26:AC26)</f>
        <v>144.9</v>
      </c>
      <c r="AB26" s="314">
        <v>138.1</v>
      </c>
      <c r="AC26" s="314">
        <v>6.8</v>
      </c>
    </row>
    <row r="27" spans="1:29" ht="14.25">
      <c r="A27" s="114" t="s">
        <v>242</v>
      </c>
      <c r="B27" s="311">
        <v>22.7</v>
      </c>
      <c r="C27" s="314">
        <f>SUM(D27:E27)</f>
        <v>180.1</v>
      </c>
      <c r="D27" s="314">
        <v>171.5</v>
      </c>
      <c r="E27" s="314">
        <v>8.6</v>
      </c>
      <c r="F27" s="313">
        <v>22.3</v>
      </c>
      <c r="G27" s="314">
        <f>SUM(H27:I27)</f>
        <v>186.9</v>
      </c>
      <c r="H27" s="314">
        <v>166.9</v>
      </c>
      <c r="I27" s="314">
        <v>20</v>
      </c>
      <c r="J27" s="313">
        <v>21.9</v>
      </c>
      <c r="K27" s="314">
        <f>SUM(L27:M27)</f>
        <v>174.8</v>
      </c>
      <c r="L27" s="314">
        <v>166.3</v>
      </c>
      <c r="M27" s="314">
        <v>8.5</v>
      </c>
      <c r="N27" s="313">
        <v>21.1</v>
      </c>
      <c r="O27" s="314">
        <f>SUM(P27:Q27)</f>
        <v>172.2</v>
      </c>
      <c r="P27" s="314">
        <v>163.7</v>
      </c>
      <c r="Q27" s="314">
        <v>8.5</v>
      </c>
      <c r="R27" s="313">
        <v>22.6</v>
      </c>
      <c r="S27" s="314">
        <f>SUM(T27:U27)</f>
        <v>184.70000000000002</v>
      </c>
      <c r="T27" s="314">
        <v>171.4</v>
      </c>
      <c r="U27" s="314">
        <v>13.3</v>
      </c>
      <c r="V27" s="313">
        <v>23</v>
      </c>
      <c r="W27" s="314">
        <f>SUM(X27:Y27)</f>
        <v>173.79999999999998</v>
      </c>
      <c r="X27" s="314">
        <v>166.7</v>
      </c>
      <c r="Y27" s="314">
        <v>7.1</v>
      </c>
      <c r="Z27" s="313">
        <v>20.2</v>
      </c>
      <c r="AA27" s="314">
        <f>SUM(AB27:AC27)</f>
        <v>142.5</v>
      </c>
      <c r="AB27" s="314">
        <v>135.1</v>
      </c>
      <c r="AC27" s="314">
        <v>7.4</v>
      </c>
    </row>
    <row r="28" spans="1:29" ht="14.25">
      <c r="A28" s="114" t="s">
        <v>243</v>
      </c>
      <c r="B28" s="311">
        <v>22.4</v>
      </c>
      <c r="C28" s="314">
        <f>SUM(D28:E28)</f>
        <v>177.1</v>
      </c>
      <c r="D28" s="314">
        <v>168.9</v>
      </c>
      <c r="E28" s="314">
        <v>8.2</v>
      </c>
      <c r="F28" s="313">
        <v>23</v>
      </c>
      <c r="G28" s="314">
        <f>SUM(H28:I28)</f>
        <v>190.9</v>
      </c>
      <c r="H28" s="314">
        <v>171.9</v>
      </c>
      <c r="I28" s="314">
        <v>19</v>
      </c>
      <c r="J28" s="313">
        <v>21.5</v>
      </c>
      <c r="K28" s="314">
        <f>SUM(L28:M28)</f>
        <v>168.3</v>
      </c>
      <c r="L28" s="314">
        <v>160.3</v>
      </c>
      <c r="M28" s="314">
        <v>8</v>
      </c>
      <c r="N28" s="313">
        <v>21.9</v>
      </c>
      <c r="O28" s="314">
        <f>SUM(P28:Q28)</f>
        <v>174.5</v>
      </c>
      <c r="P28" s="314">
        <v>169.3</v>
      </c>
      <c r="Q28" s="314">
        <v>5.2</v>
      </c>
      <c r="R28" s="313">
        <v>22.3</v>
      </c>
      <c r="S28" s="314">
        <f>SUM(T28:U28)</f>
        <v>180.2</v>
      </c>
      <c r="T28" s="314">
        <v>168.5</v>
      </c>
      <c r="U28" s="314">
        <v>11.7</v>
      </c>
      <c r="V28" s="313">
        <v>23.9</v>
      </c>
      <c r="W28" s="314">
        <f>SUM(X28:Y28)</f>
        <v>181.6</v>
      </c>
      <c r="X28" s="314">
        <v>173.7</v>
      </c>
      <c r="Y28" s="314">
        <v>7.9</v>
      </c>
      <c r="Z28" s="313">
        <v>22.3</v>
      </c>
      <c r="AA28" s="314">
        <f>SUM(AB28:AC28)</f>
        <v>156.9</v>
      </c>
      <c r="AB28" s="314">
        <v>148.4</v>
      </c>
      <c r="AC28" s="314">
        <v>8.5</v>
      </c>
    </row>
    <row r="29" spans="1:29" ht="14.25">
      <c r="A29" s="109"/>
      <c r="B29" s="311"/>
      <c r="C29" s="314"/>
      <c r="D29" s="314"/>
      <c r="E29" s="314"/>
      <c r="F29" s="313"/>
      <c r="G29" s="314"/>
      <c r="H29" s="314"/>
      <c r="I29" s="314"/>
      <c r="J29" s="313"/>
      <c r="K29" s="314"/>
      <c r="L29" s="314"/>
      <c r="M29" s="314"/>
      <c r="N29" s="313"/>
      <c r="O29" s="314"/>
      <c r="P29" s="314"/>
      <c r="Q29" s="314"/>
      <c r="R29" s="313"/>
      <c r="S29" s="314"/>
      <c r="T29" s="314"/>
      <c r="U29" s="314"/>
      <c r="V29" s="313"/>
      <c r="W29" s="314"/>
      <c r="X29" s="314"/>
      <c r="Y29" s="314"/>
      <c r="Z29" s="313"/>
      <c r="AA29" s="314"/>
      <c r="AB29" s="314"/>
      <c r="AC29" s="314"/>
    </row>
    <row r="30" spans="1:29" ht="14.25">
      <c r="A30" s="309" t="s">
        <v>2</v>
      </c>
      <c r="B30" s="311"/>
      <c r="C30" s="314"/>
      <c r="D30" s="314"/>
      <c r="E30" s="314"/>
      <c r="F30" s="313"/>
      <c r="G30" s="314"/>
      <c r="H30" s="314"/>
      <c r="I30" s="314"/>
      <c r="J30" s="313"/>
      <c r="K30" s="314"/>
      <c r="L30" s="314"/>
      <c r="M30" s="314"/>
      <c r="N30" s="313"/>
      <c r="O30" s="314"/>
      <c r="P30" s="314"/>
      <c r="Q30" s="314"/>
      <c r="R30" s="313"/>
      <c r="S30" s="314"/>
      <c r="T30" s="314"/>
      <c r="U30" s="314"/>
      <c r="V30" s="313"/>
      <c r="W30" s="314"/>
      <c r="X30" s="314"/>
      <c r="Y30" s="314"/>
      <c r="Z30" s="313"/>
      <c r="AA30" s="314"/>
      <c r="AB30" s="314"/>
      <c r="AC30" s="314"/>
    </row>
    <row r="31" spans="1:29" ht="14.25">
      <c r="A31" s="38" t="s">
        <v>296</v>
      </c>
      <c r="B31" s="311">
        <v>22.7</v>
      </c>
      <c r="C31" s="314">
        <f>SUM(D31:E31)</f>
        <v>173.1</v>
      </c>
      <c r="D31" s="314">
        <v>163.6</v>
      </c>
      <c r="E31" s="314">
        <v>9.5</v>
      </c>
      <c r="F31" s="313">
        <v>20.8</v>
      </c>
      <c r="G31" s="314">
        <f>SUM(H31:I31)</f>
        <v>161.5</v>
      </c>
      <c r="H31" s="314">
        <v>155.4</v>
      </c>
      <c r="I31" s="314">
        <v>6.1</v>
      </c>
      <c r="J31" s="313">
        <v>19.8</v>
      </c>
      <c r="K31" s="314">
        <f>SUM(L31:M31)</f>
        <v>152.89999999999998</v>
      </c>
      <c r="L31" s="314">
        <v>148.7</v>
      </c>
      <c r="M31" s="314">
        <v>4.2</v>
      </c>
      <c r="N31" s="313">
        <v>21.4</v>
      </c>
      <c r="O31" s="314">
        <f>SUM(P31:Q31)</f>
        <v>177.6</v>
      </c>
      <c r="P31" s="314">
        <v>164.7</v>
      </c>
      <c r="Q31" s="314">
        <v>12.9</v>
      </c>
      <c r="R31" s="313">
        <v>20.3</v>
      </c>
      <c r="S31" s="314">
        <f>SUM(T31:U31)</f>
        <v>161.1</v>
      </c>
      <c r="T31" s="314">
        <v>154.7</v>
      </c>
      <c r="U31" s="314">
        <v>6.4</v>
      </c>
      <c r="V31" s="313">
        <v>23</v>
      </c>
      <c r="W31" s="314">
        <f>SUM(X31:Y31)</f>
        <v>179.79999999999998</v>
      </c>
      <c r="X31" s="314">
        <v>173.1</v>
      </c>
      <c r="Y31" s="314">
        <v>6.7</v>
      </c>
      <c r="Z31" s="313">
        <v>22.1</v>
      </c>
      <c r="AA31" s="314">
        <f>SUM(AB31:AC31)</f>
        <v>162</v>
      </c>
      <c r="AB31" s="314">
        <v>149.8</v>
      </c>
      <c r="AC31" s="314">
        <v>12.2</v>
      </c>
    </row>
    <row r="32" spans="1:29" ht="14.25">
      <c r="A32" s="113" t="s">
        <v>297</v>
      </c>
      <c r="B32" s="311">
        <v>22.1</v>
      </c>
      <c r="C32" s="314">
        <f>SUM(D32:E32)</f>
        <v>179.29999999999998</v>
      </c>
      <c r="D32" s="314">
        <v>167.2</v>
      </c>
      <c r="E32" s="314">
        <v>12.1</v>
      </c>
      <c r="F32" s="313">
        <v>21.8</v>
      </c>
      <c r="G32" s="314">
        <f>SUM(H32:I32)</f>
        <v>176.60000000000002</v>
      </c>
      <c r="H32" s="314">
        <v>163.3</v>
      </c>
      <c r="I32" s="314">
        <v>13.3</v>
      </c>
      <c r="J32" s="313">
        <v>20.4</v>
      </c>
      <c r="K32" s="314">
        <f>SUM(L32:M32)</f>
        <v>159</v>
      </c>
      <c r="L32" s="314">
        <v>153.4</v>
      </c>
      <c r="M32" s="314">
        <v>5.6</v>
      </c>
      <c r="N32" s="313">
        <v>21.9</v>
      </c>
      <c r="O32" s="314">
        <f>SUM(P32:Q32)</f>
        <v>190.9</v>
      </c>
      <c r="P32" s="314">
        <v>171.8</v>
      </c>
      <c r="Q32" s="314">
        <v>19.1</v>
      </c>
      <c r="R32" s="313">
        <v>21.9</v>
      </c>
      <c r="S32" s="314">
        <f>SUM(T32:U32)</f>
        <v>177.9</v>
      </c>
      <c r="T32" s="314">
        <v>164.5</v>
      </c>
      <c r="U32" s="314">
        <v>13.4</v>
      </c>
      <c r="V32" s="313">
        <v>23.2</v>
      </c>
      <c r="W32" s="314">
        <f>SUM(X32:Y32)</f>
        <v>179.20000000000002</v>
      </c>
      <c r="X32" s="314">
        <v>170.3</v>
      </c>
      <c r="Y32" s="314">
        <v>8.9</v>
      </c>
      <c r="Z32" s="313">
        <v>21.8</v>
      </c>
      <c r="AA32" s="314">
        <f>SUM(AB32:AC32)</f>
        <v>156.4</v>
      </c>
      <c r="AB32" s="314">
        <v>148.5</v>
      </c>
      <c r="AC32" s="314">
        <v>7.9</v>
      </c>
    </row>
    <row r="33" spans="1:29" s="50" customFormat="1" ht="14.25">
      <c r="A33" s="295" t="s">
        <v>476</v>
      </c>
      <c r="B33" s="315">
        <f>AVERAGE(B35:B38,B40:B43,B45:B48)</f>
        <v>22.29166666666666</v>
      </c>
      <c r="C33" s="317">
        <f>SUM(D33:E33)</f>
        <v>179.99999999999997</v>
      </c>
      <c r="D33" s="318">
        <f>AVERAGE(D35:D38,D40:D43,D45:D48)</f>
        <v>169.1583333333333</v>
      </c>
      <c r="E33" s="318">
        <f>AVERAGE(E35:E38,E40:E43,E45:E48)</f>
        <v>10.841666666666667</v>
      </c>
      <c r="F33" s="318">
        <f>AVERAGE(F35:F38,F40:F43,F45:F48)</f>
        <v>22.025000000000002</v>
      </c>
      <c r="G33" s="317">
        <f>SUM(H33:I33)</f>
        <v>180.63333333333333</v>
      </c>
      <c r="H33" s="318">
        <f>AVERAGE(H35:H38,H40:H43,H45:H48)</f>
        <v>164.91666666666666</v>
      </c>
      <c r="I33" s="318">
        <f>AVERAGE(I35:I38,I40:I43,I45:I48)</f>
        <v>15.716666666666663</v>
      </c>
      <c r="J33" s="318">
        <f>AVERAGE(J35:J38,J40:J43,J45:J48)</f>
        <v>21.108333333333334</v>
      </c>
      <c r="K33" s="317">
        <f>SUM(L33:M33)</f>
        <v>167.9666666666667</v>
      </c>
      <c r="L33" s="318">
        <f>AVERAGE(L35:L38,L40:L43,L45:L48)</f>
        <v>159.0666666666667</v>
      </c>
      <c r="M33" s="318">
        <v>8.9</v>
      </c>
      <c r="N33" s="318">
        <f>AVERAGE(N35:N38,N40:N43,N45:N48)</f>
        <v>21.766666666666666</v>
      </c>
      <c r="O33" s="317">
        <f>SUM(P33:Q33)</f>
        <v>185.375</v>
      </c>
      <c r="P33" s="318">
        <f>AVERAGE(P35:P38,P40:P43,P45:P48)</f>
        <v>168.41666666666666</v>
      </c>
      <c r="Q33" s="318">
        <f>AVERAGE(Q35:Q38,Q40:Q43,Q45:Q48)</f>
        <v>16.958333333333336</v>
      </c>
      <c r="R33" s="318">
        <f>AVERAGE(R35:R38,R40:R43,R45:R48)</f>
        <v>21.925</v>
      </c>
      <c r="S33" s="317">
        <f>SUM(T33:U33)</f>
        <v>179.675</v>
      </c>
      <c r="T33" s="318">
        <f>AVERAGE(T35:T38,T40:T43,T45:T48)</f>
        <v>165.26666666666668</v>
      </c>
      <c r="U33" s="318">
        <f>AVERAGE(U35:U38,U40:U43,U45:U48)</f>
        <v>14.408333333333333</v>
      </c>
      <c r="V33" s="318">
        <f>AVERAGE(V35:V38,V40:V43,V45:V48)</f>
        <v>22.941666666666666</v>
      </c>
      <c r="W33" s="317">
        <f>SUM(X33:Y33)</f>
        <v>178.86666666666667</v>
      </c>
      <c r="X33" s="318">
        <f>AVERAGE(X35:X38,X40:X43,X45:X48)</f>
        <v>168.71666666666667</v>
      </c>
      <c r="Y33" s="318">
        <f>AVERAGE(Y35:Y38,Y40:Y43,Y45:Y48)</f>
        <v>10.149999999999999</v>
      </c>
      <c r="Z33" s="318">
        <f>AVERAGE(Z35:Z38,Z40:Z43,Z45:Z48)</f>
        <v>21.15833333333333</v>
      </c>
      <c r="AA33" s="317">
        <f>SUM(AB33:AC33)</f>
        <v>150.34166666666664</v>
      </c>
      <c r="AB33" s="318">
        <f>AVERAGE(AB35:AB38,AB40:AB43,AB45:AB48)</f>
        <v>143.44166666666663</v>
      </c>
      <c r="AC33" s="318">
        <v>6.9</v>
      </c>
    </row>
    <row r="34" spans="1:29" ht="14.25">
      <c r="A34" s="60"/>
      <c r="B34" s="311"/>
      <c r="C34" s="314"/>
      <c r="D34" s="314"/>
      <c r="E34" s="314"/>
      <c r="F34" s="313"/>
      <c r="G34" s="314"/>
      <c r="H34" s="314"/>
      <c r="I34" s="314"/>
      <c r="J34" s="313"/>
      <c r="K34" s="314"/>
      <c r="L34" s="314"/>
      <c r="M34" s="314"/>
      <c r="N34" s="313"/>
      <c r="O34" s="314"/>
      <c r="P34" s="314"/>
      <c r="Q34" s="314"/>
      <c r="R34" s="313"/>
      <c r="S34" s="314"/>
      <c r="T34" s="314"/>
      <c r="U34" s="314"/>
      <c r="V34" s="313"/>
      <c r="W34" s="314"/>
      <c r="X34" s="314"/>
      <c r="Y34" s="314"/>
      <c r="Z34" s="313"/>
      <c r="AA34" s="314"/>
      <c r="AB34" s="314"/>
      <c r="AC34" s="314"/>
    </row>
    <row r="35" spans="1:29" ht="14.25">
      <c r="A35" s="111" t="s">
        <v>294</v>
      </c>
      <c r="B35" s="311">
        <v>20.7</v>
      </c>
      <c r="C35" s="314">
        <f>SUM(D35:E35)</f>
        <v>165.6</v>
      </c>
      <c r="D35" s="314">
        <v>157.7</v>
      </c>
      <c r="E35" s="314">
        <v>7.9</v>
      </c>
      <c r="F35" s="313">
        <v>20.5</v>
      </c>
      <c r="G35" s="314">
        <f>SUM(H35:I35)</f>
        <v>164</v>
      </c>
      <c r="H35" s="314">
        <v>155.2</v>
      </c>
      <c r="I35" s="314">
        <v>8.8</v>
      </c>
      <c r="J35" s="313">
        <v>20</v>
      </c>
      <c r="K35" s="314">
        <f>SUM(L35:M35)</f>
        <v>159.8</v>
      </c>
      <c r="L35" s="314">
        <v>151</v>
      </c>
      <c r="M35" s="314">
        <v>8.8</v>
      </c>
      <c r="N35" s="313">
        <v>20</v>
      </c>
      <c r="O35" s="314">
        <f>SUM(P35:Q35)</f>
        <v>170.70000000000002</v>
      </c>
      <c r="P35" s="314">
        <v>155.8</v>
      </c>
      <c r="Q35" s="314">
        <v>14.9</v>
      </c>
      <c r="R35" s="313">
        <v>19.6</v>
      </c>
      <c r="S35" s="314">
        <f>SUM(T35:U35)</f>
        <v>156.7</v>
      </c>
      <c r="T35" s="314">
        <v>147.2</v>
      </c>
      <c r="U35" s="314">
        <v>9.5</v>
      </c>
      <c r="V35" s="313">
        <v>20.7</v>
      </c>
      <c r="W35" s="314">
        <f>SUM(X35:Y35)</f>
        <v>164.1</v>
      </c>
      <c r="X35" s="314">
        <v>155.4</v>
      </c>
      <c r="Y35" s="314">
        <v>8.7</v>
      </c>
      <c r="Z35" s="313">
        <v>20.4</v>
      </c>
      <c r="AA35" s="314">
        <f>SUM(AB35:AC35)</f>
        <v>145.1</v>
      </c>
      <c r="AB35" s="314">
        <v>138.6</v>
      </c>
      <c r="AC35" s="314">
        <v>6.5</v>
      </c>
    </row>
    <row r="36" spans="1:29" ht="14.25">
      <c r="A36" s="114" t="s">
        <v>233</v>
      </c>
      <c r="B36" s="311">
        <v>22.5</v>
      </c>
      <c r="C36" s="314">
        <f>SUM(D36:E36)</f>
        <v>182.4</v>
      </c>
      <c r="D36" s="314">
        <v>170.6</v>
      </c>
      <c r="E36" s="314">
        <v>11.8</v>
      </c>
      <c r="F36" s="313">
        <v>21.7</v>
      </c>
      <c r="G36" s="314">
        <f>SUM(H36:I36)</f>
        <v>176.5</v>
      </c>
      <c r="H36" s="314">
        <v>164.4</v>
      </c>
      <c r="I36" s="314">
        <v>12.1</v>
      </c>
      <c r="J36" s="313">
        <v>21.3</v>
      </c>
      <c r="K36" s="314">
        <f>SUM(L36:M36)</f>
        <v>171</v>
      </c>
      <c r="L36" s="314">
        <v>160</v>
      </c>
      <c r="M36" s="314">
        <v>11</v>
      </c>
      <c r="N36" s="313">
        <v>21</v>
      </c>
      <c r="O36" s="314">
        <f>SUM(P36:Q36)</f>
        <v>183</v>
      </c>
      <c r="P36" s="314">
        <v>164.5</v>
      </c>
      <c r="Q36" s="314">
        <v>18.5</v>
      </c>
      <c r="R36" s="313">
        <v>22.3</v>
      </c>
      <c r="S36" s="314">
        <f>SUM(T36:U36)</f>
        <v>180.29999999999998</v>
      </c>
      <c r="T36" s="314">
        <v>167.7</v>
      </c>
      <c r="U36" s="314">
        <v>12.6</v>
      </c>
      <c r="V36" s="313">
        <v>21.6</v>
      </c>
      <c r="W36" s="314">
        <f>SUM(X36:Y36)</f>
        <v>169.39999999999998</v>
      </c>
      <c r="X36" s="314">
        <v>161.2</v>
      </c>
      <c r="Y36" s="314">
        <v>8.2</v>
      </c>
      <c r="Z36" s="313">
        <v>20</v>
      </c>
      <c r="AA36" s="314">
        <f>SUM(AB36:AC36)</f>
        <v>143</v>
      </c>
      <c r="AB36" s="314">
        <v>135.5</v>
      </c>
      <c r="AC36" s="314">
        <v>7.5</v>
      </c>
    </row>
    <row r="37" spans="1:29" ht="14.25">
      <c r="A37" s="114" t="s">
        <v>234</v>
      </c>
      <c r="B37" s="311">
        <v>22.5</v>
      </c>
      <c r="C37" s="314">
        <f>SUM(D37:E37)</f>
        <v>184</v>
      </c>
      <c r="D37" s="314">
        <v>171.1</v>
      </c>
      <c r="E37" s="314">
        <v>12.9</v>
      </c>
      <c r="F37" s="313">
        <v>21.9</v>
      </c>
      <c r="G37" s="314">
        <f>SUM(H37:I37)</f>
        <v>181.4</v>
      </c>
      <c r="H37" s="314">
        <v>164</v>
      </c>
      <c r="I37" s="314">
        <v>17.4</v>
      </c>
      <c r="J37" s="313">
        <v>21.5</v>
      </c>
      <c r="K37" s="314">
        <f>SUM(L37:M37)</f>
        <v>174.6</v>
      </c>
      <c r="L37" s="314">
        <v>162.4</v>
      </c>
      <c r="M37" s="314">
        <v>12.2</v>
      </c>
      <c r="N37" s="313">
        <v>21.7</v>
      </c>
      <c r="O37" s="314">
        <f>SUM(P37:Q37)</f>
        <v>181.6</v>
      </c>
      <c r="P37" s="314">
        <v>168.5</v>
      </c>
      <c r="Q37" s="314">
        <v>13.1</v>
      </c>
      <c r="R37" s="313">
        <v>21.9</v>
      </c>
      <c r="S37" s="314">
        <f>SUM(T37:U37)</f>
        <v>180.6</v>
      </c>
      <c r="T37" s="314">
        <v>164.2</v>
      </c>
      <c r="U37" s="314">
        <v>16.4</v>
      </c>
      <c r="V37" s="313">
        <v>23.8</v>
      </c>
      <c r="W37" s="314">
        <f>SUM(X37:Y37)</f>
        <v>181.9</v>
      </c>
      <c r="X37" s="314">
        <v>173.5</v>
      </c>
      <c r="Y37" s="314">
        <v>8.4</v>
      </c>
      <c r="Z37" s="313">
        <v>21.8</v>
      </c>
      <c r="AA37" s="314">
        <f>SUM(AB37:AC37)</f>
        <v>155.70000000000002</v>
      </c>
      <c r="AB37" s="314">
        <v>149.9</v>
      </c>
      <c r="AC37" s="314">
        <v>5.8</v>
      </c>
    </row>
    <row r="38" spans="1:29" ht="14.25">
      <c r="A38" s="114" t="s">
        <v>235</v>
      </c>
      <c r="B38" s="311">
        <v>23.4</v>
      </c>
      <c r="C38" s="314">
        <f>SUM(D38:E38)</f>
        <v>187</v>
      </c>
      <c r="D38" s="314">
        <v>177.7</v>
      </c>
      <c r="E38" s="314">
        <v>9.3</v>
      </c>
      <c r="F38" s="313">
        <v>23.4</v>
      </c>
      <c r="G38" s="314">
        <f>SUM(H38:I38)</f>
        <v>189.3</v>
      </c>
      <c r="H38" s="314">
        <v>175</v>
      </c>
      <c r="I38" s="314">
        <v>14.3</v>
      </c>
      <c r="J38" s="313">
        <v>21.8</v>
      </c>
      <c r="K38" s="314">
        <f>SUM(L38:M38)</f>
        <v>168</v>
      </c>
      <c r="L38" s="314">
        <v>160</v>
      </c>
      <c r="M38" s="314">
        <v>8</v>
      </c>
      <c r="N38" s="313">
        <v>22.4</v>
      </c>
      <c r="O38" s="314">
        <f>SUM(P38:Q38)</f>
        <v>187</v>
      </c>
      <c r="P38" s="314">
        <v>172.9</v>
      </c>
      <c r="Q38" s="314">
        <v>14.1</v>
      </c>
      <c r="R38" s="313">
        <v>23</v>
      </c>
      <c r="S38" s="314">
        <f>SUM(T38:U38)</f>
        <v>191.20000000000002</v>
      </c>
      <c r="T38" s="314">
        <v>172.9</v>
      </c>
      <c r="U38" s="314">
        <v>18.3</v>
      </c>
      <c r="V38" s="313">
        <v>23.8</v>
      </c>
      <c r="W38" s="314">
        <f>SUM(X38:Y38)</f>
        <v>188.6</v>
      </c>
      <c r="X38" s="314">
        <v>174.2</v>
      </c>
      <c r="Y38" s="314">
        <v>14.4</v>
      </c>
      <c r="Z38" s="313">
        <v>21</v>
      </c>
      <c r="AA38" s="314">
        <f>SUM(AB38:AC38)</f>
        <v>147.79999999999998</v>
      </c>
      <c r="AB38" s="314">
        <v>141.6</v>
      </c>
      <c r="AC38" s="314">
        <v>6.2</v>
      </c>
    </row>
    <row r="39" spans="1:29" ht="14.25">
      <c r="A39" s="115"/>
      <c r="B39" s="311"/>
      <c r="C39" s="314"/>
      <c r="D39" s="314"/>
      <c r="E39" s="314"/>
      <c r="F39" s="313"/>
      <c r="G39" s="314"/>
      <c r="H39" s="314"/>
      <c r="I39" s="314"/>
      <c r="J39" s="313"/>
      <c r="K39" s="314"/>
      <c r="L39" s="314"/>
      <c r="M39" s="314"/>
      <c r="N39" s="313"/>
      <c r="O39" s="314"/>
      <c r="P39" s="314"/>
      <c r="Q39" s="314"/>
      <c r="R39" s="313"/>
      <c r="S39" s="314"/>
      <c r="T39" s="314"/>
      <c r="U39" s="314"/>
      <c r="V39" s="313"/>
      <c r="W39" s="314"/>
      <c r="X39" s="314"/>
      <c r="Y39" s="314"/>
      <c r="Z39" s="313"/>
      <c r="AA39" s="314"/>
      <c r="AB39" s="314"/>
      <c r="AC39" s="314"/>
    </row>
    <row r="40" spans="1:29" ht="14.25">
      <c r="A40" s="114" t="s">
        <v>236</v>
      </c>
      <c r="B40" s="311">
        <v>20.3</v>
      </c>
      <c r="C40" s="314">
        <f>SUM(D40:E40)</f>
        <v>162.4</v>
      </c>
      <c r="D40" s="314">
        <v>153.4</v>
      </c>
      <c r="E40" s="314">
        <v>9</v>
      </c>
      <c r="F40" s="313">
        <v>20.7</v>
      </c>
      <c r="G40" s="314">
        <f>SUM(H40:I40)</f>
        <v>164.79999999999998</v>
      </c>
      <c r="H40" s="314">
        <v>154.7</v>
      </c>
      <c r="I40" s="314">
        <v>10.1</v>
      </c>
      <c r="J40" s="313">
        <v>18.9</v>
      </c>
      <c r="K40" s="314">
        <f>SUM(L40:M40)</f>
        <v>149.8</v>
      </c>
      <c r="L40" s="314">
        <v>143</v>
      </c>
      <c r="M40" s="314">
        <v>6.8</v>
      </c>
      <c r="N40" s="313">
        <v>20.4</v>
      </c>
      <c r="O40" s="314">
        <f>SUM(P40:Q40)</f>
        <v>172.4</v>
      </c>
      <c r="P40" s="314">
        <v>156.5</v>
      </c>
      <c r="Q40" s="314">
        <v>15.9</v>
      </c>
      <c r="R40" s="313">
        <v>20.3</v>
      </c>
      <c r="S40" s="314">
        <f>SUM(T40:U40)</f>
        <v>166</v>
      </c>
      <c r="T40" s="314">
        <v>152.2</v>
      </c>
      <c r="U40" s="314">
        <v>13.8</v>
      </c>
      <c r="V40" s="313">
        <v>22.3</v>
      </c>
      <c r="W40" s="314">
        <f>SUM(X40:Y40)</f>
        <v>171</v>
      </c>
      <c r="X40" s="314">
        <v>163</v>
      </c>
      <c r="Y40" s="314">
        <v>8</v>
      </c>
      <c r="Z40" s="313">
        <v>20.3</v>
      </c>
      <c r="AA40" s="314">
        <f>SUM(AB40:AC40)</f>
        <v>144.5</v>
      </c>
      <c r="AB40" s="314">
        <v>139.2</v>
      </c>
      <c r="AC40" s="314">
        <v>5.3</v>
      </c>
    </row>
    <row r="41" spans="1:29" ht="14.25">
      <c r="A41" s="114" t="s">
        <v>237</v>
      </c>
      <c r="B41" s="311">
        <v>23.8</v>
      </c>
      <c r="C41" s="314">
        <f>SUM(D41:E41)</f>
        <v>194.2</v>
      </c>
      <c r="D41" s="314">
        <v>181.2</v>
      </c>
      <c r="E41" s="314">
        <v>13</v>
      </c>
      <c r="F41" s="313">
        <v>23.3</v>
      </c>
      <c r="G41" s="314">
        <f>SUM(H41:I41)</f>
        <v>188.8</v>
      </c>
      <c r="H41" s="314">
        <v>173.4</v>
      </c>
      <c r="I41" s="314">
        <v>15.4</v>
      </c>
      <c r="J41" s="313">
        <v>22.2</v>
      </c>
      <c r="K41" s="314">
        <f>SUM(L41:M41)</f>
        <v>176.3</v>
      </c>
      <c r="L41" s="314">
        <v>168.5</v>
      </c>
      <c r="M41" s="314">
        <v>7.8</v>
      </c>
      <c r="N41" s="313">
        <v>22</v>
      </c>
      <c r="O41" s="314">
        <f>SUM(P41:Q41)</f>
        <v>188.5</v>
      </c>
      <c r="P41" s="314">
        <v>168.9</v>
      </c>
      <c r="Q41" s="314">
        <v>19.6</v>
      </c>
      <c r="R41" s="313">
        <v>23</v>
      </c>
      <c r="S41" s="314">
        <f>SUM(T41:U41)</f>
        <v>188.5</v>
      </c>
      <c r="T41" s="314">
        <v>173.7</v>
      </c>
      <c r="U41" s="314">
        <v>14.8</v>
      </c>
      <c r="V41" s="313">
        <v>23.8</v>
      </c>
      <c r="W41" s="314">
        <f>SUM(X41:Y41)</f>
        <v>181.2</v>
      </c>
      <c r="X41" s="314">
        <v>173.1</v>
      </c>
      <c r="Y41" s="314">
        <v>8.1</v>
      </c>
      <c r="Z41" s="313">
        <v>22.5</v>
      </c>
      <c r="AA41" s="314">
        <f>SUM(AB41:AC41)</f>
        <v>160.1</v>
      </c>
      <c r="AB41" s="314">
        <v>153.7</v>
      </c>
      <c r="AC41" s="314">
        <v>6.4</v>
      </c>
    </row>
    <row r="42" spans="1:29" ht="14.25">
      <c r="A42" s="114" t="s">
        <v>238</v>
      </c>
      <c r="B42" s="311">
        <v>22</v>
      </c>
      <c r="C42" s="314">
        <f>SUM(D42:E42)</f>
        <v>178.6</v>
      </c>
      <c r="D42" s="314">
        <v>168.1</v>
      </c>
      <c r="E42" s="314">
        <v>10.5</v>
      </c>
      <c r="F42" s="313">
        <v>23.2</v>
      </c>
      <c r="G42" s="314">
        <f>SUM(H42:I42)</f>
        <v>189</v>
      </c>
      <c r="H42" s="314">
        <v>173</v>
      </c>
      <c r="I42" s="314">
        <v>16</v>
      </c>
      <c r="J42" s="313">
        <v>21.4</v>
      </c>
      <c r="K42" s="314">
        <f>SUM(L42:M42)</f>
        <v>166.8</v>
      </c>
      <c r="L42" s="314">
        <v>160.5</v>
      </c>
      <c r="M42" s="314">
        <v>6.3</v>
      </c>
      <c r="N42" s="313">
        <v>22.9</v>
      </c>
      <c r="O42" s="314">
        <f>SUM(P42:Q42)</f>
        <v>196.20000000000002</v>
      </c>
      <c r="P42" s="314">
        <v>176.9</v>
      </c>
      <c r="Q42" s="314">
        <v>19.3</v>
      </c>
      <c r="R42" s="313">
        <v>22.6</v>
      </c>
      <c r="S42" s="314">
        <f>SUM(T42:U42)</f>
        <v>184.29999999999998</v>
      </c>
      <c r="T42" s="314">
        <v>171.1</v>
      </c>
      <c r="U42" s="314">
        <v>13.2</v>
      </c>
      <c r="V42" s="313">
        <v>24</v>
      </c>
      <c r="W42" s="314">
        <f>SUM(X42:Y42)</f>
        <v>184.2</v>
      </c>
      <c r="X42" s="314">
        <v>174.6</v>
      </c>
      <c r="Y42" s="314">
        <v>9.6</v>
      </c>
      <c r="Z42" s="313">
        <v>22.1</v>
      </c>
      <c r="AA42" s="314">
        <f>SUM(AB42:AC42)</f>
        <v>155.1</v>
      </c>
      <c r="AB42" s="314">
        <v>148.4</v>
      </c>
      <c r="AC42" s="314">
        <v>6.7</v>
      </c>
    </row>
    <row r="43" spans="1:29" ht="14.25">
      <c r="A43" s="114" t="s">
        <v>239</v>
      </c>
      <c r="B43" s="311">
        <v>22.1</v>
      </c>
      <c r="C43" s="314">
        <f>SUM(D43:E43)</f>
        <v>176.6</v>
      </c>
      <c r="D43" s="314">
        <v>167</v>
      </c>
      <c r="E43" s="314">
        <v>9.6</v>
      </c>
      <c r="F43" s="313">
        <v>20.8</v>
      </c>
      <c r="G43" s="314">
        <f>SUM(H43:I43)</f>
        <v>170.70000000000002</v>
      </c>
      <c r="H43" s="314">
        <v>155.8</v>
      </c>
      <c r="I43" s="314">
        <v>14.9</v>
      </c>
      <c r="J43" s="313">
        <v>19.8</v>
      </c>
      <c r="K43" s="314">
        <f>SUM(L43:M43)</f>
        <v>159.3</v>
      </c>
      <c r="L43" s="314">
        <v>151.3</v>
      </c>
      <c r="M43" s="314">
        <v>8</v>
      </c>
      <c r="N43" s="313">
        <v>21.5</v>
      </c>
      <c r="O43" s="314">
        <f>SUM(P43:Q43)</f>
        <v>181.4</v>
      </c>
      <c r="P43" s="314">
        <v>165.5</v>
      </c>
      <c r="Q43" s="314">
        <v>15.9</v>
      </c>
      <c r="R43" s="313">
        <v>21.3</v>
      </c>
      <c r="S43" s="314">
        <f>SUM(T43:U43)</f>
        <v>173.60000000000002</v>
      </c>
      <c r="T43" s="314">
        <v>160.3</v>
      </c>
      <c r="U43" s="314">
        <v>13.3</v>
      </c>
      <c r="V43" s="313">
        <v>23.3</v>
      </c>
      <c r="W43" s="314">
        <f>SUM(X43:Y43)</f>
        <v>179.2</v>
      </c>
      <c r="X43" s="314">
        <v>170.6</v>
      </c>
      <c r="Y43" s="314">
        <v>8.6</v>
      </c>
      <c r="Z43" s="313">
        <v>21.5</v>
      </c>
      <c r="AA43" s="314">
        <f>SUM(AB43:AC43)</f>
        <v>151.7</v>
      </c>
      <c r="AB43" s="314">
        <v>145.2</v>
      </c>
      <c r="AC43" s="314">
        <v>6.5</v>
      </c>
    </row>
    <row r="44" spans="1:29" ht="14.25">
      <c r="A44" s="115"/>
      <c r="B44" s="311"/>
      <c r="C44" s="314"/>
      <c r="D44" s="314"/>
      <c r="E44" s="314"/>
      <c r="F44" s="313"/>
      <c r="G44" s="314"/>
      <c r="H44" s="314"/>
      <c r="I44" s="314"/>
      <c r="J44" s="313"/>
      <c r="K44" s="314"/>
      <c r="L44" s="314"/>
      <c r="M44" s="314"/>
      <c r="N44" s="313"/>
      <c r="O44" s="314"/>
      <c r="P44" s="314"/>
      <c r="Q44" s="314"/>
      <c r="R44" s="313"/>
      <c r="S44" s="314"/>
      <c r="T44" s="314"/>
      <c r="U44" s="314"/>
      <c r="V44" s="313"/>
      <c r="W44" s="314"/>
      <c r="X44" s="314"/>
      <c r="Y44" s="314"/>
      <c r="Z44" s="313"/>
      <c r="AA44" s="314"/>
      <c r="AB44" s="314"/>
      <c r="AC44" s="314"/>
    </row>
    <row r="45" spans="1:29" ht="14.25">
      <c r="A45" s="114" t="s">
        <v>240</v>
      </c>
      <c r="B45" s="311">
        <v>22.1</v>
      </c>
      <c r="C45" s="314">
        <f>SUM(D45:E45)</f>
        <v>178.7</v>
      </c>
      <c r="D45" s="314">
        <v>167.5</v>
      </c>
      <c r="E45" s="314">
        <v>11.2</v>
      </c>
      <c r="F45" s="313">
        <v>21.8</v>
      </c>
      <c r="G45" s="314">
        <f>SUM(H45:I45)</f>
        <v>180.89999999999998</v>
      </c>
      <c r="H45" s="314">
        <v>162.2</v>
      </c>
      <c r="I45" s="314">
        <v>18.7</v>
      </c>
      <c r="J45" s="313">
        <v>22.1</v>
      </c>
      <c r="K45" s="314">
        <f>SUM(L45:M45)</f>
        <v>176.89999999999998</v>
      </c>
      <c r="L45" s="314">
        <v>166.7</v>
      </c>
      <c r="M45" s="314">
        <v>10.2</v>
      </c>
      <c r="N45" s="313">
        <v>22.6</v>
      </c>
      <c r="O45" s="314">
        <f>SUM(P45:Q45)</f>
        <v>192.8</v>
      </c>
      <c r="P45" s="314">
        <v>176</v>
      </c>
      <c r="Q45" s="314">
        <v>16.8</v>
      </c>
      <c r="R45" s="313">
        <v>22.2</v>
      </c>
      <c r="S45" s="314">
        <f>SUM(T45:U45)</f>
        <v>185.2</v>
      </c>
      <c r="T45" s="314">
        <v>167.5</v>
      </c>
      <c r="U45" s="314">
        <v>17.7</v>
      </c>
      <c r="V45" s="313">
        <v>23.2</v>
      </c>
      <c r="W45" s="314">
        <f>SUM(X45:Y45)</f>
        <v>178.1</v>
      </c>
      <c r="X45" s="314">
        <v>169.9</v>
      </c>
      <c r="Y45" s="314">
        <v>8.2</v>
      </c>
      <c r="Z45" s="313">
        <v>20.2</v>
      </c>
      <c r="AA45" s="314">
        <f>SUM(AB45:AC45)</f>
        <v>142.9</v>
      </c>
      <c r="AB45" s="314">
        <v>136.8</v>
      </c>
      <c r="AC45" s="314">
        <v>6.1</v>
      </c>
    </row>
    <row r="46" spans="1:29" ht="14.25">
      <c r="A46" s="114" t="s">
        <v>241</v>
      </c>
      <c r="B46" s="311">
        <v>22.6</v>
      </c>
      <c r="C46" s="314">
        <f>SUM(D46:E46)</f>
        <v>183.4</v>
      </c>
      <c r="D46" s="314">
        <v>171.8</v>
      </c>
      <c r="E46" s="314">
        <v>11.6</v>
      </c>
      <c r="F46" s="313">
        <v>21.6</v>
      </c>
      <c r="G46" s="314">
        <f>SUM(H46:I46)</f>
        <v>180.8</v>
      </c>
      <c r="H46" s="314">
        <v>160.8</v>
      </c>
      <c r="I46" s="314">
        <v>20</v>
      </c>
      <c r="J46" s="313">
        <v>20.9</v>
      </c>
      <c r="K46" s="314">
        <f>SUM(L46:M46)</f>
        <v>168.4</v>
      </c>
      <c r="L46" s="314">
        <v>158.4</v>
      </c>
      <c r="M46" s="314">
        <v>10</v>
      </c>
      <c r="N46" s="313">
        <v>22.4</v>
      </c>
      <c r="O46" s="314">
        <f>SUM(P46:Q46)</f>
        <v>196.9</v>
      </c>
      <c r="P46" s="314">
        <v>172.6</v>
      </c>
      <c r="Q46" s="314">
        <v>24.3</v>
      </c>
      <c r="R46" s="313">
        <v>22.1</v>
      </c>
      <c r="S46" s="314">
        <f>SUM(T46:U46)</f>
        <v>183</v>
      </c>
      <c r="T46" s="314">
        <v>167.7</v>
      </c>
      <c r="U46" s="314">
        <v>15.3</v>
      </c>
      <c r="V46" s="313">
        <v>22.1</v>
      </c>
      <c r="W46" s="314">
        <f>SUM(X46:Y46)</f>
        <v>184.4</v>
      </c>
      <c r="X46" s="314">
        <v>161.8</v>
      </c>
      <c r="Y46" s="314">
        <v>22.6</v>
      </c>
      <c r="Z46" s="313">
        <v>21.1</v>
      </c>
      <c r="AA46" s="314">
        <f>SUM(AB46:AC46)</f>
        <v>150.29999999999998</v>
      </c>
      <c r="AB46" s="314">
        <v>142.2</v>
      </c>
      <c r="AC46" s="314">
        <v>8.1</v>
      </c>
    </row>
    <row r="47" spans="1:29" ht="14.25">
      <c r="A47" s="114" t="s">
        <v>242</v>
      </c>
      <c r="B47" s="311">
        <v>22.7</v>
      </c>
      <c r="C47" s="314">
        <f>SUM(D47:E47)</f>
        <v>183.8</v>
      </c>
      <c r="D47" s="314">
        <v>171.8</v>
      </c>
      <c r="E47" s="314">
        <v>12</v>
      </c>
      <c r="F47" s="313">
        <v>22.3</v>
      </c>
      <c r="G47" s="314">
        <f>SUM(H47:I47)</f>
        <v>188.6</v>
      </c>
      <c r="H47" s="314">
        <v>167.4</v>
      </c>
      <c r="I47" s="314">
        <v>21.2</v>
      </c>
      <c r="J47" s="313">
        <v>21.9</v>
      </c>
      <c r="K47" s="314">
        <f>SUM(L47:M47)</f>
        <v>176.1</v>
      </c>
      <c r="L47" s="314">
        <v>166.6</v>
      </c>
      <c r="M47" s="314">
        <v>9.5</v>
      </c>
      <c r="N47" s="313">
        <v>21.7</v>
      </c>
      <c r="O47" s="314">
        <f>SUM(P47:Q47)</f>
        <v>188.20000000000002</v>
      </c>
      <c r="P47" s="314">
        <v>168.9</v>
      </c>
      <c r="Q47" s="314">
        <v>19.3</v>
      </c>
      <c r="R47" s="313">
        <v>22.5</v>
      </c>
      <c r="S47" s="314">
        <f>SUM(T47:U47)</f>
        <v>184.9</v>
      </c>
      <c r="T47" s="314">
        <v>170.4</v>
      </c>
      <c r="U47" s="314">
        <v>14.5</v>
      </c>
      <c r="V47" s="313">
        <v>23</v>
      </c>
      <c r="W47" s="314">
        <f>SUM(X47:Y47)</f>
        <v>178.60000000000002</v>
      </c>
      <c r="X47" s="314">
        <v>170.8</v>
      </c>
      <c r="Y47" s="314">
        <v>7.8</v>
      </c>
      <c r="Z47" s="313">
        <v>20.4</v>
      </c>
      <c r="AA47" s="314">
        <f>SUM(AB47:AC47)</f>
        <v>146.4</v>
      </c>
      <c r="AB47" s="314">
        <v>138.1</v>
      </c>
      <c r="AC47" s="314">
        <v>8.3</v>
      </c>
    </row>
    <row r="48" spans="1:29" ht="14.25">
      <c r="A48" s="114" t="s">
        <v>243</v>
      </c>
      <c r="B48" s="311">
        <v>22.8</v>
      </c>
      <c r="C48" s="314">
        <f>SUM(D48:E48)</f>
        <v>183.3</v>
      </c>
      <c r="D48" s="314">
        <v>172</v>
      </c>
      <c r="E48" s="314">
        <v>11.3</v>
      </c>
      <c r="F48" s="313">
        <v>23.1</v>
      </c>
      <c r="G48" s="314">
        <f>SUM(H48:I48)</f>
        <v>192.79999999999998</v>
      </c>
      <c r="H48" s="314">
        <v>173.1</v>
      </c>
      <c r="I48" s="314">
        <v>19.7</v>
      </c>
      <c r="J48" s="313">
        <v>21.5</v>
      </c>
      <c r="K48" s="314">
        <f>SUM(L48:M48)</f>
        <v>169.4</v>
      </c>
      <c r="L48" s="314">
        <v>160.4</v>
      </c>
      <c r="M48" s="314">
        <v>9</v>
      </c>
      <c r="N48" s="313">
        <v>22.6</v>
      </c>
      <c r="O48" s="314">
        <f>SUM(P48:Q48)</f>
        <v>185.8</v>
      </c>
      <c r="P48" s="314">
        <v>174</v>
      </c>
      <c r="Q48" s="314">
        <v>11.8</v>
      </c>
      <c r="R48" s="313">
        <v>22.3</v>
      </c>
      <c r="S48" s="314">
        <f>SUM(T48:U48)</f>
        <v>181.8</v>
      </c>
      <c r="T48" s="314">
        <v>168.3</v>
      </c>
      <c r="U48" s="314">
        <v>13.5</v>
      </c>
      <c r="V48" s="313">
        <v>23.7</v>
      </c>
      <c r="W48" s="314">
        <f>SUM(X48:Y48)</f>
        <v>185.7</v>
      </c>
      <c r="X48" s="314">
        <v>176.5</v>
      </c>
      <c r="Y48" s="314">
        <v>9.2</v>
      </c>
      <c r="Z48" s="313">
        <v>22.6</v>
      </c>
      <c r="AA48" s="314">
        <f>SUM(AB48:AC48)</f>
        <v>160.7</v>
      </c>
      <c r="AB48" s="314">
        <v>152.1</v>
      </c>
      <c r="AC48" s="314">
        <v>8.6</v>
      </c>
    </row>
    <row r="49" spans="1:29" ht="14.25">
      <c r="A49" s="109"/>
      <c r="B49" s="311"/>
      <c r="C49" s="314"/>
      <c r="D49" s="314"/>
      <c r="E49" s="314"/>
      <c r="F49" s="313"/>
      <c r="G49" s="314"/>
      <c r="H49" s="314"/>
      <c r="I49" s="314"/>
      <c r="J49" s="313"/>
      <c r="K49" s="314"/>
      <c r="L49" s="314"/>
      <c r="M49" s="314"/>
      <c r="N49" s="313"/>
      <c r="O49" s="314"/>
      <c r="P49" s="314"/>
      <c r="Q49" s="314"/>
      <c r="R49" s="313"/>
      <c r="S49" s="314"/>
      <c r="T49" s="314"/>
      <c r="U49" s="314"/>
      <c r="V49" s="313"/>
      <c r="W49" s="314"/>
      <c r="X49" s="314"/>
      <c r="Y49" s="314"/>
      <c r="Z49" s="313"/>
      <c r="AA49" s="314"/>
      <c r="AB49" s="314"/>
      <c r="AC49" s="314"/>
    </row>
    <row r="50" spans="1:29" ht="14.25">
      <c r="A50" s="309" t="s">
        <v>134</v>
      </c>
      <c r="B50" s="311"/>
      <c r="C50" s="314"/>
      <c r="D50" s="314"/>
      <c r="E50" s="314"/>
      <c r="F50" s="313"/>
      <c r="G50" s="314"/>
      <c r="H50" s="314"/>
      <c r="I50" s="314"/>
      <c r="J50" s="313"/>
      <c r="K50" s="314"/>
      <c r="L50" s="314"/>
      <c r="M50" s="314"/>
      <c r="N50" s="313"/>
      <c r="O50" s="314"/>
      <c r="P50" s="314"/>
      <c r="Q50" s="314"/>
      <c r="R50" s="313"/>
      <c r="S50" s="314"/>
      <c r="T50" s="314"/>
      <c r="U50" s="314"/>
      <c r="V50" s="313"/>
      <c r="W50" s="314"/>
      <c r="X50" s="314"/>
      <c r="Y50" s="314"/>
      <c r="Z50" s="313"/>
      <c r="AA50" s="314"/>
      <c r="AB50" s="314"/>
      <c r="AC50" s="314"/>
    </row>
    <row r="51" spans="1:29" ht="14.25">
      <c r="A51" s="38" t="s">
        <v>296</v>
      </c>
      <c r="B51" s="311">
        <v>21.4</v>
      </c>
      <c r="C51" s="314">
        <f>SUM(D51:E51)</f>
        <v>161.79999999999998</v>
      </c>
      <c r="D51" s="314">
        <v>158.7</v>
      </c>
      <c r="E51" s="314">
        <v>3.1</v>
      </c>
      <c r="F51" s="313">
        <v>20.8</v>
      </c>
      <c r="G51" s="314">
        <f>SUM(H51:I51)</f>
        <v>158</v>
      </c>
      <c r="H51" s="314">
        <v>155.1</v>
      </c>
      <c r="I51" s="314">
        <v>2.9</v>
      </c>
      <c r="J51" s="313">
        <v>19.5</v>
      </c>
      <c r="K51" s="314">
        <f>SUM(L51:M51)</f>
        <v>146.6</v>
      </c>
      <c r="L51" s="314">
        <v>145.6</v>
      </c>
      <c r="M51" s="314">
        <v>1</v>
      </c>
      <c r="N51" s="313">
        <v>20</v>
      </c>
      <c r="O51" s="314">
        <f>SUM(P51:Q51)</f>
        <v>153.3</v>
      </c>
      <c r="P51" s="314">
        <v>149</v>
      </c>
      <c r="Q51" s="314">
        <v>4.3</v>
      </c>
      <c r="R51" s="313">
        <v>21.1</v>
      </c>
      <c r="S51" s="314">
        <f>SUM(T51:U51)</f>
        <v>162.2</v>
      </c>
      <c r="T51" s="314">
        <v>159.5</v>
      </c>
      <c r="U51" s="314">
        <v>2.7</v>
      </c>
      <c r="V51" s="313">
        <v>22.3</v>
      </c>
      <c r="W51" s="314">
        <f>SUM(X51:Y51)</f>
        <v>171.5</v>
      </c>
      <c r="X51" s="314">
        <v>168.4</v>
      </c>
      <c r="Y51" s="314">
        <v>3.1</v>
      </c>
      <c r="Z51" s="313">
        <v>21.6</v>
      </c>
      <c r="AA51" s="314">
        <f>SUM(AB51:AC51)</f>
        <v>151</v>
      </c>
      <c r="AB51" s="314">
        <v>144</v>
      </c>
      <c r="AC51" s="314">
        <v>7</v>
      </c>
    </row>
    <row r="52" spans="1:29" ht="14.25">
      <c r="A52" s="113" t="s">
        <v>297</v>
      </c>
      <c r="B52" s="311">
        <v>20.4</v>
      </c>
      <c r="C52" s="314">
        <f>SUM(D52:E52)</f>
        <v>157.29999999999998</v>
      </c>
      <c r="D52" s="314">
        <v>154.2</v>
      </c>
      <c r="E52" s="314">
        <v>3.1</v>
      </c>
      <c r="F52" s="313">
        <v>21.5</v>
      </c>
      <c r="G52" s="314">
        <f>SUM(H52:I52)</f>
        <v>167.9</v>
      </c>
      <c r="H52" s="314">
        <v>160.1</v>
      </c>
      <c r="I52" s="314">
        <v>7.8</v>
      </c>
      <c r="J52" s="313">
        <v>20.6</v>
      </c>
      <c r="K52" s="314">
        <f>SUM(L52:M52)</f>
        <v>154.79999999999998</v>
      </c>
      <c r="L52" s="314">
        <v>153.1</v>
      </c>
      <c r="M52" s="314">
        <v>1.7</v>
      </c>
      <c r="N52" s="313">
        <v>21.2</v>
      </c>
      <c r="O52" s="314">
        <f>SUM(P52:Q52)</f>
        <v>169.5</v>
      </c>
      <c r="P52" s="314">
        <v>163.5</v>
      </c>
      <c r="Q52" s="314">
        <v>6</v>
      </c>
      <c r="R52" s="313">
        <v>21.6</v>
      </c>
      <c r="S52" s="314">
        <f>SUM(T52:U52)</f>
        <v>170.3</v>
      </c>
      <c r="T52" s="314">
        <v>163.8</v>
      </c>
      <c r="U52" s="314">
        <v>6.5</v>
      </c>
      <c r="V52" s="313">
        <v>23.6</v>
      </c>
      <c r="W52" s="314">
        <f>SUM(X52:Y52)</f>
        <v>169.8</v>
      </c>
      <c r="X52" s="314">
        <v>165.3</v>
      </c>
      <c r="Y52" s="314">
        <v>4.5</v>
      </c>
      <c r="Z52" s="313">
        <v>20.7</v>
      </c>
      <c r="AA52" s="314">
        <f>SUM(AB52:AC52)</f>
        <v>145.39999999999998</v>
      </c>
      <c r="AB52" s="314">
        <v>139.7</v>
      </c>
      <c r="AC52" s="314">
        <v>5.7</v>
      </c>
    </row>
    <row r="53" spans="1:29" s="50" customFormat="1" ht="14.25">
      <c r="A53" s="295" t="s">
        <v>476</v>
      </c>
      <c r="B53" s="315">
        <f>AVERAGE(B55:B58,B60:B63,B65:B68)</f>
        <v>20.675</v>
      </c>
      <c r="C53" s="317">
        <f>SUM(D53:E53)</f>
        <v>156.89166666666668</v>
      </c>
      <c r="D53" s="318">
        <f>AVERAGE(D55:D58,D60:D63,D65:D68)</f>
        <v>154.45833333333334</v>
      </c>
      <c r="E53" s="318">
        <f>AVERAGE(E55:E58,E60:E63,E65:E68)</f>
        <v>2.4333333333333336</v>
      </c>
      <c r="F53" s="318">
        <f>AVERAGE(F55:F58,F60:F63,F65:F68)</f>
        <v>21.46666666666667</v>
      </c>
      <c r="G53" s="317">
        <f>SUM(H53:I53)</f>
        <v>168.95833333333337</v>
      </c>
      <c r="H53" s="318">
        <f>AVERAGE(H55:H58,H60:H63,H65:H68)</f>
        <v>159.15833333333336</v>
      </c>
      <c r="I53" s="318">
        <v>9.8</v>
      </c>
      <c r="J53" s="318">
        <f>AVERAGE(J55:J58,J60:J63,J65:J68)</f>
        <v>21.01666666666667</v>
      </c>
      <c r="K53" s="317">
        <f>SUM(L53:M53)</f>
        <v>160.08333333333331</v>
      </c>
      <c r="L53" s="318">
        <f>AVERAGE(L55:L58,L60:L63,L65:L68)</f>
        <v>157.85833333333332</v>
      </c>
      <c r="M53" s="318">
        <f>AVERAGE(M55:M58,M60:M63,M65:M68)</f>
        <v>2.225</v>
      </c>
      <c r="N53" s="318">
        <f>AVERAGE(N55:N58,N60:N63,N65:N68)</f>
        <v>20.716666666666665</v>
      </c>
      <c r="O53" s="317">
        <f>SUM(P53:Q53)</f>
        <v>164.45</v>
      </c>
      <c r="P53" s="318">
        <f>AVERAGE(P55:P58,P60:P63,P65:P68)</f>
        <v>160.75</v>
      </c>
      <c r="Q53" s="318">
        <v>3.7</v>
      </c>
      <c r="R53" s="318">
        <f>AVERAGE(R55:R58,R60:R63,R65:R68)</f>
        <v>21.766666666666666</v>
      </c>
      <c r="S53" s="317">
        <f>SUM(T53:U53)</f>
        <v>172.36666666666667</v>
      </c>
      <c r="T53" s="318">
        <f>AVERAGE(T55:T58,T60:T63,T65:T68)</f>
        <v>165.35</v>
      </c>
      <c r="U53" s="318">
        <f>AVERAGE(U55:U58,U60:U63,U65:U68)</f>
        <v>7.016666666666668</v>
      </c>
      <c r="V53" s="318">
        <f>AVERAGE(V55:V58,V60:V63,V65:V68)</f>
        <v>23.325</v>
      </c>
      <c r="W53" s="317">
        <f>SUM(X53:Y53)</f>
        <v>164.04166666666669</v>
      </c>
      <c r="X53" s="318">
        <f>AVERAGE(X55:X58,X60:X63,X65:X68)</f>
        <v>159.4</v>
      </c>
      <c r="Y53" s="318">
        <f>AVERAGE(Y55:Y58,Y60:Y63,Y65:Y68)</f>
        <v>4.641666666666667</v>
      </c>
      <c r="Z53" s="318">
        <f>AVERAGE(Z55:Z58,Z60:Z63,Z65:Z68)</f>
        <v>20.55</v>
      </c>
      <c r="AA53" s="317">
        <f>SUM(AB53:AC53)</f>
        <v>141.15833333333336</v>
      </c>
      <c r="AB53" s="318">
        <f>AVERAGE(AB55:AB58,AB60:AB63,AB65:AB68)</f>
        <v>135.35833333333335</v>
      </c>
      <c r="AC53" s="318">
        <v>5.8</v>
      </c>
    </row>
    <row r="54" spans="1:29" ht="14.25">
      <c r="A54" s="60"/>
      <c r="B54" s="311"/>
      <c r="C54" s="314"/>
      <c r="D54" s="314"/>
      <c r="E54" s="314"/>
      <c r="F54" s="313"/>
      <c r="G54" s="314"/>
      <c r="H54" s="314"/>
      <c r="I54" s="314"/>
      <c r="J54" s="313"/>
      <c r="K54" s="314"/>
      <c r="L54" s="314"/>
      <c r="M54" s="314"/>
      <c r="N54" s="313"/>
      <c r="O54" s="314"/>
      <c r="P54" s="314"/>
      <c r="Q54" s="314"/>
      <c r="R54" s="313"/>
      <c r="S54" s="314"/>
      <c r="T54" s="314"/>
      <c r="U54" s="314"/>
      <c r="V54" s="313"/>
      <c r="W54" s="314"/>
      <c r="X54" s="314"/>
      <c r="Y54" s="314"/>
      <c r="Z54" s="313"/>
      <c r="AA54" s="314"/>
      <c r="AB54" s="314"/>
      <c r="AC54" s="314"/>
    </row>
    <row r="55" spans="1:29" ht="14.25">
      <c r="A55" s="111" t="s">
        <v>294</v>
      </c>
      <c r="B55" s="311">
        <v>18.8</v>
      </c>
      <c r="C55" s="314">
        <f>SUM(D55:E55)</f>
        <v>146.20000000000002</v>
      </c>
      <c r="D55" s="314">
        <v>144.8</v>
      </c>
      <c r="E55" s="314">
        <v>1.4</v>
      </c>
      <c r="F55" s="313">
        <v>19.7</v>
      </c>
      <c r="G55" s="314">
        <f>SUM(H55:I55)</f>
        <v>149</v>
      </c>
      <c r="H55" s="314">
        <v>145.3</v>
      </c>
      <c r="I55" s="314">
        <v>3.7</v>
      </c>
      <c r="J55" s="313">
        <v>19.8</v>
      </c>
      <c r="K55" s="314">
        <f>SUM(L55:M55)</f>
        <v>151.89999999999998</v>
      </c>
      <c r="L55" s="314">
        <v>149.7</v>
      </c>
      <c r="M55" s="314">
        <v>2.2</v>
      </c>
      <c r="N55" s="313">
        <v>19.2</v>
      </c>
      <c r="O55" s="314">
        <f>SUM(P55:Q55)</f>
        <v>151.20000000000002</v>
      </c>
      <c r="P55" s="314">
        <v>148.8</v>
      </c>
      <c r="Q55" s="314">
        <v>2.4</v>
      </c>
      <c r="R55" s="313">
        <v>20</v>
      </c>
      <c r="S55" s="314">
        <f>SUM(T55:U55)</f>
        <v>157.9</v>
      </c>
      <c r="T55" s="314">
        <v>152.6</v>
      </c>
      <c r="U55" s="314">
        <v>5.3</v>
      </c>
      <c r="V55" s="313">
        <v>21.1</v>
      </c>
      <c r="W55" s="314">
        <f>SUM(X55:Y55)</f>
        <v>155</v>
      </c>
      <c r="X55" s="314">
        <v>150.1</v>
      </c>
      <c r="Y55" s="314">
        <v>4.9</v>
      </c>
      <c r="Z55" s="313">
        <v>19.3</v>
      </c>
      <c r="AA55" s="314">
        <f>SUM(AB55:AC55)</f>
        <v>135.2</v>
      </c>
      <c r="AB55" s="314">
        <v>129.7</v>
      </c>
      <c r="AC55" s="314">
        <v>5.5</v>
      </c>
    </row>
    <row r="56" spans="1:29" ht="14.25">
      <c r="A56" s="114" t="s">
        <v>233</v>
      </c>
      <c r="B56" s="311">
        <v>20.7</v>
      </c>
      <c r="C56" s="314">
        <f>SUM(D56:E56)</f>
        <v>156.60000000000002</v>
      </c>
      <c r="D56" s="314">
        <v>154.3</v>
      </c>
      <c r="E56" s="314">
        <v>2.3</v>
      </c>
      <c r="F56" s="313">
        <v>21.7</v>
      </c>
      <c r="G56" s="314">
        <f>SUM(H56:I56)</f>
        <v>164.2</v>
      </c>
      <c r="H56" s="314">
        <v>160.1</v>
      </c>
      <c r="I56" s="314">
        <v>4.1</v>
      </c>
      <c r="J56" s="313">
        <v>21.6</v>
      </c>
      <c r="K56" s="314">
        <f>SUM(L56:M56)</f>
        <v>164.9</v>
      </c>
      <c r="L56" s="314">
        <v>162.4</v>
      </c>
      <c r="M56" s="314">
        <v>2.5</v>
      </c>
      <c r="N56" s="313">
        <v>20.5</v>
      </c>
      <c r="O56" s="314">
        <f>SUM(P56:Q56)</f>
        <v>165.5</v>
      </c>
      <c r="P56" s="314">
        <v>160.6</v>
      </c>
      <c r="Q56" s="314">
        <v>4.9</v>
      </c>
      <c r="R56" s="313">
        <v>21.9</v>
      </c>
      <c r="S56" s="314">
        <f>SUM(T56:U56)</f>
        <v>172.9</v>
      </c>
      <c r="T56" s="314">
        <v>167.6</v>
      </c>
      <c r="U56" s="314">
        <v>5.3</v>
      </c>
      <c r="V56" s="313">
        <v>21.7</v>
      </c>
      <c r="W56" s="314">
        <f>SUM(X56:Y56)</f>
        <v>155.2</v>
      </c>
      <c r="X56" s="314">
        <v>151.6</v>
      </c>
      <c r="Y56" s="314">
        <v>3.6</v>
      </c>
      <c r="Z56" s="313">
        <v>19.1</v>
      </c>
      <c r="AA56" s="314">
        <f>SUM(AB56:AC56)</f>
        <v>132.1</v>
      </c>
      <c r="AB56" s="314">
        <v>126.5</v>
      </c>
      <c r="AC56" s="314">
        <v>5.6</v>
      </c>
    </row>
    <row r="57" spans="1:29" ht="14.25">
      <c r="A57" s="114" t="s">
        <v>234</v>
      </c>
      <c r="B57" s="311">
        <v>21</v>
      </c>
      <c r="C57" s="314">
        <f>SUM(D57:E57)</f>
        <v>151.4</v>
      </c>
      <c r="D57" s="314">
        <v>149.5</v>
      </c>
      <c r="E57" s="314">
        <v>1.9</v>
      </c>
      <c r="F57" s="313">
        <v>20.8</v>
      </c>
      <c r="G57" s="314">
        <f>SUM(H57:I57)</f>
        <v>164.2</v>
      </c>
      <c r="H57" s="314">
        <v>154.5</v>
      </c>
      <c r="I57" s="314">
        <v>9.7</v>
      </c>
      <c r="J57" s="313">
        <v>20.9</v>
      </c>
      <c r="K57" s="314">
        <f>SUM(L57:M57)</f>
        <v>161.89999999999998</v>
      </c>
      <c r="L57" s="314">
        <v>157.7</v>
      </c>
      <c r="M57" s="314">
        <v>4.2</v>
      </c>
      <c r="N57" s="313">
        <v>20.5</v>
      </c>
      <c r="O57" s="314">
        <f>SUM(P57:Q57)</f>
        <v>159.2</v>
      </c>
      <c r="P57" s="314">
        <v>156.7</v>
      </c>
      <c r="Q57" s="314">
        <v>2.5</v>
      </c>
      <c r="R57" s="313">
        <v>21.6</v>
      </c>
      <c r="S57" s="314">
        <f>SUM(T57:U57)</f>
        <v>170.6</v>
      </c>
      <c r="T57" s="314">
        <v>164.6</v>
      </c>
      <c r="U57" s="314">
        <v>6</v>
      </c>
      <c r="V57" s="313">
        <v>24.4</v>
      </c>
      <c r="W57" s="314">
        <f>SUM(X57:Y57)</f>
        <v>173.20000000000002</v>
      </c>
      <c r="X57" s="314">
        <v>169.3</v>
      </c>
      <c r="Y57" s="314">
        <v>3.9</v>
      </c>
      <c r="Z57" s="313">
        <v>21.2</v>
      </c>
      <c r="AA57" s="314">
        <f>SUM(AB57:AC57)</f>
        <v>149.70000000000002</v>
      </c>
      <c r="AB57" s="314">
        <v>143.3</v>
      </c>
      <c r="AC57" s="314">
        <v>6.4</v>
      </c>
    </row>
    <row r="58" spans="1:29" ht="14.25">
      <c r="A58" s="114" t="s">
        <v>235</v>
      </c>
      <c r="B58" s="311">
        <v>21.6</v>
      </c>
      <c r="C58" s="314">
        <f>SUM(D58:E58)</f>
        <v>164.4</v>
      </c>
      <c r="D58" s="314">
        <v>162.5</v>
      </c>
      <c r="E58" s="314">
        <v>1.9</v>
      </c>
      <c r="F58" s="313">
        <v>23</v>
      </c>
      <c r="G58" s="314">
        <f>SUM(H58:I58)</f>
        <v>175.9</v>
      </c>
      <c r="H58" s="314">
        <v>168</v>
      </c>
      <c r="I58" s="314">
        <v>7.9</v>
      </c>
      <c r="J58" s="313">
        <v>22</v>
      </c>
      <c r="K58" s="314">
        <f>SUM(L58:M58)</f>
        <v>161.20000000000002</v>
      </c>
      <c r="L58" s="314">
        <v>158.9</v>
      </c>
      <c r="M58" s="314">
        <v>2.3</v>
      </c>
      <c r="N58" s="313">
        <v>21.7</v>
      </c>
      <c r="O58" s="314">
        <f>SUM(P58:Q58)</f>
        <v>170</v>
      </c>
      <c r="P58" s="314">
        <v>167.5</v>
      </c>
      <c r="Q58" s="314">
        <v>2.5</v>
      </c>
      <c r="R58" s="313">
        <v>22.4</v>
      </c>
      <c r="S58" s="314">
        <f>SUM(T58:U58)</f>
        <v>175.2</v>
      </c>
      <c r="T58" s="314">
        <v>168.2</v>
      </c>
      <c r="U58" s="314">
        <v>7</v>
      </c>
      <c r="V58" s="313">
        <v>23.5</v>
      </c>
      <c r="W58" s="314">
        <f>SUM(X58:Y58)</f>
        <v>170.79999999999998</v>
      </c>
      <c r="X58" s="314">
        <v>165.2</v>
      </c>
      <c r="Y58" s="314">
        <v>5.6</v>
      </c>
      <c r="Z58" s="313">
        <v>21.2</v>
      </c>
      <c r="AA58" s="314">
        <f>SUM(AB58:AC58)</f>
        <v>145.4</v>
      </c>
      <c r="AB58" s="314">
        <v>139.5</v>
      </c>
      <c r="AC58" s="314">
        <v>5.9</v>
      </c>
    </row>
    <row r="59" spans="1:29" ht="14.25">
      <c r="A59" s="115"/>
      <c r="B59" s="311"/>
      <c r="C59" s="314"/>
      <c r="D59" s="314"/>
      <c r="E59" s="314"/>
      <c r="F59" s="313"/>
      <c r="G59" s="314"/>
      <c r="H59" s="314"/>
      <c r="I59" s="314"/>
      <c r="J59" s="313"/>
      <c r="K59" s="314"/>
      <c r="L59" s="314"/>
      <c r="M59" s="314"/>
      <c r="N59" s="313"/>
      <c r="O59" s="314"/>
      <c r="P59" s="314"/>
      <c r="Q59" s="314"/>
      <c r="R59" s="313"/>
      <c r="S59" s="314"/>
      <c r="T59" s="314"/>
      <c r="U59" s="314"/>
      <c r="V59" s="313"/>
      <c r="W59" s="314"/>
      <c r="X59" s="314"/>
      <c r="Y59" s="314"/>
      <c r="Z59" s="313"/>
      <c r="AA59" s="314"/>
      <c r="AB59" s="314"/>
      <c r="AC59" s="314"/>
    </row>
    <row r="60" spans="1:29" ht="14.25">
      <c r="A60" s="114" t="s">
        <v>236</v>
      </c>
      <c r="B60" s="311">
        <v>17.9</v>
      </c>
      <c r="C60" s="314">
        <f>SUM(D60:E60)</f>
        <v>136.1</v>
      </c>
      <c r="D60" s="314">
        <v>133.7</v>
      </c>
      <c r="E60" s="314">
        <v>2.4</v>
      </c>
      <c r="F60" s="313">
        <v>20.3</v>
      </c>
      <c r="G60" s="314">
        <f>SUM(H60:I60)</f>
        <v>156.5</v>
      </c>
      <c r="H60" s="314">
        <v>150.8</v>
      </c>
      <c r="I60" s="314">
        <v>5.7</v>
      </c>
      <c r="J60" s="313">
        <v>18.7</v>
      </c>
      <c r="K60" s="314">
        <f>SUM(L60:M60)</f>
        <v>141.4</v>
      </c>
      <c r="L60" s="314">
        <v>140.1</v>
      </c>
      <c r="M60" s="314">
        <v>1.3</v>
      </c>
      <c r="N60" s="313">
        <v>19.4</v>
      </c>
      <c r="O60" s="314">
        <f>SUM(P60:Q60)</f>
        <v>153.60000000000002</v>
      </c>
      <c r="P60" s="314">
        <v>150.3</v>
      </c>
      <c r="Q60" s="314">
        <v>3.3</v>
      </c>
      <c r="R60" s="313">
        <v>20.3</v>
      </c>
      <c r="S60" s="314">
        <f>SUM(T60:U60)</f>
        <v>160</v>
      </c>
      <c r="T60" s="314">
        <v>153.6</v>
      </c>
      <c r="U60" s="314">
        <v>6.4</v>
      </c>
      <c r="V60" s="313">
        <v>22.4</v>
      </c>
      <c r="W60" s="314">
        <f>SUM(X60:Y60)</f>
        <v>159.20000000000002</v>
      </c>
      <c r="X60" s="314">
        <v>153.8</v>
      </c>
      <c r="Y60" s="314">
        <v>5.4</v>
      </c>
      <c r="Z60" s="313">
        <v>19.3</v>
      </c>
      <c r="AA60" s="314">
        <f>SUM(AB60:AC60)</f>
        <v>133.9</v>
      </c>
      <c r="AB60" s="314">
        <v>129.1</v>
      </c>
      <c r="AC60" s="314">
        <v>4.8</v>
      </c>
    </row>
    <row r="61" spans="1:29" ht="14.25">
      <c r="A61" s="114" t="s">
        <v>237</v>
      </c>
      <c r="B61" s="311">
        <v>22.4</v>
      </c>
      <c r="C61" s="314">
        <f>SUM(D61:E61)</f>
        <v>163.6</v>
      </c>
      <c r="D61" s="314">
        <v>161.1</v>
      </c>
      <c r="E61" s="314">
        <v>2.5</v>
      </c>
      <c r="F61" s="313">
        <v>21.9</v>
      </c>
      <c r="G61" s="314">
        <f>SUM(H61:I61)</f>
        <v>168.4</v>
      </c>
      <c r="H61" s="314">
        <v>161.9</v>
      </c>
      <c r="I61" s="314">
        <v>6.5</v>
      </c>
      <c r="J61" s="313">
        <v>22.7</v>
      </c>
      <c r="K61" s="314">
        <f>SUM(L61:M61)</f>
        <v>172.8</v>
      </c>
      <c r="L61" s="314">
        <v>170.9</v>
      </c>
      <c r="M61" s="314">
        <v>1.9</v>
      </c>
      <c r="N61" s="313">
        <v>21.5</v>
      </c>
      <c r="O61" s="314">
        <f>SUM(P61:Q61)</f>
        <v>173.5</v>
      </c>
      <c r="P61" s="314">
        <v>167.1</v>
      </c>
      <c r="Q61" s="314">
        <v>6.4</v>
      </c>
      <c r="R61" s="313">
        <v>22.9</v>
      </c>
      <c r="S61" s="314">
        <f>SUM(T61:U61)</f>
        <v>179.29999999999998</v>
      </c>
      <c r="T61" s="314">
        <v>172.6</v>
      </c>
      <c r="U61" s="314">
        <v>6.7</v>
      </c>
      <c r="V61" s="313">
        <v>23.8</v>
      </c>
      <c r="W61" s="314">
        <f>SUM(X61:Y61)</f>
        <v>166.6</v>
      </c>
      <c r="X61" s="314">
        <v>161.6</v>
      </c>
      <c r="Y61" s="314">
        <v>5</v>
      </c>
      <c r="Z61" s="313">
        <v>21.2</v>
      </c>
      <c r="AA61" s="314">
        <f>SUM(AB61:AC61)</f>
        <v>144.5</v>
      </c>
      <c r="AB61" s="314">
        <v>139.5</v>
      </c>
      <c r="AC61" s="314">
        <v>5</v>
      </c>
    </row>
    <row r="62" spans="1:29" ht="14.25">
      <c r="A62" s="114" t="s">
        <v>238</v>
      </c>
      <c r="B62" s="311">
        <v>20.4</v>
      </c>
      <c r="C62" s="314">
        <f>SUM(D62:E62)</f>
        <v>155.9</v>
      </c>
      <c r="D62" s="314">
        <v>153.5</v>
      </c>
      <c r="E62" s="314">
        <v>2.4</v>
      </c>
      <c r="F62" s="313">
        <v>22.9</v>
      </c>
      <c r="G62" s="314">
        <f>SUM(H62:I62)</f>
        <v>176.79999999999998</v>
      </c>
      <c r="H62" s="314">
        <v>170.1</v>
      </c>
      <c r="I62" s="314">
        <v>6.7</v>
      </c>
      <c r="J62" s="313">
        <v>21.7</v>
      </c>
      <c r="K62" s="314">
        <f>SUM(L62:M62)</f>
        <v>164.7</v>
      </c>
      <c r="L62" s="314">
        <v>163.5</v>
      </c>
      <c r="M62" s="314">
        <v>1.2</v>
      </c>
      <c r="N62" s="313">
        <v>22</v>
      </c>
      <c r="O62" s="314">
        <f>SUM(P62:Q62)</f>
        <v>179.2</v>
      </c>
      <c r="P62" s="314">
        <v>175</v>
      </c>
      <c r="Q62" s="314">
        <v>4.2</v>
      </c>
      <c r="R62" s="313">
        <v>22.3</v>
      </c>
      <c r="S62" s="314">
        <f>SUM(T62:U62)</f>
        <v>175.8</v>
      </c>
      <c r="T62" s="314">
        <v>170.3</v>
      </c>
      <c r="U62" s="314">
        <v>5.5</v>
      </c>
      <c r="V62" s="313">
        <v>25.1</v>
      </c>
      <c r="W62" s="314">
        <f>SUM(X62:Y62)</f>
        <v>174.6</v>
      </c>
      <c r="X62" s="314">
        <v>170.4</v>
      </c>
      <c r="Y62" s="314">
        <v>4.2</v>
      </c>
      <c r="Z62" s="313">
        <v>21.3</v>
      </c>
      <c r="AA62" s="314">
        <f>SUM(AB62:AC62)</f>
        <v>145.1</v>
      </c>
      <c r="AB62" s="314">
        <v>138.7</v>
      </c>
      <c r="AC62" s="314">
        <v>6.4</v>
      </c>
    </row>
    <row r="63" spans="1:29" ht="14.25">
      <c r="A63" s="114" t="s">
        <v>239</v>
      </c>
      <c r="B63" s="311">
        <v>19.9</v>
      </c>
      <c r="C63" s="314">
        <f>SUM(D63:E63)</f>
        <v>152.5</v>
      </c>
      <c r="D63" s="314">
        <v>150.4</v>
      </c>
      <c r="E63" s="314">
        <v>2.1</v>
      </c>
      <c r="F63" s="313">
        <v>20.1</v>
      </c>
      <c r="G63" s="314">
        <f>SUM(H63:I63)</f>
        <v>158.70000000000002</v>
      </c>
      <c r="H63" s="314">
        <v>149.9</v>
      </c>
      <c r="I63" s="314">
        <v>8.8</v>
      </c>
      <c r="J63" s="313">
        <v>18.9</v>
      </c>
      <c r="K63" s="314">
        <f>SUM(L63:M63)</f>
        <v>145.5</v>
      </c>
      <c r="L63" s="314">
        <v>144</v>
      </c>
      <c r="M63" s="314">
        <v>1.5</v>
      </c>
      <c r="N63" s="313">
        <v>20</v>
      </c>
      <c r="O63" s="314">
        <f>SUM(P63:Q63)</f>
        <v>159.70000000000002</v>
      </c>
      <c r="P63" s="314">
        <v>154.9</v>
      </c>
      <c r="Q63" s="314">
        <v>4.8</v>
      </c>
      <c r="R63" s="313">
        <v>21.2</v>
      </c>
      <c r="S63" s="314">
        <f>SUM(T63:U63)</f>
        <v>167.6</v>
      </c>
      <c r="T63" s="314">
        <v>159.9</v>
      </c>
      <c r="U63" s="314">
        <v>7.7</v>
      </c>
      <c r="V63" s="313">
        <v>23.7</v>
      </c>
      <c r="W63" s="314">
        <f>SUM(X63:Y63)</f>
        <v>160.9</v>
      </c>
      <c r="X63" s="314">
        <v>157.1</v>
      </c>
      <c r="Y63" s="314">
        <v>3.8</v>
      </c>
      <c r="Z63" s="313">
        <v>21</v>
      </c>
      <c r="AA63" s="314">
        <f>SUM(AB63:AC63)</f>
        <v>142.8</v>
      </c>
      <c r="AB63" s="314">
        <v>137.4</v>
      </c>
      <c r="AC63" s="314">
        <v>5.4</v>
      </c>
    </row>
    <row r="64" spans="1:29" ht="14.25">
      <c r="A64" s="115"/>
      <c r="B64" s="311"/>
      <c r="C64" s="314"/>
      <c r="D64" s="314"/>
      <c r="E64" s="314"/>
      <c r="F64" s="313"/>
      <c r="G64" s="314"/>
      <c r="H64" s="314"/>
      <c r="I64" s="314"/>
      <c r="J64" s="313"/>
      <c r="K64" s="314"/>
      <c r="L64" s="314"/>
      <c r="M64" s="314"/>
      <c r="N64" s="313"/>
      <c r="O64" s="314"/>
      <c r="P64" s="314"/>
      <c r="Q64" s="314"/>
      <c r="R64" s="313"/>
      <c r="S64" s="314"/>
      <c r="T64" s="314"/>
      <c r="U64" s="314"/>
      <c r="V64" s="313"/>
      <c r="W64" s="314"/>
      <c r="X64" s="314"/>
      <c r="Y64" s="314"/>
      <c r="Z64" s="313"/>
      <c r="AA64" s="314"/>
      <c r="AB64" s="314"/>
      <c r="AC64" s="314"/>
    </row>
    <row r="65" spans="1:29" ht="14.25">
      <c r="A65" s="114" t="s">
        <v>240</v>
      </c>
      <c r="B65" s="311">
        <v>19.8</v>
      </c>
      <c r="C65" s="314">
        <f>SUM(D65:E65)</f>
        <v>151.9</v>
      </c>
      <c r="D65" s="314">
        <v>148.5</v>
      </c>
      <c r="E65" s="314">
        <v>3.4</v>
      </c>
      <c r="F65" s="313">
        <v>21.2</v>
      </c>
      <c r="G65" s="314">
        <f>SUM(H65:I65)</f>
        <v>175.6</v>
      </c>
      <c r="H65" s="314">
        <v>158.2</v>
      </c>
      <c r="I65" s="314">
        <v>17.4</v>
      </c>
      <c r="J65" s="313">
        <v>22.4</v>
      </c>
      <c r="K65" s="314">
        <f>SUM(L65:M65)</f>
        <v>172.70000000000002</v>
      </c>
      <c r="L65" s="314">
        <v>168.8</v>
      </c>
      <c r="M65" s="314">
        <v>3.9</v>
      </c>
      <c r="N65" s="313">
        <v>21.2</v>
      </c>
      <c r="O65" s="314">
        <f>SUM(P65:Q65)</f>
        <v>168.5</v>
      </c>
      <c r="P65" s="314">
        <v>164.7</v>
      </c>
      <c r="Q65" s="314">
        <v>3.8</v>
      </c>
      <c r="R65" s="313">
        <v>21.5</v>
      </c>
      <c r="S65" s="314">
        <f>SUM(T65:U65)</f>
        <v>171.5</v>
      </c>
      <c r="T65" s="314">
        <v>163.8</v>
      </c>
      <c r="U65" s="314">
        <v>7.7</v>
      </c>
      <c r="V65" s="313">
        <v>23.5</v>
      </c>
      <c r="W65" s="314">
        <f>SUM(X65:Y65)</f>
        <v>161.1</v>
      </c>
      <c r="X65" s="314">
        <v>156.6</v>
      </c>
      <c r="Y65" s="314">
        <v>4.5</v>
      </c>
      <c r="Z65" s="313">
        <v>20.2</v>
      </c>
      <c r="AA65" s="314">
        <f>SUM(AB65:AC65)</f>
        <v>134.20000000000002</v>
      </c>
      <c r="AB65" s="314">
        <v>129.4</v>
      </c>
      <c r="AC65" s="314">
        <v>4.8</v>
      </c>
    </row>
    <row r="66" spans="1:29" ht="14.25">
      <c r="A66" s="114" t="s">
        <v>241</v>
      </c>
      <c r="B66" s="311">
        <v>21.3</v>
      </c>
      <c r="C66" s="314">
        <f>SUM(D66:E66)</f>
        <v>163.7</v>
      </c>
      <c r="D66" s="314">
        <v>160.6</v>
      </c>
      <c r="E66" s="314">
        <v>3.1</v>
      </c>
      <c r="F66" s="313">
        <v>21.1</v>
      </c>
      <c r="G66" s="314">
        <f>SUM(H66:I66)</f>
        <v>173</v>
      </c>
      <c r="H66" s="314">
        <v>157.7</v>
      </c>
      <c r="I66" s="314">
        <v>15.3</v>
      </c>
      <c r="J66" s="313">
        <v>20.4</v>
      </c>
      <c r="K66" s="314">
        <f>SUM(L66:M66)</f>
        <v>156.3</v>
      </c>
      <c r="L66" s="314">
        <v>153.9</v>
      </c>
      <c r="M66" s="314">
        <v>2.4</v>
      </c>
      <c r="N66" s="313">
        <v>20.2</v>
      </c>
      <c r="O66" s="314">
        <f>SUM(P66:Q66)</f>
        <v>159.7</v>
      </c>
      <c r="P66" s="314">
        <v>155</v>
      </c>
      <c r="Q66" s="314">
        <v>4.7</v>
      </c>
      <c r="R66" s="313">
        <v>22.1</v>
      </c>
      <c r="S66" s="314">
        <f>SUM(T66:U66)</f>
        <v>177.89999999999998</v>
      </c>
      <c r="T66" s="314">
        <v>168.2</v>
      </c>
      <c r="U66" s="314">
        <v>9.7</v>
      </c>
      <c r="V66" s="313">
        <v>23.3</v>
      </c>
      <c r="W66" s="314">
        <f>SUM(X66:Y66)</f>
        <v>159.4</v>
      </c>
      <c r="X66" s="314">
        <v>154.3</v>
      </c>
      <c r="Y66" s="314">
        <v>5.1</v>
      </c>
      <c r="Z66" s="313">
        <v>20.7</v>
      </c>
      <c r="AA66" s="314">
        <f>SUM(AB66:AC66)</f>
        <v>139.7</v>
      </c>
      <c r="AB66" s="314">
        <v>134.1</v>
      </c>
      <c r="AC66" s="314">
        <v>5.6</v>
      </c>
    </row>
    <row r="67" spans="1:29" ht="14.25">
      <c r="A67" s="114" t="s">
        <v>242</v>
      </c>
      <c r="B67" s="311">
        <v>22.6</v>
      </c>
      <c r="C67" s="314">
        <f>SUM(D67:E67)</f>
        <v>173.9</v>
      </c>
      <c r="D67" s="314">
        <v>170.9</v>
      </c>
      <c r="E67" s="314">
        <v>3</v>
      </c>
      <c r="F67" s="313">
        <v>22.3</v>
      </c>
      <c r="G67" s="314">
        <f>SUM(H67:I67)</f>
        <v>181.4</v>
      </c>
      <c r="H67" s="314">
        <v>165.4</v>
      </c>
      <c r="I67" s="314">
        <v>16</v>
      </c>
      <c r="J67" s="313">
        <v>21.7</v>
      </c>
      <c r="K67" s="314">
        <f>SUM(L67:M67)</f>
        <v>166</v>
      </c>
      <c r="L67" s="314">
        <v>164.3</v>
      </c>
      <c r="M67" s="314">
        <v>1.7</v>
      </c>
      <c r="N67" s="313">
        <v>20.8</v>
      </c>
      <c r="O67" s="314">
        <f>SUM(P67:Q67)</f>
        <v>164.9</v>
      </c>
      <c r="P67" s="314">
        <v>161.3</v>
      </c>
      <c r="Q67" s="314">
        <v>3.6</v>
      </c>
      <c r="R67" s="313">
        <v>22.8</v>
      </c>
      <c r="S67" s="314">
        <f>SUM(T67:U67)</f>
        <v>183.8</v>
      </c>
      <c r="T67" s="314">
        <v>173.8</v>
      </c>
      <c r="U67" s="314">
        <v>10</v>
      </c>
      <c r="V67" s="313">
        <v>23</v>
      </c>
      <c r="W67" s="314">
        <f>SUM(X67:Y67)</f>
        <v>161.5</v>
      </c>
      <c r="X67" s="314">
        <v>156.4</v>
      </c>
      <c r="Y67" s="314">
        <v>5.1</v>
      </c>
      <c r="Z67" s="313">
        <v>20.1</v>
      </c>
      <c r="AA67" s="314">
        <f>SUM(AB67:AC67)</f>
        <v>138.79999999999998</v>
      </c>
      <c r="AB67" s="314">
        <v>132.2</v>
      </c>
      <c r="AC67" s="314">
        <v>6.6</v>
      </c>
    </row>
    <row r="68" spans="1:29" ht="14.25">
      <c r="A68" s="116" t="s">
        <v>243</v>
      </c>
      <c r="B68" s="321">
        <v>21.7</v>
      </c>
      <c r="C68" s="323">
        <f>SUM(D68:E68)</f>
        <v>166.5</v>
      </c>
      <c r="D68" s="323">
        <v>163.7</v>
      </c>
      <c r="E68" s="323">
        <v>2.8</v>
      </c>
      <c r="F68" s="324">
        <v>22.6</v>
      </c>
      <c r="G68" s="323">
        <f>SUM(H68:I68)</f>
        <v>184.8</v>
      </c>
      <c r="H68" s="323">
        <v>168</v>
      </c>
      <c r="I68" s="323">
        <v>16.8</v>
      </c>
      <c r="J68" s="324">
        <v>21.4</v>
      </c>
      <c r="K68" s="323">
        <f>SUM(L68:M68)</f>
        <v>161.7</v>
      </c>
      <c r="L68" s="323">
        <v>160.1</v>
      </c>
      <c r="M68" s="323">
        <v>1.6</v>
      </c>
      <c r="N68" s="324">
        <v>21.6</v>
      </c>
      <c r="O68" s="323">
        <f>SUM(P68:Q68)</f>
        <v>169.2</v>
      </c>
      <c r="P68" s="323">
        <v>167.1</v>
      </c>
      <c r="Q68" s="323">
        <v>2.1</v>
      </c>
      <c r="R68" s="324">
        <v>22.2</v>
      </c>
      <c r="S68" s="323">
        <f>SUM(T68:U68)</f>
        <v>175.9</v>
      </c>
      <c r="T68" s="323">
        <v>169</v>
      </c>
      <c r="U68" s="323">
        <v>6.9</v>
      </c>
      <c r="V68" s="324">
        <v>24.4</v>
      </c>
      <c r="W68" s="323">
        <f>SUM(X68:Y68)</f>
        <v>171</v>
      </c>
      <c r="X68" s="323">
        <v>166.4</v>
      </c>
      <c r="Y68" s="323">
        <v>4.6</v>
      </c>
      <c r="Z68" s="324">
        <v>22</v>
      </c>
      <c r="AA68" s="323">
        <f>SUM(AB68:AC68)</f>
        <v>153.3</v>
      </c>
      <c r="AB68" s="323">
        <v>144.9</v>
      </c>
      <c r="AC68" s="323">
        <v>8.4</v>
      </c>
    </row>
    <row r="69" spans="1:20" ht="14.25">
      <c r="A69" s="15"/>
      <c r="T69" t="s">
        <v>308</v>
      </c>
    </row>
  </sheetData>
  <sheetProtection/>
  <mergeCells count="34">
    <mergeCell ref="A3:AC3"/>
    <mergeCell ref="X7:X9"/>
    <mergeCell ref="Y7:Y9"/>
    <mergeCell ref="P7:P9"/>
    <mergeCell ref="Q7:Q9"/>
    <mergeCell ref="S7:S9"/>
    <mergeCell ref="Z5:AC6"/>
    <mergeCell ref="U7:U9"/>
    <mergeCell ref="N7:N9"/>
    <mergeCell ref="O7:O9"/>
    <mergeCell ref="V5:Y6"/>
    <mergeCell ref="W7:W9"/>
    <mergeCell ref="Z7:Z9"/>
    <mergeCell ref="V7:V9"/>
    <mergeCell ref="R7:R9"/>
    <mergeCell ref="AA7:AA9"/>
    <mergeCell ref="B5:U5"/>
    <mergeCell ref="T7:T9"/>
    <mergeCell ref="B7:B9"/>
    <mergeCell ref="C7:C9"/>
    <mergeCell ref="AC7:AC9"/>
    <mergeCell ref="M7:M9"/>
    <mergeCell ref="AB7:AB9"/>
    <mergeCell ref="F7:F9"/>
    <mergeCell ref="H7:H9"/>
    <mergeCell ref="L7:L9"/>
    <mergeCell ref="I7:I9"/>
    <mergeCell ref="G7:G9"/>
    <mergeCell ref="B6:E6"/>
    <mergeCell ref="F6:I6"/>
    <mergeCell ref="J7:J9"/>
    <mergeCell ref="K7:K9"/>
    <mergeCell ref="D7:D9"/>
    <mergeCell ref="E7:E9"/>
  </mergeCells>
  <printOptions horizontalCentered="1"/>
  <pageMargins left="0.3937007874015748" right="0.3937007874015748" top="0.5905511811023623" bottom="0.3937007874015748" header="0" footer="0"/>
  <pageSetup fitToHeight="1" fitToWidth="1" horizontalDpi="600" verticalDpi="600" orientation="landscape" paperSize="8" scale="8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G69"/>
  <sheetViews>
    <sheetView zoomScaleSheetLayoutView="75" zoomScalePageLayoutView="0" workbookViewId="0" topLeftCell="A1">
      <selection activeCell="J31" sqref="J31"/>
    </sheetView>
  </sheetViews>
  <sheetFormatPr defaultColWidth="9.00390625" defaultRowHeight="13.5"/>
  <cols>
    <col min="1" max="1" width="15.125" style="0" customWidth="1"/>
    <col min="2" max="2" width="7.625" style="0" customWidth="1"/>
    <col min="3" max="3" width="8.125" style="0" customWidth="1"/>
    <col min="4" max="4" width="8.625" style="0" customWidth="1"/>
    <col min="5" max="6" width="7.625" style="0" customWidth="1"/>
    <col min="7" max="7" width="8.125" style="0" customWidth="1"/>
    <col min="8" max="8" width="8.25390625" style="0" customWidth="1"/>
    <col min="9" max="10" width="7.625" style="0" customWidth="1"/>
    <col min="11" max="12" width="8.625" style="0" customWidth="1"/>
    <col min="13" max="14" width="7.625" style="0" customWidth="1"/>
    <col min="15" max="15" width="8.75390625" style="0" customWidth="1"/>
    <col min="16" max="16" width="9.50390625" style="0" customWidth="1"/>
    <col min="17" max="18" width="7.625" style="0" customWidth="1"/>
    <col min="19" max="19" width="8.00390625" style="0" customWidth="1"/>
    <col min="20" max="20" width="8.50390625" style="0" customWidth="1"/>
    <col min="21" max="22" width="7.625" style="0" customWidth="1"/>
    <col min="23" max="23" width="8.50390625" style="0" customWidth="1"/>
    <col min="24" max="24" width="8.25390625" style="0" customWidth="1"/>
    <col min="25" max="26" width="7.625" style="0" customWidth="1"/>
    <col min="27" max="27" width="9.50390625" style="0" customWidth="1"/>
    <col min="28" max="28" width="8.625" style="0" customWidth="1"/>
    <col min="29" max="29" width="7.625" style="0" customWidth="1"/>
  </cols>
  <sheetData>
    <row r="1" spans="1:32" ht="14.25">
      <c r="A1" s="8" t="s">
        <v>507</v>
      </c>
      <c r="B1" s="9"/>
      <c r="C1" s="9"/>
      <c r="D1" s="9"/>
      <c r="E1" s="9"/>
      <c r="F1" s="9"/>
      <c r="G1" s="9"/>
      <c r="H1" s="9"/>
      <c r="I1" s="9"/>
      <c r="J1" s="9"/>
      <c r="K1" s="9"/>
      <c r="L1" s="9"/>
      <c r="M1" s="9"/>
      <c r="N1" s="9"/>
      <c r="O1" s="9"/>
      <c r="P1" s="9"/>
      <c r="Q1" s="9"/>
      <c r="R1" s="9"/>
      <c r="S1" s="9"/>
      <c r="T1" s="9"/>
      <c r="U1" s="9"/>
      <c r="V1" s="9"/>
      <c r="W1" s="9"/>
      <c r="X1" s="9"/>
      <c r="Y1" s="9"/>
      <c r="Z1" s="9"/>
      <c r="AA1" s="9"/>
      <c r="AB1" s="9"/>
      <c r="AC1" s="10" t="s">
        <v>508</v>
      </c>
      <c r="AD1" s="9"/>
      <c r="AE1" s="9"/>
      <c r="AF1" s="9"/>
    </row>
    <row r="2" spans="1:32" ht="14.25">
      <c r="A2" s="8"/>
      <c r="B2" s="9"/>
      <c r="C2" s="9"/>
      <c r="D2" s="9"/>
      <c r="E2" s="9"/>
      <c r="F2" s="9"/>
      <c r="G2" s="9"/>
      <c r="H2" s="9"/>
      <c r="I2" s="9"/>
      <c r="J2" s="9"/>
      <c r="K2" s="9"/>
      <c r="L2" s="9"/>
      <c r="M2" s="9"/>
      <c r="N2" s="9"/>
      <c r="O2" s="9"/>
      <c r="P2" s="9"/>
      <c r="Q2" s="9"/>
      <c r="R2" s="9"/>
      <c r="S2" s="9"/>
      <c r="T2" s="9"/>
      <c r="U2" s="9"/>
      <c r="V2" s="9"/>
      <c r="W2" s="9"/>
      <c r="X2" s="9"/>
      <c r="Y2" s="9"/>
      <c r="Z2" s="9"/>
      <c r="AA2" s="9"/>
      <c r="AB2" s="9"/>
      <c r="AC2" s="10"/>
      <c r="AD2" s="9"/>
      <c r="AE2" s="9"/>
      <c r="AF2" s="9"/>
    </row>
    <row r="3" spans="1:33" ht="17.25">
      <c r="A3" s="385" t="s">
        <v>505</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13"/>
      <c r="AE3" s="13"/>
      <c r="AF3" s="13"/>
      <c r="AG3" s="13"/>
    </row>
    <row r="4" ht="15" thickBot="1">
      <c r="AC4" s="7" t="s">
        <v>173</v>
      </c>
    </row>
    <row r="5" spans="1:29" ht="14.25">
      <c r="A5" s="88" t="s">
        <v>127</v>
      </c>
      <c r="B5" s="560" t="s">
        <v>378</v>
      </c>
      <c r="C5" s="561"/>
      <c r="D5" s="561"/>
      <c r="E5" s="564"/>
      <c r="F5" s="387" t="s">
        <v>228</v>
      </c>
      <c r="G5" s="388"/>
      <c r="H5" s="388"/>
      <c r="I5" s="410"/>
      <c r="J5" s="513" t="s">
        <v>160</v>
      </c>
      <c r="K5" s="514"/>
      <c r="L5" s="514"/>
      <c r="M5" s="514"/>
      <c r="N5" s="514"/>
      <c r="O5" s="514"/>
      <c r="P5" s="514"/>
      <c r="Q5" s="514"/>
      <c r="R5" s="514"/>
      <c r="S5" s="514"/>
      <c r="T5" s="514"/>
      <c r="U5" s="514"/>
      <c r="V5" s="514"/>
      <c r="W5" s="514"/>
      <c r="X5" s="514"/>
      <c r="Y5" s="514"/>
      <c r="Z5" s="514"/>
      <c r="AA5" s="514"/>
      <c r="AB5" s="514"/>
      <c r="AC5" s="514"/>
    </row>
    <row r="6" spans="1:29" ht="14.25">
      <c r="A6" s="93"/>
      <c r="B6" s="562"/>
      <c r="C6" s="563"/>
      <c r="D6" s="563"/>
      <c r="E6" s="565"/>
      <c r="F6" s="389"/>
      <c r="G6" s="390"/>
      <c r="H6" s="390"/>
      <c r="I6" s="411"/>
      <c r="J6" s="551" t="s">
        <v>161</v>
      </c>
      <c r="K6" s="552"/>
      <c r="L6" s="552"/>
      <c r="M6" s="553"/>
      <c r="N6" s="551" t="s">
        <v>139</v>
      </c>
      <c r="O6" s="552"/>
      <c r="P6" s="552"/>
      <c r="Q6" s="553"/>
      <c r="R6" s="551" t="s">
        <v>162</v>
      </c>
      <c r="S6" s="552"/>
      <c r="T6" s="552"/>
      <c r="U6" s="553"/>
      <c r="V6" s="551" t="s">
        <v>163</v>
      </c>
      <c r="W6" s="552"/>
      <c r="X6" s="552"/>
      <c r="Y6" s="553"/>
      <c r="Z6" s="551" t="s">
        <v>142</v>
      </c>
      <c r="AA6" s="552"/>
      <c r="AB6" s="552"/>
      <c r="AC6" s="552"/>
    </row>
    <row r="7" spans="1:29" ht="14.25">
      <c r="A7" s="93"/>
      <c r="B7" s="556" t="s">
        <v>149</v>
      </c>
      <c r="C7" s="556" t="s">
        <v>150</v>
      </c>
      <c r="D7" s="556" t="s">
        <v>491</v>
      </c>
      <c r="E7" s="556" t="s">
        <v>152</v>
      </c>
      <c r="F7" s="556" t="s">
        <v>149</v>
      </c>
      <c r="G7" s="556" t="s">
        <v>150</v>
      </c>
      <c r="H7" s="556" t="s">
        <v>151</v>
      </c>
      <c r="I7" s="556" t="s">
        <v>152</v>
      </c>
      <c r="J7" s="556" t="s">
        <v>149</v>
      </c>
      <c r="K7" s="556" t="s">
        <v>492</v>
      </c>
      <c r="L7" s="556" t="s">
        <v>491</v>
      </c>
      <c r="M7" s="556" t="s">
        <v>152</v>
      </c>
      <c r="N7" s="556" t="s">
        <v>149</v>
      </c>
      <c r="O7" s="556" t="s">
        <v>492</v>
      </c>
      <c r="P7" s="556" t="s">
        <v>504</v>
      </c>
      <c r="Q7" s="556" t="s">
        <v>152</v>
      </c>
      <c r="R7" s="556" t="s">
        <v>149</v>
      </c>
      <c r="S7" s="556" t="s">
        <v>150</v>
      </c>
      <c r="T7" s="556" t="s">
        <v>151</v>
      </c>
      <c r="U7" s="556" t="s">
        <v>152</v>
      </c>
      <c r="V7" s="556" t="s">
        <v>149</v>
      </c>
      <c r="W7" s="556" t="s">
        <v>150</v>
      </c>
      <c r="X7" s="556" t="s">
        <v>151</v>
      </c>
      <c r="Y7" s="556" t="s">
        <v>152</v>
      </c>
      <c r="Z7" s="556" t="s">
        <v>149</v>
      </c>
      <c r="AA7" s="556" t="s">
        <v>492</v>
      </c>
      <c r="AB7" s="556" t="s">
        <v>491</v>
      </c>
      <c r="AC7" s="573" t="s">
        <v>152</v>
      </c>
    </row>
    <row r="8" spans="1:29" ht="13.5">
      <c r="A8" s="554" t="s">
        <v>164</v>
      </c>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45"/>
    </row>
    <row r="9" spans="1:29" ht="15.75" customHeight="1">
      <c r="A9" s="555"/>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46"/>
    </row>
    <row r="10" spans="1:29" ht="14.25">
      <c r="A10" s="308" t="s">
        <v>509</v>
      </c>
      <c r="B10" s="149"/>
      <c r="C10" s="151"/>
      <c r="D10" s="151"/>
      <c r="E10" s="151"/>
      <c r="F10" s="105"/>
      <c r="G10" s="151"/>
      <c r="H10" s="151"/>
      <c r="I10" s="151"/>
      <c r="J10" s="105"/>
      <c r="K10" s="151"/>
      <c r="L10" s="151"/>
      <c r="M10" s="151"/>
      <c r="N10" s="105"/>
      <c r="O10" s="151"/>
      <c r="P10" s="151"/>
      <c r="Q10" s="151"/>
      <c r="R10" s="105"/>
      <c r="S10" s="151"/>
      <c r="T10" s="151"/>
      <c r="U10" s="151"/>
      <c r="V10" s="105"/>
      <c r="W10" s="151"/>
      <c r="X10" s="151"/>
      <c r="Y10" s="151"/>
      <c r="Z10" s="105"/>
      <c r="AA10" s="151"/>
      <c r="AB10" s="151"/>
      <c r="AC10" s="151"/>
    </row>
    <row r="11" spans="1:29" ht="14.25">
      <c r="A11" s="38" t="s">
        <v>296</v>
      </c>
      <c r="B11" s="311">
        <v>22.7</v>
      </c>
      <c r="C11" s="314">
        <f>SUM(D11:E11)</f>
        <v>177.20000000000002</v>
      </c>
      <c r="D11" s="314">
        <v>166.9</v>
      </c>
      <c r="E11" s="314">
        <v>10.3</v>
      </c>
      <c r="F11" s="313">
        <v>22</v>
      </c>
      <c r="G11" s="314">
        <f>SUM(H11:I11)</f>
        <v>163.5</v>
      </c>
      <c r="H11" s="314">
        <v>155.4</v>
      </c>
      <c r="I11" s="314">
        <v>8.1</v>
      </c>
      <c r="J11" s="313">
        <v>23.3</v>
      </c>
      <c r="K11" s="314">
        <f>SUM(L11:M11)</f>
        <v>180.9</v>
      </c>
      <c r="L11" s="314">
        <v>173</v>
      </c>
      <c r="M11" s="314">
        <v>7.9</v>
      </c>
      <c r="N11" s="313">
        <v>25.2</v>
      </c>
      <c r="O11" s="314">
        <f>SUM(P11:Q11)</f>
        <v>216.9</v>
      </c>
      <c r="P11" s="314">
        <v>213.9</v>
      </c>
      <c r="Q11" s="314">
        <v>3</v>
      </c>
      <c r="R11" s="313">
        <v>23.6</v>
      </c>
      <c r="S11" s="314">
        <f>SUM(T11:U11)</f>
        <v>179.5</v>
      </c>
      <c r="T11" s="314">
        <v>166.2</v>
      </c>
      <c r="U11" s="314">
        <v>13.3</v>
      </c>
      <c r="V11" s="313">
        <v>22.4</v>
      </c>
      <c r="W11" s="314">
        <f>SUM(X11:Y11)</f>
        <v>165.7</v>
      </c>
      <c r="X11" s="314">
        <v>160.6</v>
      </c>
      <c r="Y11" s="314">
        <v>5.1</v>
      </c>
      <c r="Z11" s="313">
        <v>22.9</v>
      </c>
      <c r="AA11" s="314">
        <f>SUM(AB11:AC11)</f>
        <v>175.39999999999998</v>
      </c>
      <c r="AB11" s="314">
        <v>165.2</v>
      </c>
      <c r="AC11" s="314">
        <v>10.2</v>
      </c>
    </row>
    <row r="12" spans="1:29" ht="14.25">
      <c r="A12" s="113" t="s">
        <v>297</v>
      </c>
      <c r="B12" s="311">
        <v>22.6</v>
      </c>
      <c r="C12" s="314">
        <f>SUM(D12:E12)</f>
        <v>181</v>
      </c>
      <c r="D12" s="314">
        <v>171.3</v>
      </c>
      <c r="E12" s="314">
        <v>9.7</v>
      </c>
      <c r="F12" s="313">
        <v>22.1</v>
      </c>
      <c r="G12" s="314">
        <f>SUM(H12:I12)</f>
        <v>166.9</v>
      </c>
      <c r="H12" s="314">
        <v>158.1</v>
      </c>
      <c r="I12" s="314">
        <v>8.8</v>
      </c>
      <c r="J12" s="313">
        <v>23.2</v>
      </c>
      <c r="K12" s="314">
        <f>SUM(L12:M12)</f>
        <v>180.20000000000002</v>
      </c>
      <c r="L12" s="314">
        <v>171.8</v>
      </c>
      <c r="M12" s="314">
        <v>8.4</v>
      </c>
      <c r="N12" s="313">
        <v>24.2</v>
      </c>
      <c r="O12" s="314">
        <f>SUM(P12:Q12)</f>
        <v>201.5</v>
      </c>
      <c r="P12" s="314">
        <v>198.5</v>
      </c>
      <c r="Q12" s="314">
        <v>3</v>
      </c>
      <c r="R12" s="313">
        <v>24.1</v>
      </c>
      <c r="S12" s="314">
        <f>SUM(T12:U12)</f>
        <v>189</v>
      </c>
      <c r="T12" s="314">
        <v>175</v>
      </c>
      <c r="U12" s="314">
        <v>14</v>
      </c>
      <c r="V12" s="313">
        <v>22.2</v>
      </c>
      <c r="W12" s="314">
        <f>SUM(X12:Y12)</f>
        <v>157.10000000000002</v>
      </c>
      <c r="X12" s="314">
        <v>152.8</v>
      </c>
      <c r="Y12" s="314">
        <v>4.3</v>
      </c>
      <c r="Z12" s="313">
        <v>22.6</v>
      </c>
      <c r="AA12" s="314">
        <f>SUM(AB12:AC12)</f>
        <v>180.8</v>
      </c>
      <c r="AB12" s="314">
        <v>169.5</v>
      </c>
      <c r="AC12" s="314">
        <v>11.3</v>
      </c>
    </row>
    <row r="13" spans="1:29" s="50" customFormat="1" ht="14.25">
      <c r="A13" s="295" t="s">
        <v>476</v>
      </c>
      <c r="B13" s="315">
        <f>AVERAGE(B15:B18,B20:B23,B25:B28)</f>
        <v>22.599999999999998</v>
      </c>
      <c r="C13" s="317">
        <f>SUM(D13:E13)</f>
        <v>183.17499999999998</v>
      </c>
      <c r="D13" s="318">
        <f>AVERAGE(D15:D18,D20:D23,D25:D28)</f>
        <v>172.5583333333333</v>
      </c>
      <c r="E13" s="318">
        <f>AVERAGE(E15:E18,E20:E23,E25:E28)</f>
        <v>10.616666666666665</v>
      </c>
      <c r="F13" s="318">
        <f>AVERAGE(F15:F18,F20:F23,F25:F28)</f>
        <v>22.241666666666664</v>
      </c>
      <c r="G13" s="317">
        <f>SUM(H13:I13)</f>
        <v>171.69166666666666</v>
      </c>
      <c r="H13" s="318">
        <f>AVERAGE(H15:H18,H20:H23,H25:H28)</f>
        <v>161.04166666666666</v>
      </c>
      <c r="I13" s="318">
        <f>AVERAGE(I15:I18,I20:I23,I25:I28)</f>
        <v>10.65</v>
      </c>
      <c r="J13" s="318">
        <f>AVERAGE(J15:J18,J20:J23,J25:J28)</f>
        <v>23.075</v>
      </c>
      <c r="K13" s="317">
        <f>SUM(L13:M13)</f>
        <v>176.63333333333333</v>
      </c>
      <c r="L13" s="318">
        <f>AVERAGE(L15:L18,L20:L23,L25:L28)</f>
        <v>169.03333333333333</v>
      </c>
      <c r="M13" s="318">
        <v>7.6</v>
      </c>
      <c r="N13" s="318">
        <f>AVERAGE(N15:N18,N20:N23,N25:N28)</f>
        <v>23.958333333333332</v>
      </c>
      <c r="O13" s="317">
        <f>SUM(P13:Q13)</f>
        <v>193.54166666666669</v>
      </c>
      <c r="P13" s="318">
        <f>AVERAGE(P15:P18,P20:P23,P25:P28)</f>
        <v>190.80833333333337</v>
      </c>
      <c r="Q13" s="318">
        <f>AVERAGE(Q15:Q18,Q20:Q23,Q25:Q28)</f>
        <v>2.733333333333333</v>
      </c>
      <c r="R13" s="318">
        <f>AVERAGE(R15:R18,R20:R23,R25:R28)</f>
        <v>23.833333333333332</v>
      </c>
      <c r="S13" s="317">
        <f>SUM(T13:U13)</f>
        <v>184.36666666666665</v>
      </c>
      <c r="T13" s="318">
        <f>AVERAGE(T15:T18,T20:T23,T25:T28)</f>
        <v>171.01666666666665</v>
      </c>
      <c r="U13" s="318">
        <f>AVERAGE(U15:U18,U20:U23,U25:U28)</f>
        <v>13.350000000000001</v>
      </c>
      <c r="V13" s="318">
        <f>AVERAGE(V15:V18,V20:V23,V25:V28)</f>
        <v>22.008333333333336</v>
      </c>
      <c r="W13" s="317">
        <f>SUM(X13:Y13)</f>
        <v>154.2</v>
      </c>
      <c r="X13" s="318">
        <f>AVERAGE(X15:X18,X20:X23,X25:X28)</f>
        <v>151.35833333333332</v>
      </c>
      <c r="Y13" s="318">
        <f>AVERAGE(Y15:Y18,Y20:Y23,Y25:Y28)</f>
        <v>2.8416666666666663</v>
      </c>
      <c r="Z13" s="318">
        <f>AVERAGE(Z15:Z18,Z20:Z23,Z25:Z28)</f>
        <v>22.849999999999998</v>
      </c>
      <c r="AA13" s="317">
        <f>SUM(AB13:AC13)</f>
        <v>180.71666666666667</v>
      </c>
      <c r="AB13" s="318">
        <f>AVERAGE(AB15:AB18,AB20:AB23,AB25:AB28)</f>
        <v>169.81666666666666</v>
      </c>
      <c r="AC13" s="318">
        <v>10.9</v>
      </c>
    </row>
    <row r="14" spans="1:29" ht="14.25">
      <c r="A14" s="60"/>
      <c r="B14" s="311"/>
      <c r="C14" s="314"/>
      <c r="D14" s="314"/>
      <c r="E14" s="320"/>
      <c r="F14" s="313"/>
      <c r="G14" s="314"/>
      <c r="H14" s="314"/>
      <c r="I14" s="320"/>
      <c r="J14" s="313"/>
      <c r="K14" s="314"/>
      <c r="L14" s="314"/>
      <c r="M14" s="320"/>
      <c r="N14" s="313"/>
      <c r="O14" s="314"/>
      <c r="P14" s="314"/>
      <c r="Q14" s="320"/>
      <c r="R14" s="313"/>
      <c r="S14" s="314"/>
      <c r="T14" s="314"/>
      <c r="U14" s="320"/>
      <c r="V14" s="313"/>
      <c r="W14" s="314"/>
      <c r="X14" s="314"/>
      <c r="Y14" s="320"/>
      <c r="Z14" s="313"/>
      <c r="AA14" s="314"/>
      <c r="AB14" s="314"/>
      <c r="AC14" s="320"/>
    </row>
    <row r="15" spans="1:29" ht="14.25">
      <c r="A15" s="111" t="s">
        <v>294</v>
      </c>
      <c r="B15" s="311">
        <v>21.3</v>
      </c>
      <c r="C15" s="314">
        <f>SUM(D15:E15)</f>
        <v>171.4</v>
      </c>
      <c r="D15" s="314">
        <v>162.8</v>
      </c>
      <c r="E15" s="314">
        <v>8.6</v>
      </c>
      <c r="F15" s="313">
        <v>21.2</v>
      </c>
      <c r="G15" s="314">
        <f>SUM(H15:I15)</f>
        <v>164.1</v>
      </c>
      <c r="H15" s="314">
        <v>154.4</v>
      </c>
      <c r="I15" s="314">
        <v>9.7</v>
      </c>
      <c r="J15" s="313">
        <v>21.4</v>
      </c>
      <c r="K15" s="314">
        <f>SUM(L15:M15)</f>
        <v>169.5</v>
      </c>
      <c r="L15" s="314">
        <v>161.2</v>
      </c>
      <c r="M15" s="314">
        <v>8.3</v>
      </c>
      <c r="N15" s="313">
        <v>23.8</v>
      </c>
      <c r="O15" s="314">
        <f>SUM(P15:Q15)</f>
        <v>197.9</v>
      </c>
      <c r="P15" s="314">
        <v>196.1</v>
      </c>
      <c r="Q15" s="314">
        <v>1.8</v>
      </c>
      <c r="R15" s="313">
        <v>22.3</v>
      </c>
      <c r="S15" s="314">
        <f>SUM(T15:U15)</f>
        <v>176.20000000000002</v>
      </c>
      <c r="T15" s="314">
        <v>161.4</v>
      </c>
      <c r="U15" s="314">
        <v>14.8</v>
      </c>
      <c r="V15" s="313">
        <v>18.8</v>
      </c>
      <c r="W15" s="314">
        <f>SUM(X15:Y15)</f>
        <v>134.2</v>
      </c>
      <c r="X15" s="314">
        <v>131.6</v>
      </c>
      <c r="Y15" s="314">
        <v>2.6</v>
      </c>
      <c r="Z15" s="313">
        <v>21.4</v>
      </c>
      <c r="AA15" s="314">
        <f>SUM(AB15:AC15)</f>
        <v>179.39999999999998</v>
      </c>
      <c r="AB15" s="314">
        <v>165.7</v>
      </c>
      <c r="AC15" s="314">
        <v>13.7</v>
      </c>
    </row>
    <row r="16" spans="1:29" ht="14.25">
      <c r="A16" s="114" t="s">
        <v>233</v>
      </c>
      <c r="B16" s="311">
        <v>21.7</v>
      </c>
      <c r="C16" s="314">
        <f>SUM(D16:E16)</f>
        <v>174.4</v>
      </c>
      <c r="D16" s="314">
        <v>165.6</v>
      </c>
      <c r="E16" s="314">
        <v>8.8</v>
      </c>
      <c r="F16" s="313">
        <v>20.6</v>
      </c>
      <c r="G16" s="314">
        <f>SUM(H16:I16)</f>
        <v>157.3</v>
      </c>
      <c r="H16" s="314">
        <v>148</v>
      </c>
      <c r="I16" s="314">
        <v>9.3</v>
      </c>
      <c r="J16" s="313">
        <v>22.4</v>
      </c>
      <c r="K16" s="314">
        <f>SUM(L16:M16)</f>
        <v>171.4</v>
      </c>
      <c r="L16" s="314">
        <v>164.1</v>
      </c>
      <c r="M16" s="314">
        <v>7.3</v>
      </c>
      <c r="N16" s="313">
        <v>21.8</v>
      </c>
      <c r="O16" s="314">
        <f>SUM(P16:Q16)</f>
        <v>173.60000000000002</v>
      </c>
      <c r="P16" s="314">
        <v>171.3</v>
      </c>
      <c r="Q16" s="314">
        <v>2.3</v>
      </c>
      <c r="R16" s="313">
        <v>23.1</v>
      </c>
      <c r="S16" s="314">
        <f>SUM(T16:U16)</f>
        <v>179.20000000000002</v>
      </c>
      <c r="T16" s="314">
        <v>166.3</v>
      </c>
      <c r="U16" s="314">
        <v>12.9</v>
      </c>
      <c r="V16" s="313">
        <v>23</v>
      </c>
      <c r="W16" s="314">
        <f>SUM(X16:Y16)</f>
        <v>159</v>
      </c>
      <c r="X16" s="314">
        <v>156.3</v>
      </c>
      <c r="Y16" s="314">
        <v>2.7</v>
      </c>
      <c r="Z16" s="313">
        <v>21.6</v>
      </c>
      <c r="AA16" s="314">
        <f>SUM(AB16:AC16)</f>
        <v>176.1</v>
      </c>
      <c r="AB16" s="314">
        <v>164.9</v>
      </c>
      <c r="AC16" s="314">
        <v>11.2</v>
      </c>
    </row>
    <row r="17" spans="1:29" ht="14.25">
      <c r="A17" s="114" t="s">
        <v>234</v>
      </c>
      <c r="B17" s="311">
        <v>22.3</v>
      </c>
      <c r="C17" s="314">
        <f>SUM(D17:E17)</f>
        <v>181.20000000000002</v>
      </c>
      <c r="D17" s="314">
        <v>171.8</v>
      </c>
      <c r="E17" s="314">
        <v>9.4</v>
      </c>
      <c r="F17" s="313">
        <v>23.5</v>
      </c>
      <c r="G17" s="314">
        <f>SUM(H17:I17)</f>
        <v>181.6</v>
      </c>
      <c r="H17" s="314">
        <v>170.1</v>
      </c>
      <c r="I17" s="314">
        <v>11.5</v>
      </c>
      <c r="J17" s="313">
        <v>23</v>
      </c>
      <c r="K17" s="314">
        <f>SUM(L17:M17)</f>
        <v>179.2</v>
      </c>
      <c r="L17" s="314">
        <v>171.1</v>
      </c>
      <c r="M17" s="314">
        <v>8.1</v>
      </c>
      <c r="N17" s="313">
        <v>22.7</v>
      </c>
      <c r="O17" s="314">
        <f>SUM(P17:Q17)</f>
        <v>187.2</v>
      </c>
      <c r="P17" s="314">
        <v>185.1</v>
      </c>
      <c r="Q17" s="314">
        <v>2.1</v>
      </c>
      <c r="R17" s="313">
        <v>23.9</v>
      </c>
      <c r="S17" s="314">
        <f>SUM(T17:U17)</f>
        <v>190.79999999999998</v>
      </c>
      <c r="T17" s="314">
        <v>175.6</v>
      </c>
      <c r="U17" s="314">
        <v>15.2</v>
      </c>
      <c r="V17" s="313">
        <v>22.6</v>
      </c>
      <c r="W17" s="314">
        <f>SUM(X17:Y17)</f>
        <v>161.3</v>
      </c>
      <c r="X17" s="314">
        <v>156.4</v>
      </c>
      <c r="Y17" s="314">
        <v>4.9</v>
      </c>
      <c r="Z17" s="313">
        <v>22.7</v>
      </c>
      <c r="AA17" s="314">
        <f>SUM(AB17:AC17)</f>
        <v>182.20000000000002</v>
      </c>
      <c r="AB17" s="314">
        <v>172.3</v>
      </c>
      <c r="AC17" s="314">
        <v>9.9</v>
      </c>
    </row>
    <row r="18" spans="1:29" ht="14.25">
      <c r="A18" s="114" t="s">
        <v>235</v>
      </c>
      <c r="B18" s="311">
        <v>22.9</v>
      </c>
      <c r="C18" s="314">
        <f>SUM(D18:E18)</f>
        <v>183</v>
      </c>
      <c r="D18" s="314">
        <v>174.6</v>
      </c>
      <c r="E18" s="314">
        <v>8.4</v>
      </c>
      <c r="F18" s="313">
        <v>22.9</v>
      </c>
      <c r="G18" s="314">
        <f>SUM(H18:I18)</f>
        <v>170.7</v>
      </c>
      <c r="H18" s="314">
        <v>160.7</v>
      </c>
      <c r="I18" s="314">
        <v>10</v>
      </c>
      <c r="J18" s="313">
        <v>23.6</v>
      </c>
      <c r="K18" s="314">
        <f>SUM(L18:M18)</f>
        <v>180.4</v>
      </c>
      <c r="L18" s="314">
        <v>172</v>
      </c>
      <c r="M18" s="314">
        <v>8.4</v>
      </c>
      <c r="N18" s="313">
        <v>22.8</v>
      </c>
      <c r="O18" s="314">
        <f>SUM(P18:Q18)</f>
        <v>183.4</v>
      </c>
      <c r="P18" s="314">
        <v>180.9</v>
      </c>
      <c r="Q18" s="314">
        <v>2.5</v>
      </c>
      <c r="R18" s="313">
        <v>25</v>
      </c>
      <c r="S18" s="314">
        <f>SUM(T18:U18)</f>
        <v>193.4</v>
      </c>
      <c r="T18" s="314">
        <v>178.4</v>
      </c>
      <c r="U18" s="314">
        <v>15</v>
      </c>
      <c r="V18" s="313">
        <v>22.8</v>
      </c>
      <c r="W18" s="314">
        <f>SUM(X18:Y18)</f>
        <v>161.2</v>
      </c>
      <c r="X18" s="314">
        <v>157.5</v>
      </c>
      <c r="Y18" s="314">
        <v>3.7</v>
      </c>
      <c r="Z18" s="313">
        <v>23.8</v>
      </c>
      <c r="AA18" s="314">
        <f>SUM(AB18:AC18)</f>
        <v>186.8</v>
      </c>
      <c r="AB18" s="314">
        <v>175</v>
      </c>
      <c r="AC18" s="314">
        <v>11.8</v>
      </c>
    </row>
    <row r="19" spans="1:29" ht="14.25">
      <c r="A19" s="115"/>
      <c r="B19" s="311"/>
      <c r="C19" s="314"/>
      <c r="D19" s="314"/>
      <c r="E19" s="314"/>
      <c r="F19" s="313"/>
      <c r="G19" s="314"/>
      <c r="H19" s="314"/>
      <c r="I19" s="314"/>
      <c r="J19" s="313"/>
      <c r="K19" s="314"/>
      <c r="L19" s="314"/>
      <c r="M19" s="314"/>
      <c r="N19" s="313"/>
      <c r="O19" s="314"/>
      <c r="P19" s="314"/>
      <c r="Q19" s="314"/>
      <c r="R19" s="313"/>
      <c r="S19" s="314"/>
      <c r="T19" s="314"/>
      <c r="U19" s="314"/>
      <c r="V19" s="313"/>
      <c r="W19" s="314"/>
      <c r="X19" s="314"/>
      <c r="Y19" s="314"/>
      <c r="Z19" s="313"/>
      <c r="AA19" s="314"/>
      <c r="AB19" s="314"/>
      <c r="AC19" s="314"/>
    </row>
    <row r="20" spans="1:29" ht="14.25">
      <c r="A20" s="114" t="s">
        <v>236</v>
      </c>
      <c r="B20" s="311">
        <v>22</v>
      </c>
      <c r="C20" s="314">
        <f>SUM(D20:E20)</f>
        <v>178.4</v>
      </c>
      <c r="D20" s="314">
        <v>168.9</v>
      </c>
      <c r="E20" s="282">
        <v>9.5</v>
      </c>
      <c r="F20" s="313">
        <v>21.4</v>
      </c>
      <c r="G20" s="314">
        <f>SUM(H20:I20)</f>
        <v>163.6</v>
      </c>
      <c r="H20" s="314">
        <v>154.4</v>
      </c>
      <c r="I20" s="282">
        <v>9.2</v>
      </c>
      <c r="J20" s="313">
        <v>23</v>
      </c>
      <c r="K20" s="314">
        <f>SUM(L20:M20)</f>
        <v>176.39999999999998</v>
      </c>
      <c r="L20" s="314">
        <v>167.2</v>
      </c>
      <c r="M20" s="282">
        <v>9.2</v>
      </c>
      <c r="N20" s="313">
        <v>24.8</v>
      </c>
      <c r="O20" s="314">
        <f>SUM(P20:Q20)</f>
        <v>199.6</v>
      </c>
      <c r="P20" s="314">
        <v>196</v>
      </c>
      <c r="Q20" s="282">
        <v>3.6</v>
      </c>
      <c r="R20" s="313">
        <v>22.5</v>
      </c>
      <c r="S20" s="314">
        <f>SUM(T20:U20)</f>
        <v>174.5</v>
      </c>
      <c r="T20" s="314">
        <v>161.3</v>
      </c>
      <c r="U20" s="282">
        <v>13.2</v>
      </c>
      <c r="V20" s="313">
        <v>23.2</v>
      </c>
      <c r="W20" s="314">
        <f>SUM(X20:Y20)</f>
        <v>165.79999999999998</v>
      </c>
      <c r="X20" s="314">
        <v>158.1</v>
      </c>
      <c r="Y20" s="282">
        <v>7.7</v>
      </c>
      <c r="Z20" s="313">
        <v>21.9</v>
      </c>
      <c r="AA20" s="314">
        <f>SUM(AB20:AC20)</f>
        <v>172.5</v>
      </c>
      <c r="AB20" s="314">
        <v>161.2</v>
      </c>
      <c r="AC20" s="282">
        <v>11.3</v>
      </c>
    </row>
    <row r="21" spans="1:29" ht="14.25">
      <c r="A21" s="114" t="s">
        <v>237</v>
      </c>
      <c r="B21" s="311">
        <v>23.8</v>
      </c>
      <c r="C21" s="314">
        <f>SUM(D21:E21)</f>
        <v>192.70000000000002</v>
      </c>
      <c r="D21" s="314">
        <v>182.3</v>
      </c>
      <c r="E21" s="314">
        <v>10.4</v>
      </c>
      <c r="F21" s="313">
        <v>23.4</v>
      </c>
      <c r="G21" s="314">
        <f>SUM(H21:I21)</f>
        <v>177.79999999999998</v>
      </c>
      <c r="H21" s="314">
        <v>170.6</v>
      </c>
      <c r="I21" s="314">
        <v>7.2</v>
      </c>
      <c r="J21" s="313">
        <v>24.7</v>
      </c>
      <c r="K21" s="314">
        <f>SUM(L21:M21)</f>
        <v>187.5</v>
      </c>
      <c r="L21" s="314">
        <v>180</v>
      </c>
      <c r="M21" s="314">
        <v>7.5</v>
      </c>
      <c r="N21" s="313">
        <v>24.4</v>
      </c>
      <c r="O21" s="314">
        <f>SUM(P21:Q21)</f>
        <v>194.5</v>
      </c>
      <c r="P21" s="314">
        <v>191.3</v>
      </c>
      <c r="Q21" s="314">
        <v>3.2</v>
      </c>
      <c r="R21" s="313">
        <v>25.1</v>
      </c>
      <c r="S21" s="314">
        <f>SUM(T21:U21)</f>
        <v>192.89999999999998</v>
      </c>
      <c r="T21" s="314">
        <v>180.7</v>
      </c>
      <c r="U21" s="314">
        <v>12.2</v>
      </c>
      <c r="V21" s="313">
        <v>25.1</v>
      </c>
      <c r="W21" s="314">
        <f>SUM(X21:Y21)</f>
        <v>176.29999999999998</v>
      </c>
      <c r="X21" s="314">
        <v>173.1</v>
      </c>
      <c r="Y21" s="314">
        <v>3.2</v>
      </c>
      <c r="Z21" s="313">
        <v>24.1</v>
      </c>
      <c r="AA21" s="314">
        <f>SUM(AB21:AC21)</f>
        <v>189.1</v>
      </c>
      <c r="AB21" s="314">
        <v>178.2</v>
      </c>
      <c r="AC21" s="314">
        <v>10.9</v>
      </c>
    </row>
    <row r="22" spans="1:29" ht="14.25">
      <c r="A22" s="114" t="s">
        <v>238</v>
      </c>
      <c r="B22" s="311">
        <v>23.3</v>
      </c>
      <c r="C22" s="314">
        <f>SUM(D22:E22)</f>
        <v>188.2</v>
      </c>
      <c r="D22" s="314">
        <v>178</v>
      </c>
      <c r="E22" s="314">
        <v>10.2</v>
      </c>
      <c r="F22" s="313">
        <v>23.5</v>
      </c>
      <c r="G22" s="314">
        <f>SUM(H22:I22)</f>
        <v>176.8</v>
      </c>
      <c r="H22" s="314">
        <v>167.9</v>
      </c>
      <c r="I22" s="314">
        <v>8.9</v>
      </c>
      <c r="J22" s="313">
        <v>24.1</v>
      </c>
      <c r="K22" s="314">
        <f>SUM(L22:M22)</f>
        <v>181.6</v>
      </c>
      <c r="L22" s="314">
        <v>175.5</v>
      </c>
      <c r="M22" s="314">
        <v>6.1</v>
      </c>
      <c r="N22" s="313">
        <v>24.1</v>
      </c>
      <c r="O22" s="314">
        <f>SUM(P22:Q22)</f>
        <v>196</v>
      </c>
      <c r="P22" s="314">
        <v>193.6</v>
      </c>
      <c r="Q22" s="314">
        <v>2.4</v>
      </c>
      <c r="R22" s="313">
        <v>24.9</v>
      </c>
      <c r="S22" s="314">
        <f>SUM(T22:U22)</f>
        <v>187.8</v>
      </c>
      <c r="T22" s="314">
        <v>176.3</v>
      </c>
      <c r="U22" s="314">
        <v>11.5</v>
      </c>
      <c r="V22" s="313">
        <v>23.6</v>
      </c>
      <c r="W22" s="314">
        <f>SUM(X22:Y22)</f>
        <v>163.2</v>
      </c>
      <c r="X22" s="314">
        <v>162.1</v>
      </c>
      <c r="Y22" s="314">
        <v>1.1</v>
      </c>
      <c r="Z22" s="313">
        <v>23.9</v>
      </c>
      <c r="AA22" s="314">
        <f>SUM(AB22:AC22)</f>
        <v>184.5</v>
      </c>
      <c r="AB22" s="314">
        <v>175.3</v>
      </c>
      <c r="AC22" s="314">
        <v>9.2</v>
      </c>
    </row>
    <row r="23" spans="1:29" ht="14.25">
      <c r="A23" s="114" t="s">
        <v>239</v>
      </c>
      <c r="B23" s="311">
        <v>23.1</v>
      </c>
      <c r="C23" s="314">
        <f>SUM(D23:E23)</f>
        <v>186.29999999999998</v>
      </c>
      <c r="D23" s="314">
        <v>175.7</v>
      </c>
      <c r="E23" s="314">
        <v>10.6</v>
      </c>
      <c r="F23" s="313">
        <v>23.3</v>
      </c>
      <c r="G23" s="314">
        <f>SUM(H23:I23)</f>
        <v>181</v>
      </c>
      <c r="H23" s="314">
        <v>170.5</v>
      </c>
      <c r="I23" s="314">
        <v>10.5</v>
      </c>
      <c r="J23" s="313">
        <v>20.8</v>
      </c>
      <c r="K23" s="314">
        <f>SUM(L23:M23)</f>
        <v>160.3</v>
      </c>
      <c r="L23" s="314">
        <v>153.8</v>
      </c>
      <c r="M23" s="314">
        <v>6.5</v>
      </c>
      <c r="N23" s="313">
        <v>24.8</v>
      </c>
      <c r="O23" s="314">
        <f>SUM(P23:Q23)</f>
        <v>197.20000000000002</v>
      </c>
      <c r="P23" s="314">
        <v>194.8</v>
      </c>
      <c r="Q23" s="314">
        <v>2.4</v>
      </c>
      <c r="R23" s="313">
        <v>25</v>
      </c>
      <c r="S23" s="314">
        <f>SUM(T23:U23)</f>
        <v>193</v>
      </c>
      <c r="T23" s="314">
        <v>181.3</v>
      </c>
      <c r="U23" s="314">
        <v>11.7</v>
      </c>
      <c r="V23" s="313">
        <v>12.4</v>
      </c>
      <c r="W23" s="314">
        <f>SUM(X23:Y23)</f>
        <v>89.2</v>
      </c>
      <c r="X23" s="314">
        <v>87.8</v>
      </c>
      <c r="Y23" s="314">
        <v>1.4</v>
      </c>
      <c r="Z23" s="313">
        <v>22.9</v>
      </c>
      <c r="AA23" s="314">
        <f>SUM(AB23:AC23)</f>
        <v>178.1</v>
      </c>
      <c r="AB23" s="314">
        <v>168</v>
      </c>
      <c r="AC23" s="314">
        <v>10.1</v>
      </c>
    </row>
    <row r="24" spans="1:29" ht="14.25">
      <c r="A24" s="115"/>
      <c r="B24" s="311"/>
      <c r="C24" s="314"/>
      <c r="D24" s="314"/>
      <c r="E24" s="314"/>
      <c r="F24" s="313"/>
      <c r="G24" s="314"/>
      <c r="H24" s="314"/>
      <c r="I24" s="314"/>
      <c r="J24" s="313"/>
      <c r="K24" s="314"/>
      <c r="L24" s="314"/>
      <c r="M24" s="314"/>
      <c r="N24" s="313"/>
      <c r="O24" s="314"/>
      <c r="P24" s="314"/>
      <c r="Q24" s="314"/>
      <c r="R24" s="313"/>
      <c r="S24" s="314"/>
      <c r="T24" s="314"/>
      <c r="U24" s="314"/>
      <c r="V24" s="313"/>
      <c r="W24" s="314"/>
      <c r="X24" s="314"/>
      <c r="Y24" s="314"/>
      <c r="Z24" s="313"/>
      <c r="AA24" s="314"/>
      <c r="AB24" s="314"/>
      <c r="AC24" s="314"/>
    </row>
    <row r="25" spans="1:29" ht="14.25">
      <c r="A25" s="114" t="s">
        <v>240</v>
      </c>
      <c r="B25" s="311">
        <v>22.6</v>
      </c>
      <c r="C25" s="314">
        <f>SUM(D25:E25)</f>
        <v>182.8</v>
      </c>
      <c r="D25" s="314">
        <v>172.4</v>
      </c>
      <c r="E25" s="314">
        <v>10.4</v>
      </c>
      <c r="F25" s="313">
        <v>21.1</v>
      </c>
      <c r="G25" s="314">
        <f>SUM(H25:I25)</f>
        <v>165.70000000000002</v>
      </c>
      <c r="H25" s="314">
        <v>152.8</v>
      </c>
      <c r="I25" s="314">
        <v>12.9</v>
      </c>
      <c r="J25" s="313">
        <v>23</v>
      </c>
      <c r="K25" s="314">
        <f>SUM(L25:M25)</f>
        <v>175.9</v>
      </c>
      <c r="L25" s="314">
        <v>169.1</v>
      </c>
      <c r="M25" s="314">
        <v>6.8</v>
      </c>
      <c r="N25" s="313">
        <v>24.4</v>
      </c>
      <c r="O25" s="314">
        <f>SUM(P25:Q25)</f>
        <v>195.8</v>
      </c>
      <c r="P25" s="314">
        <v>193</v>
      </c>
      <c r="Q25" s="314">
        <v>2.8</v>
      </c>
      <c r="R25" s="313">
        <v>23.6</v>
      </c>
      <c r="S25" s="314">
        <f>SUM(T25:U25)</f>
        <v>183.5</v>
      </c>
      <c r="T25" s="314">
        <v>170.8</v>
      </c>
      <c r="U25" s="314">
        <v>12.7</v>
      </c>
      <c r="V25" s="313">
        <v>22.1</v>
      </c>
      <c r="W25" s="314">
        <f>SUM(X25:Y25)</f>
        <v>155.9</v>
      </c>
      <c r="X25" s="314">
        <v>154.3</v>
      </c>
      <c r="Y25" s="314">
        <v>1.6</v>
      </c>
      <c r="Z25" s="313">
        <v>22.5</v>
      </c>
      <c r="AA25" s="314">
        <f>SUM(AB25:AC25)</f>
        <v>176</v>
      </c>
      <c r="AB25" s="314">
        <v>166</v>
      </c>
      <c r="AC25" s="314">
        <v>10</v>
      </c>
    </row>
    <row r="26" spans="1:29" ht="14.25">
      <c r="A26" s="114" t="s">
        <v>241</v>
      </c>
      <c r="B26" s="311">
        <v>22.7</v>
      </c>
      <c r="C26" s="314">
        <f>SUM(D26:E26)</f>
        <v>185.5</v>
      </c>
      <c r="D26" s="314">
        <v>171.6</v>
      </c>
      <c r="E26" s="314">
        <v>13.9</v>
      </c>
      <c r="F26" s="313">
        <v>22</v>
      </c>
      <c r="G26" s="314">
        <f>SUM(H26:I26)</f>
        <v>173.1</v>
      </c>
      <c r="H26" s="314">
        <v>159.5</v>
      </c>
      <c r="I26" s="314">
        <v>13.6</v>
      </c>
      <c r="J26" s="313">
        <v>24</v>
      </c>
      <c r="K26" s="314">
        <f>SUM(L26:M26)</f>
        <v>180.9</v>
      </c>
      <c r="L26" s="314">
        <v>173.6</v>
      </c>
      <c r="M26" s="314">
        <v>7.3</v>
      </c>
      <c r="N26" s="313">
        <v>25.9</v>
      </c>
      <c r="O26" s="314">
        <f>SUM(P26:Q26)</f>
        <v>207.20000000000002</v>
      </c>
      <c r="P26" s="314">
        <v>203.9</v>
      </c>
      <c r="Q26" s="314">
        <v>3.3</v>
      </c>
      <c r="R26" s="313">
        <v>23.7</v>
      </c>
      <c r="S26" s="314">
        <f>SUM(T26:U26)</f>
        <v>179.7</v>
      </c>
      <c r="T26" s="314">
        <v>167.2</v>
      </c>
      <c r="U26" s="314">
        <v>12.5</v>
      </c>
      <c r="V26" s="313">
        <v>24.1</v>
      </c>
      <c r="W26" s="314">
        <f>SUM(X26:Y26)</f>
        <v>165.9</v>
      </c>
      <c r="X26" s="314">
        <v>164</v>
      </c>
      <c r="Y26" s="314">
        <v>1.9</v>
      </c>
      <c r="Z26" s="313">
        <v>23</v>
      </c>
      <c r="AA26" s="314">
        <f>SUM(AB26:AC26)</f>
        <v>178.5</v>
      </c>
      <c r="AB26" s="314">
        <v>167.6</v>
      </c>
      <c r="AC26" s="314">
        <v>10.9</v>
      </c>
    </row>
    <row r="27" spans="1:29" ht="14.25">
      <c r="A27" s="114" t="s">
        <v>242</v>
      </c>
      <c r="B27" s="311">
        <v>23.1</v>
      </c>
      <c r="C27" s="314">
        <f>SUM(D27:E27)</f>
        <v>189.7</v>
      </c>
      <c r="D27" s="314">
        <v>175.6</v>
      </c>
      <c r="E27" s="314">
        <v>14.1</v>
      </c>
      <c r="F27" s="313">
        <v>21.6</v>
      </c>
      <c r="G27" s="314">
        <f>SUM(H27:I27)</f>
        <v>172.1</v>
      </c>
      <c r="H27" s="314">
        <v>159.1</v>
      </c>
      <c r="I27" s="314">
        <v>13</v>
      </c>
      <c r="J27" s="313">
        <v>23.6</v>
      </c>
      <c r="K27" s="314">
        <f>SUM(L27:M27)</f>
        <v>178.8</v>
      </c>
      <c r="L27" s="314">
        <v>170.9</v>
      </c>
      <c r="M27" s="314">
        <v>7.9</v>
      </c>
      <c r="N27" s="313">
        <v>24.8</v>
      </c>
      <c r="O27" s="314">
        <f>SUM(P27:Q27)</f>
        <v>201</v>
      </c>
      <c r="P27" s="314">
        <v>196.9</v>
      </c>
      <c r="Q27" s="314">
        <v>4.1</v>
      </c>
      <c r="R27" s="313">
        <v>23.3</v>
      </c>
      <c r="S27" s="314">
        <f>SUM(T27:U27)</f>
        <v>180.9</v>
      </c>
      <c r="T27" s="314">
        <v>166.4</v>
      </c>
      <c r="U27" s="314">
        <v>14.5</v>
      </c>
      <c r="V27" s="313">
        <v>23.8</v>
      </c>
      <c r="W27" s="314">
        <f>SUM(X27:Y27)</f>
        <v>161.7</v>
      </c>
      <c r="X27" s="314">
        <v>160.2</v>
      </c>
      <c r="Y27" s="314">
        <v>1.5</v>
      </c>
      <c r="Z27" s="313">
        <v>22.7</v>
      </c>
      <c r="AA27" s="314">
        <f>SUM(AB27:AC27)</f>
        <v>178.8</v>
      </c>
      <c r="AB27" s="314">
        <v>167.3</v>
      </c>
      <c r="AC27" s="314">
        <v>11.5</v>
      </c>
    </row>
    <row r="28" spans="1:29" ht="14.25">
      <c r="A28" s="114" t="s">
        <v>243</v>
      </c>
      <c r="B28" s="311">
        <v>22.4</v>
      </c>
      <c r="C28" s="314">
        <f>SUM(D28:E28)</f>
        <v>184.5</v>
      </c>
      <c r="D28" s="314">
        <v>171.4</v>
      </c>
      <c r="E28" s="314">
        <v>13.1</v>
      </c>
      <c r="F28" s="313">
        <v>22.4</v>
      </c>
      <c r="G28" s="314">
        <f>SUM(H28:I28)</f>
        <v>176.5</v>
      </c>
      <c r="H28" s="314">
        <v>164.5</v>
      </c>
      <c r="I28" s="314">
        <v>12</v>
      </c>
      <c r="J28" s="313">
        <v>23.3</v>
      </c>
      <c r="K28" s="314">
        <f>SUM(L28:M28)</f>
        <v>176.8</v>
      </c>
      <c r="L28" s="314">
        <v>169.9</v>
      </c>
      <c r="M28" s="314">
        <v>6.9</v>
      </c>
      <c r="N28" s="313">
        <v>23.2</v>
      </c>
      <c r="O28" s="314">
        <f>SUM(P28:Q28)</f>
        <v>189.10000000000002</v>
      </c>
      <c r="P28" s="314">
        <v>186.8</v>
      </c>
      <c r="Q28" s="314">
        <v>2.3</v>
      </c>
      <c r="R28" s="313">
        <v>23.6</v>
      </c>
      <c r="S28" s="314">
        <f>SUM(T28:U28)</f>
        <v>180.5</v>
      </c>
      <c r="T28" s="314">
        <v>166.5</v>
      </c>
      <c r="U28" s="314">
        <v>14</v>
      </c>
      <c r="V28" s="313">
        <v>22.6</v>
      </c>
      <c r="W28" s="314">
        <f>SUM(X28:Y28)</f>
        <v>156.70000000000002</v>
      </c>
      <c r="X28" s="314">
        <v>154.9</v>
      </c>
      <c r="Y28" s="314">
        <v>1.8</v>
      </c>
      <c r="Z28" s="313">
        <v>23.7</v>
      </c>
      <c r="AA28" s="314">
        <f>SUM(AB28:AC28)</f>
        <v>185.8</v>
      </c>
      <c r="AB28" s="314">
        <v>176.3</v>
      </c>
      <c r="AC28" s="314">
        <v>9.5</v>
      </c>
    </row>
    <row r="29" spans="1:29" ht="14.25">
      <c r="A29" s="109"/>
      <c r="B29" s="311"/>
      <c r="C29" s="314"/>
      <c r="D29" s="314"/>
      <c r="E29" s="314"/>
      <c r="F29" s="313"/>
      <c r="G29" s="314"/>
      <c r="H29" s="314"/>
      <c r="I29" s="314"/>
      <c r="J29" s="313"/>
      <c r="K29" s="314"/>
      <c r="L29" s="314"/>
      <c r="M29" s="314"/>
      <c r="N29" s="313"/>
      <c r="O29" s="314"/>
      <c r="P29" s="314"/>
      <c r="Q29" s="314"/>
      <c r="R29" s="313"/>
      <c r="S29" s="314"/>
      <c r="T29" s="314"/>
      <c r="U29" s="314"/>
      <c r="V29" s="313"/>
      <c r="W29" s="314"/>
      <c r="X29" s="314"/>
      <c r="Y29" s="314"/>
      <c r="Z29" s="313"/>
      <c r="AA29" s="314"/>
      <c r="AB29" s="314"/>
      <c r="AC29" s="314"/>
    </row>
    <row r="30" spans="1:29" ht="14.25">
      <c r="A30" s="309" t="s">
        <v>2</v>
      </c>
      <c r="B30" s="311"/>
      <c r="C30" s="314"/>
      <c r="D30" s="314"/>
      <c r="E30" s="314"/>
      <c r="F30" s="313"/>
      <c r="G30" s="314"/>
      <c r="H30" s="314"/>
      <c r="I30" s="314"/>
      <c r="J30" s="313"/>
      <c r="K30" s="314"/>
      <c r="L30" s="314"/>
      <c r="M30" s="314"/>
      <c r="N30" s="313"/>
      <c r="O30" s="314"/>
      <c r="P30" s="314"/>
      <c r="Q30" s="314"/>
      <c r="R30" s="313"/>
      <c r="S30" s="314"/>
      <c r="T30" s="314"/>
      <c r="U30" s="314"/>
      <c r="V30" s="313"/>
      <c r="W30" s="314"/>
      <c r="X30" s="314"/>
      <c r="Y30" s="314"/>
      <c r="Z30" s="313"/>
      <c r="AA30" s="314"/>
      <c r="AB30" s="314"/>
      <c r="AC30" s="314"/>
    </row>
    <row r="31" spans="1:29" ht="14.25">
      <c r="A31" s="38" t="s">
        <v>296</v>
      </c>
      <c r="B31" s="311">
        <v>22.8</v>
      </c>
      <c r="C31" s="314">
        <f>SUM(D31:E31)</f>
        <v>178.5</v>
      </c>
      <c r="D31" s="314">
        <v>167.8</v>
      </c>
      <c r="E31" s="314">
        <v>10.7</v>
      </c>
      <c r="F31" s="313">
        <v>22.1</v>
      </c>
      <c r="G31" s="314">
        <f>SUM(H31:I31)</f>
        <v>168.79999999999998</v>
      </c>
      <c r="H31" s="314">
        <v>160.7</v>
      </c>
      <c r="I31" s="314">
        <v>8.1</v>
      </c>
      <c r="J31" s="313">
        <v>23.4</v>
      </c>
      <c r="K31" s="314">
        <f>SUM(L31:M31)</f>
        <v>182.7</v>
      </c>
      <c r="L31" s="314">
        <v>172.7</v>
      </c>
      <c r="M31" s="314">
        <v>10</v>
      </c>
      <c r="N31" s="313">
        <v>26</v>
      </c>
      <c r="O31" s="314">
        <f>SUM(P31:Q31)</f>
        <v>226.20000000000002</v>
      </c>
      <c r="P31" s="314">
        <v>218.8</v>
      </c>
      <c r="Q31" s="314">
        <v>7.4</v>
      </c>
      <c r="R31" s="313">
        <v>24.3</v>
      </c>
      <c r="S31" s="314">
        <f>SUM(T31:U31)</f>
        <v>194.20000000000002</v>
      </c>
      <c r="T31" s="314">
        <v>172.3</v>
      </c>
      <c r="U31" s="314">
        <v>21.9</v>
      </c>
      <c r="V31" s="313">
        <v>22.8</v>
      </c>
      <c r="W31" s="314">
        <f>SUM(X31:Y31)</f>
        <v>168.3</v>
      </c>
      <c r="X31" s="314">
        <v>162.4</v>
      </c>
      <c r="Y31" s="314">
        <v>5.9</v>
      </c>
      <c r="Z31" s="313">
        <v>22.9</v>
      </c>
      <c r="AA31" s="314">
        <f>SUM(AB31:AC31)</f>
        <v>180.1</v>
      </c>
      <c r="AB31" s="314">
        <v>166.5</v>
      </c>
      <c r="AC31" s="314">
        <v>13.6</v>
      </c>
    </row>
    <row r="32" spans="1:29" ht="14.25">
      <c r="A32" s="113" t="s">
        <v>297</v>
      </c>
      <c r="B32" s="311">
        <v>22.8</v>
      </c>
      <c r="C32" s="314">
        <f>SUM(D32:E32)</f>
        <v>184</v>
      </c>
      <c r="D32" s="314">
        <v>173.3</v>
      </c>
      <c r="E32" s="314">
        <v>10.7</v>
      </c>
      <c r="F32" s="313">
        <v>22.1</v>
      </c>
      <c r="G32" s="314">
        <f>SUM(H32:I32)</f>
        <v>171</v>
      </c>
      <c r="H32" s="314">
        <v>161.8</v>
      </c>
      <c r="I32" s="314">
        <v>9.2</v>
      </c>
      <c r="J32" s="313">
        <v>23.1</v>
      </c>
      <c r="K32" s="314">
        <f>SUM(L32:M32)</f>
        <v>182.9</v>
      </c>
      <c r="L32" s="314">
        <v>171.8</v>
      </c>
      <c r="M32" s="314">
        <v>11.1</v>
      </c>
      <c r="N32" s="313">
        <v>25.6</v>
      </c>
      <c r="O32" s="314">
        <f>SUM(P32:Q32)</f>
        <v>215.5</v>
      </c>
      <c r="P32" s="314">
        <v>211.2</v>
      </c>
      <c r="Q32" s="314">
        <v>4.3</v>
      </c>
      <c r="R32" s="313">
        <v>24.4</v>
      </c>
      <c r="S32" s="314">
        <f>SUM(T32:U32)</f>
        <v>198.2</v>
      </c>
      <c r="T32" s="314">
        <v>174.6</v>
      </c>
      <c r="U32" s="314">
        <v>23.6</v>
      </c>
      <c r="V32" s="313">
        <v>22.5</v>
      </c>
      <c r="W32" s="314">
        <f>SUM(X32:Y32)</f>
        <v>159.7</v>
      </c>
      <c r="X32" s="314">
        <v>154.5</v>
      </c>
      <c r="Y32" s="314">
        <v>5.2</v>
      </c>
      <c r="Z32" s="313">
        <v>22.4</v>
      </c>
      <c r="AA32" s="314">
        <f>SUM(AB32:AC32)</f>
        <v>187.5</v>
      </c>
      <c r="AB32" s="314">
        <v>172.3</v>
      </c>
      <c r="AC32" s="314">
        <v>15.2</v>
      </c>
    </row>
    <row r="33" spans="1:29" s="50" customFormat="1" ht="14.25">
      <c r="A33" s="295" t="s">
        <v>476</v>
      </c>
      <c r="B33" s="315">
        <f>AVERAGE(B35:B38,B40:B43,B45:B48)</f>
        <v>22.83333333333334</v>
      </c>
      <c r="C33" s="317">
        <f>SUM(D33:E33)</f>
        <v>186.79166666666666</v>
      </c>
      <c r="D33" s="318">
        <f>AVERAGE(D35:D38,D40:D43,D45:D48)</f>
        <v>175.03333333333333</v>
      </c>
      <c r="E33" s="318">
        <f>AVERAGE(E35:E38,E40:E43,E45:E48)</f>
        <v>11.758333333333335</v>
      </c>
      <c r="F33" s="318">
        <f>AVERAGE(F35:F38,F40:F43,F45:F48)</f>
        <v>22.241666666666664</v>
      </c>
      <c r="G33" s="317">
        <f>SUM(H33:I33)</f>
        <v>174.475</v>
      </c>
      <c r="H33" s="318">
        <f>AVERAGE(H35:H38,H40:H43,H45:H48)</f>
        <v>163.35</v>
      </c>
      <c r="I33" s="318">
        <f>AVERAGE(I35:I38,I40:I43,I45:I48)</f>
        <v>11.125</v>
      </c>
      <c r="J33" s="318">
        <f>AVERAGE(J35:J38,J40:J43,J45:J48)</f>
        <v>23.125</v>
      </c>
      <c r="K33" s="317">
        <f>SUM(L33:M33)</f>
        <v>180.4416666666667</v>
      </c>
      <c r="L33" s="318">
        <f>AVERAGE(L35:L38,L40:L43,L45:L48)</f>
        <v>170.14166666666668</v>
      </c>
      <c r="M33" s="318">
        <v>10.3</v>
      </c>
      <c r="N33" s="318">
        <f>AVERAGE(N35:N38,N40:N43,N45:N48)</f>
        <v>26.09166666666667</v>
      </c>
      <c r="O33" s="317">
        <f>SUM(P33:Q33)</f>
        <v>213.48333333333335</v>
      </c>
      <c r="P33" s="318">
        <f>AVERAGE(P35:P38,P40:P43,P45:P48)</f>
        <v>209.09166666666667</v>
      </c>
      <c r="Q33" s="318">
        <f>AVERAGE(Q35:Q38,Q40:Q43,Q45:Q48)</f>
        <v>4.391666666666667</v>
      </c>
      <c r="R33" s="318">
        <f>AVERAGE(R35:R38,R40:R43,R45:R48)</f>
        <v>24.350000000000005</v>
      </c>
      <c r="S33" s="317">
        <f>SUM(T33:U33)</f>
        <v>198.45833333333331</v>
      </c>
      <c r="T33" s="318">
        <f>AVERAGE(T35:T38,T40:T43,T45:T48)</f>
        <v>174.85833333333332</v>
      </c>
      <c r="U33" s="318">
        <v>23.6</v>
      </c>
      <c r="V33" s="318">
        <f>AVERAGE(V35:V38,V40:V43,V45:V48)</f>
        <v>22.041666666666668</v>
      </c>
      <c r="W33" s="317">
        <f>SUM(X33:Y33)</f>
        <v>154.375</v>
      </c>
      <c r="X33" s="318">
        <f>AVERAGE(X35:X38,X40:X43,X45:X48)</f>
        <v>150.89166666666668</v>
      </c>
      <c r="Y33" s="318">
        <f>AVERAGE(Y35:Y38,Y40:Y43,Y45:Y48)</f>
        <v>3.483333333333334</v>
      </c>
      <c r="Z33" s="318">
        <f>AVERAGE(Z35:Z38,Z40:Z43,Z45:Z48)</f>
        <v>22.700000000000003</v>
      </c>
      <c r="AA33" s="317">
        <f>SUM(AB33:AC33)</f>
        <v>186.94166666666666</v>
      </c>
      <c r="AB33" s="318">
        <f>AVERAGE(AB35:AB38,AB40:AB43,AB45:AB48)</f>
        <v>173.025</v>
      </c>
      <c r="AC33" s="318">
        <f>AVERAGE(AC35:AC38,AC40:AC43,AC45:AC48)</f>
        <v>13.916666666666664</v>
      </c>
    </row>
    <row r="34" spans="1:29" ht="14.25">
      <c r="A34" s="60"/>
      <c r="B34" s="311"/>
      <c r="C34" s="314"/>
      <c r="D34" s="314"/>
      <c r="E34" s="314"/>
      <c r="F34" s="313"/>
      <c r="G34" s="314"/>
      <c r="H34" s="314"/>
      <c r="I34" s="314"/>
      <c r="J34" s="313"/>
      <c r="K34" s="314"/>
      <c r="L34" s="314"/>
      <c r="M34" s="314"/>
      <c r="N34" s="313"/>
      <c r="O34" s="314"/>
      <c r="P34" s="314"/>
      <c r="Q34" s="314"/>
      <c r="R34" s="313"/>
      <c r="S34" s="314"/>
      <c r="T34" s="314"/>
      <c r="U34" s="314"/>
      <c r="V34" s="313"/>
      <c r="W34" s="314"/>
      <c r="X34" s="314"/>
      <c r="Y34" s="314"/>
      <c r="Z34" s="313"/>
      <c r="AA34" s="314"/>
      <c r="AB34" s="314"/>
      <c r="AC34" s="314"/>
    </row>
    <row r="35" spans="1:29" ht="14.25">
      <c r="A35" s="111" t="s">
        <v>294</v>
      </c>
      <c r="B35" s="311">
        <v>21.7</v>
      </c>
      <c r="C35" s="314">
        <f>SUM(D35:E35)</f>
        <v>175.4</v>
      </c>
      <c r="D35" s="314">
        <v>165.9</v>
      </c>
      <c r="E35" s="314">
        <v>9.5</v>
      </c>
      <c r="F35" s="313">
        <v>21.2</v>
      </c>
      <c r="G35" s="314">
        <f>SUM(H35:I35)</f>
        <v>167.7</v>
      </c>
      <c r="H35" s="314">
        <v>157.5</v>
      </c>
      <c r="I35" s="314">
        <v>10.2</v>
      </c>
      <c r="J35" s="313">
        <v>21.6</v>
      </c>
      <c r="K35" s="314">
        <f>SUM(L35:M35)</f>
        <v>176.1</v>
      </c>
      <c r="L35" s="314">
        <v>164.5</v>
      </c>
      <c r="M35" s="314">
        <v>11.6</v>
      </c>
      <c r="N35" s="313">
        <v>26.6</v>
      </c>
      <c r="O35" s="314">
        <f>SUM(P35:Q35)</f>
        <v>221.4</v>
      </c>
      <c r="P35" s="314">
        <v>218.8</v>
      </c>
      <c r="Q35" s="314">
        <v>2.6</v>
      </c>
      <c r="R35" s="313">
        <v>23</v>
      </c>
      <c r="S35" s="314">
        <f>SUM(T35:U35)</f>
        <v>194.29999999999998</v>
      </c>
      <c r="T35" s="314">
        <v>167.1</v>
      </c>
      <c r="U35" s="314">
        <v>27.2</v>
      </c>
      <c r="V35" s="313">
        <v>19.5</v>
      </c>
      <c r="W35" s="314">
        <f>SUM(X35:Y35)</f>
        <v>138.5</v>
      </c>
      <c r="X35" s="314">
        <v>135.3</v>
      </c>
      <c r="Y35" s="314">
        <v>3.2</v>
      </c>
      <c r="Z35" s="313">
        <v>21.2</v>
      </c>
      <c r="AA35" s="314">
        <f>SUM(AB35:AC35)</f>
        <v>187.60000000000002</v>
      </c>
      <c r="AB35" s="314">
        <v>170.3</v>
      </c>
      <c r="AC35" s="314">
        <v>17.3</v>
      </c>
    </row>
    <row r="36" spans="1:29" ht="14.25">
      <c r="A36" s="114" t="s">
        <v>233</v>
      </c>
      <c r="B36" s="311">
        <v>22</v>
      </c>
      <c r="C36" s="314">
        <f>SUM(D36:E36)</f>
        <v>177.9</v>
      </c>
      <c r="D36" s="314">
        <v>168</v>
      </c>
      <c r="E36" s="314">
        <v>9.9</v>
      </c>
      <c r="F36" s="313">
        <v>20.6</v>
      </c>
      <c r="G36" s="314">
        <f>SUM(H36:I36)</f>
        <v>160.6</v>
      </c>
      <c r="H36" s="314">
        <v>150.9</v>
      </c>
      <c r="I36" s="314">
        <v>9.7</v>
      </c>
      <c r="J36" s="313">
        <v>22.4</v>
      </c>
      <c r="K36" s="314">
        <f>SUM(L36:M36)</f>
        <v>176.7</v>
      </c>
      <c r="L36" s="314">
        <v>166.6</v>
      </c>
      <c r="M36" s="314">
        <v>10.1</v>
      </c>
      <c r="N36" s="313">
        <v>24.2</v>
      </c>
      <c r="O36" s="314">
        <f>SUM(P36:Q36)</f>
        <v>195.9</v>
      </c>
      <c r="P36" s="314">
        <v>192.5</v>
      </c>
      <c r="Q36" s="314">
        <v>3.4</v>
      </c>
      <c r="R36" s="313">
        <v>23.2</v>
      </c>
      <c r="S36" s="314">
        <f>SUM(T36:U36)</f>
        <v>191.2</v>
      </c>
      <c r="T36" s="314">
        <v>168.1</v>
      </c>
      <c r="U36" s="314">
        <v>23.1</v>
      </c>
      <c r="V36" s="313">
        <v>22.6</v>
      </c>
      <c r="W36" s="314">
        <f>SUM(X36:Y36)</f>
        <v>156.5</v>
      </c>
      <c r="X36" s="314">
        <v>153.4</v>
      </c>
      <c r="Y36" s="314">
        <v>3.1</v>
      </c>
      <c r="Z36" s="313">
        <v>21.4</v>
      </c>
      <c r="AA36" s="314">
        <f>SUM(AB36:AC36)</f>
        <v>183.9</v>
      </c>
      <c r="AB36" s="314">
        <v>169.3</v>
      </c>
      <c r="AC36" s="314">
        <v>14.6</v>
      </c>
    </row>
    <row r="37" spans="1:29" ht="14.25">
      <c r="A37" s="114" t="s">
        <v>234</v>
      </c>
      <c r="B37" s="311">
        <v>22.7</v>
      </c>
      <c r="C37" s="314">
        <f>SUM(D37:E37)</f>
        <v>185.7</v>
      </c>
      <c r="D37" s="314">
        <v>175.5</v>
      </c>
      <c r="E37" s="314">
        <v>10.2</v>
      </c>
      <c r="F37" s="313">
        <v>23.5</v>
      </c>
      <c r="G37" s="314">
        <f>SUM(H37:I37)</f>
        <v>185.3</v>
      </c>
      <c r="H37" s="314">
        <v>173.3</v>
      </c>
      <c r="I37" s="314">
        <v>12</v>
      </c>
      <c r="J37" s="313">
        <v>23.1</v>
      </c>
      <c r="K37" s="314">
        <f>SUM(L37:M37)</f>
        <v>183.9</v>
      </c>
      <c r="L37" s="314">
        <v>172.8</v>
      </c>
      <c r="M37" s="314">
        <v>11.1</v>
      </c>
      <c r="N37" s="313">
        <v>25.8</v>
      </c>
      <c r="O37" s="314">
        <f>SUM(P37:Q37)</f>
        <v>210.5</v>
      </c>
      <c r="P37" s="314">
        <v>207.3</v>
      </c>
      <c r="Q37" s="314">
        <v>3.2</v>
      </c>
      <c r="R37" s="313">
        <v>24.5</v>
      </c>
      <c r="S37" s="314">
        <f>SUM(T37:U37)</f>
        <v>206</v>
      </c>
      <c r="T37" s="314">
        <v>177.2</v>
      </c>
      <c r="U37" s="314">
        <v>28.8</v>
      </c>
      <c r="V37" s="313">
        <v>22.4</v>
      </c>
      <c r="W37" s="314">
        <f>SUM(X37:Y37)</f>
        <v>160.5</v>
      </c>
      <c r="X37" s="314">
        <v>154.5</v>
      </c>
      <c r="Y37" s="314">
        <v>6</v>
      </c>
      <c r="Z37" s="313">
        <v>22.5</v>
      </c>
      <c r="AA37" s="314">
        <f>SUM(AB37:AC37)</f>
        <v>189.2</v>
      </c>
      <c r="AB37" s="314">
        <v>176.5</v>
      </c>
      <c r="AC37" s="314">
        <v>12.7</v>
      </c>
    </row>
    <row r="38" spans="1:29" ht="14.25">
      <c r="A38" s="114" t="s">
        <v>235</v>
      </c>
      <c r="B38" s="311">
        <v>23.2</v>
      </c>
      <c r="C38" s="314">
        <f>SUM(D38:E38)</f>
        <v>186.8</v>
      </c>
      <c r="D38" s="314">
        <v>177.4</v>
      </c>
      <c r="E38" s="314">
        <v>9.4</v>
      </c>
      <c r="F38" s="313">
        <v>22.8</v>
      </c>
      <c r="G38" s="314">
        <f>SUM(H38:I38)</f>
        <v>174</v>
      </c>
      <c r="H38" s="314">
        <v>163.5</v>
      </c>
      <c r="I38" s="314">
        <v>10.5</v>
      </c>
      <c r="J38" s="313">
        <v>23.7</v>
      </c>
      <c r="K38" s="314">
        <f>SUM(L38:M38)</f>
        <v>184</v>
      </c>
      <c r="L38" s="314">
        <v>172.6</v>
      </c>
      <c r="M38" s="314">
        <v>11.4</v>
      </c>
      <c r="N38" s="313">
        <v>24.7</v>
      </c>
      <c r="O38" s="314">
        <f>SUM(P38:Q38)</f>
        <v>201.39999999999998</v>
      </c>
      <c r="P38" s="314">
        <v>197.7</v>
      </c>
      <c r="Q38" s="314">
        <v>3.7</v>
      </c>
      <c r="R38" s="313">
        <v>25.4</v>
      </c>
      <c r="S38" s="314">
        <f>SUM(T38:U38)</f>
        <v>207.29999999999998</v>
      </c>
      <c r="T38" s="314">
        <v>179.7</v>
      </c>
      <c r="U38" s="314">
        <v>27.6</v>
      </c>
      <c r="V38" s="313">
        <v>22.8</v>
      </c>
      <c r="W38" s="314">
        <f>SUM(X38:Y38)</f>
        <v>160.9</v>
      </c>
      <c r="X38" s="314">
        <v>156</v>
      </c>
      <c r="Y38" s="314">
        <v>4.9</v>
      </c>
      <c r="Z38" s="313">
        <v>23.5</v>
      </c>
      <c r="AA38" s="314">
        <f>SUM(AB38:AC38)</f>
        <v>191.6</v>
      </c>
      <c r="AB38" s="314">
        <v>177</v>
      </c>
      <c r="AC38" s="314">
        <v>14.6</v>
      </c>
    </row>
    <row r="39" spans="1:29" ht="14.25">
      <c r="A39" s="115"/>
      <c r="B39" s="311"/>
      <c r="C39" s="314"/>
      <c r="D39" s="314"/>
      <c r="E39" s="314"/>
      <c r="F39" s="313"/>
      <c r="G39" s="314"/>
      <c r="H39" s="314"/>
      <c r="I39" s="314"/>
      <c r="J39" s="313"/>
      <c r="K39" s="314"/>
      <c r="L39" s="314"/>
      <c r="M39" s="314"/>
      <c r="N39" s="313"/>
      <c r="O39" s="314"/>
      <c r="P39" s="314"/>
      <c r="Q39" s="314"/>
      <c r="R39" s="313"/>
      <c r="S39" s="314"/>
      <c r="T39" s="314"/>
      <c r="U39" s="314"/>
      <c r="V39" s="313"/>
      <c r="W39" s="314"/>
      <c r="X39" s="314"/>
      <c r="Y39" s="314"/>
      <c r="Z39" s="313"/>
      <c r="AA39" s="314"/>
      <c r="AB39" s="314"/>
      <c r="AC39" s="314"/>
    </row>
    <row r="40" spans="1:29" ht="14.25">
      <c r="A40" s="114" t="s">
        <v>236</v>
      </c>
      <c r="B40" s="311">
        <v>22.1</v>
      </c>
      <c r="C40" s="314">
        <f>SUM(D40:E40)</f>
        <v>180.2</v>
      </c>
      <c r="D40" s="314">
        <v>170.2</v>
      </c>
      <c r="E40" s="314">
        <v>10</v>
      </c>
      <c r="F40" s="313">
        <v>21.4</v>
      </c>
      <c r="G40" s="314">
        <f>SUM(H40:I40)</f>
        <v>167.1</v>
      </c>
      <c r="H40" s="314">
        <v>157.4</v>
      </c>
      <c r="I40" s="314">
        <v>9.7</v>
      </c>
      <c r="J40" s="313">
        <v>23.1</v>
      </c>
      <c r="K40" s="314">
        <f>SUM(L40:M40)</f>
        <v>181</v>
      </c>
      <c r="L40" s="314">
        <v>167.7</v>
      </c>
      <c r="M40" s="314">
        <v>13.3</v>
      </c>
      <c r="N40" s="313">
        <v>26.4</v>
      </c>
      <c r="O40" s="314">
        <f>SUM(P40:Q40)</f>
        <v>215.2</v>
      </c>
      <c r="P40" s="314">
        <v>209.6</v>
      </c>
      <c r="Q40" s="314">
        <v>5.6</v>
      </c>
      <c r="R40" s="313">
        <v>23.3</v>
      </c>
      <c r="S40" s="314">
        <f>SUM(T40:U40)</f>
        <v>190.6</v>
      </c>
      <c r="T40" s="314">
        <v>165.7</v>
      </c>
      <c r="U40" s="314">
        <v>24.9</v>
      </c>
      <c r="V40" s="313">
        <v>23.3</v>
      </c>
      <c r="W40" s="314">
        <f>SUM(X40:Y40)</f>
        <v>168.2</v>
      </c>
      <c r="X40" s="314">
        <v>158.1</v>
      </c>
      <c r="Y40" s="314">
        <v>10.1</v>
      </c>
      <c r="Z40" s="313">
        <v>21.7</v>
      </c>
      <c r="AA40" s="314">
        <f>SUM(AB40:AC40)</f>
        <v>178.5</v>
      </c>
      <c r="AB40" s="314">
        <v>163.7</v>
      </c>
      <c r="AC40" s="314">
        <v>14.8</v>
      </c>
    </row>
    <row r="41" spans="1:29" ht="14.25">
      <c r="A41" s="114" t="s">
        <v>237</v>
      </c>
      <c r="B41" s="311">
        <v>24</v>
      </c>
      <c r="C41" s="314">
        <f>SUM(D41:E41)</f>
        <v>196.7</v>
      </c>
      <c r="D41" s="314">
        <v>185</v>
      </c>
      <c r="E41" s="314">
        <v>11.7</v>
      </c>
      <c r="F41" s="313">
        <v>23.5</v>
      </c>
      <c r="G41" s="314">
        <f>SUM(H41:I41)</f>
        <v>181.5</v>
      </c>
      <c r="H41" s="314">
        <v>174.1</v>
      </c>
      <c r="I41" s="314">
        <v>7.4</v>
      </c>
      <c r="J41" s="313">
        <v>24.8</v>
      </c>
      <c r="K41" s="314">
        <f>SUM(L41:M41)</f>
        <v>191.1</v>
      </c>
      <c r="L41" s="314">
        <v>181.2</v>
      </c>
      <c r="M41" s="314">
        <v>9.9</v>
      </c>
      <c r="N41" s="313">
        <v>25.7</v>
      </c>
      <c r="O41" s="314">
        <f>SUM(P41:Q41)</f>
        <v>207.60000000000002</v>
      </c>
      <c r="P41" s="314">
        <v>202.3</v>
      </c>
      <c r="Q41" s="314">
        <v>5.3</v>
      </c>
      <c r="R41" s="313">
        <v>25.6</v>
      </c>
      <c r="S41" s="314">
        <f>SUM(T41:U41)</f>
        <v>201.39999999999998</v>
      </c>
      <c r="T41" s="314">
        <v>182.7</v>
      </c>
      <c r="U41" s="314">
        <v>18.7</v>
      </c>
      <c r="V41" s="313">
        <v>25.2</v>
      </c>
      <c r="W41" s="314">
        <f>SUM(X41:Y41)</f>
        <v>176.4</v>
      </c>
      <c r="X41" s="314">
        <v>172.3</v>
      </c>
      <c r="Y41" s="314">
        <v>4.1</v>
      </c>
      <c r="Z41" s="313">
        <v>24</v>
      </c>
      <c r="AA41" s="314">
        <f>SUM(AB41:AC41)</f>
        <v>195.70000000000002</v>
      </c>
      <c r="AB41" s="314">
        <v>181.9</v>
      </c>
      <c r="AC41" s="314">
        <v>13.8</v>
      </c>
    </row>
    <row r="42" spans="1:29" ht="14.25">
      <c r="A42" s="114" t="s">
        <v>238</v>
      </c>
      <c r="B42" s="311">
        <v>23.4</v>
      </c>
      <c r="C42" s="314">
        <f>SUM(D42:E42)</f>
        <v>190.6</v>
      </c>
      <c r="D42" s="314">
        <v>179.4</v>
      </c>
      <c r="E42" s="314">
        <v>11.2</v>
      </c>
      <c r="F42" s="313">
        <v>23.5</v>
      </c>
      <c r="G42" s="314">
        <f>SUM(H42:I42)</f>
        <v>180.29999999999998</v>
      </c>
      <c r="H42" s="314">
        <v>171.1</v>
      </c>
      <c r="I42" s="314">
        <v>9.2</v>
      </c>
      <c r="J42" s="313">
        <v>24.1</v>
      </c>
      <c r="K42" s="314">
        <f>SUM(L42:M42)</f>
        <v>184</v>
      </c>
      <c r="L42" s="314">
        <v>176</v>
      </c>
      <c r="M42" s="314">
        <v>8</v>
      </c>
      <c r="N42" s="313">
        <v>25.8</v>
      </c>
      <c r="O42" s="314">
        <f>SUM(P42:Q42)</f>
        <v>215.4</v>
      </c>
      <c r="P42" s="314">
        <v>211.5</v>
      </c>
      <c r="Q42" s="314">
        <v>3.9</v>
      </c>
      <c r="R42" s="313">
        <v>25.5</v>
      </c>
      <c r="S42" s="314">
        <f>SUM(T42:U42)</f>
        <v>197.70000000000002</v>
      </c>
      <c r="T42" s="314">
        <v>179.8</v>
      </c>
      <c r="U42" s="314">
        <v>17.9</v>
      </c>
      <c r="V42" s="313">
        <v>23.3</v>
      </c>
      <c r="W42" s="314">
        <f>SUM(X42:Y42)</f>
        <v>159.8</v>
      </c>
      <c r="X42" s="314">
        <v>158.5</v>
      </c>
      <c r="Y42" s="314">
        <v>1.3</v>
      </c>
      <c r="Z42" s="313">
        <v>23.8</v>
      </c>
      <c r="AA42" s="314">
        <f>SUM(AB42:AC42)</f>
        <v>190.4</v>
      </c>
      <c r="AB42" s="314">
        <v>178.3</v>
      </c>
      <c r="AC42" s="314">
        <v>12.1</v>
      </c>
    </row>
    <row r="43" spans="1:29" ht="14.25">
      <c r="A43" s="114" t="s">
        <v>239</v>
      </c>
      <c r="B43" s="311">
        <v>23.3</v>
      </c>
      <c r="C43" s="314">
        <f>SUM(D43:E43)</f>
        <v>189.9</v>
      </c>
      <c r="D43" s="314">
        <v>178.3</v>
      </c>
      <c r="E43" s="314">
        <v>11.6</v>
      </c>
      <c r="F43" s="313">
        <v>23.3</v>
      </c>
      <c r="G43" s="314">
        <f>SUM(H43:I43)</f>
        <v>184.9</v>
      </c>
      <c r="H43" s="314">
        <v>173.9</v>
      </c>
      <c r="I43" s="314">
        <v>11</v>
      </c>
      <c r="J43" s="313">
        <v>20.2</v>
      </c>
      <c r="K43" s="314">
        <f>SUM(L43:M43)</f>
        <v>158.79999999999998</v>
      </c>
      <c r="L43" s="314">
        <v>150.2</v>
      </c>
      <c r="M43" s="314">
        <v>8.6</v>
      </c>
      <c r="N43" s="313">
        <v>26.6</v>
      </c>
      <c r="O43" s="314">
        <f>SUM(P43:Q43)</f>
        <v>214.20000000000002</v>
      </c>
      <c r="P43" s="314">
        <v>210.4</v>
      </c>
      <c r="Q43" s="314">
        <v>3.8</v>
      </c>
      <c r="R43" s="313">
        <v>25.6</v>
      </c>
      <c r="S43" s="314">
        <f>SUM(T43:U43)</f>
        <v>205.6</v>
      </c>
      <c r="T43" s="314">
        <v>186.2</v>
      </c>
      <c r="U43" s="314">
        <v>19.4</v>
      </c>
      <c r="V43" s="313">
        <v>12.8</v>
      </c>
      <c r="W43" s="314">
        <f>SUM(X43:Y43)</f>
        <v>92.3</v>
      </c>
      <c r="X43" s="314">
        <v>90.5</v>
      </c>
      <c r="Y43" s="314">
        <v>1.8</v>
      </c>
      <c r="Z43" s="313">
        <v>22.9</v>
      </c>
      <c r="AA43" s="314">
        <f>SUM(AB43:AC43)</f>
        <v>184.29999999999998</v>
      </c>
      <c r="AB43" s="314">
        <v>171.7</v>
      </c>
      <c r="AC43" s="314">
        <v>12.6</v>
      </c>
    </row>
    <row r="44" spans="1:29" ht="14.25">
      <c r="A44" s="115"/>
      <c r="B44" s="311"/>
      <c r="C44" s="314"/>
      <c r="D44" s="314"/>
      <c r="E44" s="314"/>
      <c r="F44" s="313"/>
      <c r="G44" s="314"/>
      <c r="H44" s="314"/>
      <c r="I44" s="314"/>
      <c r="J44" s="313"/>
      <c r="K44" s="314"/>
      <c r="L44" s="314"/>
      <c r="M44" s="314"/>
      <c r="N44" s="313"/>
      <c r="O44" s="314"/>
      <c r="P44" s="314"/>
      <c r="Q44" s="314"/>
      <c r="R44" s="313"/>
      <c r="S44" s="314"/>
      <c r="T44" s="314"/>
      <c r="U44" s="314"/>
      <c r="V44" s="313"/>
      <c r="W44" s="314"/>
      <c r="X44" s="314"/>
      <c r="Y44" s="314"/>
      <c r="Z44" s="313"/>
      <c r="AA44" s="314"/>
      <c r="AB44" s="314"/>
      <c r="AC44" s="314"/>
    </row>
    <row r="45" spans="1:29" ht="14.25">
      <c r="A45" s="114" t="s">
        <v>240</v>
      </c>
      <c r="B45" s="311">
        <v>22.7</v>
      </c>
      <c r="C45" s="314">
        <f>SUM(D45:E45)</f>
        <v>185.39999999999998</v>
      </c>
      <c r="D45" s="314">
        <v>173.7</v>
      </c>
      <c r="E45" s="314">
        <v>11.7</v>
      </c>
      <c r="F45" s="313">
        <v>21.1</v>
      </c>
      <c r="G45" s="314">
        <f>SUM(H45:I45)</f>
        <v>168.8</v>
      </c>
      <c r="H45" s="314">
        <v>155.3</v>
      </c>
      <c r="I45" s="314">
        <v>13.5</v>
      </c>
      <c r="J45" s="313">
        <v>23.3</v>
      </c>
      <c r="K45" s="314">
        <f>SUM(L45:M45)</f>
        <v>181</v>
      </c>
      <c r="L45" s="314">
        <v>171.9</v>
      </c>
      <c r="M45" s="314">
        <v>9.1</v>
      </c>
      <c r="N45" s="313">
        <v>26.8</v>
      </c>
      <c r="O45" s="314">
        <f>SUM(P45:Q45)</f>
        <v>218.6</v>
      </c>
      <c r="P45" s="314">
        <v>213.6</v>
      </c>
      <c r="Q45" s="314">
        <v>5</v>
      </c>
      <c r="R45" s="313">
        <v>24.3</v>
      </c>
      <c r="S45" s="314">
        <f>SUM(T45:U45)</f>
        <v>196.2</v>
      </c>
      <c r="T45" s="314">
        <v>175.1</v>
      </c>
      <c r="U45" s="314">
        <v>21.1</v>
      </c>
      <c r="V45" s="313">
        <v>22.7</v>
      </c>
      <c r="W45" s="314">
        <f>SUM(X45:Y45)</f>
        <v>160.8</v>
      </c>
      <c r="X45" s="314">
        <v>158.9</v>
      </c>
      <c r="Y45" s="314">
        <v>1.9</v>
      </c>
      <c r="Z45" s="313">
        <v>22.4</v>
      </c>
      <c r="AA45" s="314">
        <f>SUM(AB45:AC45)</f>
        <v>182.1</v>
      </c>
      <c r="AB45" s="314">
        <v>168.9</v>
      </c>
      <c r="AC45" s="314">
        <v>13.2</v>
      </c>
    </row>
    <row r="46" spans="1:29" ht="14.25">
      <c r="A46" s="114" t="s">
        <v>241</v>
      </c>
      <c r="B46" s="311">
        <v>22.9</v>
      </c>
      <c r="C46" s="314">
        <f>SUM(D46:E46)</f>
        <v>189.29999999999998</v>
      </c>
      <c r="D46" s="314">
        <v>174.1</v>
      </c>
      <c r="E46" s="314">
        <v>15.2</v>
      </c>
      <c r="F46" s="313">
        <v>22</v>
      </c>
      <c r="G46" s="314">
        <f>SUM(H46:I46)</f>
        <v>173.79999999999998</v>
      </c>
      <c r="H46" s="314">
        <v>159.6</v>
      </c>
      <c r="I46" s="314">
        <v>14.2</v>
      </c>
      <c r="J46" s="313">
        <v>24.1</v>
      </c>
      <c r="K46" s="314">
        <f>SUM(L46:M46)</f>
        <v>184.3</v>
      </c>
      <c r="L46" s="314">
        <v>174.4</v>
      </c>
      <c r="M46" s="314">
        <v>9.9</v>
      </c>
      <c r="N46" s="313">
        <v>27.6</v>
      </c>
      <c r="O46" s="314">
        <f>SUM(P46:Q46)</f>
        <v>224.8</v>
      </c>
      <c r="P46" s="314">
        <v>219.5</v>
      </c>
      <c r="Q46" s="314">
        <v>5.3</v>
      </c>
      <c r="R46" s="313">
        <v>24.4</v>
      </c>
      <c r="S46" s="314">
        <f>SUM(T46:U46)</f>
        <v>199</v>
      </c>
      <c r="T46" s="314">
        <v>174.3</v>
      </c>
      <c r="U46" s="314">
        <v>24.7</v>
      </c>
      <c r="V46" s="313">
        <v>24</v>
      </c>
      <c r="W46" s="314">
        <f>SUM(X46:Y46)</f>
        <v>163.5</v>
      </c>
      <c r="X46" s="314">
        <v>161.8</v>
      </c>
      <c r="Y46" s="314">
        <v>1.7</v>
      </c>
      <c r="Z46" s="313">
        <v>22.8</v>
      </c>
      <c r="AA46" s="314">
        <f>SUM(AB46:AC46)</f>
        <v>185.29999999999998</v>
      </c>
      <c r="AB46" s="314">
        <v>171.2</v>
      </c>
      <c r="AC46" s="314">
        <v>14.1</v>
      </c>
    </row>
    <row r="47" spans="1:29" ht="14.25">
      <c r="A47" s="114" t="s">
        <v>242</v>
      </c>
      <c r="B47" s="311">
        <v>23.4</v>
      </c>
      <c r="C47" s="314">
        <f>SUM(D47:E47)</f>
        <v>194.6</v>
      </c>
      <c r="D47" s="314">
        <v>178.9</v>
      </c>
      <c r="E47" s="314">
        <v>15.7</v>
      </c>
      <c r="F47" s="313">
        <v>21.6</v>
      </c>
      <c r="G47" s="314">
        <f>SUM(H47:I47)</f>
        <v>172.79999999999998</v>
      </c>
      <c r="H47" s="314">
        <v>159.2</v>
      </c>
      <c r="I47" s="314">
        <v>13.6</v>
      </c>
      <c r="J47" s="313">
        <v>23.7</v>
      </c>
      <c r="K47" s="314">
        <f>SUM(L47:M47)</f>
        <v>182.7</v>
      </c>
      <c r="L47" s="314">
        <v>172.5</v>
      </c>
      <c r="M47" s="314">
        <v>10.2</v>
      </c>
      <c r="N47" s="313">
        <v>26.8</v>
      </c>
      <c r="O47" s="314">
        <f>SUM(P47:Q47)</f>
        <v>223</v>
      </c>
      <c r="P47" s="314">
        <v>216.1</v>
      </c>
      <c r="Q47" s="314">
        <v>6.9</v>
      </c>
      <c r="R47" s="313">
        <v>23.6</v>
      </c>
      <c r="S47" s="314">
        <f>SUM(T47:U47)</f>
        <v>194.1</v>
      </c>
      <c r="T47" s="314">
        <v>170.2</v>
      </c>
      <c r="U47" s="314">
        <v>23.9</v>
      </c>
      <c r="V47" s="313">
        <v>23.7</v>
      </c>
      <c r="W47" s="314">
        <f>SUM(X47:Y47)</f>
        <v>162.4</v>
      </c>
      <c r="X47" s="314">
        <v>160.8</v>
      </c>
      <c r="Y47" s="314">
        <v>1.6</v>
      </c>
      <c r="Z47" s="313">
        <v>22.7</v>
      </c>
      <c r="AA47" s="314">
        <f>SUM(AB47:AC47)</f>
        <v>184.9</v>
      </c>
      <c r="AB47" s="314">
        <v>170.3</v>
      </c>
      <c r="AC47" s="314">
        <v>14.6</v>
      </c>
    </row>
    <row r="48" spans="1:29" ht="14.25">
      <c r="A48" s="114" t="s">
        <v>243</v>
      </c>
      <c r="B48" s="311">
        <v>22.6</v>
      </c>
      <c r="C48" s="314">
        <f>SUM(D48:E48)</f>
        <v>189</v>
      </c>
      <c r="D48" s="314">
        <v>174</v>
      </c>
      <c r="E48" s="314">
        <v>15</v>
      </c>
      <c r="F48" s="313">
        <v>22.4</v>
      </c>
      <c r="G48" s="314">
        <f>SUM(H48:I48)</f>
        <v>176.9</v>
      </c>
      <c r="H48" s="314">
        <v>164.4</v>
      </c>
      <c r="I48" s="314">
        <v>12.5</v>
      </c>
      <c r="J48" s="313">
        <v>23.4</v>
      </c>
      <c r="K48" s="314">
        <f>SUM(L48:M48)</f>
        <v>180.8</v>
      </c>
      <c r="L48" s="314">
        <v>171.3</v>
      </c>
      <c r="M48" s="314">
        <v>9.5</v>
      </c>
      <c r="N48" s="313">
        <v>26.1</v>
      </c>
      <c r="O48" s="314">
        <f>SUM(P48:Q48)</f>
        <v>213.8</v>
      </c>
      <c r="P48" s="314">
        <v>209.8</v>
      </c>
      <c r="Q48" s="314">
        <v>4</v>
      </c>
      <c r="R48" s="313">
        <v>23.8</v>
      </c>
      <c r="S48" s="314">
        <f>SUM(T48:U48)</f>
        <v>199</v>
      </c>
      <c r="T48" s="314">
        <v>172.2</v>
      </c>
      <c r="U48" s="314">
        <v>26.8</v>
      </c>
      <c r="V48" s="313">
        <v>22.2</v>
      </c>
      <c r="W48" s="314">
        <f>SUM(X48:Y48)</f>
        <v>152.7</v>
      </c>
      <c r="X48" s="314">
        <v>150.6</v>
      </c>
      <c r="Y48" s="314">
        <v>2.1</v>
      </c>
      <c r="Z48" s="313">
        <v>23.5</v>
      </c>
      <c r="AA48" s="314">
        <f>SUM(AB48:AC48)</f>
        <v>189.79999999999998</v>
      </c>
      <c r="AB48" s="314">
        <v>177.2</v>
      </c>
      <c r="AC48" s="314">
        <v>12.6</v>
      </c>
    </row>
    <row r="49" spans="1:29" ht="14.25">
      <c r="A49" s="109"/>
      <c r="B49" s="311"/>
      <c r="C49" s="314"/>
      <c r="D49" s="314"/>
      <c r="E49" s="314"/>
      <c r="F49" s="313"/>
      <c r="G49" s="314"/>
      <c r="H49" s="314"/>
      <c r="I49" s="314"/>
      <c r="J49" s="313"/>
      <c r="K49" s="314"/>
      <c r="L49" s="314"/>
      <c r="M49" s="314"/>
      <c r="N49" s="313"/>
      <c r="O49" s="314"/>
      <c r="P49" s="314"/>
      <c r="Q49" s="314"/>
      <c r="R49" s="313"/>
      <c r="S49" s="314"/>
      <c r="T49" s="314"/>
      <c r="U49" s="314"/>
      <c r="V49" s="313"/>
      <c r="W49" s="314"/>
      <c r="X49" s="314"/>
      <c r="Y49" s="314"/>
      <c r="Z49" s="313"/>
      <c r="AA49" s="314"/>
      <c r="AB49" s="314"/>
      <c r="AC49" s="314"/>
    </row>
    <row r="50" spans="1:29" ht="14.25">
      <c r="A50" s="309" t="s">
        <v>134</v>
      </c>
      <c r="B50" s="311"/>
      <c r="C50" s="314"/>
      <c r="D50" s="314"/>
      <c r="E50" s="314"/>
      <c r="F50" s="313"/>
      <c r="G50" s="314"/>
      <c r="H50" s="314"/>
      <c r="I50" s="314"/>
      <c r="J50" s="313"/>
      <c r="K50" s="314"/>
      <c r="L50" s="314"/>
      <c r="M50" s="314"/>
      <c r="N50" s="313"/>
      <c r="O50" s="314"/>
      <c r="P50" s="314"/>
      <c r="Q50" s="314"/>
      <c r="R50" s="313"/>
      <c r="S50" s="314"/>
      <c r="T50" s="314"/>
      <c r="U50" s="314"/>
      <c r="V50" s="313"/>
      <c r="W50" s="314"/>
      <c r="X50" s="314"/>
      <c r="Y50" s="314"/>
      <c r="Z50" s="313"/>
      <c r="AA50" s="314"/>
      <c r="AB50" s="314"/>
      <c r="AC50" s="314"/>
    </row>
    <row r="51" spans="1:29" ht="14.25">
      <c r="A51" s="38" t="s">
        <v>296</v>
      </c>
      <c r="B51" s="311">
        <v>21.8</v>
      </c>
      <c r="C51" s="314">
        <f>SUM(D51:E51)</f>
        <v>167.3</v>
      </c>
      <c r="D51" s="314">
        <v>160.5</v>
      </c>
      <c r="E51" s="314">
        <v>6.8</v>
      </c>
      <c r="F51" s="313">
        <v>21.7</v>
      </c>
      <c r="G51" s="314">
        <f>SUM(H51:I51)</f>
        <v>118.8</v>
      </c>
      <c r="H51" s="314">
        <v>110.1</v>
      </c>
      <c r="I51" s="314">
        <v>8.7</v>
      </c>
      <c r="J51" s="313">
        <v>23.2</v>
      </c>
      <c r="K51" s="314">
        <f>SUM(L51:M51)</f>
        <v>178.8</v>
      </c>
      <c r="L51" s="314">
        <v>173.5</v>
      </c>
      <c r="M51" s="314">
        <v>5.3</v>
      </c>
      <c r="N51" s="313">
        <v>24.6</v>
      </c>
      <c r="O51" s="314">
        <f>SUM(P51:Q51)</f>
        <v>212.5</v>
      </c>
      <c r="P51" s="314">
        <v>210.6</v>
      </c>
      <c r="Q51" s="314">
        <v>1.9</v>
      </c>
      <c r="R51" s="313">
        <v>23.3</v>
      </c>
      <c r="S51" s="314">
        <f>SUM(T51:U51)</f>
        <v>174.29999999999998</v>
      </c>
      <c r="T51" s="314">
        <v>164.1</v>
      </c>
      <c r="U51" s="314">
        <v>10.2</v>
      </c>
      <c r="V51" s="313">
        <v>21.4</v>
      </c>
      <c r="W51" s="314">
        <f>SUM(X51:Y51)</f>
        <v>158.5</v>
      </c>
      <c r="X51" s="314">
        <v>155.8</v>
      </c>
      <c r="Y51" s="314">
        <v>2.7</v>
      </c>
      <c r="Z51" s="313">
        <v>23</v>
      </c>
      <c r="AA51" s="314">
        <f>SUM(AB51:AC51)</f>
        <v>164.29999999999998</v>
      </c>
      <c r="AB51" s="314">
        <v>161.7</v>
      </c>
      <c r="AC51" s="314">
        <v>2.6</v>
      </c>
    </row>
    <row r="52" spans="1:29" ht="14.25">
      <c r="A52" s="113" t="s">
        <v>297</v>
      </c>
      <c r="B52" s="311">
        <v>21.6</v>
      </c>
      <c r="C52" s="314">
        <f>SUM(D52:E52)</f>
        <v>166.8</v>
      </c>
      <c r="D52" s="314">
        <v>161.8</v>
      </c>
      <c r="E52" s="314">
        <v>5</v>
      </c>
      <c r="F52" s="313">
        <v>21.7</v>
      </c>
      <c r="G52" s="314">
        <f>SUM(H52:I52)</f>
        <v>129.4</v>
      </c>
      <c r="H52" s="314">
        <v>123.7</v>
      </c>
      <c r="I52" s="314">
        <v>5.7</v>
      </c>
      <c r="J52" s="313">
        <v>23.2</v>
      </c>
      <c r="K52" s="314">
        <f>SUM(L52:M52)</f>
        <v>177.4</v>
      </c>
      <c r="L52" s="314">
        <v>172</v>
      </c>
      <c r="M52" s="314">
        <v>5.4</v>
      </c>
      <c r="N52" s="313">
        <v>23.5</v>
      </c>
      <c r="O52" s="314">
        <f>SUM(P52:Q52)</f>
        <v>194.4</v>
      </c>
      <c r="P52" s="314">
        <v>192.1</v>
      </c>
      <c r="Q52" s="314">
        <v>2.3</v>
      </c>
      <c r="R52" s="313">
        <v>24</v>
      </c>
      <c r="S52" s="314">
        <f>SUM(T52:U52)</f>
        <v>185.79999999999998</v>
      </c>
      <c r="T52" s="314">
        <v>175.2</v>
      </c>
      <c r="U52" s="314">
        <v>10.6</v>
      </c>
      <c r="V52" s="313">
        <v>21.7</v>
      </c>
      <c r="W52" s="314">
        <f>SUM(X52:Y52)</f>
        <v>152.29999999999998</v>
      </c>
      <c r="X52" s="314">
        <v>149.7</v>
      </c>
      <c r="Y52" s="314">
        <v>2.6</v>
      </c>
      <c r="Z52" s="313">
        <v>23</v>
      </c>
      <c r="AA52" s="314">
        <f>SUM(AB52:AC52)</f>
        <v>166</v>
      </c>
      <c r="AB52" s="314">
        <v>163.3</v>
      </c>
      <c r="AC52" s="314">
        <v>2.7</v>
      </c>
    </row>
    <row r="53" spans="1:29" s="50" customFormat="1" ht="14.25">
      <c r="A53" s="295" t="s">
        <v>476</v>
      </c>
      <c r="B53" s="315">
        <f>AVERAGE(B55:B58,B60:B63,B65:B68)</f>
        <v>21.55</v>
      </c>
      <c r="C53" s="317">
        <f>SUM(D53:E53)</f>
        <v>165.00000000000003</v>
      </c>
      <c r="D53" s="318">
        <f>AVERAGE(D55:D58,D60:D63,D65:D68)</f>
        <v>160.07500000000002</v>
      </c>
      <c r="E53" s="318">
        <f>AVERAGE(E55:E58,E60:E63,E65:E68)</f>
        <v>4.925000000000001</v>
      </c>
      <c r="F53" s="318">
        <f>AVERAGE(F55:F58,F60:F63,F65:F68)</f>
        <v>22</v>
      </c>
      <c r="G53" s="317">
        <f>SUM(H53:I53)</f>
        <v>144.56666666666666</v>
      </c>
      <c r="H53" s="318">
        <f>AVERAGE(H55:H58,H60:H63,H65:H68)</f>
        <v>138.6</v>
      </c>
      <c r="I53" s="318">
        <f>AVERAGE(I55:I58,I60:I63,I65:I68)</f>
        <v>5.966666666666668</v>
      </c>
      <c r="J53" s="318">
        <f>AVERAGE(J55:J58,J60:J63,J65:J68)</f>
        <v>22.983333333333334</v>
      </c>
      <c r="K53" s="317">
        <f>SUM(L53:M53)</f>
        <v>172.8083333333333</v>
      </c>
      <c r="L53" s="318">
        <f>AVERAGE(L55:L58,L60:L63,L65:L68)</f>
        <v>167.92499999999998</v>
      </c>
      <c r="M53" s="318">
        <f>AVERAGE(M55:M58,M60:M63,M65:M68)</f>
        <v>4.883333333333334</v>
      </c>
      <c r="N53" s="318">
        <f>AVERAGE(N55:N58,N60:N63,N65:N68)</f>
        <v>22.933333333333334</v>
      </c>
      <c r="O53" s="317">
        <f>SUM(P53:Q53)</f>
        <v>183.95</v>
      </c>
      <c r="P53" s="318">
        <f>AVERAGE(P55:P58,P60:P63,P65:P68)</f>
        <v>182.04999999999998</v>
      </c>
      <c r="Q53" s="318">
        <v>1.9</v>
      </c>
      <c r="R53" s="318">
        <f>AVERAGE(R55:R58,R60:R63,R65:R68)</f>
        <v>23.641666666666666</v>
      </c>
      <c r="S53" s="317">
        <f>SUM(T53:U53)</f>
        <v>179.29166666666666</v>
      </c>
      <c r="T53" s="318">
        <f>AVERAGE(T55:T58,T60:T63,T65:T68)</f>
        <v>169.625</v>
      </c>
      <c r="U53" s="318">
        <f>AVERAGE(U55:U58,U60:U63,U65:U68)</f>
        <v>9.666666666666666</v>
      </c>
      <c r="V53" s="318">
        <f>AVERAGE(V55:V58,V60:V63,V65:V68)</f>
        <v>21.95</v>
      </c>
      <c r="W53" s="317">
        <f>SUM(X53:Y53)</f>
        <v>153.95</v>
      </c>
      <c r="X53" s="318">
        <f>AVERAGE(X55:X58,X60:X63,X65:X68)</f>
        <v>152.16666666666666</v>
      </c>
      <c r="Y53" s="318">
        <f>AVERAGE(Y55:Y58,Y60:Y63,Y65:Y68)</f>
        <v>1.7833333333333334</v>
      </c>
      <c r="Z53" s="318">
        <f>AVERAGE(Z55:Z58,Z60:Z63,Z65:Z68)</f>
        <v>23.133333333333336</v>
      </c>
      <c r="AA53" s="317">
        <f>SUM(AB53:AC53)</f>
        <v>166.1033333333333</v>
      </c>
      <c r="AB53" s="318">
        <f>AVERAGE(AB55:AB58,AB60:AB63,AB65:AB68)</f>
        <v>162.34499999999997</v>
      </c>
      <c r="AC53" s="318">
        <f>AVERAGE(AC55:AC58,AC60:AC63,AC65:AC68)</f>
        <v>3.7583333333333333</v>
      </c>
    </row>
    <row r="54" spans="1:29" ht="14.25">
      <c r="A54" s="60"/>
      <c r="B54" s="311"/>
      <c r="C54" s="314"/>
      <c r="D54" s="314"/>
      <c r="E54" s="314"/>
      <c r="F54" s="313"/>
      <c r="G54" s="314"/>
      <c r="H54" s="314"/>
      <c r="I54" s="314"/>
      <c r="J54" s="313"/>
      <c r="K54" s="314"/>
      <c r="L54" s="314"/>
      <c r="M54" s="314"/>
      <c r="N54" s="313"/>
      <c r="O54" s="314"/>
      <c r="P54" s="314"/>
      <c r="Q54" s="314"/>
      <c r="R54" s="313"/>
      <c r="S54" s="314"/>
      <c r="T54" s="314"/>
      <c r="U54" s="314"/>
      <c r="V54" s="313"/>
      <c r="W54" s="314"/>
      <c r="X54" s="314"/>
      <c r="Y54" s="314"/>
      <c r="Z54" s="313"/>
      <c r="AA54" s="314"/>
      <c r="AB54" s="314"/>
      <c r="AC54" s="314"/>
    </row>
    <row r="55" spans="1:29" ht="14.25">
      <c r="A55" s="111" t="s">
        <v>294</v>
      </c>
      <c r="B55" s="311">
        <v>19.4</v>
      </c>
      <c r="C55" s="314">
        <f>SUM(D55:E55)</f>
        <v>151.89999999999998</v>
      </c>
      <c r="D55" s="314">
        <v>147.7</v>
      </c>
      <c r="E55" s="314">
        <v>4.2</v>
      </c>
      <c r="F55" s="313">
        <v>21.2</v>
      </c>
      <c r="G55" s="314">
        <f>SUM(H55:I55)</f>
        <v>129.2</v>
      </c>
      <c r="H55" s="314">
        <v>124</v>
      </c>
      <c r="I55" s="314">
        <v>5.2</v>
      </c>
      <c r="J55" s="313">
        <v>21.1</v>
      </c>
      <c r="K55" s="314">
        <f>SUM(L55:M55)</f>
        <v>162.70000000000002</v>
      </c>
      <c r="L55" s="314">
        <v>157.8</v>
      </c>
      <c r="M55" s="314">
        <v>4.9</v>
      </c>
      <c r="N55" s="313">
        <v>22.3</v>
      </c>
      <c r="O55" s="314">
        <f>SUM(P55:Q55)</f>
        <v>185.4</v>
      </c>
      <c r="P55" s="314">
        <v>184.1</v>
      </c>
      <c r="Q55" s="314">
        <v>1.3</v>
      </c>
      <c r="R55" s="313">
        <v>22.1</v>
      </c>
      <c r="S55" s="314">
        <f>SUM(T55:U55)</f>
        <v>169.29999999999998</v>
      </c>
      <c r="T55" s="314">
        <v>159.2</v>
      </c>
      <c r="U55" s="314">
        <v>10.1</v>
      </c>
      <c r="V55" s="313">
        <v>17.6</v>
      </c>
      <c r="W55" s="314">
        <f>SUM(X55:Y55)</f>
        <v>127.1</v>
      </c>
      <c r="X55" s="314">
        <v>125.5</v>
      </c>
      <c r="Y55" s="314">
        <v>1.6</v>
      </c>
      <c r="Z55" s="313">
        <v>21.7</v>
      </c>
      <c r="AA55" s="314">
        <f>SUM(AB55:AC55)</f>
        <v>158.20000000000002</v>
      </c>
      <c r="AB55" s="314">
        <v>153.9</v>
      </c>
      <c r="AC55" s="314">
        <v>4.3</v>
      </c>
    </row>
    <row r="56" spans="1:29" ht="14.25">
      <c r="A56" s="114" t="s">
        <v>233</v>
      </c>
      <c r="B56" s="311">
        <v>20.7</v>
      </c>
      <c r="C56" s="314">
        <f>SUM(D56:E56)</f>
        <v>157.5</v>
      </c>
      <c r="D56" s="314">
        <v>153.7</v>
      </c>
      <c r="E56" s="314">
        <v>3.8</v>
      </c>
      <c r="F56" s="313">
        <v>20.8</v>
      </c>
      <c r="G56" s="314">
        <f>SUM(H56:I56)</f>
        <v>126.10000000000001</v>
      </c>
      <c r="H56" s="314">
        <v>120.2</v>
      </c>
      <c r="I56" s="314">
        <v>5.9</v>
      </c>
      <c r="J56" s="313">
        <v>22.3</v>
      </c>
      <c r="K56" s="314">
        <f>SUM(L56:M56)</f>
        <v>165.9</v>
      </c>
      <c r="L56" s="314">
        <v>161.5</v>
      </c>
      <c r="M56" s="314">
        <v>4.4</v>
      </c>
      <c r="N56" s="313">
        <v>20.7</v>
      </c>
      <c r="O56" s="314">
        <f>SUM(P56:Q56)</f>
        <v>162.6</v>
      </c>
      <c r="P56" s="314">
        <v>160.9</v>
      </c>
      <c r="Q56" s="314">
        <v>1.7</v>
      </c>
      <c r="R56" s="313">
        <v>23</v>
      </c>
      <c r="S56" s="314">
        <f>SUM(T56:U56)</f>
        <v>174.79999999999998</v>
      </c>
      <c r="T56" s="314">
        <v>165.7</v>
      </c>
      <c r="U56" s="314">
        <v>9.1</v>
      </c>
      <c r="V56" s="313">
        <v>23.5</v>
      </c>
      <c r="W56" s="314">
        <f>SUM(X56:Y56)</f>
        <v>163.3</v>
      </c>
      <c r="X56" s="314">
        <v>161.3</v>
      </c>
      <c r="Y56" s="314">
        <v>2</v>
      </c>
      <c r="Z56" s="313">
        <v>22</v>
      </c>
      <c r="AA56" s="314">
        <f>SUM(AB56:AC56)</f>
        <v>155.9</v>
      </c>
      <c r="AB56" s="314">
        <v>153.5</v>
      </c>
      <c r="AC56" s="314">
        <v>2.4</v>
      </c>
    </row>
    <row r="57" spans="1:29" ht="14.25">
      <c r="A57" s="114" t="s">
        <v>234</v>
      </c>
      <c r="B57" s="311">
        <v>20.6</v>
      </c>
      <c r="C57" s="314">
        <f>SUM(D57:E57)</f>
        <v>159.8</v>
      </c>
      <c r="D57" s="314">
        <v>154</v>
      </c>
      <c r="E57" s="314">
        <v>5.8</v>
      </c>
      <c r="F57" s="313">
        <v>23.7</v>
      </c>
      <c r="G57" s="314">
        <f>SUM(H57:I57)</f>
        <v>145.1</v>
      </c>
      <c r="H57" s="314">
        <v>138.5</v>
      </c>
      <c r="I57" s="314">
        <v>6.6</v>
      </c>
      <c r="J57" s="313">
        <v>22.8</v>
      </c>
      <c r="K57" s="314">
        <f>SUM(L57:M57)</f>
        <v>174.4</v>
      </c>
      <c r="L57" s="314">
        <v>169.3</v>
      </c>
      <c r="M57" s="314">
        <v>5.1</v>
      </c>
      <c r="N57" s="313">
        <v>21.2</v>
      </c>
      <c r="O57" s="314">
        <f>SUM(P57:Q57)</f>
        <v>175.9</v>
      </c>
      <c r="P57" s="314">
        <v>174.4</v>
      </c>
      <c r="Q57" s="314">
        <v>1.5</v>
      </c>
      <c r="R57" s="313">
        <v>23.7</v>
      </c>
      <c r="S57" s="314">
        <f>SUM(T57:U57)</f>
        <v>185.1</v>
      </c>
      <c r="T57" s="314">
        <v>174.9</v>
      </c>
      <c r="U57" s="314">
        <v>10.2</v>
      </c>
      <c r="V57" s="313">
        <v>22.9</v>
      </c>
      <c r="W57" s="314">
        <f>SUM(X57:Y57)</f>
        <v>162.7</v>
      </c>
      <c r="X57" s="314">
        <v>159.6</v>
      </c>
      <c r="Y57" s="314">
        <v>3.1</v>
      </c>
      <c r="Z57" s="313">
        <v>23.3</v>
      </c>
      <c r="AA57" s="314">
        <f>SUM(AB57:AC57)</f>
        <v>164.6</v>
      </c>
      <c r="AB57" s="314">
        <v>161.7</v>
      </c>
      <c r="AC57" s="314">
        <v>2.9</v>
      </c>
    </row>
    <row r="58" spans="1:29" ht="14.25">
      <c r="A58" s="114" t="s">
        <v>235</v>
      </c>
      <c r="B58" s="311">
        <v>21.4</v>
      </c>
      <c r="C58" s="314">
        <f>SUM(D58:E58)</f>
        <v>164.7</v>
      </c>
      <c r="D58" s="314">
        <v>161</v>
      </c>
      <c r="E58" s="314">
        <v>3.7</v>
      </c>
      <c r="F58" s="313">
        <v>23.1</v>
      </c>
      <c r="G58" s="314">
        <f>SUM(H58:I58)</f>
        <v>138.9</v>
      </c>
      <c r="H58" s="314">
        <v>133.8</v>
      </c>
      <c r="I58" s="314">
        <v>5.1</v>
      </c>
      <c r="J58" s="313">
        <v>23.5</v>
      </c>
      <c r="K58" s="314">
        <f>SUM(L58:M58)</f>
        <v>176.8</v>
      </c>
      <c r="L58" s="314">
        <v>171.4</v>
      </c>
      <c r="M58" s="314">
        <v>5.4</v>
      </c>
      <c r="N58" s="313">
        <v>21.8</v>
      </c>
      <c r="O58" s="314">
        <f>SUM(P58:Q58)</f>
        <v>174.9</v>
      </c>
      <c r="P58" s="314">
        <v>173</v>
      </c>
      <c r="Q58" s="314">
        <v>1.9</v>
      </c>
      <c r="R58" s="313">
        <v>24.8</v>
      </c>
      <c r="S58" s="314">
        <f>SUM(T58:U58)</f>
        <v>188.4</v>
      </c>
      <c r="T58" s="314">
        <v>177.9</v>
      </c>
      <c r="U58" s="314">
        <v>10.5</v>
      </c>
      <c r="V58" s="313">
        <v>22.9</v>
      </c>
      <c r="W58" s="314">
        <f>SUM(X58:Y58)</f>
        <v>161.7</v>
      </c>
      <c r="X58" s="314">
        <v>160</v>
      </c>
      <c r="Y58" s="314">
        <v>1.7</v>
      </c>
      <c r="Z58" s="313">
        <v>24.4</v>
      </c>
      <c r="AA58" s="314">
        <f>SUM(AB58:AC58)</f>
        <v>176.34</v>
      </c>
      <c r="AB58" s="314">
        <v>170.54</v>
      </c>
      <c r="AC58" s="314">
        <v>5.8</v>
      </c>
    </row>
    <row r="59" spans="1:29" ht="14.25">
      <c r="A59" s="115"/>
      <c r="B59" s="311"/>
      <c r="C59" s="314"/>
      <c r="D59" s="314"/>
      <c r="E59" s="314"/>
      <c r="F59" s="313"/>
      <c r="G59" s="314"/>
      <c r="H59" s="314"/>
      <c r="I59" s="314"/>
      <c r="J59" s="313"/>
      <c r="K59" s="314"/>
      <c r="L59" s="314"/>
      <c r="M59" s="314"/>
      <c r="N59" s="313"/>
      <c r="O59" s="314"/>
      <c r="P59" s="314"/>
      <c r="Q59" s="314"/>
      <c r="R59" s="313"/>
      <c r="S59" s="314"/>
      <c r="T59" s="314"/>
      <c r="U59" s="314"/>
      <c r="V59" s="313"/>
      <c r="W59" s="314"/>
      <c r="X59" s="314"/>
      <c r="Y59" s="314"/>
      <c r="Z59" s="313"/>
      <c r="AA59" s="314"/>
      <c r="AB59" s="314"/>
      <c r="AC59" s="314"/>
    </row>
    <row r="60" spans="1:29" ht="14.25">
      <c r="A60" s="114" t="s">
        <v>236</v>
      </c>
      <c r="B60" s="311">
        <v>21.6</v>
      </c>
      <c r="C60" s="314">
        <f>SUM(D60:E60)</f>
        <v>169.4</v>
      </c>
      <c r="D60" s="314">
        <v>162.3</v>
      </c>
      <c r="E60" s="314">
        <v>7.1</v>
      </c>
      <c r="F60" s="313">
        <v>21.5</v>
      </c>
      <c r="G60" s="314">
        <f>SUM(H60:I60)</f>
        <v>130.1</v>
      </c>
      <c r="H60" s="314">
        <v>125.4</v>
      </c>
      <c r="I60" s="314">
        <v>4.7</v>
      </c>
      <c r="J60" s="313">
        <v>22.9</v>
      </c>
      <c r="K60" s="314">
        <f>SUM(L60:M60)</f>
        <v>172.10000000000002</v>
      </c>
      <c r="L60" s="314">
        <v>166.8</v>
      </c>
      <c r="M60" s="314">
        <v>5.3</v>
      </c>
      <c r="N60" s="313">
        <v>24.2</v>
      </c>
      <c r="O60" s="314">
        <f>SUM(P60:Q60)</f>
        <v>192.7</v>
      </c>
      <c r="P60" s="314">
        <v>190</v>
      </c>
      <c r="Q60" s="314">
        <v>2.7</v>
      </c>
      <c r="R60" s="313">
        <v>22.3</v>
      </c>
      <c r="S60" s="314">
        <f>SUM(T60:U60)</f>
        <v>168.79999999999998</v>
      </c>
      <c r="T60" s="314">
        <v>159.7</v>
      </c>
      <c r="U60" s="314">
        <v>9.1</v>
      </c>
      <c r="V60" s="313">
        <v>22.9</v>
      </c>
      <c r="W60" s="314">
        <f>SUM(X60:Y60)</f>
        <v>162.1</v>
      </c>
      <c r="X60" s="314">
        <v>158.1</v>
      </c>
      <c r="Y60" s="314">
        <v>4</v>
      </c>
      <c r="Z60" s="313">
        <v>22.2</v>
      </c>
      <c r="AA60" s="314">
        <f>SUM(AB60:AC60)</f>
        <v>159.3</v>
      </c>
      <c r="AB60" s="314">
        <v>155.8</v>
      </c>
      <c r="AC60" s="314">
        <v>3.5</v>
      </c>
    </row>
    <row r="61" spans="1:29" ht="14.25">
      <c r="A61" s="114" t="s">
        <v>237</v>
      </c>
      <c r="B61" s="311">
        <v>22.7</v>
      </c>
      <c r="C61" s="314">
        <f>SUM(D61:E61)</f>
        <v>173.60000000000002</v>
      </c>
      <c r="D61" s="314">
        <v>169.3</v>
      </c>
      <c r="E61" s="314">
        <v>4.3</v>
      </c>
      <c r="F61" s="313">
        <v>22.7</v>
      </c>
      <c r="G61" s="314">
        <f>SUM(H61:I61)</f>
        <v>142.5</v>
      </c>
      <c r="H61" s="314">
        <v>137</v>
      </c>
      <c r="I61" s="314">
        <v>5.5</v>
      </c>
      <c r="J61" s="313">
        <v>24.5</v>
      </c>
      <c r="K61" s="314">
        <f>SUM(L61:M61)</f>
        <v>184</v>
      </c>
      <c r="L61" s="314">
        <v>178.8</v>
      </c>
      <c r="M61" s="314">
        <v>5.2</v>
      </c>
      <c r="N61" s="313">
        <v>23.9</v>
      </c>
      <c r="O61" s="314">
        <f>SUM(P61:Q61)</f>
        <v>188.70000000000002</v>
      </c>
      <c r="P61" s="314">
        <v>186.4</v>
      </c>
      <c r="Q61" s="314">
        <v>2.3</v>
      </c>
      <c r="R61" s="313">
        <v>24.9</v>
      </c>
      <c r="S61" s="314">
        <f>SUM(T61:U61)</f>
        <v>190</v>
      </c>
      <c r="T61" s="314">
        <v>180.1</v>
      </c>
      <c r="U61" s="314">
        <v>9.9</v>
      </c>
      <c r="V61" s="313">
        <v>25.1</v>
      </c>
      <c r="W61" s="314">
        <f>SUM(X61:Y61)</f>
        <v>176.20000000000002</v>
      </c>
      <c r="X61" s="314">
        <v>174.4</v>
      </c>
      <c r="Y61" s="314">
        <v>1.8</v>
      </c>
      <c r="Z61" s="313">
        <v>24.2</v>
      </c>
      <c r="AA61" s="314">
        <f>SUM(AB61:AC61)</f>
        <v>174.6</v>
      </c>
      <c r="AB61" s="314">
        <v>170.1</v>
      </c>
      <c r="AC61" s="314">
        <v>4.5</v>
      </c>
    </row>
    <row r="62" spans="1:29" ht="14.25">
      <c r="A62" s="114" t="s">
        <v>238</v>
      </c>
      <c r="B62" s="311">
        <v>22.8</v>
      </c>
      <c r="C62" s="314">
        <f>SUM(D62:E62)</f>
        <v>176</v>
      </c>
      <c r="D62" s="314">
        <v>171</v>
      </c>
      <c r="E62" s="314">
        <v>5</v>
      </c>
      <c r="F62" s="313">
        <v>23.2</v>
      </c>
      <c r="G62" s="314">
        <f>SUM(H62:I62)</f>
        <v>142.39999999999998</v>
      </c>
      <c r="H62" s="314">
        <v>136.7</v>
      </c>
      <c r="I62" s="314">
        <v>5.7</v>
      </c>
      <c r="J62" s="313">
        <v>24</v>
      </c>
      <c r="K62" s="314">
        <f>SUM(L62:M62)</f>
        <v>179.3</v>
      </c>
      <c r="L62" s="314">
        <v>175</v>
      </c>
      <c r="M62" s="314">
        <v>4.3</v>
      </c>
      <c r="N62" s="313">
        <v>23.2</v>
      </c>
      <c r="O62" s="314">
        <f>SUM(P62:Q62)</f>
        <v>186.6</v>
      </c>
      <c r="P62" s="314">
        <v>184.9</v>
      </c>
      <c r="Q62" s="314">
        <v>1.7</v>
      </c>
      <c r="R62" s="313">
        <v>24.6</v>
      </c>
      <c r="S62" s="314">
        <f>SUM(T62:U62)</f>
        <v>184.2</v>
      </c>
      <c r="T62" s="314">
        <v>175</v>
      </c>
      <c r="U62" s="314">
        <v>9.2</v>
      </c>
      <c r="V62" s="313">
        <v>24.1</v>
      </c>
      <c r="W62" s="314">
        <f>SUM(X62:Y62)</f>
        <v>168.60000000000002</v>
      </c>
      <c r="X62" s="314">
        <v>167.8</v>
      </c>
      <c r="Y62" s="314">
        <v>0.8</v>
      </c>
      <c r="Z62" s="313">
        <v>24.1</v>
      </c>
      <c r="AA62" s="314">
        <f>SUM(AB62:AC62)</f>
        <v>171.2</v>
      </c>
      <c r="AB62" s="314">
        <v>168.5</v>
      </c>
      <c r="AC62" s="314">
        <v>2.7</v>
      </c>
    </row>
    <row r="63" spans="1:29" ht="14.25">
      <c r="A63" s="114" t="s">
        <v>239</v>
      </c>
      <c r="B63" s="311">
        <v>21.9</v>
      </c>
      <c r="C63" s="314">
        <f>SUM(D63:E63)</f>
        <v>168</v>
      </c>
      <c r="D63" s="314">
        <v>162.4</v>
      </c>
      <c r="E63" s="314">
        <v>5.6</v>
      </c>
      <c r="F63" s="313">
        <v>22.5</v>
      </c>
      <c r="G63" s="314">
        <f>SUM(H63:I63)</f>
        <v>143.3</v>
      </c>
      <c r="H63" s="314">
        <v>137.4</v>
      </c>
      <c r="I63" s="314">
        <v>5.9</v>
      </c>
      <c r="J63" s="313">
        <v>21.4</v>
      </c>
      <c r="K63" s="314">
        <f>SUM(L63:M63)</f>
        <v>161.9</v>
      </c>
      <c r="L63" s="314">
        <v>157.4</v>
      </c>
      <c r="M63" s="314">
        <v>4.5</v>
      </c>
      <c r="N63" s="313">
        <v>24</v>
      </c>
      <c r="O63" s="314">
        <f>SUM(P63:Q63)</f>
        <v>189.10000000000002</v>
      </c>
      <c r="P63" s="314">
        <v>187.3</v>
      </c>
      <c r="Q63" s="314">
        <v>1.8</v>
      </c>
      <c r="R63" s="313">
        <v>24.8</v>
      </c>
      <c r="S63" s="314">
        <f>SUM(T63:U63)</f>
        <v>188.5</v>
      </c>
      <c r="T63" s="314">
        <v>179.5</v>
      </c>
      <c r="U63" s="314">
        <v>9</v>
      </c>
      <c r="V63" s="313">
        <v>11.9</v>
      </c>
      <c r="W63" s="314">
        <f>SUM(X63:Y63)</f>
        <v>84.4</v>
      </c>
      <c r="X63" s="314">
        <v>83.7</v>
      </c>
      <c r="Y63" s="314">
        <v>0.7</v>
      </c>
      <c r="Z63" s="313">
        <v>22.9</v>
      </c>
      <c r="AA63" s="314">
        <f>SUM(AB63:AC63)</f>
        <v>164</v>
      </c>
      <c r="AB63" s="314">
        <v>159.6</v>
      </c>
      <c r="AC63" s="314">
        <v>4.4</v>
      </c>
    </row>
    <row r="64" spans="1:29" ht="14.25">
      <c r="A64" s="115"/>
      <c r="B64" s="311"/>
      <c r="C64" s="314"/>
      <c r="D64" s="314"/>
      <c r="E64" s="314"/>
      <c r="F64" s="313"/>
      <c r="G64" s="314"/>
      <c r="H64" s="314"/>
      <c r="I64" s="314"/>
      <c r="J64" s="313"/>
      <c r="K64" s="314"/>
      <c r="L64" s="314"/>
      <c r="M64" s="314"/>
      <c r="N64" s="313"/>
      <c r="O64" s="314"/>
      <c r="P64" s="314"/>
      <c r="Q64" s="314"/>
      <c r="R64" s="313"/>
      <c r="S64" s="314"/>
      <c r="T64" s="314"/>
      <c r="U64" s="314"/>
      <c r="V64" s="313"/>
      <c r="W64" s="314"/>
      <c r="X64" s="314"/>
      <c r="Y64" s="314"/>
      <c r="Z64" s="313"/>
      <c r="AA64" s="314"/>
      <c r="AB64" s="314"/>
      <c r="AC64" s="314"/>
    </row>
    <row r="65" spans="1:29" ht="14.25">
      <c r="A65" s="114" t="s">
        <v>240</v>
      </c>
      <c r="B65" s="311">
        <v>22.1</v>
      </c>
      <c r="C65" s="314">
        <f>SUM(D65:E65)</f>
        <v>169.29999999999998</v>
      </c>
      <c r="D65" s="314">
        <v>165.7</v>
      </c>
      <c r="E65" s="314">
        <v>3.6</v>
      </c>
      <c r="F65" s="313">
        <v>20.6</v>
      </c>
      <c r="G65" s="314">
        <f>SUM(H65:I65)</f>
        <v>133.9</v>
      </c>
      <c r="H65" s="314">
        <v>127.2</v>
      </c>
      <c r="I65" s="314">
        <v>6.7</v>
      </c>
      <c r="J65" s="313">
        <v>22.7</v>
      </c>
      <c r="K65" s="314">
        <f>SUM(L65:M65)</f>
        <v>171.1</v>
      </c>
      <c r="L65" s="314">
        <v>166.5</v>
      </c>
      <c r="M65" s="314">
        <v>4.6</v>
      </c>
      <c r="N65" s="313">
        <v>23.3</v>
      </c>
      <c r="O65" s="314">
        <f>SUM(P65:Q65)</f>
        <v>185.10000000000002</v>
      </c>
      <c r="P65" s="314">
        <v>183.3</v>
      </c>
      <c r="Q65" s="314">
        <v>1.8</v>
      </c>
      <c r="R65" s="313">
        <v>23.4</v>
      </c>
      <c r="S65" s="314">
        <f>SUM(T65:U65)</f>
        <v>179.10000000000002</v>
      </c>
      <c r="T65" s="314">
        <v>169.3</v>
      </c>
      <c r="U65" s="314">
        <v>9.8</v>
      </c>
      <c r="V65" s="313">
        <v>21.1</v>
      </c>
      <c r="W65" s="314">
        <f>SUM(X65:Y65)</f>
        <v>148.1</v>
      </c>
      <c r="X65" s="314">
        <v>147</v>
      </c>
      <c r="Y65" s="314">
        <v>1.1</v>
      </c>
      <c r="Z65" s="313">
        <v>22.6</v>
      </c>
      <c r="AA65" s="314">
        <f>SUM(AB65:AC65)</f>
        <v>162.6</v>
      </c>
      <c r="AB65" s="314">
        <v>159.6</v>
      </c>
      <c r="AC65" s="314">
        <v>3</v>
      </c>
    </row>
    <row r="66" spans="1:29" ht="14.25">
      <c r="A66" s="114" t="s">
        <v>241</v>
      </c>
      <c r="B66" s="311">
        <v>22</v>
      </c>
      <c r="C66" s="314">
        <f>SUM(D66:E66)</f>
        <v>165.2</v>
      </c>
      <c r="D66" s="314">
        <v>158.1</v>
      </c>
      <c r="E66" s="314">
        <v>7.1</v>
      </c>
      <c r="F66" s="313">
        <v>21.4</v>
      </c>
      <c r="G66" s="314">
        <f>SUM(H66:I66)</f>
        <v>165.89999999999998</v>
      </c>
      <c r="H66" s="314">
        <v>158.7</v>
      </c>
      <c r="I66" s="314">
        <v>7.2</v>
      </c>
      <c r="J66" s="313">
        <v>24</v>
      </c>
      <c r="K66" s="314">
        <f>SUM(L66:M66)</f>
        <v>177.5</v>
      </c>
      <c r="L66" s="314">
        <v>172.8</v>
      </c>
      <c r="M66" s="314">
        <v>4.7</v>
      </c>
      <c r="N66" s="313">
        <v>25</v>
      </c>
      <c r="O66" s="314">
        <f>SUM(P66:Q66)</f>
        <v>198.8</v>
      </c>
      <c r="P66" s="314">
        <v>196.4</v>
      </c>
      <c r="Q66" s="314">
        <v>2.4</v>
      </c>
      <c r="R66" s="313">
        <v>23.4</v>
      </c>
      <c r="S66" s="314">
        <f>SUM(T66:U66)</f>
        <v>173.10000000000002</v>
      </c>
      <c r="T66" s="314">
        <v>164.8</v>
      </c>
      <c r="U66" s="314">
        <v>8.3</v>
      </c>
      <c r="V66" s="313">
        <v>24.2</v>
      </c>
      <c r="W66" s="314">
        <f>SUM(X66:Y66)</f>
        <v>169.7</v>
      </c>
      <c r="X66" s="314">
        <v>167.6</v>
      </c>
      <c r="Y66" s="314">
        <v>2.1</v>
      </c>
      <c r="Z66" s="313">
        <v>23.2</v>
      </c>
      <c r="AA66" s="314">
        <f>SUM(AB66:AC66)</f>
        <v>163.5</v>
      </c>
      <c r="AB66" s="314">
        <v>159.6</v>
      </c>
      <c r="AC66" s="314">
        <v>3.9</v>
      </c>
    </row>
    <row r="67" spans="1:29" ht="14.25">
      <c r="A67" s="114" t="s">
        <v>242</v>
      </c>
      <c r="B67" s="311">
        <v>21.9</v>
      </c>
      <c r="C67" s="314">
        <f>SUM(D67:E67)</f>
        <v>164</v>
      </c>
      <c r="D67" s="314">
        <v>158.2</v>
      </c>
      <c r="E67" s="314">
        <v>5.8</v>
      </c>
      <c r="F67" s="313">
        <v>21.1</v>
      </c>
      <c r="G67" s="314">
        <f>SUM(H67:I67)</f>
        <v>164.4</v>
      </c>
      <c r="H67" s="314">
        <v>158.3</v>
      </c>
      <c r="I67" s="314">
        <v>6.1</v>
      </c>
      <c r="J67" s="313">
        <v>23.5</v>
      </c>
      <c r="K67" s="314">
        <f>SUM(L67:M67)</f>
        <v>175</v>
      </c>
      <c r="L67" s="314">
        <v>169.3</v>
      </c>
      <c r="M67" s="314">
        <v>5.7</v>
      </c>
      <c r="N67" s="313">
        <v>23.9</v>
      </c>
      <c r="O67" s="314">
        <f>SUM(P67:Q67)</f>
        <v>191.4</v>
      </c>
      <c r="P67" s="314">
        <v>188.5</v>
      </c>
      <c r="Q67" s="314">
        <v>2.9</v>
      </c>
      <c r="R67" s="313">
        <v>23.2</v>
      </c>
      <c r="S67" s="314">
        <f>SUM(T67:U67)</f>
        <v>176.3</v>
      </c>
      <c r="T67" s="314">
        <v>165</v>
      </c>
      <c r="U67" s="314">
        <v>11.3</v>
      </c>
      <c r="V67" s="313">
        <v>24</v>
      </c>
      <c r="W67" s="314">
        <f>SUM(X67:Y67)</f>
        <v>160.29999999999998</v>
      </c>
      <c r="X67" s="314">
        <v>159.1</v>
      </c>
      <c r="Y67" s="314">
        <v>1.2</v>
      </c>
      <c r="Z67" s="313">
        <v>22.8</v>
      </c>
      <c r="AA67" s="314">
        <f>SUM(AB67:AC67)</f>
        <v>165.29999999999998</v>
      </c>
      <c r="AB67" s="314">
        <v>160.7</v>
      </c>
      <c r="AC67" s="314">
        <v>4.6</v>
      </c>
    </row>
    <row r="68" spans="1:29" ht="14.25">
      <c r="A68" s="116" t="s">
        <v>243</v>
      </c>
      <c r="B68" s="321">
        <v>21.5</v>
      </c>
      <c r="C68" s="323">
        <f>SUM(D68:E68)</f>
        <v>160.6</v>
      </c>
      <c r="D68" s="323">
        <v>157.5</v>
      </c>
      <c r="E68" s="323">
        <v>3.1</v>
      </c>
      <c r="F68" s="324">
        <v>22.2</v>
      </c>
      <c r="G68" s="323">
        <f>SUM(H68:I68)</f>
        <v>173</v>
      </c>
      <c r="H68" s="323">
        <v>166</v>
      </c>
      <c r="I68" s="323">
        <v>7</v>
      </c>
      <c r="J68" s="324">
        <v>23.1</v>
      </c>
      <c r="K68" s="323">
        <f>SUM(L68:M68)</f>
        <v>173</v>
      </c>
      <c r="L68" s="323">
        <v>168.5</v>
      </c>
      <c r="M68" s="323">
        <v>4.5</v>
      </c>
      <c r="N68" s="324">
        <v>21.7</v>
      </c>
      <c r="O68" s="323">
        <f>SUM(P68:Q68)</f>
        <v>176.8</v>
      </c>
      <c r="P68" s="323">
        <v>175.4</v>
      </c>
      <c r="Q68" s="323">
        <v>1.4</v>
      </c>
      <c r="R68" s="324">
        <v>23.5</v>
      </c>
      <c r="S68" s="323">
        <f>SUM(T68:U68)</f>
        <v>173.9</v>
      </c>
      <c r="T68" s="323">
        <v>164.4</v>
      </c>
      <c r="U68" s="323">
        <v>9.5</v>
      </c>
      <c r="V68" s="324">
        <v>23.2</v>
      </c>
      <c r="W68" s="323">
        <f>SUM(X68:Y68)</f>
        <v>163.20000000000002</v>
      </c>
      <c r="X68" s="323">
        <v>161.9</v>
      </c>
      <c r="Y68" s="323">
        <v>1.3</v>
      </c>
      <c r="Z68" s="324">
        <v>24.2</v>
      </c>
      <c r="AA68" s="323">
        <f>SUM(AB68:AC68)</f>
        <v>177.7</v>
      </c>
      <c r="AB68" s="323">
        <v>174.6</v>
      </c>
      <c r="AC68" s="323">
        <v>3.1</v>
      </c>
    </row>
    <row r="69" ht="14.25">
      <c r="A69" s="15"/>
    </row>
  </sheetData>
  <sheetProtection/>
  <mergeCells count="38">
    <mergeCell ref="K7:K9"/>
    <mergeCell ref="R7:R9"/>
    <mergeCell ref="S7:S9"/>
    <mergeCell ref="T7:T9"/>
    <mergeCell ref="U7:U9"/>
    <mergeCell ref="L7:L9"/>
    <mergeCell ref="M7:M9"/>
    <mergeCell ref="A8:A9"/>
    <mergeCell ref="N7:N9"/>
    <mergeCell ref="O7:O9"/>
    <mergeCell ref="P7:P9"/>
    <mergeCell ref="Q7:Q9"/>
    <mergeCell ref="B7:B9"/>
    <mergeCell ref="C7:C9"/>
    <mergeCell ref="D7:D9"/>
    <mergeCell ref="E7:E9"/>
    <mergeCell ref="J7:J9"/>
    <mergeCell ref="AC7:AC9"/>
    <mergeCell ref="V7:V9"/>
    <mergeCell ref="W7:W9"/>
    <mergeCell ref="X7:X9"/>
    <mergeCell ref="Y7:Y9"/>
    <mergeCell ref="AB7:AB9"/>
    <mergeCell ref="Z7:Z9"/>
    <mergeCell ref="AA7:AA9"/>
    <mergeCell ref="F7:F9"/>
    <mergeCell ref="G7:G9"/>
    <mergeCell ref="H7:H9"/>
    <mergeCell ref="I7:I9"/>
    <mergeCell ref="B5:E6"/>
    <mergeCell ref="F5:I6"/>
    <mergeCell ref="A3:AC3"/>
    <mergeCell ref="J5:AC5"/>
    <mergeCell ref="J6:M6"/>
    <mergeCell ref="N6:Q6"/>
    <mergeCell ref="R6:U6"/>
    <mergeCell ref="V6:Y6"/>
    <mergeCell ref="Z6:AC6"/>
  </mergeCells>
  <printOptions horizontalCentered="1"/>
  <pageMargins left="0.3937007874015748" right="0.3937007874015748" top="0.5905511811023623" bottom="0.3937007874015748" header="0" footer="0"/>
  <pageSetup fitToHeight="1" fitToWidth="1" horizontalDpi="600" verticalDpi="600" orientation="landscape" paperSize="8" scale="8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Z68"/>
  <sheetViews>
    <sheetView zoomScaleSheetLayoutView="75" zoomScalePageLayoutView="0" workbookViewId="0" topLeftCell="L5">
      <selection activeCell="J31" sqref="J31"/>
    </sheetView>
  </sheetViews>
  <sheetFormatPr defaultColWidth="9.00390625" defaultRowHeight="16.5" customHeight="1"/>
  <cols>
    <col min="1" max="1" width="15.125" style="0" customWidth="1"/>
    <col min="2" max="2" width="10.125" style="0" customWidth="1"/>
    <col min="3" max="3" width="10.375" style="0" customWidth="1"/>
    <col min="4" max="4" width="9.50390625" style="0" customWidth="1"/>
    <col min="5" max="5" width="9.875" style="0" customWidth="1"/>
    <col min="6" max="6" width="10.375" style="0" customWidth="1"/>
    <col min="7" max="7" width="10.25390625" style="0" customWidth="1"/>
    <col min="8" max="8" width="11.00390625" style="0" customWidth="1"/>
    <col min="9" max="11" width="10.125" style="0" customWidth="1"/>
    <col min="12" max="12" width="10.00390625" style="0" customWidth="1"/>
    <col min="13" max="14" width="10.50390625" style="0" customWidth="1"/>
    <col min="15" max="15" width="10.25390625" style="0" customWidth="1"/>
    <col min="16" max="16" width="10.125" style="0" customWidth="1"/>
    <col min="17" max="17" width="10.625" style="0" customWidth="1"/>
    <col min="18" max="18" width="9.625" style="0" customWidth="1"/>
    <col min="19" max="19" width="11.25390625" style="0" customWidth="1"/>
    <col min="20" max="20" width="10.50390625" style="0" customWidth="1"/>
    <col min="21" max="22" width="10.625" style="0" customWidth="1"/>
    <col min="23" max="23" width="9.625" style="0" customWidth="1"/>
    <col min="24" max="24" width="9.75390625" style="0" customWidth="1"/>
    <col min="25" max="25" width="9.625" style="0" customWidth="1"/>
  </cols>
  <sheetData>
    <row r="1" spans="1:25" ht="16.5" customHeight="1">
      <c r="A1" s="8" t="s">
        <v>524</v>
      </c>
      <c r="B1" s="9"/>
      <c r="C1" s="9"/>
      <c r="D1" s="9"/>
      <c r="E1" s="9"/>
      <c r="F1" s="9"/>
      <c r="G1" s="9"/>
      <c r="H1" s="9"/>
      <c r="I1" s="9"/>
      <c r="J1" s="9"/>
      <c r="K1" s="9"/>
      <c r="L1" s="9"/>
      <c r="M1" s="9"/>
      <c r="N1" s="9"/>
      <c r="O1" s="9"/>
      <c r="P1" s="9"/>
      <c r="Q1" s="9"/>
      <c r="R1" s="9"/>
      <c r="S1" s="9"/>
      <c r="T1" s="9"/>
      <c r="U1" s="9"/>
      <c r="V1" s="9"/>
      <c r="W1" s="9"/>
      <c r="X1" s="9"/>
      <c r="Y1" s="10" t="s">
        <v>525</v>
      </c>
    </row>
    <row r="2" spans="1:25" ht="16.5" customHeight="1">
      <c r="A2" s="8"/>
      <c r="B2" s="9"/>
      <c r="C2" s="9"/>
      <c r="D2" s="9"/>
      <c r="E2" s="9"/>
      <c r="F2" s="9"/>
      <c r="G2" s="9"/>
      <c r="H2" s="9"/>
      <c r="I2" s="9"/>
      <c r="J2" s="9"/>
      <c r="K2" s="9"/>
      <c r="L2" s="9"/>
      <c r="M2" s="9"/>
      <c r="N2" s="9"/>
      <c r="O2" s="9"/>
      <c r="P2" s="9"/>
      <c r="Q2" s="9"/>
      <c r="R2" s="9"/>
      <c r="S2" s="9"/>
      <c r="T2" s="9"/>
      <c r="U2" s="9"/>
      <c r="V2" s="9"/>
      <c r="W2" s="9"/>
      <c r="X2" s="9"/>
      <c r="Y2" s="10"/>
    </row>
    <row r="3" spans="1:25" ht="16.5" customHeight="1">
      <c r="A3" s="385" t="s">
        <v>528</v>
      </c>
      <c r="B3" s="385"/>
      <c r="C3" s="385"/>
      <c r="D3" s="385"/>
      <c r="E3" s="385"/>
      <c r="F3" s="385"/>
      <c r="G3" s="385"/>
      <c r="H3" s="385"/>
      <c r="I3" s="385"/>
      <c r="J3" s="385"/>
      <c r="K3" s="385"/>
      <c r="L3" s="385"/>
      <c r="M3" s="385"/>
      <c r="N3" s="385"/>
      <c r="O3" s="385"/>
      <c r="P3" s="385"/>
      <c r="Q3" s="385"/>
      <c r="R3" s="385"/>
      <c r="S3" s="385"/>
      <c r="T3" s="385"/>
      <c r="U3" s="385"/>
      <c r="V3" s="385"/>
      <c r="W3" s="385"/>
      <c r="X3" s="385"/>
      <c r="Y3" s="385"/>
    </row>
    <row r="4" spans="1:25" ht="16.5" customHeight="1" thickBot="1">
      <c r="A4" s="13"/>
      <c r="B4" s="18"/>
      <c r="C4" s="18"/>
      <c r="D4" s="18"/>
      <c r="E4" s="18"/>
      <c r="F4" s="18"/>
      <c r="G4" s="18"/>
      <c r="H4" s="18"/>
      <c r="I4" s="18"/>
      <c r="J4" s="18"/>
      <c r="K4" s="18"/>
      <c r="L4" s="96"/>
      <c r="M4" s="96"/>
      <c r="N4" s="96"/>
      <c r="O4" s="18"/>
      <c r="P4" s="18"/>
      <c r="Q4" s="18"/>
      <c r="R4" s="18"/>
      <c r="S4" s="18"/>
      <c r="T4" s="18"/>
      <c r="U4" s="18"/>
      <c r="V4" s="18"/>
      <c r="W4" s="18"/>
      <c r="X4" s="18"/>
      <c r="Y4" s="17" t="s">
        <v>526</v>
      </c>
    </row>
    <row r="5" spans="1:25" ht="16.5" customHeight="1">
      <c r="A5" s="88" t="s">
        <v>127</v>
      </c>
      <c r="B5" s="579" t="s">
        <v>511</v>
      </c>
      <c r="C5" s="579" t="s">
        <v>511</v>
      </c>
      <c r="D5" s="417" t="s">
        <v>167</v>
      </c>
      <c r="E5" s="581" t="s">
        <v>521</v>
      </c>
      <c r="F5" s="582"/>
      <c r="G5" s="582"/>
      <c r="H5" s="582"/>
      <c r="I5" s="582"/>
      <c r="J5" s="582"/>
      <c r="K5" s="582"/>
      <c r="L5" s="582"/>
      <c r="M5" s="582"/>
      <c r="N5" s="582"/>
      <c r="O5" s="590"/>
      <c r="P5" s="415" t="s">
        <v>517</v>
      </c>
      <c r="Q5" s="415" t="s">
        <v>518</v>
      </c>
      <c r="R5" s="415" t="s">
        <v>519</v>
      </c>
      <c r="S5" s="415" t="s">
        <v>278</v>
      </c>
      <c r="T5" s="581" t="s">
        <v>172</v>
      </c>
      <c r="U5" s="582"/>
      <c r="V5" s="582"/>
      <c r="W5" s="582"/>
      <c r="X5" s="582"/>
      <c r="Y5" s="582"/>
    </row>
    <row r="6" spans="1:25" ht="16.5" customHeight="1">
      <c r="A6" s="93"/>
      <c r="B6" s="580"/>
      <c r="C6" s="580"/>
      <c r="D6" s="549"/>
      <c r="E6" s="556" t="s">
        <v>165</v>
      </c>
      <c r="F6" s="556" t="s">
        <v>512</v>
      </c>
      <c r="G6" s="556" t="s">
        <v>168</v>
      </c>
      <c r="H6" s="587" t="s">
        <v>169</v>
      </c>
      <c r="I6" s="586" t="s">
        <v>231</v>
      </c>
      <c r="J6" s="591" t="s">
        <v>531</v>
      </c>
      <c r="K6" s="556" t="s">
        <v>513</v>
      </c>
      <c r="L6" s="574" t="s">
        <v>514</v>
      </c>
      <c r="M6" s="574" t="s">
        <v>515</v>
      </c>
      <c r="N6" s="574" t="s">
        <v>541</v>
      </c>
      <c r="O6" s="556" t="s">
        <v>516</v>
      </c>
      <c r="P6" s="538"/>
      <c r="Q6" s="538"/>
      <c r="R6" s="538"/>
      <c r="S6" s="538"/>
      <c r="T6" s="556" t="s">
        <v>520</v>
      </c>
      <c r="U6" s="556" t="s">
        <v>171</v>
      </c>
      <c r="V6" s="556" t="s">
        <v>530</v>
      </c>
      <c r="W6" s="557" t="s">
        <v>309</v>
      </c>
      <c r="X6" s="557" t="s">
        <v>522</v>
      </c>
      <c r="Y6" s="583" t="s">
        <v>523</v>
      </c>
    </row>
    <row r="7" spans="1:25" ht="16.5" customHeight="1">
      <c r="A7" s="554" t="s">
        <v>130</v>
      </c>
      <c r="B7" s="577" t="s">
        <v>229</v>
      </c>
      <c r="C7" s="577" t="s">
        <v>510</v>
      </c>
      <c r="D7" s="549"/>
      <c r="E7" s="538"/>
      <c r="F7" s="538"/>
      <c r="G7" s="538"/>
      <c r="H7" s="588"/>
      <c r="I7" s="542"/>
      <c r="J7" s="592"/>
      <c r="K7" s="538"/>
      <c r="L7" s="538"/>
      <c r="M7" s="575"/>
      <c r="N7" s="575"/>
      <c r="O7" s="538"/>
      <c r="P7" s="538"/>
      <c r="Q7" s="538"/>
      <c r="R7" s="538"/>
      <c r="S7" s="538"/>
      <c r="T7" s="538"/>
      <c r="U7" s="538"/>
      <c r="V7" s="538"/>
      <c r="W7" s="549"/>
      <c r="X7" s="549"/>
      <c r="Y7" s="584"/>
    </row>
    <row r="8" spans="1:25" ht="16.5" customHeight="1">
      <c r="A8" s="555"/>
      <c r="B8" s="578"/>
      <c r="C8" s="578"/>
      <c r="D8" s="550"/>
      <c r="E8" s="539"/>
      <c r="F8" s="539"/>
      <c r="G8" s="539"/>
      <c r="H8" s="589"/>
      <c r="I8" s="543"/>
      <c r="J8" s="593"/>
      <c r="K8" s="539"/>
      <c r="L8" s="539"/>
      <c r="M8" s="576"/>
      <c r="N8" s="576"/>
      <c r="O8" s="539"/>
      <c r="P8" s="539"/>
      <c r="Q8" s="539"/>
      <c r="R8" s="539"/>
      <c r="S8" s="539"/>
      <c r="T8" s="539"/>
      <c r="U8" s="539"/>
      <c r="V8" s="539"/>
      <c r="W8" s="550"/>
      <c r="X8" s="550"/>
      <c r="Y8" s="585"/>
    </row>
    <row r="9" spans="1:2" ht="16.5" customHeight="1">
      <c r="A9" s="308" t="s">
        <v>529</v>
      </c>
      <c r="B9" s="118"/>
    </row>
    <row r="10" spans="1:26" ht="16.5" customHeight="1">
      <c r="A10" s="38" t="s">
        <v>296</v>
      </c>
      <c r="B10" s="325">
        <f aca="true" t="shared" si="0" ref="B10:Y12">SUM(B30,B50)</f>
        <v>142805</v>
      </c>
      <c r="C10" s="325">
        <f t="shared" si="0"/>
        <v>108848</v>
      </c>
      <c r="D10" s="325">
        <f t="shared" si="0"/>
        <v>7746</v>
      </c>
      <c r="E10" s="325">
        <f t="shared" si="0"/>
        <v>60096</v>
      </c>
      <c r="F10" s="325">
        <f t="shared" si="0"/>
        <v>3894</v>
      </c>
      <c r="G10" s="325">
        <f t="shared" si="0"/>
        <v>17764</v>
      </c>
      <c r="H10" s="325">
        <f t="shared" si="0"/>
        <v>3667</v>
      </c>
      <c r="I10" s="325">
        <f t="shared" si="0"/>
        <v>1800</v>
      </c>
      <c r="J10" s="325">
        <f t="shared" si="0"/>
        <v>2740</v>
      </c>
      <c r="K10" s="325">
        <f t="shared" si="0"/>
        <v>1810</v>
      </c>
      <c r="L10" s="325">
        <f t="shared" si="0"/>
        <v>15986</v>
      </c>
      <c r="M10" s="325">
        <f>SUM(M30,M50)</f>
        <v>4214</v>
      </c>
      <c r="N10" s="325">
        <f t="shared" si="0"/>
        <v>1382</v>
      </c>
      <c r="O10" s="325">
        <f t="shared" si="0"/>
        <v>6838</v>
      </c>
      <c r="P10" s="325">
        <f t="shared" si="0"/>
        <v>15422</v>
      </c>
      <c r="Q10" s="325">
        <f t="shared" si="0"/>
        <v>6934</v>
      </c>
      <c r="R10" s="325">
        <f t="shared" si="0"/>
        <v>17277</v>
      </c>
      <c r="S10" s="325">
        <f t="shared" si="0"/>
        <v>1264</v>
      </c>
      <c r="T10" s="325">
        <f t="shared" si="0"/>
        <v>33958</v>
      </c>
      <c r="U10" s="325">
        <f>SUM(U30,U50)</f>
        <v>6279</v>
      </c>
      <c r="V10" s="325">
        <f t="shared" si="0"/>
        <v>326</v>
      </c>
      <c r="W10" s="325">
        <f t="shared" si="0"/>
        <v>7677</v>
      </c>
      <c r="X10" s="325">
        <f t="shared" si="0"/>
        <v>10483</v>
      </c>
      <c r="Y10" s="325">
        <f t="shared" si="0"/>
        <v>9191</v>
      </c>
      <c r="Z10" s="103"/>
    </row>
    <row r="11" spans="1:26" ht="16.5" customHeight="1">
      <c r="A11" s="113" t="s">
        <v>297</v>
      </c>
      <c r="B11" s="325">
        <f>SUM(B31,B51)</f>
        <v>150154</v>
      </c>
      <c r="C11" s="325">
        <f t="shared" si="0"/>
        <v>112030</v>
      </c>
      <c r="D11" s="325">
        <f t="shared" si="0"/>
        <v>8256</v>
      </c>
      <c r="E11" s="325">
        <f t="shared" si="0"/>
        <v>59633</v>
      </c>
      <c r="F11" s="325">
        <f t="shared" si="0"/>
        <v>3494</v>
      </c>
      <c r="G11" s="325">
        <f t="shared" si="0"/>
        <v>18277</v>
      </c>
      <c r="H11" s="325">
        <f t="shared" si="0"/>
        <v>4087</v>
      </c>
      <c r="I11" s="325">
        <v>1695</v>
      </c>
      <c r="J11" s="325">
        <f t="shared" si="0"/>
        <v>2563</v>
      </c>
      <c r="K11" s="325">
        <f t="shared" si="0"/>
        <v>1794</v>
      </c>
      <c r="L11" s="325">
        <f t="shared" si="0"/>
        <v>15824</v>
      </c>
      <c r="M11" s="325">
        <f>SUM(M31,M51)</f>
        <v>5224</v>
      </c>
      <c r="N11" s="325" t="s">
        <v>331</v>
      </c>
      <c r="O11" s="325">
        <f t="shared" si="0"/>
        <v>6676</v>
      </c>
      <c r="P11" s="325">
        <f t="shared" si="0"/>
        <v>16303</v>
      </c>
      <c r="Q11" s="325">
        <f t="shared" si="0"/>
        <v>7214</v>
      </c>
      <c r="R11" s="325">
        <f t="shared" si="0"/>
        <v>18951</v>
      </c>
      <c r="S11" s="325">
        <f t="shared" si="0"/>
        <v>1404</v>
      </c>
      <c r="T11" s="325">
        <f t="shared" si="0"/>
        <v>38124</v>
      </c>
      <c r="U11" s="325">
        <f>SUM(U31,U51)</f>
        <v>7549</v>
      </c>
      <c r="V11" s="325" t="s">
        <v>331</v>
      </c>
      <c r="W11" s="325">
        <f t="shared" si="0"/>
        <v>8654</v>
      </c>
      <c r="X11" s="325">
        <f t="shared" si="0"/>
        <v>10812</v>
      </c>
      <c r="Y11" s="325">
        <f t="shared" si="0"/>
        <v>11110</v>
      </c>
      <c r="Z11" s="103"/>
    </row>
    <row r="12" spans="1:26" ht="16.5" customHeight="1">
      <c r="A12" s="295" t="s">
        <v>476</v>
      </c>
      <c r="B12" s="330">
        <f>SUM(B32,B52)</f>
        <v>152060.41666666666</v>
      </c>
      <c r="C12" s="330">
        <f t="shared" si="0"/>
        <v>112475.66666666666</v>
      </c>
      <c r="D12" s="330">
        <f t="shared" si="0"/>
        <v>8621.583333333334</v>
      </c>
      <c r="E12" s="330">
        <f t="shared" si="0"/>
        <v>58418.08333333333</v>
      </c>
      <c r="F12" s="330">
        <f t="shared" si="0"/>
        <v>3294.5</v>
      </c>
      <c r="G12" s="330">
        <f t="shared" si="0"/>
        <v>17740.333333333332</v>
      </c>
      <c r="H12" s="330">
        <f t="shared" si="0"/>
        <v>4275.166666666667</v>
      </c>
      <c r="I12" s="330">
        <f t="shared" si="0"/>
        <v>1650.5833333333335</v>
      </c>
      <c r="J12" s="330">
        <f t="shared" si="0"/>
        <v>2399.8333333333335</v>
      </c>
      <c r="K12" s="330">
        <f t="shared" si="0"/>
        <v>1924.5</v>
      </c>
      <c r="L12" s="330">
        <f t="shared" si="0"/>
        <v>15615.5</v>
      </c>
      <c r="M12" s="330">
        <f>SUM(M32,M52)</f>
        <v>5410.666666666666</v>
      </c>
      <c r="N12" s="331" t="s">
        <v>331</v>
      </c>
      <c r="O12" s="330">
        <f t="shared" si="0"/>
        <v>6105.666666666667</v>
      </c>
      <c r="P12" s="330">
        <f t="shared" si="0"/>
        <v>16925.75</v>
      </c>
      <c r="Q12" s="330">
        <f t="shared" si="0"/>
        <v>7282.166666666666</v>
      </c>
      <c r="R12" s="330">
        <f t="shared" si="0"/>
        <v>19390.333333333332</v>
      </c>
      <c r="S12" s="330">
        <f t="shared" si="0"/>
        <v>1516.5833333333333</v>
      </c>
      <c r="T12" s="330">
        <f t="shared" si="0"/>
        <v>39583.5</v>
      </c>
      <c r="U12" s="330">
        <f>SUM(U32,U52)</f>
        <v>7873.416666666666</v>
      </c>
      <c r="V12" s="331" t="s">
        <v>331</v>
      </c>
      <c r="W12" s="330">
        <f t="shared" si="0"/>
        <v>9281.666666666666</v>
      </c>
      <c r="X12" s="330">
        <f t="shared" si="0"/>
        <v>11251.166666666668</v>
      </c>
      <c r="Y12" s="330">
        <f t="shared" si="0"/>
        <v>11177.916666666668</v>
      </c>
      <c r="Z12" s="103"/>
    </row>
    <row r="13" spans="1:26" ht="16.5" customHeight="1">
      <c r="A13" s="60"/>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103"/>
    </row>
    <row r="14" spans="1:26" ht="16.5" customHeight="1">
      <c r="A14" s="111" t="s">
        <v>294</v>
      </c>
      <c r="B14" s="325">
        <f aca="true" t="shared" si="1" ref="B14:Y17">SUM(B34,B54)</f>
        <v>151194</v>
      </c>
      <c r="C14" s="325">
        <f t="shared" si="1"/>
        <v>112086</v>
      </c>
      <c r="D14" s="325">
        <f t="shared" si="1"/>
        <v>8152</v>
      </c>
      <c r="E14" s="325">
        <f t="shared" si="1"/>
        <v>59200</v>
      </c>
      <c r="F14" s="325">
        <f t="shared" si="1"/>
        <v>3324</v>
      </c>
      <c r="G14" s="325">
        <f t="shared" si="1"/>
        <v>18249</v>
      </c>
      <c r="H14" s="325">
        <f t="shared" si="1"/>
        <v>4127</v>
      </c>
      <c r="I14" s="325">
        <f t="shared" si="1"/>
        <v>1655</v>
      </c>
      <c r="J14" s="325">
        <f t="shared" si="1"/>
        <v>2421</v>
      </c>
      <c r="K14" s="325">
        <f t="shared" si="1"/>
        <v>1857</v>
      </c>
      <c r="L14" s="325">
        <f t="shared" si="1"/>
        <v>15768</v>
      </c>
      <c r="M14" s="325">
        <f>SUM(M34,M54)</f>
        <v>5578</v>
      </c>
      <c r="N14" s="325" t="s">
        <v>331</v>
      </c>
      <c r="O14" s="325">
        <f t="shared" si="1"/>
        <v>6221</v>
      </c>
      <c r="P14" s="325">
        <f t="shared" si="1"/>
        <v>16369</v>
      </c>
      <c r="Q14" s="325">
        <f t="shared" si="1"/>
        <v>7139</v>
      </c>
      <c r="R14" s="325">
        <f t="shared" si="1"/>
        <v>19509</v>
      </c>
      <c r="S14" s="325">
        <f t="shared" si="1"/>
        <v>1449</v>
      </c>
      <c r="T14" s="325">
        <f>SUM(U14:Y14)</f>
        <v>39108</v>
      </c>
      <c r="U14" s="325">
        <f>SUM(U34,U54)</f>
        <v>8019</v>
      </c>
      <c r="V14" s="325" t="s">
        <v>331</v>
      </c>
      <c r="W14" s="325">
        <f t="shared" si="1"/>
        <v>9093</v>
      </c>
      <c r="X14" s="325">
        <f t="shared" si="1"/>
        <v>11209</v>
      </c>
      <c r="Y14" s="325">
        <f t="shared" si="1"/>
        <v>10787</v>
      </c>
      <c r="Z14" s="103"/>
    </row>
    <row r="15" spans="1:26" ht="16.5" customHeight="1">
      <c r="A15" s="114" t="s">
        <v>233</v>
      </c>
      <c r="B15" s="325">
        <f t="shared" si="1"/>
        <v>150697</v>
      </c>
      <c r="C15" s="325">
        <f t="shared" si="1"/>
        <v>111745</v>
      </c>
      <c r="D15" s="325">
        <f t="shared" si="1"/>
        <v>8144</v>
      </c>
      <c r="E15" s="325">
        <f t="shared" si="1"/>
        <v>59044</v>
      </c>
      <c r="F15" s="325">
        <f t="shared" si="1"/>
        <v>3322</v>
      </c>
      <c r="G15" s="325">
        <f t="shared" si="1"/>
        <v>18281</v>
      </c>
      <c r="H15" s="325">
        <f t="shared" si="1"/>
        <v>4128</v>
      </c>
      <c r="I15" s="325">
        <f t="shared" si="1"/>
        <v>1648</v>
      </c>
      <c r="J15" s="325">
        <f t="shared" si="1"/>
        <v>2418</v>
      </c>
      <c r="K15" s="325">
        <f t="shared" si="1"/>
        <v>1867</v>
      </c>
      <c r="L15" s="325">
        <f t="shared" si="1"/>
        <v>15651</v>
      </c>
      <c r="M15" s="325">
        <f>SUM(M35,M55)</f>
        <v>5544</v>
      </c>
      <c r="N15" s="325" t="s">
        <v>331</v>
      </c>
      <c r="O15" s="325">
        <f t="shared" si="1"/>
        <v>6185</v>
      </c>
      <c r="P15" s="325">
        <f t="shared" si="1"/>
        <v>16310</v>
      </c>
      <c r="Q15" s="325">
        <f t="shared" si="1"/>
        <v>7197</v>
      </c>
      <c r="R15" s="325">
        <f t="shared" si="1"/>
        <v>19333</v>
      </c>
      <c r="S15" s="325">
        <f t="shared" si="1"/>
        <v>1449</v>
      </c>
      <c r="T15" s="325">
        <f>SUM(U15:Y15)</f>
        <v>38952</v>
      </c>
      <c r="U15" s="325">
        <f>SUM(U35,U55)</f>
        <v>7831</v>
      </c>
      <c r="V15" s="325" t="s">
        <v>331</v>
      </c>
      <c r="W15" s="325">
        <f t="shared" si="1"/>
        <v>9112</v>
      </c>
      <c r="X15" s="325">
        <f t="shared" si="1"/>
        <v>11212</v>
      </c>
      <c r="Y15" s="325">
        <f t="shared" si="1"/>
        <v>10797</v>
      </c>
      <c r="Z15" s="103"/>
    </row>
    <row r="16" spans="1:26" ht="16.5" customHeight="1">
      <c r="A16" s="114" t="s">
        <v>234</v>
      </c>
      <c r="B16" s="325">
        <f t="shared" si="1"/>
        <v>152145</v>
      </c>
      <c r="C16" s="325">
        <f t="shared" si="1"/>
        <v>113145</v>
      </c>
      <c r="D16" s="325">
        <f t="shared" si="1"/>
        <v>8532</v>
      </c>
      <c r="E16" s="325">
        <f t="shared" si="1"/>
        <v>59030</v>
      </c>
      <c r="F16" s="325">
        <f t="shared" si="1"/>
        <v>3294</v>
      </c>
      <c r="G16" s="325">
        <f t="shared" si="1"/>
        <v>18298</v>
      </c>
      <c r="H16" s="325">
        <f t="shared" si="1"/>
        <v>4209</v>
      </c>
      <c r="I16" s="325">
        <f t="shared" si="1"/>
        <v>1659</v>
      </c>
      <c r="J16" s="325">
        <f t="shared" si="1"/>
        <v>2444</v>
      </c>
      <c r="K16" s="325">
        <f t="shared" si="1"/>
        <v>1883</v>
      </c>
      <c r="L16" s="325">
        <f t="shared" si="1"/>
        <v>15673</v>
      </c>
      <c r="M16" s="325">
        <f>SUM(M36,M56)</f>
        <v>5462</v>
      </c>
      <c r="N16" s="325" t="s">
        <v>331</v>
      </c>
      <c r="O16" s="325">
        <f t="shared" si="1"/>
        <v>6108</v>
      </c>
      <c r="P16" s="325">
        <f t="shared" si="1"/>
        <v>17045</v>
      </c>
      <c r="Q16" s="325">
        <f t="shared" si="1"/>
        <v>7216</v>
      </c>
      <c r="R16" s="325">
        <f t="shared" si="1"/>
        <v>19558</v>
      </c>
      <c r="S16" s="325">
        <f t="shared" si="1"/>
        <v>1445</v>
      </c>
      <c r="T16" s="325">
        <f>SUM(U16:Y16)</f>
        <v>39000</v>
      </c>
      <c r="U16" s="325">
        <f>SUM(U36,U56)</f>
        <v>7868</v>
      </c>
      <c r="V16" s="325" t="s">
        <v>331</v>
      </c>
      <c r="W16" s="325">
        <f t="shared" si="1"/>
        <v>8868</v>
      </c>
      <c r="X16" s="325">
        <f t="shared" si="1"/>
        <v>11116</v>
      </c>
      <c r="Y16" s="325">
        <f t="shared" si="1"/>
        <v>11148</v>
      </c>
      <c r="Z16" s="103"/>
    </row>
    <row r="17" spans="1:26" ht="16.5" customHeight="1">
      <c r="A17" s="114" t="s">
        <v>235</v>
      </c>
      <c r="B17" s="325">
        <f t="shared" si="1"/>
        <v>153848</v>
      </c>
      <c r="C17" s="325">
        <f t="shared" si="1"/>
        <v>113843</v>
      </c>
      <c r="D17" s="325">
        <f t="shared" si="1"/>
        <v>8604</v>
      </c>
      <c r="E17" s="325">
        <f t="shared" si="1"/>
        <v>59146</v>
      </c>
      <c r="F17" s="325">
        <f t="shared" si="1"/>
        <v>3297</v>
      </c>
      <c r="G17" s="325">
        <f t="shared" si="1"/>
        <v>17946</v>
      </c>
      <c r="H17" s="325">
        <f t="shared" si="1"/>
        <v>4292</v>
      </c>
      <c r="I17" s="325">
        <f t="shared" si="1"/>
        <v>1655</v>
      </c>
      <c r="J17" s="325">
        <f t="shared" si="1"/>
        <v>2427</v>
      </c>
      <c r="K17" s="325">
        <f t="shared" si="1"/>
        <v>1925</v>
      </c>
      <c r="L17" s="325">
        <f t="shared" si="1"/>
        <v>15833</v>
      </c>
      <c r="M17" s="325">
        <f>SUM(M37,M57)</f>
        <v>5562</v>
      </c>
      <c r="N17" s="325" t="s">
        <v>331</v>
      </c>
      <c r="O17" s="325">
        <f t="shared" si="1"/>
        <v>6209</v>
      </c>
      <c r="P17" s="325">
        <f t="shared" si="1"/>
        <v>17465</v>
      </c>
      <c r="Q17" s="325">
        <f t="shared" si="1"/>
        <v>7407</v>
      </c>
      <c r="R17" s="325">
        <f t="shared" si="1"/>
        <v>19382</v>
      </c>
      <c r="S17" s="325">
        <f t="shared" si="1"/>
        <v>1515</v>
      </c>
      <c r="T17" s="325">
        <f>SUM(U17:Y17)</f>
        <v>40005</v>
      </c>
      <c r="U17" s="325">
        <f>SUM(U37,U57)</f>
        <v>7774</v>
      </c>
      <c r="V17" s="325" t="s">
        <v>331</v>
      </c>
      <c r="W17" s="325">
        <f t="shared" si="1"/>
        <v>9367</v>
      </c>
      <c r="X17" s="325">
        <f t="shared" si="1"/>
        <v>11335</v>
      </c>
      <c r="Y17" s="325">
        <f t="shared" si="1"/>
        <v>11529</v>
      </c>
      <c r="Z17" s="103"/>
    </row>
    <row r="18" spans="1:26" ht="16.5" customHeight="1">
      <c r="A18" s="115"/>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103"/>
    </row>
    <row r="19" spans="1:26" ht="16.5" customHeight="1">
      <c r="A19" s="114" t="s">
        <v>236</v>
      </c>
      <c r="B19" s="325">
        <f aca="true" t="shared" si="2" ref="B19:Y22">SUM(B39,B59)</f>
        <v>153629</v>
      </c>
      <c r="C19" s="325">
        <f t="shared" si="2"/>
        <v>113482</v>
      </c>
      <c r="D19" s="325">
        <f t="shared" si="2"/>
        <v>8649</v>
      </c>
      <c r="E19" s="325">
        <f t="shared" si="2"/>
        <v>58899</v>
      </c>
      <c r="F19" s="325">
        <f t="shared" si="2"/>
        <v>3295</v>
      </c>
      <c r="G19" s="325">
        <f t="shared" si="2"/>
        <v>17880</v>
      </c>
      <c r="H19" s="325">
        <f t="shared" si="2"/>
        <v>4316</v>
      </c>
      <c r="I19" s="325">
        <f t="shared" si="2"/>
        <v>1650</v>
      </c>
      <c r="J19" s="325">
        <f t="shared" si="2"/>
        <v>2406</v>
      </c>
      <c r="K19" s="325">
        <f t="shared" si="2"/>
        <v>1926</v>
      </c>
      <c r="L19" s="325">
        <f t="shared" si="2"/>
        <v>15734</v>
      </c>
      <c r="M19" s="325">
        <f>SUM(M39,M59)</f>
        <v>5595</v>
      </c>
      <c r="N19" s="325" t="s">
        <v>331</v>
      </c>
      <c r="O19" s="325">
        <f t="shared" si="2"/>
        <v>6097</v>
      </c>
      <c r="P19" s="325">
        <f t="shared" si="2"/>
        <v>17221</v>
      </c>
      <c r="Q19" s="325">
        <f t="shared" si="2"/>
        <v>7455</v>
      </c>
      <c r="R19" s="325">
        <f t="shared" si="2"/>
        <v>19394</v>
      </c>
      <c r="S19" s="325">
        <f t="shared" si="2"/>
        <v>1512</v>
      </c>
      <c r="T19" s="325">
        <f>SUM(U19:Y19)</f>
        <v>40147</v>
      </c>
      <c r="U19" s="325">
        <f>SUM(U39,U59)</f>
        <v>8080</v>
      </c>
      <c r="V19" s="325" t="s">
        <v>331</v>
      </c>
      <c r="W19" s="325">
        <f t="shared" si="2"/>
        <v>9340</v>
      </c>
      <c r="X19" s="325">
        <f t="shared" si="2"/>
        <v>11260</v>
      </c>
      <c r="Y19" s="325">
        <f t="shared" si="2"/>
        <v>11467</v>
      </c>
      <c r="Z19" s="103"/>
    </row>
    <row r="20" spans="1:26" ht="16.5" customHeight="1">
      <c r="A20" s="114" t="s">
        <v>237</v>
      </c>
      <c r="B20" s="325">
        <f t="shared" si="2"/>
        <v>153691</v>
      </c>
      <c r="C20" s="325">
        <f t="shared" si="2"/>
        <v>113476</v>
      </c>
      <c r="D20" s="325">
        <f t="shared" si="2"/>
        <v>8697</v>
      </c>
      <c r="E20" s="325">
        <f t="shared" si="2"/>
        <v>58923</v>
      </c>
      <c r="F20" s="325">
        <f t="shared" si="2"/>
        <v>3298</v>
      </c>
      <c r="G20" s="325">
        <f t="shared" si="2"/>
        <v>17908</v>
      </c>
      <c r="H20" s="325">
        <f t="shared" si="2"/>
        <v>4303</v>
      </c>
      <c r="I20" s="325">
        <f t="shared" si="2"/>
        <v>1651</v>
      </c>
      <c r="J20" s="325">
        <f t="shared" si="2"/>
        <v>2415</v>
      </c>
      <c r="K20" s="325">
        <f t="shared" si="2"/>
        <v>1935</v>
      </c>
      <c r="L20" s="325">
        <f t="shared" si="2"/>
        <v>15709</v>
      </c>
      <c r="M20" s="325">
        <f>SUM(M40,M60)</f>
        <v>5580</v>
      </c>
      <c r="N20" s="325" t="s">
        <v>331</v>
      </c>
      <c r="O20" s="325">
        <f t="shared" si="2"/>
        <v>6124</v>
      </c>
      <c r="P20" s="325">
        <f t="shared" si="2"/>
        <v>17154</v>
      </c>
      <c r="Q20" s="325">
        <f t="shared" si="2"/>
        <v>7410</v>
      </c>
      <c r="R20" s="325">
        <f t="shared" si="2"/>
        <v>19437</v>
      </c>
      <c r="S20" s="325">
        <f t="shared" si="2"/>
        <v>1510</v>
      </c>
      <c r="T20" s="325">
        <f>SUM(U20:Y20)</f>
        <v>40215</v>
      </c>
      <c r="U20" s="325">
        <f>SUM(U40,U60)</f>
        <v>8129</v>
      </c>
      <c r="V20" s="325" t="s">
        <v>331</v>
      </c>
      <c r="W20" s="325">
        <f t="shared" si="2"/>
        <v>9367</v>
      </c>
      <c r="X20" s="325">
        <f t="shared" si="2"/>
        <v>11258</v>
      </c>
      <c r="Y20" s="325">
        <f t="shared" si="2"/>
        <v>11461</v>
      </c>
      <c r="Z20" s="103"/>
    </row>
    <row r="21" spans="1:26" ht="16.5" customHeight="1">
      <c r="A21" s="114" t="s">
        <v>238</v>
      </c>
      <c r="B21" s="325">
        <f t="shared" si="2"/>
        <v>153547</v>
      </c>
      <c r="C21" s="325">
        <f t="shared" si="2"/>
        <v>113513</v>
      </c>
      <c r="D21" s="325">
        <f t="shared" si="2"/>
        <v>8793</v>
      </c>
      <c r="E21" s="325">
        <f>SUM(E41,E61)</f>
        <v>58845</v>
      </c>
      <c r="F21" s="325">
        <f t="shared" si="2"/>
        <v>3304</v>
      </c>
      <c r="G21" s="325">
        <f t="shared" si="2"/>
        <v>17915</v>
      </c>
      <c r="H21" s="325">
        <f t="shared" si="2"/>
        <v>4365</v>
      </c>
      <c r="I21" s="325">
        <f t="shared" si="2"/>
        <v>1653</v>
      </c>
      <c r="J21" s="325">
        <f t="shared" si="2"/>
        <v>2431</v>
      </c>
      <c r="K21" s="325">
        <f t="shared" si="2"/>
        <v>1942</v>
      </c>
      <c r="L21" s="325">
        <f t="shared" si="2"/>
        <v>15655</v>
      </c>
      <c r="M21" s="325">
        <f>SUM(M41,M61)</f>
        <v>5508</v>
      </c>
      <c r="N21" s="325" t="s">
        <v>331</v>
      </c>
      <c r="O21" s="325">
        <f t="shared" si="2"/>
        <v>6072</v>
      </c>
      <c r="P21" s="325">
        <f t="shared" si="2"/>
        <v>17159</v>
      </c>
      <c r="Q21" s="325">
        <f t="shared" si="2"/>
        <v>7358</v>
      </c>
      <c r="R21" s="325">
        <f t="shared" si="2"/>
        <v>19461</v>
      </c>
      <c r="S21" s="325">
        <f t="shared" si="2"/>
        <v>1559</v>
      </c>
      <c r="T21" s="325">
        <f>SUM(U21:Y21)</f>
        <v>40034</v>
      </c>
      <c r="U21" s="325">
        <f>SUM(U41,U61)</f>
        <v>7906</v>
      </c>
      <c r="V21" s="325" t="s">
        <v>331</v>
      </c>
      <c r="W21" s="325">
        <f t="shared" si="2"/>
        <v>9396</v>
      </c>
      <c r="X21" s="325">
        <f t="shared" si="2"/>
        <v>11256</v>
      </c>
      <c r="Y21" s="325">
        <f t="shared" si="2"/>
        <v>11476</v>
      </c>
      <c r="Z21" s="103"/>
    </row>
    <row r="22" spans="1:26" ht="16.5" customHeight="1">
      <c r="A22" s="114" t="s">
        <v>239</v>
      </c>
      <c r="B22" s="325">
        <f t="shared" si="2"/>
        <v>153199</v>
      </c>
      <c r="C22" s="325">
        <f t="shared" si="2"/>
        <v>113356</v>
      </c>
      <c r="D22" s="325">
        <f t="shared" si="2"/>
        <v>8912</v>
      </c>
      <c r="E22" s="325">
        <f>SUM(E42,E62)</f>
        <v>58697</v>
      </c>
      <c r="F22" s="325">
        <f t="shared" si="2"/>
        <v>3276</v>
      </c>
      <c r="G22" s="325">
        <f t="shared" si="2"/>
        <v>17841</v>
      </c>
      <c r="H22" s="325">
        <f t="shared" si="2"/>
        <v>4334</v>
      </c>
      <c r="I22" s="325">
        <f t="shared" si="2"/>
        <v>1653</v>
      </c>
      <c r="J22" s="325">
        <f t="shared" si="2"/>
        <v>2424</v>
      </c>
      <c r="K22" s="325">
        <f t="shared" si="2"/>
        <v>1943</v>
      </c>
      <c r="L22" s="325">
        <f t="shared" si="2"/>
        <v>15651</v>
      </c>
      <c r="M22" s="325">
        <f>SUM(M42,M62)</f>
        <v>5514</v>
      </c>
      <c r="N22" s="325" t="s">
        <v>331</v>
      </c>
      <c r="O22" s="325">
        <f t="shared" si="2"/>
        <v>6061</v>
      </c>
      <c r="P22" s="325">
        <f t="shared" si="2"/>
        <v>17090</v>
      </c>
      <c r="Q22" s="325">
        <f t="shared" si="2"/>
        <v>7318</v>
      </c>
      <c r="R22" s="325">
        <f t="shared" si="2"/>
        <v>19420</v>
      </c>
      <c r="S22" s="325">
        <f t="shared" si="2"/>
        <v>1577</v>
      </c>
      <c r="T22" s="325">
        <f>SUM(U22:Y22)</f>
        <v>39843</v>
      </c>
      <c r="U22" s="325">
        <f>SUM(U42,U62)</f>
        <v>7844</v>
      </c>
      <c r="V22" s="325" t="s">
        <v>331</v>
      </c>
      <c r="W22" s="325">
        <f t="shared" si="2"/>
        <v>9340</v>
      </c>
      <c r="X22" s="325">
        <f t="shared" si="2"/>
        <v>11247</v>
      </c>
      <c r="Y22" s="325">
        <f t="shared" si="2"/>
        <v>11412</v>
      </c>
      <c r="Z22" s="103"/>
    </row>
    <row r="23" spans="1:26" ht="16.5" customHeight="1">
      <c r="A23" s="115"/>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103"/>
    </row>
    <row r="24" spans="1:26" ht="16.5" customHeight="1">
      <c r="A24" s="114" t="s">
        <v>240</v>
      </c>
      <c r="B24" s="325">
        <f aca="true" t="shared" si="3" ref="B24:Y27">SUM(B44,B64)</f>
        <v>151503</v>
      </c>
      <c r="C24" s="325">
        <f t="shared" si="3"/>
        <v>111944</v>
      </c>
      <c r="D24" s="325">
        <f t="shared" si="3"/>
        <v>8740</v>
      </c>
      <c r="E24" s="325">
        <f t="shared" si="3"/>
        <v>57907</v>
      </c>
      <c r="F24" s="325">
        <f t="shared" si="3"/>
        <v>3274</v>
      </c>
      <c r="G24" s="325">
        <f t="shared" si="3"/>
        <v>17292</v>
      </c>
      <c r="H24" s="325">
        <f t="shared" si="3"/>
        <v>4278</v>
      </c>
      <c r="I24" s="325">
        <f t="shared" si="3"/>
        <v>1658</v>
      </c>
      <c r="J24" s="325">
        <f t="shared" si="3"/>
        <v>2405</v>
      </c>
      <c r="K24" s="325">
        <f t="shared" si="3"/>
        <v>1948</v>
      </c>
      <c r="L24" s="325">
        <f t="shared" si="3"/>
        <v>15530</v>
      </c>
      <c r="M24" s="325">
        <f>SUM(M44,M64)</f>
        <v>5472</v>
      </c>
      <c r="N24" s="325" t="s">
        <v>331</v>
      </c>
      <c r="O24" s="325">
        <f t="shared" si="3"/>
        <v>6050</v>
      </c>
      <c r="P24" s="325">
        <f t="shared" si="3"/>
        <v>16897</v>
      </c>
      <c r="Q24" s="325">
        <f t="shared" si="3"/>
        <v>7218</v>
      </c>
      <c r="R24" s="325">
        <f t="shared" si="3"/>
        <v>19284</v>
      </c>
      <c r="S24" s="325">
        <f t="shared" si="3"/>
        <v>1553</v>
      </c>
      <c r="T24" s="325">
        <f>SUM(U24:Y24)</f>
        <v>39559</v>
      </c>
      <c r="U24" s="325">
        <f>SUM(U44,U64)</f>
        <v>7724</v>
      </c>
      <c r="V24" s="325" t="s">
        <v>331</v>
      </c>
      <c r="W24" s="325">
        <f t="shared" si="3"/>
        <v>9301</v>
      </c>
      <c r="X24" s="325">
        <f t="shared" si="3"/>
        <v>11240</v>
      </c>
      <c r="Y24" s="325">
        <f t="shared" si="3"/>
        <v>11294</v>
      </c>
      <c r="Z24" s="103"/>
    </row>
    <row r="25" spans="1:26" ht="16.5" customHeight="1">
      <c r="A25" s="114" t="s">
        <v>241</v>
      </c>
      <c r="B25" s="325">
        <f t="shared" si="3"/>
        <v>151311</v>
      </c>
      <c r="C25" s="325">
        <f t="shared" si="3"/>
        <v>111585</v>
      </c>
      <c r="D25" s="325">
        <f t="shared" si="3"/>
        <v>8726</v>
      </c>
      <c r="E25" s="325">
        <f t="shared" si="3"/>
        <v>57386</v>
      </c>
      <c r="F25" s="325">
        <f t="shared" si="3"/>
        <v>3276</v>
      </c>
      <c r="G25" s="325">
        <f t="shared" si="3"/>
        <v>17101</v>
      </c>
      <c r="H25" s="325">
        <f t="shared" si="3"/>
        <v>4315</v>
      </c>
      <c r="I25" s="325">
        <f t="shared" si="3"/>
        <v>1658</v>
      </c>
      <c r="J25" s="325">
        <f t="shared" si="3"/>
        <v>2411</v>
      </c>
      <c r="K25" s="325">
        <f t="shared" si="3"/>
        <v>1950</v>
      </c>
      <c r="L25" s="325">
        <f t="shared" si="3"/>
        <v>15421</v>
      </c>
      <c r="M25" s="325">
        <f>SUM(M45,M65)</f>
        <v>5199</v>
      </c>
      <c r="N25" s="325" t="s">
        <v>331</v>
      </c>
      <c r="O25" s="325">
        <f t="shared" si="3"/>
        <v>6055</v>
      </c>
      <c r="P25" s="325">
        <f t="shared" si="3"/>
        <v>17046</v>
      </c>
      <c r="Q25" s="325">
        <f t="shared" si="3"/>
        <v>7263</v>
      </c>
      <c r="R25" s="325">
        <f t="shared" si="3"/>
        <v>19279</v>
      </c>
      <c r="S25" s="325">
        <f t="shared" si="3"/>
        <v>1547</v>
      </c>
      <c r="T25" s="325">
        <f>SUM(U25:Y25)</f>
        <v>39726</v>
      </c>
      <c r="U25" s="325">
        <f>SUM(U45,U65)</f>
        <v>7778</v>
      </c>
      <c r="V25" s="325" t="s">
        <v>331</v>
      </c>
      <c r="W25" s="325">
        <f t="shared" si="3"/>
        <v>9424</v>
      </c>
      <c r="X25" s="325">
        <f t="shared" si="3"/>
        <v>11261</v>
      </c>
      <c r="Y25" s="325">
        <f t="shared" si="3"/>
        <v>11263</v>
      </c>
      <c r="Z25" s="103"/>
    </row>
    <row r="26" spans="1:26" ht="16.5" customHeight="1">
      <c r="A26" s="114" t="s">
        <v>242</v>
      </c>
      <c r="B26" s="325">
        <f t="shared" si="3"/>
        <v>150991</v>
      </c>
      <c r="C26" s="325">
        <f t="shared" si="3"/>
        <v>111225</v>
      </c>
      <c r="D26" s="325">
        <f t="shared" si="3"/>
        <v>8795</v>
      </c>
      <c r="E26" s="325">
        <f t="shared" si="3"/>
        <v>57171</v>
      </c>
      <c r="F26" s="325">
        <f t="shared" si="3"/>
        <v>3309</v>
      </c>
      <c r="G26" s="325">
        <f t="shared" si="3"/>
        <v>17133</v>
      </c>
      <c r="H26" s="325">
        <f t="shared" si="3"/>
        <v>4303</v>
      </c>
      <c r="I26" s="325">
        <f t="shared" si="3"/>
        <v>1635</v>
      </c>
      <c r="J26" s="325">
        <f t="shared" si="3"/>
        <v>2409</v>
      </c>
      <c r="K26" s="325">
        <f t="shared" si="3"/>
        <v>1946</v>
      </c>
      <c r="L26" s="325">
        <f t="shared" si="3"/>
        <v>15414</v>
      </c>
      <c r="M26" s="325">
        <f>SUM(M46,M66)</f>
        <v>4970</v>
      </c>
      <c r="N26" s="325" t="s">
        <v>331</v>
      </c>
      <c r="O26" s="325">
        <f t="shared" si="3"/>
        <v>6052</v>
      </c>
      <c r="P26" s="325">
        <f t="shared" si="3"/>
        <v>16704</v>
      </c>
      <c r="Q26" s="325">
        <f t="shared" si="3"/>
        <v>7268</v>
      </c>
      <c r="R26" s="325">
        <f t="shared" si="3"/>
        <v>19407</v>
      </c>
      <c r="S26" s="325">
        <f t="shared" si="3"/>
        <v>1545</v>
      </c>
      <c r="T26" s="325">
        <f>SUM(U26:Y26)</f>
        <v>39766</v>
      </c>
      <c r="U26" s="325">
        <f>SUM(U46,U66)</f>
        <v>7810</v>
      </c>
      <c r="V26" s="325" t="s">
        <v>331</v>
      </c>
      <c r="W26" s="325">
        <f t="shared" si="3"/>
        <v>9383</v>
      </c>
      <c r="X26" s="325">
        <f t="shared" si="3"/>
        <v>11312</v>
      </c>
      <c r="Y26" s="325">
        <f t="shared" si="3"/>
        <v>11261</v>
      </c>
      <c r="Z26" s="103"/>
    </row>
    <row r="27" spans="1:26" ht="16.5" customHeight="1">
      <c r="A27" s="114" t="s">
        <v>243</v>
      </c>
      <c r="B27" s="325">
        <f t="shared" si="3"/>
        <v>148961</v>
      </c>
      <c r="C27" s="325">
        <f t="shared" si="3"/>
        <v>110314</v>
      </c>
      <c r="D27" s="325">
        <f t="shared" si="3"/>
        <v>8725</v>
      </c>
      <c r="E27" s="325">
        <f t="shared" si="3"/>
        <v>56769</v>
      </c>
      <c r="F27" s="325">
        <f t="shared" si="3"/>
        <v>3273</v>
      </c>
      <c r="G27" s="325">
        <f t="shared" si="3"/>
        <v>17040</v>
      </c>
      <c r="H27" s="325">
        <f t="shared" si="3"/>
        <v>4324</v>
      </c>
      <c r="I27" s="325">
        <f t="shared" si="3"/>
        <v>1632</v>
      </c>
      <c r="J27" s="325">
        <f t="shared" si="3"/>
        <v>2193</v>
      </c>
      <c r="K27" s="325">
        <f t="shared" si="3"/>
        <v>1972</v>
      </c>
      <c r="L27" s="325">
        <f t="shared" si="3"/>
        <v>15357</v>
      </c>
      <c r="M27" s="325">
        <f>SUM(M47,M67)</f>
        <v>4944</v>
      </c>
      <c r="N27" s="325" t="s">
        <v>331</v>
      </c>
      <c r="O27" s="325">
        <f t="shared" si="3"/>
        <v>6034</v>
      </c>
      <c r="P27" s="325">
        <f t="shared" si="3"/>
        <v>16649</v>
      </c>
      <c r="Q27" s="325">
        <f t="shared" si="3"/>
        <v>7137</v>
      </c>
      <c r="R27" s="325">
        <f t="shared" si="3"/>
        <v>19212</v>
      </c>
      <c r="S27" s="325">
        <f t="shared" si="3"/>
        <v>1538</v>
      </c>
      <c r="T27" s="325">
        <f>SUM(U27:Y27)</f>
        <v>38647</v>
      </c>
      <c r="U27" s="325">
        <f>SUM(U47,U67)</f>
        <v>7710</v>
      </c>
      <c r="V27" s="325" t="s">
        <v>331</v>
      </c>
      <c r="W27" s="325">
        <f t="shared" si="3"/>
        <v>9389</v>
      </c>
      <c r="X27" s="325">
        <f t="shared" si="3"/>
        <v>11308</v>
      </c>
      <c r="Y27" s="325">
        <f t="shared" si="3"/>
        <v>10240</v>
      </c>
      <c r="Z27" s="103"/>
    </row>
    <row r="28" spans="1:26" ht="16.5" customHeight="1">
      <c r="A28" s="109"/>
      <c r="B28" s="326"/>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103"/>
    </row>
    <row r="29" spans="1:26" ht="16.5" customHeight="1">
      <c r="A29" s="309" t="s">
        <v>2</v>
      </c>
      <c r="B29" s="326"/>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103"/>
    </row>
    <row r="30" spans="1:26" ht="16.5" customHeight="1">
      <c r="A30" s="38" t="s">
        <v>296</v>
      </c>
      <c r="B30" s="326">
        <f>SUM(C30,T30)</f>
        <v>89849</v>
      </c>
      <c r="C30" s="325">
        <v>71090</v>
      </c>
      <c r="D30" s="325">
        <v>6514</v>
      </c>
      <c r="E30" s="325">
        <v>35324</v>
      </c>
      <c r="F30" s="325">
        <v>1933</v>
      </c>
      <c r="G30" s="325">
        <v>7894</v>
      </c>
      <c r="H30" s="325">
        <v>623</v>
      </c>
      <c r="I30" s="325">
        <v>1396</v>
      </c>
      <c r="J30" s="325">
        <v>1615</v>
      </c>
      <c r="K30" s="325">
        <v>1351</v>
      </c>
      <c r="L30" s="325">
        <v>14271</v>
      </c>
      <c r="M30" s="325">
        <v>908</v>
      </c>
      <c r="N30" s="325">
        <v>1118</v>
      </c>
      <c r="O30" s="325">
        <v>4214</v>
      </c>
      <c r="P30" s="325">
        <v>9608</v>
      </c>
      <c r="Q30" s="325">
        <v>3205</v>
      </c>
      <c r="R30" s="325">
        <v>15216</v>
      </c>
      <c r="S30" s="325">
        <v>1130</v>
      </c>
      <c r="T30" s="325">
        <v>18759</v>
      </c>
      <c r="U30" s="325">
        <v>2557</v>
      </c>
      <c r="V30" s="325">
        <v>251</v>
      </c>
      <c r="W30" s="325">
        <v>1994</v>
      </c>
      <c r="X30" s="325">
        <v>7536</v>
      </c>
      <c r="Y30" s="325">
        <v>6419</v>
      </c>
      <c r="Z30" s="103"/>
    </row>
    <row r="31" spans="1:26" ht="16.5" customHeight="1">
      <c r="A31" s="113" t="s">
        <v>297</v>
      </c>
      <c r="B31" s="326">
        <v>94190</v>
      </c>
      <c r="C31" s="325">
        <v>74590</v>
      </c>
      <c r="D31" s="325">
        <v>6711</v>
      </c>
      <c r="E31" s="325">
        <v>36101</v>
      </c>
      <c r="F31" s="325">
        <v>1730</v>
      </c>
      <c r="G31" s="325">
        <v>9538</v>
      </c>
      <c r="H31" s="325">
        <v>656</v>
      </c>
      <c r="I31" s="325">
        <v>1332</v>
      </c>
      <c r="J31" s="325">
        <v>1557</v>
      </c>
      <c r="K31" s="325">
        <v>1363</v>
      </c>
      <c r="L31" s="325">
        <v>13879</v>
      </c>
      <c r="M31" s="325">
        <v>1391</v>
      </c>
      <c r="N31" s="325" t="s">
        <v>331</v>
      </c>
      <c r="O31" s="325">
        <v>4656</v>
      </c>
      <c r="P31" s="325">
        <v>11046</v>
      </c>
      <c r="Q31" s="325">
        <v>3452</v>
      </c>
      <c r="R31" s="325">
        <v>15809</v>
      </c>
      <c r="S31" s="325">
        <v>1267</v>
      </c>
      <c r="T31" s="325">
        <f>SUM(U31:Y31)</f>
        <v>19600</v>
      </c>
      <c r="U31" s="325">
        <v>2614</v>
      </c>
      <c r="V31" s="325" t="s">
        <v>331</v>
      </c>
      <c r="W31" s="325">
        <v>2322</v>
      </c>
      <c r="X31" s="325">
        <v>6969</v>
      </c>
      <c r="Y31" s="325">
        <v>7695</v>
      </c>
      <c r="Z31" s="103"/>
    </row>
    <row r="32" spans="1:26" ht="16.5" customHeight="1">
      <c r="A32" s="295" t="s">
        <v>476</v>
      </c>
      <c r="B32" s="332">
        <v>95884</v>
      </c>
      <c r="C32" s="331">
        <v>76192</v>
      </c>
      <c r="D32" s="331">
        <v>6921</v>
      </c>
      <c r="E32" s="331">
        <f aca="true" t="shared" si="4" ref="E32:Y32">AVERAGE(E34:E37,E39:E42,E44:E47)</f>
        <v>36059.916666666664</v>
      </c>
      <c r="F32" s="331">
        <v>1677</v>
      </c>
      <c r="G32" s="331">
        <f t="shared" si="4"/>
        <v>9889.25</v>
      </c>
      <c r="H32" s="331">
        <f>AVERAGE(H34:H37,H39:H42,H44:H47)</f>
        <v>674.1666666666666</v>
      </c>
      <c r="I32" s="331">
        <f t="shared" si="4"/>
        <v>1296.6666666666667</v>
      </c>
      <c r="J32" s="331">
        <v>1487</v>
      </c>
      <c r="K32" s="331">
        <f t="shared" si="4"/>
        <v>1474.5833333333333</v>
      </c>
      <c r="L32" s="331">
        <v>13541</v>
      </c>
      <c r="M32" s="331">
        <f>AVERAGE(M34:M37,M39:M42,M44:M47)</f>
        <v>1635</v>
      </c>
      <c r="N32" s="331" t="s">
        <v>331</v>
      </c>
      <c r="O32" s="331">
        <f t="shared" si="4"/>
        <v>4383.25</v>
      </c>
      <c r="P32" s="331">
        <f t="shared" si="4"/>
        <v>11884.25</v>
      </c>
      <c r="Q32" s="331">
        <f t="shared" si="4"/>
        <v>3517</v>
      </c>
      <c r="R32" s="331">
        <v>16181</v>
      </c>
      <c r="S32" s="331">
        <f t="shared" si="4"/>
        <v>1377.8333333333333</v>
      </c>
      <c r="T32" s="331">
        <f t="shared" si="4"/>
        <v>19690.75</v>
      </c>
      <c r="U32" s="331">
        <f>AVERAGE(U34:U37,U39:U42,U44:U47)</f>
        <v>2534.4166666666665</v>
      </c>
      <c r="V32" s="331" t="s">
        <v>331</v>
      </c>
      <c r="W32" s="331">
        <f t="shared" si="4"/>
        <v>2439.6666666666665</v>
      </c>
      <c r="X32" s="331">
        <f t="shared" si="4"/>
        <v>6929.25</v>
      </c>
      <c r="Y32" s="331">
        <f t="shared" si="4"/>
        <v>7787.416666666667</v>
      </c>
      <c r="Z32" s="103"/>
    </row>
    <row r="33" spans="1:26" ht="16.5" customHeight="1">
      <c r="A33" s="60"/>
      <c r="B33" s="326"/>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103"/>
    </row>
    <row r="34" spans="1:26" ht="16.5" customHeight="1">
      <c r="A34" s="111" t="s">
        <v>294</v>
      </c>
      <c r="B34" s="326">
        <f>SUM(C34,T34)</f>
        <v>95457</v>
      </c>
      <c r="C34" s="325">
        <v>75389</v>
      </c>
      <c r="D34" s="325">
        <v>6611</v>
      </c>
      <c r="E34" s="325">
        <f>SUM(F34:O34)</f>
        <v>36129</v>
      </c>
      <c r="F34" s="325">
        <v>1678</v>
      </c>
      <c r="G34" s="325">
        <v>9890</v>
      </c>
      <c r="H34" s="325">
        <v>643</v>
      </c>
      <c r="I34" s="325">
        <v>1304</v>
      </c>
      <c r="J34" s="325">
        <v>1507</v>
      </c>
      <c r="K34" s="325">
        <v>1415</v>
      </c>
      <c r="L34" s="325">
        <v>13710</v>
      </c>
      <c r="M34" s="325">
        <v>1526</v>
      </c>
      <c r="N34" s="325" t="s">
        <v>331</v>
      </c>
      <c r="O34" s="325">
        <v>4456</v>
      </c>
      <c r="P34" s="325">
        <v>11463</v>
      </c>
      <c r="Q34" s="325">
        <v>3479</v>
      </c>
      <c r="R34" s="325">
        <v>16173</v>
      </c>
      <c r="S34" s="325">
        <v>1312</v>
      </c>
      <c r="T34" s="325">
        <f>SUM(U34:Y34)</f>
        <v>20068</v>
      </c>
      <c r="U34" s="325">
        <v>2816</v>
      </c>
      <c r="V34" s="325" t="s">
        <v>331</v>
      </c>
      <c r="W34" s="325">
        <v>2487</v>
      </c>
      <c r="X34" s="325">
        <v>6988</v>
      </c>
      <c r="Y34" s="325">
        <v>7777</v>
      </c>
      <c r="Z34" s="103"/>
    </row>
    <row r="35" spans="1:26" ht="16.5" customHeight="1">
      <c r="A35" s="114" t="s">
        <v>233</v>
      </c>
      <c r="B35" s="326">
        <f>SUM(C35,T35)</f>
        <v>95151</v>
      </c>
      <c r="C35" s="325">
        <v>75359</v>
      </c>
      <c r="D35" s="325">
        <v>6621</v>
      </c>
      <c r="E35" s="325">
        <f>SUM(F35:O35)</f>
        <v>36104</v>
      </c>
      <c r="F35" s="325">
        <v>1682</v>
      </c>
      <c r="G35" s="325">
        <v>9966</v>
      </c>
      <c r="H35" s="325">
        <v>645</v>
      </c>
      <c r="I35" s="325">
        <v>1302</v>
      </c>
      <c r="J35" s="325">
        <v>1503</v>
      </c>
      <c r="K35" s="325">
        <v>1424</v>
      </c>
      <c r="L35" s="325">
        <v>13610</v>
      </c>
      <c r="M35" s="325">
        <v>1547</v>
      </c>
      <c r="N35" s="325" t="s">
        <v>331</v>
      </c>
      <c r="O35" s="325">
        <v>4425</v>
      </c>
      <c r="P35" s="325">
        <v>11527</v>
      </c>
      <c r="Q35" s="325">
        <v>3514</v>
      </c>
      <c r="R35" s="325">
        <v>16056</v>
      </c>
      <c r="S35" s="325">
        <v>1312</v>
      </c>
      <c r="T35" s="325">
        <f>SUM(U35:Y35)</f>
        <v>19792</v>
      </c>
      <c r="U35" s="325">
        <v>2533</v>
      </c>
      <c r="V35" s="325" t="s">
        <v>331</v>
      </c>
      <c r="W35" s="325">
        <v>2489</v>
      </c>
      <c r="X35" s="325">
        <v>6989</v>
      </c>
      <c r="Y35" s="325">
        <v>7781</v>
      </c>
      <c r="Z35" s="103"/>
    </row>
    <row r="36" spans="1:26" ht="16.5" customHeight="1">
      <c r="A36" s="114" t="s">
        <v>234</v>
      </c>
      <c r="B36" s="326">
        <f>SUM(C36,T36)</f>
        <v>95751</v>
      </c>
      <c r="C36" s="325">
        <v>76039</v>
      </c>
      <c r="D36" s="325">
        <v>6867</v>
      </c>
      <c r="E36" s="325">
        <f>SUM(F36:O36)</f>
        <v>36146</v>
      </c>
      <c r="F36" s="325">
        <v>1650</v>
      </c>
      <c r="G36" s="325">
        <v>10023</v>
      </c>
      <c r="H36" s="325">
        <v>681</v>
      </c>
      <c r="I36" s="325">
        <v>1300</v>
      </c>
      <c r="J36" s="325">
        <v>1514</v>
      </c>
      <c r="K36" s="325">
        <v>1441</v>
      </c>
      <c r="L36" s="325">
        <v>13619</v>
      </c>
      <c r="M36" s="325">
        <v>1543</v>
      </c>
      <c r="N36" s="325" t="s">
        <v>331</v>
      </c>
      <c r="O36" s="325">
        <v>4375</v>
      </c>
      <c r="P36" s="325">
        <v>11809</v>
      </c>
      <c r="Q36" s="325">
        <v>3498</v>
      </c>
      <c r="R36" s="325">
        <v>16162</v>
      </c>
      <c r="S36" s="325">
        <v>1310</v>
      </c>
      <c r="T36" s="325">
        <f>SUM(U36:Y36)</f>
        <v>19712</v>
      </c>
      <c r="U36" s="325">
        <v>2564</v>
      </c>
      <c r="V36" s="325" t="s">
        <v>331</v>
      </c>
      <c r="W36" s="325">
        <v>2324</v>
      </c>
      <c r="X36" s="325">
        <v>6924</v>
      </c>
      <c r="Y36" s="325">
        <v>7900</v>
      </c>
      <c r="Z36" s="103"/>
    </row>
    <row r="37" spans="1:26" ht="16.5" customHeight="1">
      <c r="A37" s="114" t="s">
        <v>235</v>
      </c>
      <c r="B37" s="326">
        <f>SUM(C37,T37)</f>
        <v>96532</v>
      </c>
      <c r="C37" s="325">
        <v>76876</v>
      </c>
      <c r="D37" s="325">
        <v>6890</v>
      </c>
      <c r="E37" s="325">
        <f>SUM(F37:O37)</f>
        <v>36492</v>
      </c>
      <c r="F37" s="325">
        <v>1672</v>
      </c>
      <c r="G37" s="325">
        <v>9948</v>
      </c>
      <c r="H37" s="325">
        <v>683</v>
      </c>
      <c r="I37" s="325">
        <v>1302</v>
      </c>
      <c r="J37" s="325">
        <v>1489</v>
      </c>
      <c r="K37" s="325">
        <v>1487</v>
      </c>
      <c r="L37" s="325">
        <v>13717</v>
      </c>
      <c r="M37" s="325">
        <v>1735</v>
      </c>
      <c r="N37" s="325" t="s">
        <v>331</v>
      </c>
      <c r="O37" s="325">
        <v>4459</v>
      </c>
      <c r="P37" s="325">
        <v>12174</v>
      </c>
      <c r="Q37" s="325">
        <v>3543</v>
      </c>
      <c r="R37" s="325">
        <v>16154</v>
      </c>
      <c r="S37" s="325">
        <v>1372</v>
      </c>
      <c r="T37" s="325">
        <f>SUM(U37:Y37)</f>
        <v>19656</v>
      </c>
      <c r="U37" s="325">
        <v>2423</v>
      </c>
      <c r="V37" s="325" t="s">
        <v>331</v>
      </c>
      <c r="W37" s="325">
        <v>2452</v>
      </c>
      <c r="X37" s="325">
        <v>6876</v>
      </c>
      <c r="Y37" s="325">
        <v>7905</v>
      </c>
      <c r="Z37" s="103"/>
    </row>
    <row r="38" spans="1:26" ht="16.5" customHeight="1">
      <c r="A38" s="115"/>
      <c r="B38" s="326"/>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103"/>
    </row>
    <row r="39" spans="1:26" ht="16.5" customHeight="1">
      <c r="A39" s="114" t="s">
        <v>236</v>
      </c>
      <c r="B39" s="326">
        <f>SUM(C39,T39)</f>
        <v>96340</v>
      </c>
      <c r="C39" s="325">
        <v>76667</v>
      </c>
      <c r="D39" s="325">
        <v>6948</v>
      </c>
      <c r="E39" s="325">
        <f>SUM(F39:O39)</f>
        <v>36358</v>
      </c>
      <c r="F39" s="325">
        <v>1701</v>
      </c>
      <c r="G39" s="325">
        <v>9959</v>
      </c>
      <c r="H39" s="325">
        <v>679</v>
      </c>
      <c r="I39" s="325">
        <v>1297</v>
      </c>
      <c r="J39" s="325">
        <v>1481</v>
      </c>
      <c r="K39" s="325">
        <v>1484</v>
      </c>
      <c r="L39" s="325">
        <v>13632</v>
      </c>
      <c r="M39" s="325">
        <v>1768</v>
      </c>
      <c r="N39" s="325" t="s">
        <v>331</v>
      </c>
      <c r="O39" s="325">
        <v>4357</v>
      </c>
      <c r="P39" s="325">
        <v>12073</v>
      </c>
      <c r="Q39" s="325">
        <v>3541</v>
      </c>
      <c r="R39" s="325">
        <v>16111</v>
      </c>
      <c r="S39" s="325">
        <v>1369</v>
      </c>
      <c r="T39" s="325">
        <f>SUM(U39:Y39)</f>
        <v>19673</v>
      </c>
      <c r="U39" s="325">
        <v>2473</v>
      </c>
      <c r="V39" s="325" t="s">
        <v>331</v>
      </c>
      <c r="W39" s="325">
        <v>2440</v>
      </c>
      <c r="X39" s="325">
        <v>6910</v>
      </c>
      <c r="Y39" s="325">
        <v>7850</v>
      </c>
      <c r="Z39" s="103"/>
    </row>
    <row r="40" spans="1:26" ht="16.5" customHeight="1">
      <c r="A40" s="114" t="s">
        <v>237</v>
      </c>
      <c r="B40" s="326">
        <f>SUM(C40,T40)</f>
        <v>96390</v>
      </c>
      <c r="C40" s="325">
        <v>76661</v>
      </c>
      <c r="D40" s="325">
        <v>7007</v>
      </c>
      <c r="E40" s="325">
        <f>SUM(F40:O40)</f>
        <v>36371</v>
      </c>
      <c r="F40" s="325">
        <v>1693</v>
      </c>
      <c r="G40" s="325">
        <v>9996</v>
      </c>
      <c r="H40" s="325">
        <v>686</v>
      </c>
      <c r="I40" s="325">
        <v>1298</v>
      </c>
      <c r="J40" s="325">
        <v>1481</v>
      </c>
      <c r="K40" s="325">
        <v>1490</v>
      </c>
      <c r="L40" s="325">
        <v>13609</v>
      </c>
      <c r="M40" s="325">
        <v>1755</v>
      </c>
      <c r="N40" s="325" t="s">
        <v>331</v>
      </c>
      <c r="O40" s="325">
        <v>4363</v>
      </c>
      <c r="P40" s="325">
        <v>12008</v>
      </c>
      <c r="Q40" s="325">
        <v>3516</v>
      </c>
      <c r="R40" s="325">
        <v>16128</v>
      </c>
      <c r="S40" s="325">
        <v>1370</v>
      </c>
      <c r="T40" s="325">
        <f>SUM(U40:Y40)</f>
        <v>19729</v>
      </c>
      <c r="U40" s="325">
        <v>2507</v>
      </c>
      <c r="V40" s="325" t="s">
        <v>331</v>
      </c>
      <c r="W40" s="325">
        <v>2465</v>
      </c>
      <c r="X40" s="325">
        <v>6908</v>
      </c>
      <c r="Y40" s="325">
        <v>7849</v>
      </c>
      <c r="Z40" s="103"/>
    </row>
    <row r="41" spans="1:26" ht="16.5" customHeight="1">
      <c r="A41" s="114" t="s">
        <v>238</v>
      </c>
      <c r="B41" s="326">
        <f>SUM(C41,T41)</f>
        <v>96705</v>
      </c>
      <c r="C41" s="325">
        <v>76840</v>
      </c>
      <c r="D41" s="325">
        <v>7068</v>
      </c>
      <c r="E41" s="325">
        <f>SUM(F41:O41)</f>
        <v>36262</v>
      </c>
      <c r="F41" s="325">
        <v>1698</v>
      </c>
      <c r="G41" s="325">
        <v>9999</v>
      </c>
      <c r="H41" s="325">
        <v>692</v>
      </c>
      <c r="I41" s="325">
        <v>1297</v>
      </c>
      <c r="J41" s="325">
        <v>1494</v>
      </c>
      <c r="K41" s="325">
        <v>1484</v>
      </c>
      <c r="L41" s="325">
        <v>13557</v>
      </c>
      <c r="M41" s="325">
        <v>1679</v>
      </c>
      <c r="N41" s="325" t="s">
        <v>331</v>
      </c>
      <c r="O41" s="325">
        <v>4362</v>
      </c>
      <c r="P41" s="325">
        <v>11995</v>
      </c>
      <c r="Q41" s="325">
        <v>3562</v>
      </c>
      <c r="R41" s="325">
        <v>16278</v>
      </c>
      <c r="S41" s="325">
        <v>1414</v>
      </c>
      <c r="T41" s="325">
        <f>SUM(U41:Y41)</f>
        <v>19865</v>
      </c>
      <c r="U41" s="325">
        <v>2571</v>
      </c>
      <c r="V41" s="325" t="s">
        <v>331</v>
      </c>
      <c r="W41" s="325">
        <v>2472</v>
      </c>
      <c r="X41" s="325">
        <v>6907</v>
      </c>
      <c r="Y41" s="325">
        <v>7915</v>
      </c>
      <c r="Z41" s="103"/>
    </row>
    <row r="42" spans="1:26" ht="16.5" customHeight="1">
      <c r="A42" s="114" t="s">
        <v>239</v>
      </c>
      <c r="B42" s="326">
        <f>SUM(C42,T42)</f>
        <v>96376</v>
      </c>
      <c r="C42" s="325">
        <v>76599</v>
      </c>
      <c r="D42" s="325">
        <v>7139</v>
      </c>
      <c r="E42" s="325">
        <f>SUM(F42:O42)</f>
        <v>35977</v>
      </c>
      <c r="F42" s="325">
        <v>1658</v>
      </c>
      <c r="G42" s="325">
        <v>9795</v>
      </c>
      <c r="H42" s="325">
        <v>681</v>
      </c>
      <c r="I42" s="325">
        <v>1297</v>
      </c>
      <c r="J42" s="325">
        <v>1499</v>
      </c>
      <c r="K42" s="325">
        <v>1489</v>
      </c>
      <c r="L42" s="325">
        <v>13551</v>
      </c>
      <c r="M42" s="325">
        <v>1648</v>
      </c>
      <c r="N42" s="325" t="s">
        <v>331</v>
      </c>
      <c r="O42" s="325">
        <v>4359</v>
      </c>
      <c r="P42" s="325">
        <v>11925</v>
      </c>
      <c r="Q42" s="325">
        <v>3559</v>
      </c>
      <c r="R42" s="325">
        <v>16303</v>
      </c>
      <c r="S42" s="325">
        <v>1432</v>
      </c>
      <c r="T42" s="325">
        <f>SUM(U42:Y42)</f>
        <v>19777</v>
      </c>
      <c r="U42" s="325">
        <v>2541</v>
      </c>
      <c r="V42" s="325" t="s">
        <v>331</v>
      </c>
      <c r="W42" s="325">
        <v>2442</v>
      </c>
      <c r="X42" s="325">
        <v>6897</v>
      </c>
      <c r="Y42" s="325">
        <v>7897</v>
      </c>
      <c r="Z42" s="103"/>
    </row>
    <row r="43" spans="1:26" ht="16.5" customHeight="1">
      <c r="A43" s="115"/>
      <c r="B43" s="326"/>
      <c r="C43" s="325"/>
      <c r="D43" s="325"/>
      <c r="E43" s="325"/>
      <c r="F43" s="325"/>
      <c r="G43" s="325"/>
      <c r="H43" s="325"/>
      <c r="I43" s="325"/>
      <c r="J43" s="325"/>
      <c r="K43" s="325"/>
      <c r="L43" s="325"/>
      <c r="M43" s="325"/>
      <c r="N43" s="325"/>
      <c r="O43" s="325"/>
      <c r="P43" s="327"/>
      <c r="Q43" s="325"/>
      <c r="R43" s="325"/>
      <c r="S43" s="325"/>
      <c r="T43" s="325"/>
      <c r="U43" s="325"/>
      <c r="V43" s="325"/>
      <c r="W43" s="325"/>
      <c r="X43" s="325"/>
      <c r="Y43" s="325"/>
      <c r="Z43" s="103"/>
    </row>
    <row r="44" spans="1:26" ht="16.5" customHeight="1">
      <c r="A44" s="114" t="s">
        <v>240</v>
      </c>
      <c r="B44" s="326">
        <f>SUM(C44,T44)</f>
        <v>95484</v>
      </c>
      <c r="C44" s="325">
        <v>75987</v>
      </c>
      <c r="D44" s="325">
        <v>6960</v>
      </c>
      <c r="E44" s="325">
        <f>SUM(F44:O44)</f>
        <v>35856</v>
      </c>
      <c r="F44" s="325">
        <v>1674</v>
      </c>
      <c r="G44" s="325">
        <v>9760</v>
      </c>
      <c r="H44" s="325">
        <v>671</v>
      </c>
      <c r="I44" s="325">
        <v>1301</v>
      </c>
      <c r="J44" s="325">
        <v>1493</v>
      </c>
      <c r="K44" s="325">
        <v>1492</v>
      </c>
      <c r="L44" s="325">
        <v>13470</v>
      </c>
      <c r="M44" s="325">
        <v>1642</v>
      </c>
      <c r="N44" s="325" t="s">
        <v>331</v>
      </c>
      <c r="O44" s="325">
        <v>4353</v>
      </c>
      <c r="P44" s="325">
        <v>11811</v>
      </c>
      <c r="Q44" s="325">
        <v>3505</v>
      </c>
      <c r="R44" s="325">
        <v>16172</v>
      </c>
      <c r="S44" s="325">
        <v>1416</v>
      </c>
      <c r="T44" s="325">
        <f>SUM(U44:Y44)</f>
        <v>19497</v>
      </c>
      <c r="U44" s="325">
        <v>2460</v>
      </c>
      <c r="V44" s="325" t="s">
        <v>331</v>
      </c>
      <c r="W44" s="325">
        <v>2368</v>
      </c>
      <c r="X44" s="325">
        <v>6890</v>
      </c>
      <c r="Y44" s="325">
        <v>7779</v>
      </c>
      <c r="Z44" s="103"/>
    </row>
    <row r="45" spans="1:26" ht="16.5" customHeight="1">
      <c r="A45" s="114" t="s">
        <v>241</v>
      </c>
      <c r="B45" s="326">
        <f>SUM(C45,T45)</f>
        <v>95611</v>
      </c>
      <c r="C45" s="325">
        <v>75909</v>
      </c>
      <c r="D45" s="325">
        <v>7008</v>
      </c>
      <c r="E45" s="325">
        <f>SUM(F45:O45)</f>
        <v>35553</v>
      </c>
      <c r="F45" s="325">
        <v>1664</v>
      </c>
      <c r="G45" s="325">
        <v>9589</v>
      </c>
      <c r="H45" s="325">
        <v>672</v>
      </c>
      <c r="I45" s="325">
        <v>1297</v>
      </c>
      <c r="J45" s="325">
        <v>1489</v>
      </c>
      <c r="K45" s="325">
        <v>1503</v>
      </c>
      <c r="L45" s="325">
        <v>13359</v>
      </c>
      <c r="M45" s="325">
        <v>1613</v>
      </c>
      <c r="N45" s="325" t="s">
        <v>331</v>
      </c>
      <c r="O45" s="325">
        <v>4367</v>
      </c>
      <c r="P45" s="325">
        <v>11976</v>
      </c>
      <c r="Q45" s="325">
        <v>3505</v>
      </c>
      <c r="R45" s="325">
        <v>16194</v>
      </c>
      <c r="S45" s="325">
        <v>1413</v>
      </c>
      <c r="T45" s="325">
        <f>SUM(U45:Y45)</f>
        <v>19702</v>
      </c>
      <c r="U45" s="325">
        <v>2547</v>
      </c>
      <c r="V45" s="325" t="s">
        <v>331</v>
      </c>
      <c r="W45" s="325">
        <v>2456</v>
      </c>
      <c r="X45" s="325">
        <v>6913</v>
      </c>
      <c r="Y45" s="325">
        <v>7786</v>
      </c>
      <c r="Z45" s="103"/>
    </row>
    <row r="46" spans="1:26" ht="16.5" customHeight="1">
      <c r="A46" s="114" t="s">
        <v>242</v>
      </c>
      <c r="B46" s="326">
        <f>SUM(C46,T46)</f>
        <v>95861</v>
      </c>
      <c r="C46" s="325">
        <v>76297</v>
      </c>
      <c r="D46" s="325">
        <v>7058</v>
      </c>
      <c r="E46" s="325">
        <f>SUM(F46:O46)</f>
        <v>35841</v>
      </c>
      <c r="F46" s="325">
        <v>1689</v>
      </c>
      <c r="G46" s="325">
        <v>9896</v>
      </c>
      <c r="H46" s="325">
        <v>675</v>
      </c>
      <c r="I46" s="325">
        <v>1282</v>
      </c>
      <c r="J46" s="325">
        <v>1494</v>
      </c>
      <c r="K46" s="325">
        <v>1487</v>
      </c>
      <c r="L46" s="325">
        <v>13355</v>
      </c>
      <c r="M46" s="325">
        <v>1591</v>
      </c>
      <c r="N46" s="325" t="s">
        <v>331</v>
      </c>
      <c r="O46" s="325">
        <v>4372</v>
      </c>
      <c r="P46" s="325">
        <v>11968</v>
      </c>
      <c r="Q46" s="325">
        <v>3512</v>
      </c>
      <c r="R46" s="325">
        <v>16251</v>
      </c>
      <c r="S46" s="325">
        <v>1410</v>
      </c>
      <c r="T46" s="325">
        <f>SUM(U46:Y46)</f>
        <v>19564</v>
      </c>
      <c r="U46" s="325">
        <v>2383</v>
      </c>
      <c r="V46" s="325" t="s">
        <v>331</v>
      </c>
      <c r="W46" s="325">
        <v>2435</v>
      </c>
      <c r="X46" s="325">
        <v>6975</v>
      </c>
      <c r="Y46" s="325">
        <v>7771</v>
      </c>
      <c r="Z46" s="103"/>
    </row>
    <row r="47" spans="1:26" ht="16.5" customHeight="1">
      <c r="A47" s="114" t="s">
        <v>243</v>
      </c>
      <c r="B47" s="326">
        <f>SUM(C47,T47)</f>
        <v>94941</v>
      </c>
      <c r="C47" s="325">
        <v>75687</v>
      </c>
      <c r="D47" s="325">
        <v>6885</v>
      </c>
      <c r="E47" s="325">
        <f>SUM(F47:O47)</f>
        <v>35630</v>
      </c>
      <c r="F47" s="325">
        <v>1673</v>
      </c>
      <c r="G47" s="325">
        <v>9850</v>
      </c>
      <c r="H47" s="325">
        <v>682</v>
      </c>
      <c r="I47" s="325">
        <v>1283</v>
      </c>
      <c r="J47" s="325">
        <v>1406</v>
      </c>
      <c r="K47" s="325">
        <v>1499</v>
      </c>
      <c r="L47" s="325">
        <v>13313</v>
      </c>
      <c r="M47" s="325">
        <v>1573</v>
      </c>
      <c r="N47" s="325" t="s">
        <v>331</v>
      </c>
      <c r="O47" s="325">
        <v>4351</v>
      </c>
      <c r="P47" s="325">
        <v>11882</v>
      </c>
      <c r="Q47" s="325">
        <v>3470</v>
      </c>
      <c r="R47" s="325">
        <v>16182</v>
      </c>
      <c r="S47" s="325">
        <v>1404</v>
      </c>
      <c r="T47" s="325">
        <f>SUM(U47:Y47)</f>
        <v>19254</v>
      </c>
      <c r="U47" s="325">
        <v>2595</v>
      </c>
      <c r="V47" s="325" t="s">
        <v>331</v>
      </c>
      <c r="W47" s="325">
        <v>2446</v>
      </c>
      <c r="X47" s="325">
        <v>6974</v>
      </c>
      <c r="Y47" s="325">
        <v>7239</v>
      </c>
      <c r="Z47" s="103"/>
    </row>
    <row r="48" spans="1:26" ht="16.5" customHeight="1">
      <c r="A48" s="109"/>
      <c r="B48" s="326"/>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103"/>
    </row>
    <row r="49" spans="1:26" ht="16.5" customHeight="1">
      <c r="A49" s="309" t="s">
        <v>134</v>
      </c>
      <c r="B49" s="326"/>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103"/>
    </row>
    <row r="50" spans="1:26" ht="16.5" customHeight="1">
      <c r="A50" s="38" t="s">
        <v>296</v>
      </c>
      <c r="B50" s="326">
        <v>52956</v>
      </c>
      <c r="C50" s="325">
        <v>37758</v>
      </c>
      <c r="D50" s="325">
        <v>1232</v>
      </c>
      <c r="E50" s="325">
        <f>SUM(F50:O50)</f>
        <v>24772</v>
      </c>
      <c r="F50" s="325">
        <v>1961</v>
      </c>
      <c r="G50" s="325">
        <v>9870</v>
      </c>
      <c r="H50" s="325">
        <v>3044</v>
      </c>
      <c r="I50" s="325">
        <v>404</v>
      </c>
      <c r="J50" s="325">
        <v>1125</v>
      </c>
      <c r="K50" s="325">
        <v>459</v>
      </c>
      <c r="L50" s="325">
        <v>1715</v>
      </c>
      <c r="M50" s="325">
        <v>3306</v>
      </c>
      <c r="N50" s="325">
        <v>264</v>
      </c>
      <c r="O50" s="325">
        <v>2624</v>
      </c>
      <c r="P50" s="325">
        <v>5814</v>
      </c>
      <c r="Q50" s="325">
        <v>3729</v>
      </c>
      <c r="R50" s="325">
        <v>2061</v>
      </c>
      <c r="S50" s="325">
        <v>134</v>
      </c>
      <c r="T50" s="325">
        <f>SUM(U50:Y50)</f>
        <v>15199</v>
      </c>
      <c r="U50" s="325">
        <v>3722</v>
      </c>
      <c r="V50" s="325">
        <v>75</v>
      </c>
      <c r="W50" s="325">
        <v>5683</v>
      </c>
      <c r="X50" s="325">
        <v>2947</v>
      </c>
      <c r="Y50" s="325">
        <v>2772</v>
      </c>
      <c r="Z50" s="103"/>
    </row>
    <row r="51" spans="1:26" ht="16.5" customHeight="1">
      <c r="A51" s="113" t="s">
        <v>297</v>
      </c>
      <c r="B51" s="326">
        <f>SUM(C51,T51)</f>
        <v>55964</v>
      </c>
      <c r="C51" s="325">
        <v>37440</v>
      </c>
      <c r="D51" s="325">
        <v>1545</v>
      </c>
      <c r="E51" s="325">
        <v>23532</v>
      </c>
      <c r="F51" s="325">
        <v>1764</v>
      </c>
      <c r="G51" s="325">
        <v>8739</v>
      </c>
      <c r="H51" s="325">
        <v>3431</v>
      </c>
      <c r="I51" s="325">
        <v>362</v>
      </c>
      <c r="J51" s="325">
        <v>1006</v>
      </c>
      <c r="K51" s="325">
        <v>431</v>
      </c>
      <c r="L51" s="325">
        <v>1945</v>
      </c>
      <c r="M51" s="325">
        <v>3833</v>
      </c>
      <c r="N51" s="325" t="s">
        <v>331</v>
      </c>
      <c r="O51" s="325">
        <v>2020</v>
      </c>
      <c r="P51" s="325">
        <v>5257</v>
      </c>
      <c r="Q51" s="325">
        <v>3762</v>
      </c>
      <c r="R51" s="325">
        <v>3142</v>
      </c>
      <c r="S51" s="325">
        <v>137</v>
      </c>
      <c r="T51" s="325">
        <v>18524</v>
      </c>
      <c r="U51" s="325">
        <v>4935</v>
      </c>
      <c r="V51" s="325" t="s">
        <v>331</v>
      </c>
      <c r="W51" s="325">
        <v>6332</v>
      </c>
      <c r="X51" s="325">
        <v>3843</v>
      </c>
      <c r="Y51" s="325">
        <v>3415</v>
      </c>
      <c r="Z51" s="103"/>
    </row>
    <row r="52" spans="1:26" ht="16.5" customHeight="1">
      <c r="A52" s="295" t="s">
        <v>476</v>
      </c>
      <c r="B52" s="332">
        <f>AVERAGE(B54:B57,B59:B62,B64:B67)</f>
        <v>56176.416666666664</v>
      </c>
      <c r="C52" s="331">
        <f aca="true" t="shared" si="5" ref="C52:Y52">AVERAGE(C54:C57,C59:C62,C64:C67)</f>
        <v>36283.666666666664</v>
      </c>
      <c r="D52" s="331">
        <f t="shared" si="5"/>
        <v>1700.5833333333333</v>
      </c>
      <c r="E52" s="331">
        <f t="shared" si="5"/>
        <v>22358.166666666668</v>
      </c>
      <c r="F52" s="331">
        <f t="shared" si="5"/>
        <v>1617.5</v>
      </c>
      <c r="G52" s="331">
        <f t="shared" si="5"/>
        <v>7851.083333333333</v>
      </c>
      <c r="H52" s="331">
        <v>3601</v>
      </c>
      <c r="I52" s="331">
        <f t="shared" si="5"/>
        <v>353.9166666666667</v>
      </c>
      <c r="J52" s="331">
        <f t="shared" si="5"/>
        <v>912.8333333333334</v>
      </c>
      <c r="K52" s="331">
        <f t="shared" si="5"/>
        <v>449.9166666666667</v>
      </c>
      <c r="L52" s="331">
        <f t="shared" si="5"/>
        <v>2074.5</v>
      </c>
      <c r="M52" s="331">
        <f>AVERAGE(M54:M57,M59:M62,M64:M67)</f>
        <v>3775.6666666666665</v>
      </c>
      <c r="N52" s="331" t="s">
        <v>331</v>
      </c>
      <c r="O52" s="331">
        <f t="shared" si="5"/>
        <v>1722.4166666666667</v>
      </c>
      <c r="P52" s="331">
        <f t="shared" si="5"/>
        <v>5041.5</v>
      </c>
      <c r="Q52" s="331">
        <f t="shared" si="5"/>
        <v>3765.1666666666665</v>
      </c>
      <c r="R52" s="331">
        <f t="shared" si="5"/>
        <v>3209.3333333333335</v>
      </c>
      <c r="S52" s="331">
        <f t="shared" si="5"/>
        <v>138.75</v>
      </c>
      <c r="T52" s="331">
        <f t="shared" si="5"/>
        <v>19892.75</v>
      </c>
      <c r="U52" s="331">
        <v>5339</v>
      </c>
      <c r="V52" s="331" t="s">
        <v>331</v>
      </c>
      <c r="W52" s="331">
        <f t="shared" si="5"/>
        <v>6842</v>
      </c>
      <c r="X52" s="331">
        <f t="shared" si="5"/>
        <v>4321.916666666667</v>
      </c>
      <c r="Y52" s="331">
        <f t="shared" si="5"/>
        <v>3390.5</v>
      </c>
      <c r="Z52" s="103"/>
    </row>
    <row r="53" spans="1:26" ht="16.5" customHeight="1">
      <c r="A53" s="60"/>
      <c r="B53" s="326"/>
      <c r="C53" s="325"/>
      <c r="D53" s="327"/>
      <c r="E53" s="325"/>
      <c r="F53" s="325"/>
      <c r="G53" s="325"/>
      <c r="H53" s="325"/>
      <c r="I53" s="325"/>
      <c r="J53" s="325"/>
      <c r="K53" s="325"/>
      <c r="L53" s="325"/>
      <c r="M53" s="325"/>
      <c r="N53" s="325"/>
      <c r="O53" s="325"/>
      <c r="P53" s="325"/>
      <c r="Q53" s="325"/>
      <c r="R53" s="325"/>
      <c r="S53" s="325"/>
      <c r="T53" s="325"/>
      <c r="U53" s="325"/>
      <c r="V53" s="325"/>
      <c r="W53" s="325"/>
      <c r="X53" s="325"/>
      <c r="Y53" s="325"/>
      <c r="Z53" s="103"/>
    </row>
    <row r="54" spans="1:26" ht="16.5" customHeight="1">
      <c r="A54" s="111" t="s">
        <v>294</v>
      </c>
      <c r="B54" s="326">
        <f>SUM(C54,T54)</f>
        <v>55737</v>
      </c>
      <c r="C54" s="325">
        <v>36697</v>
      </c>
      <c r="D54" s="325">
        <v>1541</v>
      </c>
      <c r="E54" s="325">
        <f>SUM(F54:O54)</f>
        <v>23071</v>
      </c>
      <c r="F54" s="325">
        <v>1646</v>
      </c>
      <c r="G54" s="325">
        <v>8359</v>
      </c>
      <c r="H54" s="325">
        <v>3484</v>
      </c>
      <c r="I54" s="325">
        <v>351</v>
      </c>
      <c r="J54" s="325">
        <v>914</v>
      </c>
      <c r="K54" s="325">
        <v>442</v>
      </c>
      <c r="L54" s="325">
        <v>2058</v>
      </c>
      <c r="M54" s="325">
        <v>4052</v>
      </c>
      <c r="N54" s="325" t="s">
        <v>331</v>
      </c>
      <c r="O54" s="325">
        <v>1765</v>
      </c>
      <c r="P54" s="325">
        <v>4906</v>
      </c>
      <c r="Q54" s="325">
        <v>3660</v>
      </c>
      <c r="R54" s="325">
        <v>3336</v>
      </c>
      <c r="S54" s="325">
        <v>137</v>
      </c>
      <c r="T54" s="325">
        <f>SUM(U54:Y54)</f>
        <v>19040</v>
      </c>
      <c r="U54" s="325">
        <v>5203</v>
      </c>
      <c r="V54" s="325" t="s">
        <v>331</v>
      </c>
      <c r="W54" s="325">
        <v>6606</v>
      </c>
      <c r="X54" s="325">
        <v>4221</v>
      </c>
      <c r="Y54" s="325">
        <v>3010</v>
      </c>
      <c r="Z54" s="103"/>
    </row>
    <row r="55" spans="1:26" ht="16.5" customHeight="1">
      <c r="A55" s="114" t="s">
        <v>233</v>
      </c>
      <c r="B55" s="326">
        <f>SUM(C55,T55)</f>
        <v>55546</v>
      </c>
      <c r="C55" s="325">
        <v>36386</v>
      </c>
      <c r="D55" s="325">
        <v>1523</v>
      </c>
      <c r="E55" s="325">
        <f>SUM(F55:O55)</f>
        <v>22940</v>
      </c>
      <c r="F55" s="325">
        <v>1640</v>
      </c>
      <c r="G55" s="325">
        <v>8315</v>
      </c>
      <c r="H55" s="325">
        <v>3483</v>
      </c>
      <c r="I55" s="325">
        <v>346</v>
      </c>
      <c r="J55" s="325">
        <v>915</v>
      </c>
      <c r="K55" s="325">
        <v>443</v>
      </c>
      <c r="L55" s="325">
        <v>2041</v>
      </c>
      <c r="M55" s="325">
        <v>3997</v>
      </c>
      <c r="N55" s="325" t="s">
        <v>331</v>
      </c>
      <c r="O55" s="325">
        <v>1760</v>
      </c>
      <c r="P55" s="325">
        <v>4783</v>
      </c>
      <c r="Q55" s="325">
        <v>3683</v>
      </c>
      <c r="R55" s="325">
        <v>3277</v>
      </c>
      <c r="S55" s="325">
        <v>137</v>
      </c>
      <c r="T55" s="325">
        <f>SUM(U55:Y55)</f>
        <v>19160</v>
      </c>
      <c r="U55" s="325">
        <v>5298</v>
      </c>
      <c r="V55" s="325" t="s">
        <v>331</v>
      </c>
      <c r="W55" s="325">
        <v>6623</v>
      </c>
      <c r="X55" s="325">
        <v>4223</v>
      </c>
      <c r="Y55" s="325">
        <v>3016</v>
      </c>
      <c r="Z55" s="103"/>
    </row>
    <row r="56" spans="1:26" ht="16.5" customHeight="1">
      <c r="A56" s="114" t="s">
        <v>234</v>
      </c>
      <c r="B56" s="326">
        <f>SUM(C56,T56)</f>
        <v>56394</v>
      </c>
      <c r="C56" s="325">
        <v>37106</v>
      </c>
      <c r="D56" s="325">
        <v>1665</v>
      </c>
      <c r="E56" s="325">
        <f>SUM(F56:O56)</f>
        <v>22884</v>
      </c>
      <c r="F56" s="325">
        <v>1644</v>
      </c>
      <c r="G56" s="325">
        <v>8275</v>
      </c>
      <c r="H56" s="325">
        <v>3528</v>
      </c>
      <c r="I56" s="325">
        <v>359</v>
      </c>
      <c r="J56" s="325">
        <v>930</v>
      </c>
      <c r="K56" s="325">
        <v>442</v>
      </c>
      <c r="L56" s="325">
        <v>2054</v>
      </c>
      <c r="M56" s="325">
        <v>3919</v>
      </c>
      <c r="N56" s="325" t="s">
        <v>331</v>
      </c>
      <c r="O56" s="325">
        <v>1733</v>
      </c>
      <c r="P56" s="325">
        <v>5236</v>
      </c>
      <c r="Q56" s="325">
        <v>3718</v>
      </c>
      <c r="R56" s="325">
        <v>3396</v>
      </c>
      <c r="S56" s="325">
        <v>135</v>
      </c>
      <c r="T56" s="325">
        <f>SUM(U56:Y56)</f>
        <v>19288</v>
      </c>
      <c r="U56" s="325">
        <v>5304</v>
      </c>
      <c r="V56" s="325" t="s">
        <v>331</v>
      </c>
      <c r="W56" s="325">
        <v>6544</v>
      </c>
      <c r="X56" s="325">
        <v>4192</v>
      </c>
      <c r="Y56" s="325">
        <v>3248</v>
      </c>
      <c r="Z56" s="103"/>
    </row>
    <row r="57" spans="1:26" ht="16.5" customHeight="1">
      <c r="A57" s="114" t="s">
        <v>235</v>
      </c>
      <c r="B57" s="326">
        <f>SUM(C57,T57)</f>
        <v>57316</v>
      </c>
      <c r="C57" s="325">
        <v>36967</v>
      </c>
      <c r="D57" s="325">
        <v>1714</v>
      </c>
      <c r="E57" s="325">
        <f>SUM(F57:O57)</f>
        <v>22654</v>
      </c>
      <c r="F57" s="325">
        <v>1625</v>
      </c>
      <c r="G57" s="325">
        <v>7998</v>
      </c>
      <c r="H57" s="325">
        <v>3609</v>
      </c>
      <c r="I57" s="325">
        <v>353</v>
      </c>
      <c r="J57" s="325">
        <v>938</v>
      </c>
      <c r="K57" s="325">
        <v>438</v>
      </c>
      <c r="L57" s="325">
        <v>2116</v>
      </c>
      <c r="M57" s="325">
        <v>3827</v>
      </c>
      <c r="N57" s="325" t="s">
        <v>331</v>
      </c>
      <c r="O57" s="325">
        <v>1750</v>
      </c>
      <c r="P57" s="325">
        <v>5291</v>
      </c>
      <c r="Q57" s="325">
        <v>3864</v>
      </c>
      <c r="R57" s="325">
        <v>3228</v>
      </c>
      <c r="S57" s="325">
        <v>143</v>
      </c>
      <c r="T57" s="325">
        <f>SUM(U57:Y57)</f>
        <v>20349</v>
      </c>
      <c r="U57" s="325">
        <v>5351</v>
      </c>
      <c r="V57" s="325" t="s">
        <v>331</v>
      </c>
      <c r="W57" s="325">
        <v>6915</v>
      </c>
      <c r="X57" s="325">
        <v>4459</v>
      </c>
      <c r="Y57" s="325">
        <v>3624</v>
      </c>
      <c r="Z57" s="103"/>
    </row>
    <row r="58" spans="1:26" ht="16.5" customHeight="1">
      <c r="A58" s="115"/>
      <c r="B58" s="326"/>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103"/>
    </row>
    <row r="59" spans="1:26" ht="16.5" customHeight="1">
      <c r="A59" s="114" t="s">
        <v>236</v>
      </c>
      <c r="B59" s="326">
        <f>SUM(C59,T59)</f>
        <v>57289</v>
      </c>
      <c r="C59" s="325">
        <v>36815</v>
      </c>
      <c r="D59" s="325">
        <v>1701</v>
      </c>
      <c r="E59" s="325">
        <f>SUM(F59:O59)</f>
        <v>22541</v>
      </c>
      <c r="F59" s="325">
        <v>1594</v>
      </c>
      <c r="G59" s="325">
        <v>7921</v>
      </c>
      <c r="H59" s="325">
        <v>3637</v>
      </c>
      <c r="I59" s="325">
        <v>353</v>
      </c>
      <c r="J59" s="325">
        <v>925</v>
      </c>
      <c r="K59" s="325">
        <v>442</v>
      </c>
      <c r="L59" s="325">
        <v>2102</v>
      </c>
      <c r="M59" s="325">
        <v>3827</v>
      </c>
      <c r="N59" s="325" t="s">
        <v>331</v>
      </c>
      <c r="O59" s="325">
        <v>1740</v>
      </c>
      <c r="P59" s="325">
        <v>5148</v>
      </c>
      <c r="Q59" s="325">
        <v>3914</v>
      </c>
      <c r="R59" s="325">
        <v>3283</v>
      </c>
      <c r="S59" s="325">
        <v>143</v>
      </c>
      <c r="T59" s="325">
        <f>SUM(U59:Y59)</f>
        <v>20474</v>
      </c>
      <c r="U59" s="325">
        <v>5607</v>
      </c>
      <c r="V59" s="325" t="s">
        <v>331</v>
      </c>
      <c r="W59" s="325">
        <v>6900</v>
      </c>
      <c r="X59" s="325">
        <v>4350</v>
      </c>
      <c r="Y59" s="325">
        <v>3617</v>
      </c>
      <c r="Z59" s="103"/>
    </row>
    <row r="60" spans="1:26" ht="16.5" customHeight="1">
      <c r="A60" s="114" t="s">
        <v>237</v>
      </c>
      <c r="B60" s="326">
        <f>SUM(C60,T60)</f>
        <v>57301</v>
      </c>
      <c r="C60" s="325">
        <v>36815</v>
      </c>
      <c r="D60" s="325">
        <v>1690</v>
      </c>
      <c r="E60" s="325">
        <f>SUM(F60:O60)</f>
        <v>22552</v>
      </c>
      <c r="F60" s="325">
        <v>1605</v>
      </c>
      <c r="G60" s="325">
        <v>7912</v>
      </c>
      <c r="H60" s="325">
        <v>3617</v>
      </c>
      <c r="I60" s="325">
        <v>353</v>
      </c>
      <c r="J60" s="325">
        <v>934</v>
      </c>
      <c r="K60" s="325">
        <v>445</v>
      </c>
      <c r="L60" s="325">
        <v>2100</v>
      </c>
      <c r="M60" s="325">
        <v>3825</v>
      </c>
      <c r="N60" s="325" t="s">
        <v>331</v>
      </c>
      <c r="O60" s="325">
        <v>1761</v>
      </c>
      <c r="P60" s="325">
        <v>5146</v>
      </c>
      <c r="Q60" s="325">
        <v>3894</v>
      </c>
      <c r="R60" s="325">
        <v>3309</v>
      </c>
      <c r="S60" s="325">
        <v>140</v>
      </c>
      <c r="T60" s="325">
        <f>SUM(U60:Y60)</f>
        <v>20486</v>
      </c>
      <c r="U60" s="325">
        <v>5622</v>
      </c>
      <c r="V60" s="325" t="s">
        <v>331</v>
      </c>
      <c r="W60" s="325">
        <v>6902</v>
      </c>
      <c r="X60" s="325">
        <v>4350</v>
      </c>
      <c r="Y60" s="325">
        <v>3612</v>
      </c>
      <c r="Z60" s="103"/>
    </row>
    <row r="61" spans="1:26" ht="16.5" customHeight="1">
      <c r="A61" s="114" t="s">
        <v>238</v>
      </c>
      <c r="B61" s="326">
        <f>SUM(C61,T61)</f>
        <v>56842</v>
      </c>
      <c r="C61" s="325">
        <v>36673</v>
      </c>
      <c r="D61" s="325">
        <v>1725</v>
      </c>
      <c r="E61" s="325">
        <f>SUM(F61:O61)</f>
        <v>22583</v>
      </c>
      <c r="F61" s="325">
        <v>1606</v>
      </c>
      <c r="G61" s="325">
        <v>7916</v>
      </c>
      <c r="H61" s="325">
        <v>3673</v>
      </c>
      <c r="I61" s="325">
        <v>356</v>
      </c>
      <c r="J61" s="325">
        <v>937</v>
      </c>
      <c r="K61" s="325">
        <v>458</v>
      </c>
      <c r="L61" s="325">
        <v>2098</v>
      </c>
      <c r="M61" s="325">
        <v>3829</v>
      </c>
      <c r="N61" s="325" t="s">
        <v>331</v>
      </c>
      <c r="O61" s="325">
        <v>1710</v>
      </c>
      <c r="P61" s="325">
        <v>5164</v>
      </c>
      <c r="Q61" s="325">
        <v>3796</v>
      </c>
      <c r="R61" s="325">
        <v>3183</v>
      </c>
      <c r="S61" s="325">
        <v>145</v>
      </c>
      <c r="T61" s="325">
        <f>SUM(U61:Y61)</f>
        <v>20169</v>
      </c>
      <c r="U61" s="325">
        <v>5335</v>
      </c>
      <c r="V61" s="325" t="s">
        <v>331</v>
      </c>
      <c r="W61" s="325">
        <v>6924</v>
      </c>
      <c r="X61" s="325">
        <v>4349</v>
      </c>
      <c r="Y61" s="325">
        <v>3561</v>
      </c>
      <c r="Z61" s="103"/>
    </row>
    <row r="62" spans="1:26" ht="16.5" customHeight="1">
      <c r="A62" s="114" t="s">
        <v>239</v>
      </c>
      <c r="B62" s="326">
        <f>SUM(C62,T62)</f>
        <v>56823</v>
      </c>
      <c r="C62" s="325">
        <v>36757</v>
      </c>
      <c r="D62" s="325">
        <v>1773</v>
      </c>
      <c r="E62" s="325">
        <f>SUM(F62:O62)</f>
        <v>22720</v>
      </c>
      <c r="F62" s="325">
        <v>1618</v>
      </c>
      <c r="G62" s="325">
        <v>8046</v>
      </c>
      <c r="H62" s="325">
        <v>3653</v>
      </c>
      <c r="I62" s="325">
        <v>356</v>
      </c>
      <c r="J62" s="325">
        <v>925</v>
      </c>
      <c r="K62" s="325">
        <v>454</v>
      </c>
      <c r="L62" s="325">
        <v>2100</v>
      </c>
      <c r="M62" s="325">
        <v>3866</v>
      </c>
      <c r="N62" s="325" t="s">
        <v>331</v>
      </c>
      <c r="O62" s="325">
        <v>1702</v>
      </c>
      <c r="P62" s="325">
        <v>5165</v>
      </c>
      <c r="Q62" s="325">
        <v>3759</v>
      </c>
      <c r="R62" s="325">
        <v>3117</v>
      </c>
      <c r="S62" s="325">
        <v>145</v>
      </c>
      <c r="T62" s="325">
        <f>SUM(U62:Y62)</f>
        <v>20066</v>
      </c>
      <c r="U62" s="325">
        <v>5303</v>
      </c>
      <c r="V62" s="325" t="s">
        <v>331</v>
      </c>
      <c r="W62" s="325">
        <v>6898</v>
      </c>
      <c r="X62" s="325">
        <v>4350</v>
      </c>
      <c r="Y62" s="325">
        <v>3515</v>
      </c>
      <c r="Z62" s="103"/>
    </row>
    <row r="63" spans="1:26" ht="16.5" customHeight="1">
      <c r="A63" s="115"/>
      <c r="B63" s="326"/>
      <c r="C63" s="325"/>
      <c r="D63" s="325"/>
      <c r="E63" s="325"/>
      <c r="F63" s="325"/>
      <c r="G63" s="325"/>
      <c r="H63" s="325"/>
      <c r="I63" s="325"/>
      <c r="J63" s="325"/>
      <c r="K63" s="325"/>
      <c r="L63" s="325"/>
      <c r="M63" s="325"/>
      <c r="N63" s="325"/>
      <c r="O63" s="325"/>
      <c r="P63" s="325"/>
      <c r="Q63" s="325"/>
      <c r="R63" s="325"/>
      <c r="S63" s="325"/>
      <c r="T63" s="327"/>
      <c r="U63" s="325"/>
      <c r="V63" s="325"/>
      <c r="W63" s="325"/>
      <c r="X63" s="325"/>
      <c r="Y63" s="325"/>
      <c r="Z63" s="103"/>
    </row>
    <row r="64" spans="1:26" ht="16.5" customHeight="1">
      <c r="A64" s="114" t="s">
        <v>240</v>
      </c>
      <c r="B64" s="326">
        <f>SUM(C64,T64)</f>
        <v>56019</v>
      </c>
      <c r="C64" s="328">
        <v>35957</v>
      </c>
      <c r="D64" s="328">
        <v>1780</v>
      </c>
      <c r="E64" s="328">
        <f>SUM(F64:O64)</f>
        <v>22051</v>
      </c>
      <c r="F64" s="328">
        <v>1600</v>
      </c>
      <c r="G64" s="328">
        <v>7532</v>
      </c>
      <c r="H64" s="328">
        <v>3607</v>
      </c>
      <c r="I64" s="328">
        <v>357</v>
      </c>
      <c r="J64" s="328">
        <v>912</v>
      </c>
      <c r="K64" s="328">
        <v>456</v>
      </c>
      <c r="L64" s="328">
        <v>2060</v>
      </c>
      <c r="M64" s="328">
        <v>3830</v>
      </c>
      <c r="N64" s="325" t="s">
        <v>331</v>
      </c>
      <c r="O64" s="328">
        <v>1697</v>
      </c>
      <c r="P64" s="328">
        <v>5086</v>
      </c>
      <c r="Q64" s="328">
        <v>3713</v>
      </c>
      <c r="R64" s="328">
        <v>3112</v>
      </c>
      <c r="S64" s="328">
        <v>137</v>
      </c>
      <c r="T64" s="325">
        <f>SUM(U64:Y64)</f>
        <v>20062</v>
      </c>
      <c r="U64" s="328">
        <v>5264</v>
      </c>
      <c r="V64" s="325" t="s">
        <v>331</v>
      </c>
      <c r="W64" s="328">
        <v>6933</v>
      </c>
      <c r="X64" s="328">
        <v>4350</v>
      </c>
      <c r="Y64" s="328">
        <v>3515</v>
      </c>
      <c r="Z64" s="104"/>
    </row>
    <row r="65" spans="1:26" ht="16.5" customHeight="1">
      <c r="A65" s="114" t="s">
        <v>241</v>
      </c>
      <c r="B65" s="326">
        <f>SUM(C65,T65)</f>
        <v>55700</v>
      </c>
      <c r="C65" s="328">
        <v>35676</v>
      </c>
      <c r="D65" s="328">
        <v>1718</v>
      </c>
      <c r="E65" s="328">
        <f>SUM(F65:O65)</f>
        <v>21833</v>
      </c>
      <c r="F65" s="328">
        <v>1612</v>
      </c>
      <c r="G65" s="328">
        <v>7512</v>
      </c>
      <c r="H65" s="328">
        <v>3643</v>
      </c>
      <c r="I65" s="328">
        <v>361</v>
      </c>
      <c r="J65" s="328">
        <v>922</v>
      </c>
      <c r="K65" s="328">
        <v>447</v>
      </c>
      <c r="L65" s="328">
        <v>2062</v>
      </c>
      <c r="M65" s="328">
        <v>3586</v>
      </c>
      <c r="N65" s="325" t="s">
        <v>331</v>
      </c>
      <c r="O65" s="328">
        <v>1688</v>
      </c>
      <c r="P65" s="328">
        <v>5070</v>
      </c>
      <c r="Q65" s="328">
        <v>3758</v>
      </c>
      <c r="R65" s="328">
        <v>3085</v>
      </c>
      <c r="S65" s="328">
        <v>134</v>
      </c>
      <c r="T65" s="325">
        <f>SUM(U65:Y65)</f>
        <v>20024</v>
      </c>
      <c r="U65" s="328">
        <v>5231</v>
      </c>
      <c r="V65" s="325" t="s">
        <v>331</v>
      </c>
      <c r="W65" s="328">
        <v>6968</v>
      </c>
      <c r="X65" s="328">
        <v>4348</v>
      </c>
      <c r="Y65" s="328">
        <v>3477</v>
      </c>
      <c r="Z65" s="104"/>
    </row>
    <row r="66" spans="1:26" ht="16.5" customHeight="1">
      <c r="A66" s="114" t="s">
        <v>242</v>
      </c>
      <c r="B66" s="326">
        <f>SUM(C66,T66)</f>
        <v>55130</v>
      </c>
      <c r="C66" s="328">
        <v>34928</v>
      </c>
      <c r="D66" s="328">
        <v>1737</v>
      </c>
      <c r="E66" s="328">
        <f>SUM(F66:O66)</f>
        <v>21330</v>
      </c>
      <c r="F66" s="328">
        <v>1620</v>
      </c>
      <c r="G66" s="328">
        <v>7237</v>
      </c>
      <c r="H66" s="328">
        <v>3628</v>
      </c>
      <c r="I66" s="328">
        <v>353</v>
      </c>
      <c r="J66" s="328">
        <v>915</v>
      </c>
      <c r="K66" s="328">
        <v>459</v>
      </c>
      <c r="L66" s="328">
        <v>2059</v>
      </c>
      <c r="M66" s="328">
        <v>3379</v>
      </c>
      <c r="N66" s="325" t="s">
        <v>331</v>
      </c>
      <c r="O66" s="328">
        <v>1680</v>
      </c>
      <c r="P66" s="328">
        <v>4736</v>
      </c>
      <c r="Q66" s="328">
        <v>3756</v>
      </c>
      <c r="R66" s="328">
        <v>3156</v>
      </c>
      <c r="S66" s="328">
        <v>135</v>
      </c>
      <c r="T66" s="325">
        <f>SUM(U66:Y66)</f>
        <v>20202</v>
      </c>
      <c r="U66" s="328">
        <v>5427</v>
      </c>
      <c r="V66" s="325" t="s">
        <v>331</v>
      </c>
      <c r="W66" s="328">
        <v>6948</v>
      </c>
      <c r="X66" s="328">
        <v>4337</v>
      </c>
      <c r="Y66" s="328">
        <v>3490</v>
      </c>
      <c r="Z66" s="104"/>
    </row>
    <row r="67" spans="1:26" ht="16.5" customHeight="1">
      <c r="A67" s="116" t="s">
        <v>243</v>
      </c>
      <c r="B67" s="333">
        <f>SUM(C67,T67)</f>
        <v>54020</v>
      </c>
      <c r="C67" s="329">
        <v>34627</v>
      </c>
      <c r="D67" s="329">
        <v>1840</v>
      </c>
      <c r="E67" s="329">
        <f>SUM(F67:O67)</f>
        <v>21139</v>
      </c>
      <c r="F67" s="329">
        <v>1600</v>
      </c>
      <c r="G67" s="329">
        <v>7190</v>
      </c>
      <c r="H67" s="329">
        <v>3642</v>
      </c>
      <c r="I67" s="329">
        <v>349</v>
      </c>
      <c r="J67" s="329">
        <v>787</v>
      </c>
      <c r="K67" s="329">
        <v>473</v>
      </c>
      <c r="L67" s="329">
        <v>2044</v>
      </c>
      <c r="M67" s="329">
        <v>3371</v>
      </c>
      <c r="N67" s="329" t="s">
        <v>331</v>
      </c>
      <c r="O67" s="329">
        <v>1683</v>
      </c>
      <c r="P67" s="329">
        <v>4767</v>
      </c>
      <c r="Q67" s="329">
        <v>3667</v>
      </c>
      <c r="R67" s="329">
        <v>3030</v>
      </c>
      <c r="S67" s="329">
        <v>134</v>
      </c>
      <c r="T67" s="329">
        <f>SUM(U67:Y67)</f>
        <v>19393</v>
      </c>
      <c r="U67" s="329">
        <v>5115</v>
      </c>
      <c r="V67" s="329" t="s">
        <v>331</v>
      </c>
      <c r="W67" s="329">
        <v>6943</v>
      </c>
      <c r="X67" s="329">
        <v>4334</v>
      </c>
      <c r="Y67" s="329">
        <v>3001</v>
      </c>
      <c r="Z67" s="104"/>
    </row>
    <row r="68" ht="16.5" customHeight="1">
      <c r="A68" s="15" t="s">
        <v>281</v>
      </c>
    </row>
  </sheetData>
  <sheetProtection/>
  <mergeCells count="30">
    <mergeCell ref="H6:H8"/>
    <mergeCell ref="B5:B6"/>
    <mergeCell ref="B7:B8"/>
    <mergeCell ref="D5:D8"/>
    <mergeCell ref="E5:O5"/>
    <mergeCell ref="J6:J8"/>
    <mergeCell ref="E6:E8"/>
    <mergeCell ref="F6:F8"/>
    <mergeCell ref="G6:G8"/>
    <mergeCell ref="M6:M8"/>
    <mergeCell ref="U6:U8"/>
    <mergeCell ref="A7:A8"/>
    <mergeCell ref="C7:C8"/>
    <mergeCell ref="C5:C6"/>
    <mergeCell ref="T6:T8"/>
    <mergeCell ref="T5:Y5"/>
    <mergeCell ref="W6:W8"/>
    <mergeCell ref="X6:X8"/>
    <mergeCell ref="Y6:Y8"/>
    <mergeCell ref="I6:I8"/>
    <mergeCell ref="A3:Y3"/>
    <mergeCell ref="V6:V8"/>
    <mergeCell ref="K6:K8"/>
    <mergeCell ref="L6:L8"/>
    <mergeCell ref="N6:N8"/>
    <mergeCell ref="O6:O8"/>
    <mergeCell ref="S5:S8"/>
    <mergeCell ref="R5:R8"/>
    <mergeCell ref="P5:P8"/>
    <mergeCell ref="Q5:Q8"/>
  </mergeCells>
  <printOptions horizontalCentered="1"/>
  <pageMargins left="0.3937007874015748" right="0.3937007874015748" top="0.5905511811023623" bottom="0.3937007874015748" header="0" footer="0"/>
  <pageSetup fitToHeight="1" fitToWidth="1" horizontalDpi="600" verticalDpi="600" orientation="landscape" paperSize="8" scale="7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Z50"/>
  <sheetViews>
    <sheetView zoomScaleSheetLayoutView="75" zoomScalePageLayoutView="0" workbookViewId="0" topLeftCell="A1">
      <selection activeCell="J31" sqref="J31"/>
    </sheetView>
  </sheetViews>
  <sheetFormatPr defaultColWidth="9.00390625" defaultRowHeight="21" customHeight="1"/>
  <cols>
    <col min="1" max="1" width="15.625" style="0" customWidth="1"/>
    <col min="2" max="3" width="10.125" style="0" customWidth="1"/>
    <col min="4" max="4" width="9.50390625" style="0" customWidth="1"/>
    <col min="5" max="5" width="9.875" style="0" customWidth="1"/>
    <col min="6" max="6" width="10.375" style="0" customWidth="1"/>
    <col min="7" max="7" width="9.25390625" style="0" customWidth="1"/>
    <col min="8" max="8" width="11.00390625" style="0" customWidth="1"/>
    <col min="9" max="11" width="10.125" style="0" customWidth="1"/>
    <col min="12" max="12" width="10.00390625" style="0" customWidth="1"/>
    <col min="13" max="14" width="10.50390625" style="0" customWidth="1"/>
    <col min="15" max="15" width="10.25390625" style="0" customWidth="1"/>
    <col min="16" max="16" width="10.125" style="0" customWidth="1"/>
    <col min="17" max="17" width="10.625" style="0" customWidth="1"/>
    <col min="18" max="18" width="9.625" style="0" customWidth="1"/>
    <col min="19" max="19" width="10.625" style="0" customWidth="1"/>
    <col min="20" max="20" width="10.50390625" style="0" customWidth="1"/>
    <col min="21" max="22" width="10.625" style="0" customWidth="1"/>
    <col min="23" max="23" width="9.625" style="0" customWidth="1"/>
    <col min="24" max="24" width="9.75390625" style="0" customWidth="1"/>
    <col min="25" max="25" width="9.625" style="0" customWidth="1"/>
  </cols>
  <sheetData>
    <row r="1" spans="1:25" ht="21" customHeight="1">
      <c r="A1" s="8" t="s">
        <v>539</v>
      </c>
      <c r="B1" s="9"/>
      <c r="C1" s="9"/>
      <c r="D1" s="9"/>
      <c r="E1" s="9"/>
      <c r="F1" s="9"/>
      <c r="G1" s="9"/>
      <c r="H1" s="9"/>
      <c r="I1" s="9"/>
      <c r="J1" s="9"/>
      <c r="K1" s="9"/>
      <c r="L1" s="9"/>
      <c r="M1" s="9"/>
      <c r="N1" s="9"/>
      <c r="O1" s="9"/>
      <c r="P1" s="9"/>
      <c r="Q1" s="9"/>
      <c r="R1" s="9"/>
      <c r="S1" s="9"/>
      <c r="T1" s="9"/>
      <c r="U1" s="9"/>
      <c r="V1" s="9"/>
      <c r="W1" s="9"/>
      <c r="X1" s="9"/>
      <c r="Y1" s="10" t="s">
        <v>540</v>
      </c>
    </row>
    <row r="2" spans="1:25" ht="21" customHeight="1">
      <c r="A2" s="8"/>
      <c r="B2" s="9"/>
      <c r="C2" s="9"/>
      <c r="D2" s="9"/>
      <c r="E2" s="9"/>
      <c r="F2" s="9"/>
      <c r="G2" s="9"/>
      <c r="H2" s="9"/>
      <c r="I2" s="9"/>
      <c r="J2" s="9"/>
      <c r="K2" s="9"/>
      <c r="L2" s="9"/>
      <c r="M2" s="9"/>
      <c r="N2" s="9"/>
      <c r="O2" s="9"/>
      <c r="P2" s="9"/>
      <c r="Q2" s="9"/>
      <c r="R2" s="9"/>
      <c r="S2" s="9"/>
      <c r="T2" s="9"/>
      <c r="U2" s="9"/>
      <c r="V2" s="9"/>
      <c r="W2" s="9"/>
      <c r="X2" s="9"/>
      <c r="Y2" s="10"/>
    </row>
    <row r="3" spans="1:25" ht="21" customHeight="1">
      <c r="A3" s="385" t="s">
        <v>534</v>
      </c>
      <c r="B3" s="385"/>
      <c r="C3" s="385"/>
      <c r="D3" s="385"/>
      <c r="E3" s="385"/>
      <c r="F3" s="385"/>
      <c r="G3" s="385"/>
      <c r="H3" s="385"/>
      <c r="I3" s="385"/>
      <c r="J3" s="385"/>
      <c r="K3" s="385"/>
      <c r="L3" s="385"/>
      <c r="M3" s="385"/>
      <c r="N3" s="385"/>
      <c r="O3" s="385"/>
      <c r="P3" s="385"/>
      <c r="Q3" s="385"/>
      <c r="R3" s="385"/>
      <c r="S3" s="385"/>
      <c r="T3" s="385"/>
      <c r="U3" s="385"/>
      <c r="V3" s="385"/>
      <c r="W3" s="385"/>
      <c r="X3" s="385"/>
      <c r="Y3" s="385"/>
    </row>
    <row r="4" spans="1:25" ht="21" customHeight="1" thickBot="1">
      <c r="A4" s="13"/>
      <c r="B4" s="18"/>
      <c r="C4" s="18"/>
      <c r="D4" s="18"/>
      <c r="E4" s="18"/>
      <c r="F4" s="18"/>
      <c r="G4" s="18"/>
      <c r="H4" s="18"/>
      <c r="I4" s="18"/>
      <c r="J4" s="18"/>
      <c r="K4" s="18"/>
      <c r="L4" s="96"/>
      <c r="M4" s="96"/>
      <c r="N4" s="96"/>
      <c r="O4" s="18"/>
      <c r="P4" s="18"/>
      <c r="Q4" s="18"/>
      <c r="R4" s="18"/>
      <c r="S4" s="18"/>
      <c r="T4" s="18"/>
      <c r="U4" s="18"/>
      <c r="V4" s="18"/>
      <c r="W4" s="18"/>
      <c r="X4" s="18"/>
      <c r="Y4" s="17" t="s">
        <v>220</v>
      </c>
    </row>
    <row r="5" spans="1:25" ht="21" customHeight="1">
      <c r="A5" s="88" t="s">
        <v>127</v>
      </c>
      <c r="B5" s="579" t="s">
        <v>166</v>
      </c>
      <c r="C5" s="579" t="s">
        <v>166</v>
      </c>
      <c r="D5" s="417" t="s">
        <v>167</v>
      </c>
      <c r="E5" s="513" t="s">
        <v>538</v>
      </c>
      <c r="F5" s="514"/>
      <c r="G5" s="514"/>
      <c r="H5" s="514"/>
      <c r="I5" s="514"/>
      <c r="J5" s="514"/>
      <c r="K5" s="514"/>
      <c r="L5" s="514"/>
      <c r="M5" s="514"/>
      <c r="N5" s="514"/>
      <c r="O5" s="559"/>
      <c r="P5" s="415" t="s">
        <v>517</v>
      </c>
      <c r="Q5" s="415" t="s">
        <v>537</v>
      </c>
      <c r="R5" s="415" t="s">
        <v>536</v>
      </c>
      <c r="S5" s="415" t="s">
        <v>278</v>
      </c>
      <c r="T5" s="581" t="s">
        <v>217</v>
      </c>
      <c r="U5" s="582"/>
      <c r="V5" s="582"/>
      <c r="W5" s="582"/>
      <c r="X5" s="582"/>
      <c r="Y5" s="582"/>
    </row>
    <row r="6" spans="1:25" ht="21" customHeight="1">
      <c r="A6" s="93"/>
      <c r="B6" s="580"/>
      <c r="C6" s="580"/>
      <c r="D6" s="549"/>
      <c r="E6" s="556" t="s">
        <v>165</v>
      </c>
      <c r="F6" s="556" t="s">
        <v>230</v>
      </c>
      <c r="G6" s="556" t="s">
        <v>168</v>
      </c>
      <c r="H6" s="587" t="s">
        <v>169</v>
      </c>
      <c r="I6" s="586" t="s">
        <v>231</v>
      </c>
      <c r="J6" s="591" t="s">
        <v>232</v>
      </c>
      <c r="K6" s="556" t="s">
        <v>170</v>
      </c>
      <c r="L6" s="574" t="s">
        <v>532</v>
      </c>
      <c r="M6" s="574" t="s">
        <v>533</v>
      </c>
      <c r="N6" s="574" t="s">
        <v>541</v>
      </c>
      <c r="O6" s="556" t="s">
        <v>543</v>
      </c>
      <c r="P6" s="538"/>
      <c r="Q6" s="538"/>
      <c r="R6" s="538"/>
      <c r="S6" s="538"/>
      <c r="T6" s="556" t="s">
        <v>535</v>
      </c>
      <c r="U6" s="556" t="s">
        <v>171</v>
      </c>
      <c r="V6" s="556" t="s">
        <v>530</v>
      </c>
      <c r="W6" s="557" t="s">
        <v>542</v>
      </c>
      <c r="X6" s="557" t="s">
        <v>522</v>
      </c>
      <c r="Y6" s="583" t="s">
        <v>523</v>
      </c>
    </row>
    <row r="7" spans="1:25" ht="21" customHeight="1">
      <c r="A7" s="554" t="s">
        <v>130</v>
      </c>
      <c r="B7" s="577" t="s">
        <v>229</v>
      </c>
      <c r="C7" s="577" t="s">
        <v>510</v>
      </c>
      <c r="D7" s="549"/>
      <c r="E7" s="538"/>
      <c r="F7" s="538"/>
      <c r="G7" s="538"/>
      <c r="H7" s="588"/>
      <c r="I7" s="542"/>
      <c r="J7" s="592"/>
      <c r="K7" s="538"/>
      <c r="L7" s="538"/>
      <c r="M7" s="575"/>
      <c r="N7" s="575"/>
      <c r="O7" s="538"/>
      <c r="P7" s="538"/>
      <c r="Q7" s="538"/>
      <c r="R7" s="538"/>
      <c r="S7" s="538"/>
      <c r="T7" s="538"/>
      <c r="U7" s="538"/>
      <c r="V7" s="571"/>
      <c r="W7" s="549"/>
      <c r="X7" s="549"/>
      <c r="Y7" s="584"/>
    </row>
    <row r="8" spans="1:25" ht="21" customHeight="1">
      <c r="A8" s="555"/>
      <c r="B8" s="578"/>
      <c r="C8" s="578"/>
      <c r="D8" s="550"/>
      <c r="E8" s="539"/>
      <c r="F8" s="539"/>
      <c r="G8" s="539"/>
      <c r="H8" s="589"/>
      <c r="I8" s="543"/>
      <c r="J8" s="593"/>
      <c r="K8" s="539"/>
      <c r="L8" s="539"/>
      <c r="M8" s="576"/>
      <c r="N8" s="576"/>
      <c r="O8" s="539"/>
      <c r="P8" s="539"/>
      <c r="Q8" s="539"/>
      <c r="R8" s="539"/>
      <c r="S8" s="539"/>
      <c r="T8" s="539"/>
      <c r="U8" s="539"/>
      <c r="V8" s="572"/>
      <c r="W8" s="550"/>
      <c r="X8" s="550"/>
      <c r="Y8" s="585"/>
    </row>
    <row r="9" spans="1:26" ht="21" customHeight="1">
      <c r="A9" s="110"/>
      <c r="B9" s="103"/>
      <c r="C9" s="103"/>
      <c r="D9" s="103"/>
      <c r="E9" s="103"/>
      <c r="F9" s="103"/>
      <c r="G9" s="103"/>
      <c r="H9" s="103"/>
      <c r="I9" s="103"/>
      <c r="J9" s="103"/>
      <c r="K9" s="103"/>
      <c r="L9" s="103"/>
      <c r="M9" s="103"/>
      <c r="N9" s="103"/>
      <c r="O9" s="103"/>
      <c r="P9" s="103"/>
      <c r="Q9" s="103"/>
      <c r="R9" s="103"/>
      <c r="S9" s="103"/>
      <c r="T9" s="103"/>
      <c r="U9" s="103"/>
      <c r="V9" s="103"/>
      <c r="W9" s="103"/>
      <c r="X9" s="103"/>
      <c r="Y9" s="103"/>
      <c r="Z9" s="103"/>
    </row>
    <row r="10" ht="21" customHeight="1">
      <c r="A10" s="335" t="s">
        <v>218</v>
      </c>
    </row>
    <row r="11" spans="1:26" ht="21" customHeight="1">
      <c r="A11" s="38" t="s">
        <v>296</v>
      </c>
      <c r="B11" s="326">
        <v>3152</v>
      </c>
      <c r="C11" s="325">
        <v>2842</v>
      </c>
      <c r="D11" s="325">
        <v>4953</v>
      </c>
      <c r="E11" s="325">
        <v>2442</v>
      </c>
      <c r="F11" s="325">
        <v>2048</v>
      </c>
      <c r="G11" s="325">
        <v>3274</v>
      </c>
      <c r="H11" s="325">
        <v>2646</v>
      </c>
      <c r="I11" s="325">
        <v>2759</v>
      </c>
      <c r="J11" s="325">
        <v>1728</v>
      </c>
      <c r="K11" s="325">
        <v>2846</v>
      </c>
      <c r="L11" s="325">
        <v>3848</v>
      </c>
      <c r="M11" s="325">
        <v>2000</v>
      </c>
      <c r="N11" s="325">
        <v>2409</v>
      </c>
      <c r="O11" s="325">
        <v>2520</v>
      </c>
      <c r="P11" s="325">
        <v>2448</v>
      </c>
      <c r="Q11" s="325">
        <v>2147</v>
      </c>
      <c r="R11" s="325">
        <v>2623</v>
      </c>
      <c r="S11" s="325">
        <v>2781</v>
      </c>
      <c r="T11" s="325">
        <v>3821</v>
      </c>
      <c r="U11" s="325">
        <v>2306</v>
      </c>
      <c r="V11" s="325">
        <v>2160</v>
      </c>
      <c r="W11" s="325">
        <v>9997</v>
      </c>
      <c r="X11" s="325">
        <v>4924</v>
      </c>
      <c r="Y11" s="325">
        <v>1838</v>
      </c>
      <c r="Z11" s="103"/>
    </row>
    <row r="12" spans="1:26" ht="21" customHeight="1">
      <c r="A12" s="113" t="s">
        <v>297</v>
      </c>
      <c r="B12" s="337">
        <v>3696</v>
      </c>
      <c r="C12" s="338">
        <v>3711</v>
      </c>
      <c r="D12" s="325">
        <v>4004</v>
      </c>
      <c r="E12" s="325">
        <v>3574</v>
      </c>
      <c r="F12" s="325">
        <v>2620</v>
      </c>
      <c r="G12" s="325">
        <v>3692</v>
      </c>
      <c r="H12" s="325">
        <v>2902</v>
      </c>
      <c r="I12" s="325">
        <v>3171</v>
      </c>
      <c r="J12" s="325">
        <v>4099</v>
      </c>
      <c r="K12" s="325">
        <v>3424</v>
      </c>
      <c r="L12" s="325">
        <v>4981</v>
      </c>
      <c r="M12" s="325">
        <v>2381</v>
      </c>
      <c r="N12" s="325" t="s">
        <v>331</v>
      </c>
      <c r="O12" s="325">
        <v>2726</v>
      </c>
      <c r="P12" s="325">
        <v>2768</v>
      </c>
      <c r="Q12" s="325">
        <v>2577</v>
      </c>
      <c r="R12" s="325">
        <v>3283</v>
      </c>
      <c r="S12" s="325">
        <v>3394</v>
      </c>
      <c r="T12" s="338">
        <v>3700</v>
      </c>
      <c r="U12" s="325">
        <v>2422</v>
      </c>
      <c r="V12" s="325" t="s">
        <v>331</v>
      </c>
      <c r="W12" s="325">
        <v>9216</v>
      </c>
      <c r="X12" s="325">
        <v>4541</v>
      </c>
      <c r="Y12" s="325">
        <v>3223</v>
      </c>
      <c r="Z12" s="103"/>
    </row>
    <row r="13" spans="1:26" ht="21" customHeight="1">
      <c r="A13" s="295" t="s">
        <v>476</v>
      </c>
      <c r="B13" s="339">
        <f aca="true" t="shared" si="0" ref="B13:Y13">AVERAGE(B15:B18,B20:B23,B25:B28)</f>
        <v>3635.9166666666665</v>
      </c>
      <c r="C13" s="339">
        <v>3647</v>
      </c>
      <c r="D13" s="331">
        <f t="shared" si="0"/>
        <v>3787.4166666666665</v>
      </c>
      <c r="E13" s="331">
        <f t="shared" si="0"/>
        <v>3337.75</v>
      </c>
      <c r="F13" s="331">
        <f t="shared" si="0"/>
        <v>2176.4166666666665</v>
      </c>
      <c r="G13" s="331">
        <f t="shared" si="0"/>
        <v>3145.75</v>
      </c>
      <c r="H13" s="331">
        <f t="shared" si="0"/>
        <v>3690.5833333333335</v>
      </c>
      <c r="I13" s="331">
        <f t="shared" si="0"/>
        <v>3501.5833333333335</v>
      </c>
      <c r="J13" s="331">
        <f t="shared" si="0"/>
        <v>4527.083333333333</v>
      </c>
      <c r="K13" s="331">
        <f t="shared" si="0"/>
        <v>3409.25</v>
      </c>
      <c r="L13" s="331">
        <f t="shared" si="0"/>
        <v>3417.6666666666665</v>
      </c>
      <c r="M13" s="331">
        <f>SUM(M15:M28)/2</f>
        <v>2306.5</v>
      </c>
      <c r="N13" s="331" t="s">
        <v>331</v>
      </c>
      <c r="O13" s="331">
        <f t="shared" si="0"/>
        <v>3546</v>
      </c>
      <c r="P13" s="331">
        <f t="shared" si="0"/>
        <v>3228.3333333333335</v>
      </c>
      <c r="Q13" s="331">
        <f t="shared" si="0"/>
        <v>2716.0833333333335</v>
      </c>
      <c r="R13" s="331">
        <f t="shared" si="0"/>
        <v>3789.0833333333335</v>
      </c>
      <c r="S13" s="331">
        <f t="shared" si="0"/>
        <v>3997.4166666666665</v>
      </c>
      <c r="T13" s="339">
        <f t="shared" si="0"/>
        <v>3638.5</v>
      </c>
      <c r="U13" s="331">
        <f>AVERAGE(U15:U18,U20:U23,U25:U28)</f>
        <v>2490.4166666666665</v>
      </c>
      <c r="V13" s="331" t="s">
        <v>331</v>
      </c>
      <c r="W13" s="331">
        <f t="shared" si="0"/>
        <v>12803</v>
      </c>
      <c r="X13" s="331">
        <f t="shared" si="0"/>
        <v>5201.416666666667</v>
      </c>
      <c r="Y13" s="331">
        <f t="shared" si="0"/>
        <v>2632.8333333333335</v>
      </c>
      <c r="Z13" s="103"/>
    </row>
    <row r="14" spans="1:26" ht="21" customHeight="1">
      <c r="A14" s="60"/>
      <c r="B14" s="337"/>
      <c r="C14" s="338"/>
      <c r="D14" s="325"/>
      <c r="E14" s="325"/>
      <c r="F14" s="325"/>
      <c r="G14" s="327"/>
      <c r="H14" s="327"/>
      <c r="I14" s="325"/>
      <c r="J14" s="325"/>
      <c r="K14" s="325"/>
      <c r="L14" s="325"/>
      <c r="M14" s="325"/>
      <c r="N14" s="325"/>
      <c r="O14" s="325"/>
      <c r="P14" s="325"/>
      <c r="Q14" s="325"/>
      <c r="R14" s="325"/>
      <c r="S14" s="325"/>
      <c r="T14" s="338"/>
      <c r="U14" s="325"/>
      <c r="V14" s="325"/>
      <c r="W14" s="325"/>
      <c r="X14" s="325"/>
      <c r="Y14" s="325"/>
      <c r="Z14" s="103"/>
    </row>
    <row r="15" spans="1:26" ht="21" customHeight="1">
      <c r="A15" s="111" t="s">
        <v>294</v>
      </c>
      <c r="B15" s="337">
        <v>3809</v>
      </c>
      <c r="C15" s="338">
        <v>3896</v>
      </c>
      <c r="D15" s="325">
        <v>3944</v>
      </c>
      <c r="E15" s="325">
        <v>3832</v>
      </c>
      <c r="F15" s="325">
        <v>2602</v>
      </c>
      <c r="G15" s="325">
        <v>3501</v>
      </c>
      <c r="H15" s="325">
        <v>4944</v>
      </c>
      <c r="I15" s="325">
        <v>3428</v>
      </c>
      <c r="J15" s="325">
        <v>4448</v>
      </c>
      <c r="K15" s="325">
        <v>3887</v>
      </c>
      <c r="L15" s="325">
        <v>4303</v>
      </c>
      <c r="M15" s="325" t="s">
        <v>331</v>
      </c>
      <c r="N15" s="325" t="s">
        <v>331</v>
      </c>
      <c r="O15" s="325">
        <v>2872</v>
      </c>
      <c r="P15" s="325">
        <v>3259</v>
      </c>
      <c r="Q15" s="325">
        <v>2491</v>
      </c>
      <c r="R15" s="325">
        <v>4029</v>
      </c>
      <c r="S15" s="325">
        <v>3947</v>
      </c>
      <c r="T15" s="338">
        <v>3702</v>
      </c>
      <c r="U15" s="325">
        <v>2626</v>
      </c>
      <c r="V15" s="325" t="s">
        <v>331</v>
      </c>
      <c r="W15" s="325">
        <v>12675</v>
      </c>
      <c r="X15" s="325">
        <v>5531</v>
      </c>
      <c r="Y15" s="325">
        <v>2445</v>
      </c>
      <c r="Z15" s="103"/>
    </row>
    <row r="16" spans="1:26" ht="21" customHeight="1">
      <c r="A16" s="114" t="s">
        <v>233</v>
      </c>
      <c r="B16" s="337">
        <v>3772</v>
      </c>
      <c r="C16" s="338">
        <v>3721</v>
      </c>
      <c r="D16" s="325">
        <v>3892</v>
      </c>
      <c r="E16" s="325">
        <v>3317</v>
      </c>
      <c r="F16" s="325">
        <v>1920</v>
      </c>
      <c r="G16" s="325">
        <v>3733</v>
      </c>
      <c r="H16" s="325">
        <v>2337</v>
      </c>
      <c r="I16" s="325">
        <v>3524</v>
      </c>
      <c r="J16" s="325">
        <v>3776</v>
      </c>
      <c r="K16" s="325">
        <v>3814</v>
      </c>
      <c r="L16" s="325">
        <v>4154</v>
      </c>
      <c r="M16" s="325" t="s">
        <v>331</v>
      </c>
      <c r="N16" s="325" t="s">
        <v>331</v>
      </c>
      <c r="O16" s="325">
        <v>5489</v>
      </c>
      <c r="P16" s="325">
        <v>3512</v>
      </c>
      <c r="Q16" s="325">
        <v>2495</v>
      </c>
      <c r="R16" s="325">
        <v>3707</v>
      </c>
      <c r="S16" s="325">
        <v>4050</v>
      </c>
      <c r="T16" s="338">
        <v>3848</v>
      </c>
      <c r="U16" s="325">
        <v>2534</v>
      </c>
      <c r="V16" s="325" t="s">
        <v>331</v>
      </c>
      <c r="W16" s="325">
        <v>13188</v>
      </c>
      <c r="X16" s="325">
        <v>5522</v>
      </c>
      <c r="Y16" s="325">
        <v>2489</v>
      </c>
      <c r="Z16" s="103"/>
    </row>
    <row r="17" spans="1:26" ht="21" customHeight="1">
      <c r="A17" s="114" t="s">
        <v>234</v>
      </c>
      <c r="B17" s="337">
        <v>3403</v>
      </c>
      <c r="C17" s="338">
        <v>3624</v>
      </c>
      <c r="D17" s="325">
        <v>3856</v>
      </c>
      <c r="E17" s="325">
        <v>2823</v>
      </c>
      <c r="F17" s="325">
        <v>1937</v>
      </c>
      <c r="G17" s="325">
        <v>3078</v>
      </c>
      <c r="H17" s="325">
        <v>2422</v>
      </c>
      <c r="I17" s="325">
        <v>3521</v>
      </c>
      <c r="J17" s="325">
        <v>3746</v>
      </c>
      <c r="K17" s="325">
        <v>3799</v>
      </c>
      <c r="L17" s="325">
        <v>3984</v>
      </c>
      <c r="M17" s="325">
        <v>2449</v>
      </c>
      <c r="N17" s="325" t="s">
        <v>331</v>
      </c>
      <c r="O17" s="325">
        <v>2908</v>
      </c>
      <c r="P17" s="325">
        <v>3068</v>
      </c>
      <c r="Q17" s="325">
        <v>2520</v>
      </c>
      <c r="R17" s="325">
        <v>3835</v>
      </c>
      <c r="S17" s="325">
        <v>3911</v>
      </c>
      <c r="T17" s="338">
        <v>3053</v>
      </c>
      <c r="U17" s="325">
        <v>2524</v>
      </c>
      <c r="V17" s="325" t="s">
        <v>331</v>
      </c>
      <c r="W17" s="325">
        <v>12944</v>
      </c>
      <c r="X17" s="325">
        <v>5249</v>
      </c>
      <c r="Y17" s="325">
        <v>2397</v>
      </c>
      <c r="Z17" s="103"/>
    </row>
    <row r="18" spans="1:26" ht="21" customHeight="1">
      <c r="A18" s="114" t="s">
        <v>235</v>
      </c>
      <c r="B18" s="337">
        <v>3471</v>
      </c>
      <c r="C18" s="338">
        <v>3374</v>
      </c>
      <c r="D18" s="325">
        <v>3196</v>
      </c>
      <c r="E18" s="325">
        <v>3430</v>
      </c>
      <c r="F18" s="325">
        <v>1992</v>
      </c>
      <c r="G18" s="325">
        <v>2866</v>
      </c>
      <c r="H18" s="325">
        <v>4210</v>
      </c>
      <c r="I18" s="325">
        <v>3660</v>
      </c>
      <c r="J18" s="325">
        <v>4410</v>
      </c>
      <c r="K18" s="325">
        <v>3455</v>
      </c>
      <c r="L18" s="325">
        <v>2910</v>
      </c>
      <c r="M18" s="325" t="s">
        <v>331</v>
      </c>
      <c r="N18" s="325" t="s">
        <v>331</v>
      </c>
      <c r="O18" s="325">
        <v>2852</v>
      </c>
      <c r="P18" s="325">
        <v>3371</v>
      </c>
      <c r="Q18" s="325">
        <v>2608</v>
      </c>
      <c r="R18" s="325">
        <v>3573</v>
      </c>
      <c r="S18" s="325">
        <v>4151</v>
      </c>
      <c r="T18" s="338">
        <v>3608</v>
      </c>
      <c r="U18" s="325">
        <v>2638</v>
      </c>
      <c r="V18" s="325" t="s">
        <v>331</v>
      </c>
      <c r="W18" s="325">
        <v>8848</v>
      </c>
      <c r="X18" s="325">
        <v>6615</v>
      </c>
      <c r="Y18" s="325">
        <v>2665</v>
      </c>
      <c r="Z18" s="103"/>
    </row>
    <row r="19" spans="1:26" ht="21" customHeight="1">
      <c r="A19" s="115"/>
      <c r="B19" s="337"/>
      <c r="C19" s="338"/>
      <c r="D19" s="325"/>
      <c r="E19" s="325"/>
      <c r="F19" s="325"/>
      <c r="G19" s="325"/>
      <c r="H19" s="325"/>
      <c r="I19" s="325"/>
      <c r="J19" s="325"/>
      <c r="K19" s="325"/>
      <c r="L19" s="325"/>
      <c r="M19" s="325"/>
      <c r="N19" s="325"/>
      <c r="O19" s="325"/>
      <c r="P19" s="325"/>
      <c r="Q19" s="325"/>
      <c r="R19" s="325"/>
      <c r="S19" s="325"/>
      <c r="T19" s="338"/>
      <c r="U19" s="325"/>
      <c r="V19" s="325"/>
      <c r="W19" s="325"/>
      <c r="X19" s="325"/>
      <c r="Y19" s="325"/>
      <c r="Z19" s="103"/>
    </row>
    <row r="20" spans="1:26" ht="21" customHeight="1">
      <c r="A20" s="114" t="s">
        <v>236</v>
      </c>
      <c r="B20" s="337">
        <v>3592</v>
      </c>
      <c r="C20" s="338">
        <v>3572</v>
      </c>
      <c r="D20" s="336">
        <v>3798</v>
      </c>
      <c r="E20" s="325">
        <v>3891</v>
      </c>
      <c r="F20" s="325">
        <v>2200</v>
      </c>
      <c r="G20" s="325">
        <v>3040</v>
      </c>
      <c r="H20" s="325">
        <v>5053</v>
      </c>
      <c r="I20" s="325">
        <v>3513</v>
      </c>
      <c r="J20" s="325">
        <v>4492</v>
      </c>
      <c r="K20" s="325">
        <v>2884</v>
      </c>
      <c r="L20" s="325">
        <v>3423</v>
      </c>
      <c r="M20" s="325" t="s">
        <v>331</v>
      </c>
      <c r="N20" s="325" t="s">
        <v>331</v>
      </c>
      <c r="O20" s="325">
        <v>3127</v>
      </c>
      <c r="P20" s="325">
        <v>3141</v>
      </c>
      <c r="Q20" s="325">
        <v>2563</v>
      </c>
      <c r="R20" s="325">
        <v>3469</v>
      </c>
      <c r="S20" s="325">
        <v>4140</v>
      </c>
      <c r="T20" s="338">
        <v>3441</v>
      </c>
      <c r="U20" s="325">
        <v>2424</v>
      </c>
      <c r="V20" s="325" t="s">
        <v>331</v>
      </c>
      <c r="W20" s="325">
        <v>11980</v>
      </c>
      <c r="X20" s="325">
        <v>4158</v>
      </c>
      <c r="Y20" s="325">
        <v>2723</v>
      </c>
      <c r="Z20" s="103"/>
    </row>
    <row r="21" spans="1:26" ht="21" customHeight="1">
      <c r="A21" s="114" t="s">
        <v>237</v>
      </c>
      <c r="B21" s="326">
        <v>3800</v>
      </c>
      <c r="C21" s="325">
        <v>3823</v>
      </c>
      <c r="D21" s="325">
        <v>3913</v>
      </c>
      <c r="E21" s="325">
        <v>3851</v>
      </c>
      <c r="F21" s="325">
        <v>2079</v>
      </c>
      <c r="G21" s="325">
        <v>3148</v>
      </c>
      <c r="H21" s="325">
        <v>4604</v>
      </c>
      <c r="I21" s="325">
        <v>3406</v>
      </c>
      <c r="J21" s="325">
        <v>4769</v>
      </c>
      <c r="K21" s="325">
        <v>3632</v>
      </c>
      <c r="L21" s="325">
        <v>3358</v>
      </c>
      <c r="M21" s="325" t="s">
        <v>331</v>
      </c>
      <c r="N21" s="325" t="s">
        <v>331</v>
      </c>
      <c r="O21" s="325">
        <v>4183</v>
      </c>
      <c r="P21" s="325">
        <v>3017</v>
      </c>
      <c r="Q21" s="325">
        <v>2621</v>
      </c>
      <c r="R21" s="325">
        <v>3696</v>
      </c>
      <c r="S21" s="325">
        <v>4046</v>
      </c>
      <c r="T21" s="325">
        <v>3777</v>
      </c>
      <c r="U21" s="325">
        <v>2487</v>
      </c>
      <c r="V21" s="325" t="s">
        <v>331</v>
      </c>
      <c r="W21" s="325">
        <v>14125</v>
      </c>
      <c r="X21" s="325">
        <v>5078</v>
      </c>
      <c r="Y21" s="325">
        <v>2680</v>
      </c>
      <c r="Z21" s="103"/>
    </row>
    <row r="22" spans="1:26" ht="21" customHeight="1">
      <c r="A22" s="114" t="s">
        <v>238</v>
      </c>
      <c r="B22" s="326">
        <v>3775</v>
      </c>
      <c r="C22" s="325">
        <v>3669</v>
      </c>
      <c r="D22" s="325">
        <v>3856</v>
      </c>
      <c r="E22" s="325">
        <v>3303</v>
      </c>
      <c r="F22" s="325">
        <v>2053</v>
      </c>
      <c r="G22" s="325">
        <v>3257</v>
      </c>
      <c r="H22" s="325">
        <v>3526</v>
      </c>
      <c r="I22" s="325">
        <v>3436</v>
      </c>
      <c r="J22" s="325">
        <v>5010</v>
      </c>
      <c r="K22" s="325">
        <v>3322</v>
      </c>
      <c r="L22" s="325">
        <v>3435</v>
      </c>
      <c r="M22" s="325" t="s">
        <v>331</v>
      </c>
      <c r="N22" s="325" t="s">
        <v>331</v>
      </c>
      <c r="O22" s="325">
        <v>3860</v>
      </c>
      <c r="P22" s="325">
        <v>3714</v>
      </c>
      <c r="Q22" s="325">
        <v>2489</v>
      </c>
      <c r="R22" s="325">
        <v>3800</v>
      </c>
      <c r="S22" s="325">
        <v>3986</v>
      </c>
      <c r="T22" s="325">
        <v>3933</v>
      </c>
      <c r="U22" s="325">
        <v>2526</v>
      </c>
      <c r="V22" s="325" t="s">
        <v>331</v>
      </c>
      <c r="W22" s="325">
        <v>13815</v>
      </c>
      <c r="X22" s="325">
        <v>5590</v>
      </c>
      <c r="Y22" s="325">
        <v>2694</v>
      </c>
      <c r="Z22" s="103"/>
    </row>
    <row r="23" spans="1:26" ht="21" customHeight="1">
      <c r="A23" s="114" t="s">
        <v>239</v>
      </c>
      <c r="B23" s="326">
        <v>3620</v>
      </c>
      <c r="C23" s="325">
        <v>3410</v>
      </c>
      <c r="D23" s="325">
        <v>3740</v>
      </c>
      <c r="E23" s="325">
        <v>3006</v>
      </c>
      <c r="F23" s="325">
        <v>2504</v>
      </c>
      <c r="G23" s="325">
        <v>3099</v>
      </c>
      <c r="H23" s="325">
        <v>3561</v>
      </c>
      <c r="I23" s="325">
        <v>3447</v>
      </c>
      <c r="J23" s="325">
        <v>4529</v>
      </c>
      <c r="K23" s="325">
        <v>3181</v>
      </c>
      <c r="L23" s="325">
        <v>3114</v>
      </c>
      <c r="M23" s="325">
        <v>2164</v>
      </c>
      <c r="N23" s="325" t="s">
        <v>331</v>
      </c>
      <c r="O23" s="325">
        <v>3035</v>
      </c>
      <c r="P23" s="325">
        <v>2972</v>
      </c>
      <c r="Q23" s="325">
        <v>2459</v>
      </c>
      <c r="R23" s="325">
        <v>3560</v>
      </c>
      <c r="S23" s="325">
        <v>3114</v>
      </c>
      <c r="T23" s="325">
        <v>3993</v>
      </c>
      <c r="U23" s="325">
        <v>2550</v>
      </c>
      <c r="V23" s="325" t="s">
        <v>331</v>
      </c>
      <c r="W23" s="325">
        <v>13659</v>
      </c>
      <c r="X23" s="325">
        <v>5212</v>
      </c>
      <c r="Y23" s="325">
        <v>2675</v>
      </c>
      <c r="Z23" s="103"/>
    </row>
    <row r="24" spans="1:26" ht="21" customHeight="1">
      <c r="A24" s="115"/>
      <c r="B24" s="326"/>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103"/>
    </row>
    <row r="25" spans="1:26" ht="21" customHeight="1">
      <c r="A25" s="114" t="s">
        <v>240</v>
      </c>
      <c r="B25" s="326">
        <v>3515</v>
      </c>
      <c r="C25" s="325">
        <v>3500</v>
      </c>
      <c r="D25" s="325">
        <v>3664</v>
      </c>
      <c r="E25" s="325">
        <v>3200</v>
      </c>
      <c r="F25" s="325">
        <v>2199</v>
      </c>
      <c r="G25" s="325">
        <v>2834</v>
      </c>
      <c r="H25" s="325">
        <v>3528</v>
      </c>
      <c r="I25" s="325">
        <v>3429</v>
      </c>
      <c r="J25" s="325">
        <v>4771</v>
      </c>
      <c r="K25" s="325">
        <v>1728</v>
      </c>
      <c r="L25" s="325">
        <v>3243</v>
      </c>
      <c r="M25" s="325" t="s">
        <v>331</v>
      </c>
      <c r="N25" s="325" t="s">
        <v>331</v>
      </c>
      <c r="O25" s="325">
        <v>3217</v>
      </c>
      <c r="P25" s="325">
        <v>2918</v>
      </c>
      <c r="Q25" s="325">
        <v>2921</v>
      </c>
      <c r="R25" s="325">
        <v>3721</v>
      </c>
      <c r="S25" s="325">
        <v>4256</v>
      </c>
      <c r="T25" s="325">
        <v>3536</v>
      </c>
      <c r="U25" s="325">
        <v>2417</v>
      </c>
      <c r="V25" s="325" t="s">
        <v>331</v>
      </c>
      <c r="W25" s="325">
        <v>12734</v>
      </c>
      <c r="X25" s="325">
        <v>4053</v>
      </c>
      <c r="Y25" s="325">
        <v>2696</v>
      </c>
      <c r="Z25" s="103"/>
    </row>
    <row r="26" spans="1:26" ht="21" customHeight="1">
      <c r="A26" s="114" t="s">
        <v>241</v>
      </c>
      <c r="B26" s="326">
        <v>3631</v>
      </c>
      <c r="C26" s="325">
        <v>3588</v>
      </c>
      <c r="D26" s="325">
        <v>3814</v>
      </c>
      <c r="E26" s="325">
        <v>3059</v>
      </c>
      <c r="F26" s="325">
        <v>1897</v>
      </c>
      <c r="G26" s="325">
        <v>3071</v>
      </c>
      <c r="H26" s="325">
        <v>3302</v>
      </c>
      <c r="I26" s="325">
        <v>3487</v>
      </c>
      <c r="J26" s="325">
        <v>4803</v>
      </c>
      <c r="K26" s="325">
        <v>3994</v>
      </c>
      <c r="L26" s="325">
        <v>2918</v>
      </c>
      <c r="M26" s="325" t="s">
        <v>331</v>
      </c>
      <c r="N26" s="325" t="s">
        <v>331</v>
      </c>
      <c r="O26" s="325">
        <v>3233</v>
      </c>
      <c r="P26" s="325">
        <v>2921</v>
      </c>
      <c r="Q26" s="325">
        <v>2888</v>
      </c>
      <c r="R26" s="325">
        <v>3740</v>
      </c>
      <c r="S26" s="325">
        <v>4181</v>
      </c>
      <c r="T26" s="325">
        <v>3682</v>
      </c>
      <c r="U26" s="325">
        <v>2380</v>
      </c>
      <c r="V26" s="325" t="s">
        <v>331</v>
      </c>
      <c r="W26" s="325">
        <v>12900</v>
      </c>
      <c r="X26" s="325">
        <v>3901</v>
      </c>
      <c r="Y26" s="325">
        <v>2740</v>
      </c>
      <c r="Z26" s="103"/>
    </row>
    <row r="27" spans="1:26" ht="21" customHeight="1">
      <c r="A27" s="114" t="s">
        <v>242</v>
      </c>
      <c r="B27" s="326">
        <v>3436</v>
      </c>
      <c r="C27" s="325">
        <v>3609</v>
      </c>
      <c r="D27" s="325">
        <v>3821</v>
      </c>
      <c r="E27" s="325">
        <v>3134</v>
      </c>
      <c r="F27" s="325">
        <v>2260</v>
      </c>
      <c r="G27" s="325">
        <v>3249</v>
      </c>
      <c r="H27" s="325">
        <v>3386</v>
      </c>
      <c r="I27" s="325">
        <v>3624</v>
      </c>
      <c r="J27" s="325">
        <v>4793</v>
      </c>
      <c r="K27" s="325">
        <v>3545</v>
      </c>
      <c r="L27" s="325">
        <v>3037</v>
      </c>
      <c r="M27" s="325" t="s">
        <v>331</v>
      </c>
      <c r="N27" s="325" t="s">
        <v>331</v>
      </c>
      <c r="O27" s="325">
        <v>3182</v>
      </c>
      <c r="P27" s="325">
        <v>2898</v>
      </c>
      <c r="Q27" s="325">
        <v>3565</v>
      </c>
      <c r="R27" s="325">
        <v>3789</v>
      </c>
      <c r="S27" s="325">
        <v>4083</v>
      </c>
      <c r="T27" s="325">
        <v>3271</v>
      </c>
      <c r="U27" s="325">
        <v>2361</v>
      </c>
      <c r="V27" s="325" t="s">
        <v>331</v>
      </c>
      <c r="W27" s="325">
        <v>12363</v>
      </c>
      <c r="X27" s="325">
        <v>4126</v>
      </c>
      <c r="Y27" s="325">
        <v>2722</v>
      </c>
      <c r="Z27" s="103"/>
    </row>
    <row r="28" spans="1:26" ht="21" customHeight="1">
      <c r="A28" s="114" t="s">
        <v>243</v>
      </c>
      <c r="B28" s="326">
        <v>3807</v>
      </c>
      <c r="C28" s="325">
        <v>3802</v>
      </c>
      <c r="D28" s="325">
        <v>3955</v>
      </c>
      <c r="E28" s="325">
        <v>3207</v>
      </c>
      <c r="F28" s="325">
        <v>2474</v>
      </c>
      <c r="G28" s="325">
        <v>2873</v>
      </c>
      <c r="H28" s="325">
        <v>3414</v>
      </c>
      <c r="I28" s="325">
        <v>3544</v>
      </c>
      <c r="J28" s="325">
        <v>4778</v>
      </c>
      <c r="K28" s="325">
        <v>3670</v>
      </c>
      <c r="L28" s="325">
        <v>3133</v>
      </c>
      <c r="M28" s="325" t="s">
        <v>331</v>
      </c>
      <c r="N28" s="325" t="s">
        <v>331</v>
      </c>
      <c r="O28" s="325">
        <v>4594</v>
      </c>
      <c r="P28" s="325">
        <v>3949</v>
      </c>
      <c r="Q28" s="325">
        <v>2973</v>
      </c>
      <c r="R28" s="325">
        <v>4550</v>
      </c>
      <c r="S28" s="325">
        <v>4104</v>
      </c>
      <c r="T28" s="325">
        <v>3818</v>
      </c>
      <c r="U28" s="325">
        <v>2418</v>
      </c>
      <c r="V28" s="325" t="s">
        <v>331</v>
      </c>
      <c r="W28" s="325">
        <v>14405</v>
      </c>
      <c r="X28" s="325">
        <v>7382</v>
      </c>
      <c r="Y28" s="325">
        <v>2668</v>
      </c>
      <c r="Z28" s="103"/>
    </row>
    <row r="29" spans="1:26" ht="21" customHeight="1">
      <c r="A29" s="112"/>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103"/>
    </row>
    <row r="30" spans="1:26" ht="21" customHeight="1">
      <c r="A30" s="112"/>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103"/>
    </row>
    <row r="31" spans="1:26" ht="21" customHeight="1">
      <c r="A31" s="334" t="s">
        <v>219</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103"/>
    </row>
    <row r="32" spans="1:26" ht="21" customHeight="1">
      <c r="A32" s="38" t="s">
        <v>296</v>
      </c>
      <c r="B32" s="326">
        <f>SUM(C32,T32)</f>
        <v>49919</v>
      </c>
      <c r="C32" s="325">
        <v>35148</v>
      </c>
      <c r="D32" s="325">
        <v>5055</v>
      </c>
      <c r="E32" s="325">
        <v>19324</v>
      </c>
      <c r="F32" s="325">
        <v>7571</v>
      </c>
      <c r="G32" s="325">
        <v>6202</v>
      </c>
      <c r="H32" s="325">
        <v>771</v>
      </c>
      <c r="I32" s="325">
        <v>1248</v>
      </c>
      <c r="J32" s="325">
        <v>80</v>
      </c>
      <c r="K32" s="325">
        <v>45</v>
      </c>
      <c r="L32" s="325">
        <v>277</v>
      </c>
      <c r="M32" s="325">
        <v>39</v>
      </c>
      <c r="N32" s="325">
        <v>3</v>
      </c>
      <c r="O32" s="325">
        <v>3089</v>
      </c>
      <c r="P32" s="325">
        <v>3169</v>
      </c>
      <c r="Q32" s="325">
        <v>714</v>
      </c>
      <c r="R32" s="325">
        <v>6007</v>
      </c>
      <c r="S32" s="325">
        <v>361</v>
      </c>
      <c r="T32" s="325">
        <f>SUM(U32:Y32)</f>
        <v>14771</v>
      </c>
      <c r="U32" s="325">
        <v>7182</v>
      </c>
      <c r="V32" s="325">
        <v>23</v>
      </c>
      <c r="W32" s="325">
        <v>1535</v>
      </c>
      <c r="X32" s="325">
        <v>4414</v>
      </c>
      <c r="Y32" s="325">
        <v>1617</v>
      </c>
      <c r="Z32" s="103"/>
    </row>
    <row r="33" spans="1:26" ht="21" customHeight="1">
      <c r="A33" s="113" t="s">
        <v>297</v>
      </c>
      <c r="B33" s="326">
        <f>SUM(C33,T33)</f>
        <v>89264</v>
      </c>
      <c r="C33" s="325">
        <v>64790</v>
      </c>
      <c r="D33" s="325">
        <v>15455</v>
      </c>
      <c r="E33" s="325">
        <v>38812</v>
      </c>
      <c r="F33" s="325">
        <v>2510</v>
      </c>
      <c r="G33" s="325">
        <v>20494</v>
      </c>
      <c r="H33" s="325">
        <v>4409</v>
      </c>
      <c r="I33" s="325">
        <v>719</v>
      </c>
      <c r="J33" s="325">
        <v>181</v>
      </c>
      <c r="K33" s="325">
        <v>296</v>
      </c>
      <c r="L33" s="325">
        <v>8722</v>
      </c>
      <c r="M33" s="325">
        <v>632</v>
      </c>
      <c r="N33" s="325" t="s">
        <v>331</v>
      </c>
      <c r="O33" s="325">
        <v>848</v>
      </c>
      <c r="P33" s="325">
        <v>1641</v>
      </c>
      <c r="Q33" s="325">
        <v>501</v>
      </c>
      <c r="R33" s="325">
        <v>7564</v>
      </c>
      <c r="S33" s="325">
        <v>552</v>
      </c>
      <c r="T33" s="325">
        <v>24474</v>
      </c>
      <c r="U33" s="325">
        <v>13702</v>
      </c>
      <c r="V33" s="325" t="s">
        <v>331</v>
      </c>
      <c r="W33" s="325">
        <v>2593</v>
      </c>
      <c r="X33" s="325">
        <v>3014</v>
      </c>
      <c r="Y33" s="325">
        <v>5166</v>
      </c>
      <c r="Z33" s="103"/>
    </row>
    <row r="34" spans="1:26" ht="21" customHeight="1">
      <c r="A34" s="295" t="s">
        <v>476</v>
      </c>
      <c r="B34" s="331">
        <f>AVERAGE(B36:B39,B41:B44,B46:B49)</f>
        <v>52027.416666666664</v>
      </c>
      <c r="C34" s="331">
        <f>AVERAGE(C36:C39,C41:C44,C46:C49)</f>
        <v>29529.333333333332</v>
      </c>
      <c r="D34" s="331">
        <f>AVERAGE(D36:D39,D41:D44,D46:D49)</f>
        <v>14660.333333333334</v>
      </c>
      <c r="E34" s="331">
        <f>AVERAGE(E36:E39,E41:E44,E46:E49)</f>
        <v>6970.583333333333</v>
      </c>
      <c r="F34" s="331">
        <f aca="true" t="shared" si="1" ref="F34:T34">AVERAGE(F36:F39,F41:F44,F46:F49)</f>
        <v>1506.1666666666667</v>
      </c>
      <c r="G34" s="331">
        <f t="shared" si="1"/>
        <v>697.1666666666666</v>
      </c>
      <c r="H34" s="331">
        <f t="shared" si="1"/>
        <v>2582.5</v>
      </c>
      <c r="I34" s="331">
        <f t="shared" si="1"/>
        <v>547.25</v>
      </c>
      <c r="J34" s="331">
        <f t="shared" si="1"/>
        <v>203.66666666666666</v>
      </c>
      <c r="K34" s="331">
        <f t="shared" si="1"/>
        <v>205.16666666666666</v>
      </c>
      <c r="L34" s="331">
        <f t="shared" si="1"/>
        <v>314.0833333333333</v>
      </c>
      <c r="M34" s="331">
        <v>165</v>
      </c>
      <c r="N34" s="331" t="s">
        <v>331</v>
      </c>
      <c r="O34" s="331">
        <f t="shared" si="1"/>
        <v>749.6666666666666</v>
      </c>
      <c r="P34" s="331">
        <f t="shared" si="1"/>
        <v>1012.4166666666666</v>
      </c>
      <c r="Q34" s="331">
        <f t="shared" si="1"/>
        <v>974.6666666666666</v>
      </c>
      <c r="R34" s="331">
        <f t="shared" si="1"/>
        <v>4796.25</v>
      </c>
      <c r="S34" s="331">
        <f t="shared" si="1"/>
        <v>755.1666666666666</v>
      </c>
      <c r="T34" s="331">
        <f t="shared" si="1"/>
        <v>22498.083333333332</v>
      </c>
      <c r="U34" s="331">
        <f>AVERAGE(U36:U39,U41:U44,U46:U49)</f>
        <v>12230.166666666666</v>
      </c>
      <c r="V34" s="331" t="s">
        <v>331</v>
      </c>
      <c r="W34" s="331">
        <f>AVERAGE(W36:W39,W41:W44,W46:W49)</f>
        <v>1621.1666666666667</v>
      </c>
      <c r="X34" s="331">
        <f>AVERAGE(X36:X39,X41:X44,X46:X49)</f>
        <v>3602</v>
      </c>
      <c r="Y34" s="331">
        <f>AVERAGE(Y36:Y39,Y41:Y44,Y46:Y49)</f>
        <v>5044.75</v>
      </c>
      <c r="Z34" s="103"/>
    </row>
    <row r="35" spans="1:26" ht="21" customHeight="1">
      <c r="A35" s="60"/>
      <c r="B35" s="326"/>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103"/>
    </row>
    <row r="36" spans="1:26" ht="21" customHeight="1">
      <c r="A36" s="111" t="s">
        <v>294</v>
      </c>
      <c r="B36" s="326">
        <f>SUM(C36,T36)</f>
        <v>44384</v>
      </c>
      <c r="C36" s="325">
        <v>24514</v>
      </c>
      <c r="D36" s="325">
        <v>12272</v>
      </c>
      <c r="E36" s="325">
        <f>SUM(F36:O36)</f>
        <v>6620</v>
      </c>
      <c r="F36" s="325">
        <v>1759</v>
      </c>
      <c r="G36" s="325">
        <v>633</v>
      </c>
      <c r="H36" s="325">
        <v>2697</v>
      </c>
      <c r="I36" s="325">
        <v>493</v>
      </c>
      <c r="J36" s="325">
        <v>67</v>
      </c>
      <c r="K36" s="325">
        <v>151</v>
      </c>
      <c r="L36" s="325">
        <v>218</v>
      </c>
      <c r="M36" s="325" t="s">
        <v>331</v>
      </c>
      <c r="N36" s="325" t="s">
        <v>331</v>
      </c>
      <c r="O36" s="325">
        <v>602</v>
      </c>
      <c r="P36" s="325">
        <v>679</v>
      </c>
      <c r="Q36" s="325">
        <v>173</v>
      </c>
      <c r="R36" s="325">
        <v>3856</v>
      </c>
      <c r="S36" s="325">
        <v>606</v>
      </c>
      <c r="T36" s="325">
        <f>SUM(U36:Y36)</f>
        <v>19870</v>
      </c>
      <c r="U36" s="325">
        <v>11264</v>
      </c>
      <c r="V36" s="325" t="s">
        <v>331</v>
      </c>
      <c r="W36" s="325">
        <v>1595</v>
      </c>
      <c r="X36" s="325">
        <v>2140</v>
      </c>
      <c r="Y36" s="325">
        <v>4871</v>
      </c>
      <c r="Z36" s="103"/>
    </row>
    <row r="37" spans="1:26" ht="21" customHeight="1">
      <c r="A37" s="114" t="s">
        <v>233</v>
      </c>
      <c r="B37" s="326">
        <f>SUM(C37,T37)</f>
        <v>42668</v>
      </c>
      <c r="C37" s="325">
        <v>25708</v>
      </c>
      <c r="D37" s="325">
        <v>13465</v>
      </c>
      <c r="E37" s="325">
        <f>SUM(F37:O37)</f>
        <v>3246</v>
      </c>
      <c r="F37" s="325">
        <v>1069</v>
      </c>
      <c r="G37" s="325">
        <v>611</v>
      </c>
      <c r="H37" s="325">
        <v>98</v>
      </c>
      <c r="I37" s="325">
        <v>508</v>
      </c>
      <c r="J37" s="325">
        <v>165</v>
      </c>
      <c r="K37" s="325">
        <v>172</v>
      </c>
      <c r="L37" s="325">
        <v>214</v>
      </c>
      <c r="M37" s="325" t="s">
        <v>331</v>
      </c>
      <c r="N37" s="325" t="s">
        <v>331</v>
      </c>
      <c r="O37" s="325">
        <v>409</v>
      </c>
      <c r="P37" s="325">
        <v>371</v>
      </c>
      <c r="Q37" s="325">
        <v>883</v>
      </c>
      <c r="R37" s="325">
        <v>6737</v>
      </c>
      <c r="S37" s="325">
        <v>697</v>
      </c>
      <c r="T37" s="325">
        <f>SUM(U37:Y37)</f>
        <v>16960</v>
      </c>
      <c r="U37" s="325">
        <v>7581</v>
      </c>
      <c r="V37" s="325" t="s">
        <v>331</v>
      </c>
      <c r="W37" s="325">
        <v>1497</v>
      </c>
      <c r="X37" s="325">
        <v>2207</v>
      </c>
      <c r="Y37" s="325">
        <v>5675</v>
      </c>
      <c r="Z37" s="103"/>
    </row>
    <row r="38" spans="1:26" ht="21" customHeight="1">
      <c r="A38" s="114" t="s">
        <v>234</v>
      </c>
      <c r="B38" s="326">
        <f>SUM(C38,T38)</f>
        <v>48592</v>
      </c>
      <c r="C38" s="325">
        <v>29789</v>
      </c>
      <c r="D38" s="325">
        <v>16086</v>
      </c>
      <c r="E38" s="325">
        <f>SUM(F38:O38)</f>
        <v>4873</v>
      </c>
      <c r="F38" s="325">
        <v>1465</v>
      </c>
      <c r="G38" s="325">
        <v>503</v>
      </c>
      <c r="H38" s="325">
        <v>412</v>
      </c>
      <c r="I38" s="325">
        <v>478</v>
      </c>
      <c r="J38" s="325">
        <v>418</v>
      </c>
      <c r="K38" s="325">
        <v>194</v>
      </c>
      <c r="L38" s="325">
        <v>306</v>
      </c>
      <c r="M38" s="325">
        <v>49</v>
      </c>
      <c r="N38" s="325" t="s">
        <v>331</v>
      </c>
      <c r="O38" s="325">
        <v>1048</v>
      </c>
      <c r="P38" s="325">
        <v>858</v>
      </c>
      <c r="Q38" s="325">
        <v>741</v>
      </c>
      <c r="R38" s="325">
        <v>5943</v>
      </c>
      <c r="S38" s="325">
        <v>552</v>
      </c>
      <c r="T38" s="325">
        <f>SUM(U38:Y38)</f>
        <v>18803</v>
      </c>
      <c r="U38" s="325">
        <v>9698</v>
      </c>
      <c r="V38" s="325" t="s">
        <v>331</v>
      </c>
      <c r="W38" s="325">
        <v>629</v>
      </c>
      <c r="X38" s="325">
        <v>1569</v>
      </c>
      <c r="Y38" s="325">
        <v>6907</v>
      </c>
      <c r="Z38" s="103"/>
    </row>
    <row r="39" spans="1:26" ht="21" customHeight="1">
      <c r="A39" s="114" t="s">
        <v>235</v>
      </c>
      <c r="B39" s="326">
        <f>SUM(C39,T39)</f>
        <v>38488</v>
      </c>
      <c r="C39" s="325">
        <v>22490</v>
      </c>
      <c r="D39" s="325">
        <v>9075</v>
      </c>
      <c r="E39" s="325">
        <f>SUM(F39:O39)</f>
        <v>7262</v>
      </c>
      <c r="F39" s="325">
        <v>1384</v>
      </c>
      <c r="G39" s="325">
        <v>539</v>
      </c>
      <c r="H39" s="325">
        <v>3374</v>
      </c>
      <c r="I39" s="325">
        <v>518</v>
      </c>
      <c r="J39" s="325">
        <v>227</v>
      </c>
      <c r="K39" s="325">
        <v>11</v>
      </c>
      <c r="L39" s="325">
        <v>289</v>
      </c>
      <c r="M39" s="325" t="s">
        <v>331</v>
      </c>
      <c r="N39" s="325" t="s">
        <v>331</v>
      </c>
      <c r="O39" s="325">
        <v>920</v>
      </c>
      <c r="P39" s="325">
        <v>410</v>
      </c>
      <c r="Q39" s="325">
        <v>79</v>
      </c>
      <c r="R39" s="325">
        <v>5078</v>
      </c>
      <c r="S39" s="325">
        <v>345</v>
      </c>
      <c r="T39" s="325">
        <f>SUM(U39:Y39)</f>
        <v>15998</v>
      </c>
      <c r="U39" s="325">
        <v>9006</v>
      </c>
      <c r="V39" s="325" t="s">
        <v>331</v>
      </c>
      <c r="W39" s="325">
        <v>2059</v>
      </c>
      <c r="X39" s="325">
        <v>655</v>
      </c>
      <c r="Y39" s="325">
        <v>4278</v>
      </c>
      <c r="Z39" s="103"/>
    </row>
    <row r="40" spans="1:26" ht="21" customHeight="1">
      <c r="A40" s="115"/>
      <c r="B40" s="326"/>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103"/>
    </row>
    <row r="41" spans="1:26" ht="21" customHeight="1">
      <c r="A41" s="114" t="s">
        <v>236</v>
      </c>
      <c r="B41" s="326">
        <f>SUM(C41,T41)</f>
        <v>46766</v>
      </c>
      <c r="C41" s="325">
        <v>22724</v>
      </c>
      <c r="D41" s="325">
        <v>11402</v>
      </c>
      <c r="E41" s="325">
        <f>SUM(F41:O41)</f>
        <v>6094</v>
      </c>
      <c r="F41" s="325">
        <v>1177</v>
      </c>
      <c r="G41" s="325">
        <v>425</v>
      </c>
      <c r="H41" s="325">
        <v>2783</v>
      </c>
      <c r="I41" s="325">
        <v>524</v>
      </c>
      <c r="J41" s="325">
        <v>120</v>
      </c>
      <c r="K41" s="325">
        <v>86</v>
      </c>
      <c r="L41" s="325">
        <v>260</v>
      </c>
      <c r="M41" s="325" t="s">
        <v>331</v>
      </c>
      <c r="N41" s="325" t="s">
        <v>331</v>
      </c>
      <c r="O41" s="325">
        <v>719</v>
      </c>
      <c r="P41" s="325">
        <v>524</v>
      </c>
      <c r="Q41" s="325">
        <v>16</v>
      </c>
      <c r="R41" s="325">
        <v>3947</v>
      </c>
      <c r="S41" s="325">
        <v>513</v>
      </c>
      <c r="T41" s="325">
        <f>SUM(U41:Y41)</f>
        <v>24042</v>
      </c>
      <c r="U41" s="325">
        <v>12895</v>
      </c>
      <c r="V41" s="325" t="s">
        <v>331</v>
      </c>
      <c r="W41" s="325">
        <v>1573</v>
      </c>
      <c r="X41" s="325">
        <v>4565</v>
      </c>
      <c r="Y41" s="325">
        <v>5009</v>
      </c>
      <c r="Z41" s="103"/>
    </row>
    <row r="42" spans="1:26" ht="21" customHeight="1">
      <c r="A42" s="114" t="s">
        <v>237</v>
      </c>
      <c r="B42" s="326">
        <f>SUM(C42,T42)</f>
        <v>56948</v>
      </c>
      <c r="C42" s="325">
        <v>28457</v>
      </c>
      <c r="D42" s="325">
        <v>14759</v>
      </c>
      <c r="E42" s="325">
        <f>SUM(F42:O42)</f>
        <v>7234</v>
      </c>
      <c r="F42" s="325">
        <v>1098</v>
      </c>
      <c r="G42" s="325">
        <v>711</v>
      </c>
      <c r="H42" s="325">
        <v>3360</v>
      </c>
      <c r="I42" s="325">
        <v>589</v>
      </c>
      <c r="J42" s="325">
        <v>143</v>
      </c>
      <c r="K42" s="325">
        <v>356</v>
      </c>
      <c r="L42" s="325">
        <v>240</v>
      </c>
      <c r="M42" s="325" t="s">
        <v>331</v>
      </c>
      <c r="N42" s="325" t="s">
        <v>331</v>
      </c>
      <c r="O42" s="325">
        <v>737</v>
      </c>
      <c r="P42" s="325">
        <v>350</v>
      </c>
      <c r="Q42" s="325">
        <v>636</v>
      </c>
      <c r="R42" s="325">
        <v>4405</v>
      </c>
      <c r="S42" s="325">
        <v>802</v>
      </c>
      <c r="T42" s="325">
        <f>SUM(U42:Y42)</f>
        <v>28491</v>
      </c>
      <c r="U42" s="325">
        <v>16277</v>
      </c>
      <c r="V42" s="325" t="s">
        <v>331</v>
      </c>
      <c r="W42" s="325">
        <v>1918</v>
      </c>
      <c r="X42" s="325">
        <v>5191</v>
      </c>
      <c r="Y42" s="325">
        <v>5105</v>
      </c>
      <c r="Z42" s="103"/>
    </row>
    <row r="43" spans="1:26" ht="21" customHeight="1">
      <c r="A43" s="114" t="s">
        <v>238</v>
      </c>
      <c r="B43" s="326">
        <f>SUM(C43,T43)</f>
        <v>60417</v>
      </c>
      <c r="C43" s="325">
        <v>36018</v>
      </c>
      <c r="D43" s="325">
        <v>18627</v>
      </c>
      <c r="E43" s="325">
        <f>SUM(F43:O43)</f>
        <v>7489</v>
      </c>
      <c r="F43" s="325">
        <v>1303</v>
      </c>
      <c r="G43" s="325">
        <v>812</v>
      </c>
      <c r="H43" s="325">
        <v>3086</v>
      </c>
      <c r="I43" s="325">
        <v>571</v>
      </c>
      <c r="J43" s="325">
        <v>209</v>
      </c>
      <c r="K43" s="325">
        <v>339</v>
      </c>
      <c r="L43" s="325">
        <v>260</v>
      </c>
      <c r="M43" s="325" t="s">
        <v>331</v>
      </c>
      <c r="N43" s="325" t="s">
        <v>331</v>
      </c>
      <c r="O43" s="325">
        <v>909</v>
      </c>
      <c r="P43" s="325">
        <v>2704</v>
      </c>
      <c r="Q43" s="325">
        <v>1384</v>
      </c>
      <c r="R43" s="325">
        <v>4563</v>
      </c>
      <c r="S43" s="325">
        <v>845</v>
      </c>
      <c r="T43" s="325">
        <f>SUM(U43:Y43)</f>
        <v>24399</v>
      </c>
      <c r="U43" s="325">
        <v>14630</v>
      </c>
      <c r="V43" s="325" t="s">
        <v>331</v>
      </c>
      <c r="W43" s="325">
        <v>2134</v>
      </c>
      <c r="X43" s="325">
        <v>3095</v>
      </c>
      <c r="Y43" s="325">
        <v>4540</v>
      </c>
      <c r="Z43" s="103"/>
    </row>
    <row r="44" spans="1:26" ht="21" customHeight="1">
      <c r="A44" s="114" t="s">
        <v>239</v>
      </c>
      <c r="B44" s="326">
        <f>SUM(C44,T44)</f>
        <v>63027</v>
      </c>
      <c r="C44" s="325">
        <v>40319</v>
      </c>
      <c r="D44" s="325">
        <v>18606</v>
      </c>
      <c r="E44" s="325">
        <f>SUM(F44:O44)</f>
        <v>10425</v>
      </c>
      <c r="F44" s="325">
        <v>1995</v>
      </c>
      <c r="G44" s="325">
        <v>774</v>
      </c>
      <c r="H44" s="325">
        <v>3078</v>
      </c>
      <c r="I44" s="325">
        <v>566</v>
      </c>
      <c r="J44" s="325">
        <v>308</v>
      </c>
      <c r="K44" s="325">
        <v>210</v>
      </c>
      <c r="L44" s="325">
        <v>595</v>
      </c>
      <c r="M44" s="325">
        <v>1930</v>
      </c>
      <c r="N44" s="325" t="s">
        <v>331</v>
      </c>
      <c r="O44" s="325">
        <v>969</v>
      </c>
      <c r="P44" s="325">
        <v>1083</v>
      </c>
      <c r="Q44" s="325">
        <v>1785</v>
      </c>
      <c r="R44" s="325">
        <v>5852</v>
      </c>
      <c r="S44" s="325">
        <v>2218</v>
      </c>
      <c r="T44" s="325">
        <f>SUM(U44:Y44)</f>
        <v>22708</v>
      </c>
      <c r="U44" s="325">
        <v>13159</v>
      </c>
      <c r="V44" s="325" t="s">
        <v>331</v>
      </c>
      <c r="W44" s="325">
        <v>2292</v>
      </c>
      <c r="X44" s="325">
        <v>2518</v>
      </c>
      <c r="Y44" s="325">
        <v>4739</v>
      </c>
      <c r="Z44" s="103"/>
    </row>
    <row r="45" spans="1:26" ht="21" customHeight="1">
      <c r="A45" s="115"/>
      <c r="B45" s="326"/>
      <c r="C45" s="325"/>
      <c r="D45" s="325"/>
      <c r="E45" s="325"/>
      <c r="F45" s="325"/>
      <c r="G45" s="325"/>
      <c r="H45" s="325"/>
      <c r="I45" s="325"/>
      <c r="J45" s="325"/>
      <c r="K45" s="325"/>
      <c r="L45" s="325"/>
      <c r="M45" s="325"/>
      <c r="N45" s="325"/>
      <c r="O45" s="325"/>
      <c r="P45" s="327"/>
      <c r="Q45" s="325"/>
      <c r="R45" s="325"/>
      <c r="S45" s="325"/>
      <c r="T45" s="325"/>
      <c r="U45" s="325"/>
      <c r="V45" s="325"/>
      <c r="W45" s="325"/>
      <c r="X45" s="325"/>
      <c r="Y45" s="325"/>
      <c r="Z45" s="103"/>
    </row>
    <row r="46" spans="1:26" ht="21" customHeight="1">
      <c r="A46" s="114" t="s">
        <v>240</v>
      </c>
      <c r="B46" s="326">
        <f>SUM(C46,T46)</f>
        <v>51044</v>
      </c>
      <c r="C46" s="325">
        <v>29025</v>
      </c>
      <c r="D46" s="325">
        <v>14433</v>
      </c>
      <c r="E46" s="325">
        <f>SUM(F46:O46)</f>
        <v>6595</v>
      </c>
      <c r="F46" s="325">
        <v>1083</v>
      </c>
      <c r="G46" s="325">
        <v>633</v>
      </c>
      <c r="H46" s="325">
        <v>2903</v>
      </c>
      <c r="I46" s="325">
        <v>585</v>
      </c>
      <c r="J46" s="325">
        <v>201</v>
      </c>
      <c r="K46" s="325">
        <v>81</v>
      </c>
      <c r="L46" s="325">
        <v>437</v>
      </c>
      <c r="M46" s="325" t="s">
        <v>331</v>
      </c>
      <c r="N46" s="325" t="s">
        <v>331</v>
      </c>
      <c r="O46" s="325">
        <v>672</v>
      </c>
      <c r="P46" s="325">
        <v>341</v>
      </c>
      <c r="Q46" s="325">
        <v>2727</v>
      </c>
      <c r="R46" s="325">
        <v>3866</v>
      </c>
      <c r="S46" s="325">
        <v>718</v>
      </c>
      <c r="T46" s="325">
        <f>SUM(U46:Y46)</f>
        <v>22019</v>
      </c>
      <c r="U46" s="325">
        <v>10583</v>
      </c>
      <c r="V46" s="325" t="s">
        <v>331</v>
      </c>
      <c r="W46" s="325">
        <v>1368</v>
      </c>
      <c r="X46" s="325">
        <v>5678</v>
      </c>
      <c r="Y46" s="325">
        <v>4390</v>
      </c>
      <c r="Z46" s="103"/>
    </row>
    <row r="47" spans="1:26" ht="21" customHeight="1">
      <c r="A47" s="114" t="s">
        <v>241</v>
      </c>
      <c r="B47" s="326">
        <f>SUM(C47,T47)</f>
        <v>61048</v>
      </c>
      <c r="C47" s="325">
        <v>33394</v>
      </c>
      <c r="D47" s="325">
        <v>19174</v>
      </c>
      <c r="E47" s="325">
        <f>SUM(F47:O47)</f>
        <v>7274</v>
      </c>
      <c r="F47" s="325">
        <v>1403</v>
      </c>
      <c r="G47" s="325">
        <v>799</v>
      </c>
      <c r="H47" s="325">
        <v>3144</v>
      </c>
      <c r="I47" s="325">
        <v>546</v>
      </c>
      <c r="J47" s="325">
        <v>218</v>
      </c>
      <c r="K47" s="325">
        <v>178</v>
      </c>
      <c r="L47" s="325">
        <v>304</v>
      </c>
      <c r="M47" s="325" t="s">
        <v>331</v>
      </c>
      <c r="N47" s="325" t="s">
        <v>331</v>
      </c>
      <c r="O47" s="325">
        <v>682</v>
      </c>
      <c r="P47" s="325">
        <v>369</v>
      </c>
      <c r="Q47" s="325">
        <v>1480</v>
      </c>
      <c r="R47" s="325">
        <v>4250</v>
      </c>
      <c r="S47" s="325">
        <v>431</v>
      </c>
      <c r="T47" s="325">
        <f>SUM(U47:Y47)</f>
        <v>27654</v>
      </c>
      <c r="U47" s="325">
        <v>14331</v>
      </c>
      <c r="V47" s="325" t="s">
        <v>331</v>
      </c>
      <c r="W47" s="325">
        <v>2408</v>
      </c>
      <c r="X47" s="325">
        <v>5824</v>
      </c>
      <c r="Y47" s="325">
        <v>5091</v>
      </c>
      <c r="Z47" s="103"/>
    </row>
    <row r="48" spans="1:26" ht="21" customHeight="1">
      <c r="A48" s="114" t="s">
        <v>242</v>
      </c>
      <c r="B48" s="326">
        <f>SUM(C48,T48)</f>
        <v>56964</v>
      </c>
      <c r="C48" s="325">
        <v>27775</v>
      </c>
      <c r="D48" s="325">
        <v>14032</v>
      </c>
      <c r="E48" s="325">
        <f>SUM(F48:O48)</f>
        <v>7803</v>
      </c>
      <c r="F48" s="325">
        <v>1812</v>
      </c>
      <c r="G48" s="325">
        <v>891</v>
      </c>
      <c r="H48" s="325">
        <v>3041</v>
      </c>
      <c r="I48" s="325">
        <v>582</v>
      </c>
      <c r="J48" s="325">
        <v>174</v>
      </c>
      <c r="K48" s="325">
        <v>345</v>
      </c>
      <c r="L48" s="325">
        <v>299</v>
      </c>
      <c r="M48" s="325" t="s">
        <v>331</v>
      </c>
      <c r="N48" s="325" t="s">
        <v>331</v>
      </c>
      <c r="O48" s="325">
        <v>659</v>
      </c>
      <c r="P48" s="325">
        <v>499</v>
      </c>
      <c r="Q48" s="325">
        <v>317</v>
      </c>
      <c r="R48" s="325">
        <v>4078</v>
      </c>
      <c r="S48" s="325">
        <v>749</v>
      </c>
      <c r="T48" s="325">
        <f>SUM(U48:Y48)</f>
        <v>29189</v>
      </c>
      <c r="U48" s="325">
        <v>16967</v>
      </c>
      <c r="V48" s="325" t="s">
        <v>331</v>
      </c>
      <c r="W48" s="325">
        <v>1475</v>
      </c>
      <c r="X48" s="325">
        <v>5652</v>
      </c>
      <c r="Y48" s="325">
        <v>5095</v>
      </c>
      <c r="Z48" s="103"/>
    </row>
    <row r="49" spans="1:26" ht="21" customHeight="1">
      <c r="A49" s="116" t="s">
        <v>243</v>
      </c>
      <c r="B49" s="333">
        <f>SUM(C49,T49)</f>
        <v>53983</v>
      </c>
      <c r="C49" s="329">
        <v>34139</v>
      </c>
      <c r="D49" s="329">
        <v>13993</v>
      </c>
      <c r="E49" s="329">
        <f>SUM(F49:O49)</f>
        <v>8732</v>
      </c>
      <c r="F49" s="329">
        <v>2526</v>
      </c>
      <c r="G49" s="329">
        <v>1035</v>
      </c>
      <c r="H49" s="329">
        <v>3014</v>
      </c>
      <c r="I49" s="329">
        <v>607</v>
      </c>
      <c r="J49" s="329">
        <v>194</v>
      </c>
      <c r="K49" s="329">
        <v>339</v>
      </c>
      <c r="L49" s="329">
        <v>347</v>
      </c>
      <c r="M49" s="329" t="s">
        <v>331</v>
      </c>
      <c r="N49" s="329" t="s">
        <v>331</v>
      </c>
      <c r="O49" s="329">
        <v>670</v>
      </c>
      <c r="P49" s="329">
        <v>3961</v>
      </c>
      <c r="Q49" s="329">
        <v>1475</v>
      </c>
      <c r="R49" s="329">
        <v>4980</v>
      </c>
      <c r="S49" s="329">
        <v>586</v>
      </c>
      <c r="T49" s="329">
        <f>SUM(U49:Y49)</f>
        <v>19844</v>
      </c>
      <c r="U49" s="329">
        <v>10371</v>
      </c>
      <c r="V49" s="329" t="s">
        <v>331</v>
      </c>
      <c r="W49" s="329">
        <v>506</v>
      </c>
      <c r="X49" s="329">
        <v>4130</v>
      </c>
      <c r="Y49" s="329">
        <v>4837</v>
      </c>
      <c r="Z49" s="104"/>
    </row>
    <row r="50" ht="21" customHeight="1">
      <c r="A50" s="15" t="s">
        <v>281</v>
      </c>
    </row>
  </sheetData>
  <sheetProtection/>
  <mergeCells count="30">
    <mergeCell ref="A3:Y3"/>
    <mergeCell ref="K6:K8"/>
    <mergeCell ref="L6:L8"/>
    <mergeCell ref="O6:O8"/>
    <mergeCell ref="P5:P8"/>
    <mergeCell ref="T5:Y5"/>
    <mergeCell ref="X6:X8"/>
    <mergeCell ref="Q5:Q8"/>
    <mergeCell ref="R5:R8"/>
    <mergeCell ref="S5:S8"/>
    <mergeCell ref="G6:G8"/>
    <mergeCell ref="W6:W8"/>
    <mergeCell ref="T6:T8"/>
    <mergeCell ref="J6:J8"/>
    <mergeCell ref="Y6:Y8"/>
    <mergeCell ref="I6:I8"/>
    <mergeCell ref="U6:U8"/>
    <mergeCell ref="N6:N8"/>
    <mergeCell ref="V6:V8"/>
    <mergeCell ref="M6:M8"/>
    <mergeCell ref="A7:A8"/>
    <mergeCell ref="C7:C8"/>
    <mergeCell ref="B5:B6"/>
    <mergeCell ref="H6:H8"/>
    <mergeCell ref="C5:C6"/>
    <mergeCell ref="B7:B8"/>
    <mergeCell ref="D5:D8"/>
    <mergeCell ref="E5:O5"/>
    <mergeCell ref="E6:E8"/>
    <mergeCell ref="F6:F8"/>
  </mergeCells>
  <printOptions horizontalCentered="1"/>
  <pageMargins left="0.3937007874015748" right="0.3937007874015748" top="0.5905511811023623" bottom="0.3937007874015748" header="0" footer="0"/>
  <pageSetup fitToHeight="1" fitToWidth="1" horizontalDpi="600" verticalDpi="600" orientation="landscape" paperSize="8"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77"/>
  <sheetViews>
    <sheetView zoomScalePageLayoutView="0" workbookViewId="0" topLeftCell="A59">
      <selection activeCell="M75" sqref="M75"/>
    </sheetView>
  </sheetViews>
  <sheetFormatPr defaultColWidth="10.625" defaultRowHeight="13.5"/>
  <cols>
    <col min="1" max="1" width="2.625" style="13" customWidth="1"/>
    <col min="2" max="2" width="24.625" style="13" customWidth="1"/>
    <col min="3" max="5" width="11.00390625" style="13" customWidth="1"/>
    <col min="6" max="7" width="11.875" style="13" customWidth="1"/>
    <col min="8" max="8" width="12.50390625" style="13" customWidth="1"/>
    <col min="9" max="9" width="11.875" style="13" customWidth="1"/>
    <col min="10" max="13" width="11.00390625" style="13" customWidth="1"/>
    <col min="14" max="14" width="7.50390625" style="13" customWidth="1"/>
    <col min="15" max="15" width="2.25390625" style="13" customWidth="1"/>
    <col min="16" max="16" width="24.625" style="13" customWidth="1"/>
    <col min="17" max="22" width="16.125" style="13" customWidth="1"/>
    <col min="23" max="16384" width="10.625" style="13" customWidth="1"/>
  </cols>
  <sheetData>
    <row r="1" spans="1:22" s="9" customFormat="1" ht="19.5" customHeight="1">
      <c r="A1" s="8" t="s">
        <v>321</v>
      </c>
      <c r="V1" s="10" t="s">
        <v>322</v>
      </c>
    </row>
    <row r="2" spans="1:22" s="9" customFormat="1" ht="19.5" customHeight="1">
      <c r="A2" s="8"/>
      <c r="V2" s="10"/>
    </row>
    <row r="3" spans="1:22" ht="19.5" customHeight="1">
      <c r="A3" s="385" t="s">
        <v>328</v>
      </c>
      <c r="B3" s="385"/>
      <c r="C3" s="385"/>
      <c r="D3" s="385"/>
      <c r="E3" s="385"/>
      <c r="F3" s="385"/>
      <c r="G3" s="385"/>
      <c r="H3" s="385"/>
      <c r="I3" s="385"/>
      <c r="J3" s="385"/>
      <c r="K3" s="385"/>
      <c r="L3" s="385"/>
      <c r="M3" s="385"/>
      <c r="N3" s="12"/>
      <c r="O3" s="12"/>
      <c r="P3" s="11"/>
      <c r="Q3" s="11"/>
      <c r="R3" s="11"/>
      <c r="S3" s="11"/>
      <c r="T3" s="11"/>
      <c r="U3" s="11"/>
      <c r="V3" s="11"/>
    </row>
    <row r="4" spans="2:22" ht="19.5" customHeight="1">
      <c r="B4" s="11"/>
      <c r="C4" s="63"/>
      <c r="D4" s="11"/>
      <c r="E4" s="11"/>
      <c r="F4" s="63"/>
      <c r="G4" s="11"/>
      <c r="H4" s="11"/>
      <c r="I4" s="11"/>
      <c r="J4" s="11"/>
      <c r="K4" s="11"/>
      <c r="L4" s="11"/>
      <c r="M4" s="11"/>
      <c r="N4" s="12"/>
      <c r="O4" s="12"/>
      <c r="P4" s="11"/>
      <c r="Q4" s="11"/>
      <c r="R4" s="11"/>
      <c r="S4" s="11"/>
      <c r="T4" s="11"/>
      <c r="U4" s="11"/>
      <c r="V4" s="11"/>
    </row>
    <row r="5" spans="1:22" ht="19.5" customHeight="1">
      <c r="A5" s="386" t="s">
        <v>325</v>
      </c>
      <c r="B5" s="386"/>
      <c r="C5" s="386"/>
      <c r="D5" s="386"/>
      <c r="E5" s="386"/>
      <c r="F5" s="386"/>
      <c r="G5" s="386"/>
      <c r="H5" s="386"/>
      <c r="I5" s="386"/>
      <c r="J5" s="386"/>
      <c r="K5" s="386"/>
      <c r="L5" s="386"/>
      <c r="M5" s="386"/>
      <c r="N5" s="15"/>
      <c r="O5" s="386" t="s">
        <v>330</v>
      </c>
      <c r="P5" s="386"/>
      <c r="Q5" s="386"/>
      <c r="R5" s="386"/>
      <c r="S5" s="386"/>
      <c r="T5" s="386"/>
      <c r="U5" s="386"/>
      <c r="V5" s="386"/>
    </row>
    <row r="6" spans="1:22" ht="18" customHeight="1" thickBot="1">
      <c r="A6" s="15"/>
      <c r="B6" s="15"/>
      <c r="C6" s="15"/>
      <c r="D6" s="15"/>
      <c r="E6" s="15"/>
      <c r="F6" s="15"/>
      <c r="G6" s="15"/>
      <c r="H6" s="15"/>
      <c r="I6" s="15"/>
      <c r="J6" s="15"/>
      <c r="L6" s="17"/>
      <c r="M6" s="17"/>
      <c r="N6" s="23"/>
      <c r="O6" s="42"/>
      <c r="P6" s="43"/>
      <c r="Q6" s="15"/>
      <c r="R6" s="17"/>
      <c r="S6" s="18"/>
      <c r="T6" s="15"/>
      <c r="U6" s="19"/>
      <c r="V6" s="20"/>
    </row>
    <row r="7" spans="1:22" ht="15" customHeight="1">
      <c r="A7" s="412" t="s">
        <v>300</v>
      </c>
      <c r="B7" s="410"/>
      <c r="C7" s="387" t="s">
        <v>19</v>
      </c>
      <c r="D7" s="388"/>
      <c r="E7" s="410"/>
      <c r="F7" s="409" t="s">
        <v>221</v>
      </c>
      <c r="G7" s="410"/>
      <c r="H7" s="409" t="s">
        <v>272</v>
      </c>
      <c r="I7" s="410"/>
      <c r="J7" s="387" t="s">
        <v>273</v>
      </c>
      <c r="K7" s="388"/>
      <c r="L7" s="388"/>
      <c r="M7" s="388"/>
      <c r="N7" s="23"/>
      <c r="O7" s="398" t="s">
        <v>301</v>
      </c>
      <c r="P7" s="399"/>
      <c r="Q7" s="402" t="s">
        <v>15</v>
      </c>
      <c r="R7" s="417" t="s">
        <v>20</v>
      </c>
      <c r="S7" s="417" t="s">
        <v>21</v>
      </c>
      <c r="T7" s="415" t="s">
        <v>22</v>
      </c>
      <c r="U7" s="415" t="s">
        <v>329</v>
      </c>
      <c r="V7" s="387" t="s">
        <v>23</v>
      </c>
    </row>
    <row r="8" spans="1:22" ht="15" customHeight="1">
      <c r="A8" s="413"/>
      <c r="B8" s="414"/>
      <c r="C8" s="389"/>
      <c r="D8" s="390"/>
      <c r="E8" s="411"/>
      <c r="F8" s="389" t="s">
        <v>14</v>
      </c>
      <c r="G8" s="411"/>
      <c r="H8" s="389" t="s">
        <v>14</v>
      </c>
      <c r="I8" s="411"/>
      <c r="J8" s="389"/>
      <c r="K8" s="390"/>
      <c r="L8" s="390"/>
      <c r="M8" s="390"/>
      <c r="N8" s="21"/>
      <c r="O8" s="400"/>
      <c r="P8" s="401"/>
      <c r="Q8" s="403"/>
      <c r="R8" s="418"/>
      <c r="S8" s="418"/>
      <c r="T8" s="416"/>
      <c r="U8" s="416"/>
      <c r="V8" s="391"/>
    </row>
    <row r="9" spans="1:22" ht="15" customHeight="1">
      <c r="A9" s="390"/>
      <c r="B9" s="411"/>
      <c r="C9" s="3" t="s">
        <v>323</v>
      </c>
      <c r="D9" s="3" t="s">
        <v>310</v>
      </c>
      <c r="E9" s="187" t="s">
        <v>311</v>
      </c>
      <c r="F9" s="35" t="s">
        <v>302</v>
      </c>
      <c r="G9" s="35" t="s">
        <v>303</v>
      </c>
      <c r="H9" s="35" t="s">
        <v>302</v>
      </c>
      <c r="I9" s="35" t="s">
        <v>303</v>
      </c>
      <c r="J9" s="3" t="s">
        <v>323</v>
      </c>
      <c r="K9" s="3" t="s">
        <v>310</v>
      </c>
      <c r="L9" s="3" t="s">
        <v>311</v>
      </c>
      <c r="M9" s="44" t="s">
        <v>269</v>
      </c>
      <c r="N9" s="21"/>
      <c r="O9" s="14"/>
      <c r="P9" s="14"/>
      <c r="Q9" s="175"/>
      <c r="R9" s="47"/>
      <c r="S9" s="47"/>
      <c r="T9" s="47"/>
      <c r="U9" s="176"/>
      <c r="V9" s="47"/>
    </row>
    <row r="10" spans="1:22" ht="15" customHeight="1">
      <c r="A10" s="392" t="s">
        <v>324</v>
      </c>
      <c r="B10" s="393"/>
      <c r="C10" s="49">
        <f>SUM(C32,C54)</f>
        <v>513883</v>
      </c>
      <c r="D10" s="49">
        <f>SUM(D32,D54)</f>
        <v>545127</v>
      </c>
      <c r="E10" s="49">
        <f>SUM(E32,E54)</f>
        <v>538155</v>
      </c>
      <c r="F10" s="188">
        <f>E10-D10</f>
        <v>-6972</v>
      </c>
      <c r="G10" s="189">
        <f>F10/D10*100</f>
        <v>-1.278968020296188</v>
      </c>
      <c r="H10" s="190">
        <f>D10-C10</f>
        <v>31244</v>
      </c>
      <c r="I10" s="189">
        <f>H10/C10*100</f>
        <v>6.079983186834357</v>
      </c>
      <c r="J10" s="191">
        <f>C10/C$10*100</f>
        <v>100</v>
      </c>
      <c r="K10" s="191">
        <f>D10/D$10*100</f>
        <v>100</v>
      </c>
      <c r="L10" s="191">
        <f>E10/E$10*100</f>
        <v>100</v>
      </c>
      <c r="M10" s="191">
        <v>100</v>
      </c>
      <c r="N10" s="23"/>
      <c r="O10" s="406" t="s">
        <v>324</v>
      </c>
      <c r="P10" s="406"/>
      <c r="Q10" s="194">
        <f aca="true" t="shared" si="0" ref="Q10:V10">SUM(Q31,Q52)</f>
        <v>538155</v>
      </c>
      <c r="R10" s="195">
        <f t="shared" si="0"/>
        <v>334619</v>
      </c>
      <c r="S10" s="195">
        <f t="shared" si="0"/>
        <v>16698</v>
      </c>
      <c r="T10" s="195">
        <f t="shared" si="0"/>
        <v>21233</v>
      </c>
      <c r="U10" s="195">
        <f t="shared" si="0"/>
        <v>86459</v>
      </c>
      <c r="V10" s="195">
        <f t="shared" si="0"/>
        <v>78838</v>
      </c>
    </row>
    <row r="11" spans="1:22" ht="15" customHeight="1">
      <c r="A11" s="23"/>
      <c r="B11" s="24"/>
      <c r="C11" s="340"/>
      <c r="D11" s="340"/>
      <c r="E11" s="340"/>
      <c r="F11" s="25"/>
      <c r="G11" s="341"/>
      <c r="H11" s="342"/>
      <c r="I11" s="343"/>
      <c r="J11" s="25"/>
      <c r="K11" s="25"/>
      <c r="L11" s="25"/>
      <c r="M11" s="25"/>
      <c r="N11" s="23"/>
      <c r="O11" s="15"/>
      <c r="P11" s="23"/>
      <c r="Q11" s="192"/>
      <c r="R11" s="26"/>
      <c r="S11" s="26"/>
      <c r="T11" s="26"/>
      <c r="U11" s="26"/>
      <c r="V11" s="26"/>
    </row>
    <row r="12" spans="1:22" ht="15" customHeight="1">
      <c r="A12" s="404" t="s">
        <v>24</v>
      </c>
      <c r="B12" s="408"/>
      <c r="C12" s="31">
        <f aca="true" t="shared" si="1" ref="C12:D15">SUM(C34,C56)</f>
        <v>147828</v>
      </c>
      <c r="D12" s="31">
        <f t="shared" si="1"/>
        <v>120003</v>
      </c>
      <c r="E12" s="31">
        <f>SUM(E34,E56)</f>
        <v>75557</v>
      </c>
      <c r="F12" s="177">
        <f>E12-D12</f>
        <v>-44446</v>
      </c>
      <c r="G12" s="178">
        <f>F12/D12*100</f>
        <v>-37.03740739814838</v>
      </c>
      <c r="H12" s="179">
        <f>D12-C12</f>
        <v>-27825</v>
      </c>
      <c r="I12" s="178">
        <f>H12/C12*100</f>
        <v>-18.822550531699</v>
      </c>
      <c r="J12" s="180">
        <f aca="true" t="shared" si="2" ref="J12:L15">C12/C$10*100</f>
        <v>28.7668593823886</v>
      </c>
      <c r="K12" s="180">
        <f t="shared" si="2"/>
        <v>22.013769268445703</v>
      </c>
      <c r="L12" s="180">
        <f t="shared" si="2"/>
        <v>14.040007061162676</v>
      </c>
      <c r="M12" s="180">
        <v>13.9</v>
      </c>
      <c r="N12" s="21"/>
      <c r="O12" s="21"/>
      <c r="P12" s="27" t="s">
        <v>25</v>
      </c>
      <c r="Q12" s="30">
        <f aca="true" t="shared" si="3" ref="Q12:V16">SUM(Q33,Q54)</f>
        <v>68241</v>
      </c>
      <c r="R12" s="31">
        <f t="shared" si="3"/>
        <v>1023</v>
      </c>
      <c r="S12" s="31">
        <f t="shared" si="3"/>
        <v>39</v>
      </c>
      <c r="T12" s="31">
        <f t="shared" si="3"/>
        <v>366</v>
      </c>
      <c r="U12" s="31">
        <f t="shared" si="3"/>
        <v>33672</v>
      </c>
      <c r="V12" s="31">
        <f t="shared" si="3"/>
        <v>33141</v>
      </c>
    </row>
    <row r="13" spans="1:22" ht="15" customHeight="1">
      <c r="A13" s="23"/>
      <c r="B13" s="45" t="s">
        <v>25</v>
      </c>
      <c r="C13" s="31">
        <f t="shared" si="1"/>
        <v>139743</v>
      </c>
      <c r="D13" s="31">
        <f t="shared" si="1"/>
        <v>113239</v>
      </c>
      <c r="E13" s="31">
        <f>SUM(E35,E57)</f>
        <v>68241</v>
      </c>
      <c r="F13" s="177">
        <f>E13-D13</f>
        <v>-44998</v>
      </c>
      <c r="G13" s="178">
        <f>F13/D13*100</f>
        <v>-39.73719301654024</v>
      </c>
      <c r="H13" s="179">
        <f>D13-C13</f>
        <v>-26504</v>
      </c>
      <c r="I13" s="178">
        <f>H13/C13*100</f>
        <v>-18.966245178649377</v>
      </c>
      <c r="J13" s="180">
        <f t="shared" si="2"/>
        <v>27.1935440557481</v>
      </c>
      <c r="K13" s="180">
        <f t="shared" si="2"/>
        <v>20.772957494308667</v>
      </c>
      <c r="L13" s="180">
        <f t="shared" si="2"/>
        <v>12.680547425927474</v>
      </c>
      <c r="M13" s="180">
        <v>12.6</v>
      </c>
      <c r="N13" s="15"/>
      <c r="O13" s="15"/>
      <c r="P13" s="27" t="s">
        <v>333</v>
      </c>
      <c r="Q13" s="193">
        <f t="shared" si="3"/>
        <v>1240</v>
      </c>
      <c r="R13" s="31">
        <f t="shared" si="3"/>
        <v>735</v>
      </c>
      <c r="S13" s="31">
        <f t="shared" si="3"/>
        <v>10</v>
      </c>
      <c r="T13" s="31">
        <f t="shared" si="3"/>
        <v>48</v>
      </c>
      <c r="U13" s="31">
        <f t="shared" si="3"/>
        <v>295</v>
      </c>
      <c r="V13" s="31">
        <f t="shared" si="3"/>
        <v>152</v>
      </c>
    </row>
    <row r="14" spans="1:22" ht="15" customHeight="1">
      <c r="A14" s="23"/>
      <c r="B14" s="45" t="s">
        <v>333</v>
      </c>
      <c r="C14" s="31">
        <f t="shared" si="1"/>
        <v>1564</v>
      </c>
      <c r="D14" s="31">
        <f t="shared" si="1"/>
        <v>794</v>
      </c>
      <c r="E14" s="31">
        <f>SUM(E36,E58)</f>
        <v>1240</v>
      </c>
      <c r="F14" s="177">
        <f>E14-D14</f>
        <v>446</v>
      </c>
      <c r="G14" s="178">
        <f>F14/D14*100</f>
        <v>56.17128463476071</v>
      </c>
      <c r="H14" s="179">
        <f>D14-C14</f>
        <v>-770</v>
      </c>
      <c r="I14" s="178">
        <f>H14/C14*100</f>
        <v>-49.232736572890026</v>
      </c>
      <c r="J14" s="180">
        <f t="shared" si="2"/>
        <v>0.3043494336259421</v>
      </c>
      <c r="K14" s="180">
        <f t="shared" si="2"/>
        <v>0.1456541319729164</v>
      </c>
      <c r="L14" s="180">
        <f t="shared" si="2"/>
        <v>0.2304168873280003</v>
      </c>
      <c r="M14" s="180">
        <v>0.4</v>
      </c>
      <c r="N14" s="21"/>
      <c r="O14" s="21"/>
      <c r="P14" s="27" t="s">
        <v>334</v>
      </c>
      <c r="Q14" s="193">
        <f t="shared" si="3"/>
        <v>6076</v>
      </c>
      <c r="R14" s="31">
        <f t="shared" si="3"/>
        <v>3549</v>
      </c>
      <c r="S14" s="31">
        <f t="shared" si="3"/>
        <v>64</v>
      </c>
      <c r="T14" s="31">
        <f t="shared" si="3"/>
        <v>282</v>
      </c>
      <c r="U14" s="31">
        <f t="shared" si="3"/>
        <v>1312</v>
      </c>
      <c r="V14" s="31">
        <f t="shared" si="3"/>
        <v>869</v>
      </c>
    </row>
    <row r="15" spans="1:22" ht="15" customHeight="1">
      <c r="A15" s="23"/>
      <c r="B15" s="45" t="s">
        <v>334</v>
      </c>
      <c r="C15" s="31">
        <f t="shared" si="1"/>
        <v>6521</v>
      </c>
      <c r="D15" s="31">
        <f t="shared" si="1"/>
        <v>5970</v>
      </c>
      <c r="E15" s="31">
        <f>SUM(E37,E59)</f>
        <v>6076</v>
      </c>
      <c r="F15" s="177">
        <f>E15-D15</f>
        <v>106</v>
      </c>
      <c r="G15" s="178">
        <f>F15/D15*100</f>
        <v>1.7755443886097153</v>
      </c>
      <c r="H15" s="179">
        <f>D15-C15</f>
        <v>-551</v>
      </c>
      <c r="I15" s="178">
        <f>H15/C15*100</f>
        <v>-8.449624290752952</v>
      </c>
      <c r="J15" s="180">
        <f t="shared" si="2"/>
        <v>1.2689658930145578</v>
      </c>
      <c r="K15" s="180">
        <f t="shared" si="2"/>
        <v>1.0951576421641196</v>
      </c>
      <c r="L15" s="180">
        <f t="shared" si="2"/>
        <v>1.1290427479072016</v>
      </c>
      <c r="M15" s="180">
        <v>0.9</v>
      </c>
      <c r="N15" s="21"/>
      <c r="O15" s="21"/>
      <c r="P15" s="27" t="s">
        <v>26</v>
      </c>
      <c r="Q15" s="193">
        <f t="shared" si="3"/>
        <v>536</v>
      </c>
      <c r="R15" s="31">
        <f t="shared" si="3"/>
        <v>433</v>
      </c>
      <c r="S15" s="31">
        <f t="shared" si="3"/>
        <v>54</v>
      </c>
      <c r="T15" s="31">
        <f t="shared" si="3"/>
        <v>13</v>
      </c>
      <c r="U15" s="31">
        <f t="shared" si="3"/>
        <v>26</v>
      </c>
      <c r="V15" s="31">
        <f t="shared" si="3"/>
        <v>10</v>
      </c>
    </row>
    <row r="16" spans="1:22" ht="15" customHeight="1">
      <c r="A16" s="21"/>
      <c r="B16" s="29"/>
      <c r="C16" s="31"/>
      <c r="D16" s="31"/>
      <c r="E16" s="31"/>
      <c r="F16" s="177"/>
      <c r="G16" s="178"/>
      <c r="H16" s="181"/>
      <c r="I16" s="178"/>
      <c r="J16" s="180"/>
      <c r="K16" s="180"/>
      <c r="L16" s="180"/>
      <c r="M16" s="180"/>
      <c r="N16" s="15"/>
      <c r="O16" s="15"/>
      <c r="P16" s="27" t="s">
        <v>28</v>
      </c>
      <c r="Q16" s="193">
        <f t="shared" si="3"/>
        <v>48526</v>
      </c>
      <c r="R16" s="31">
        <f t="shared" si="3"/>
        <v>32545</v>
      </c>
      <c r="S16" s="31">
        <f t="shared" si="3"/>
        <v>2120</v>
      </c>
      <c r="T16" s="31">
        <f t="shared" si="3"/>
        <v>4041</v>
      </c>
      <c r="U16" s="31">
        <f t="shared" si="3"/>
        <v>6789</v>
      </c>
      <c r="V16" s="31">
        <f t="shared" si="3"/>
        <v>3031</v>
      </c>
    </row>
    <row r="17" spans="1:17" ht="15" customHeight="1">
      <c r="A17" s="404" t="s">
        <v>27</v>
      </c>
      <c r="B17" s="405"/>
      <c r="C17" s="31">
        <f aca="true" t="shared" si="4" ref="C17:D20">SUM(C39,C61)</f>
        <v>162219</v>
      </c>
      <c r="D17" s="31">
        <f t="shared" si="4"/>
        <v>184535</v>
      </c>
      <c r="E17" s="31">
        <f>SUM(E39,E61)</f>
        <v>186364</v>
      </c>
      <c r="F17" s="177">
        <f>E17-D17</f>
        <v>1829</v>
      </c>
      <c r="G17" s="178">
        <f>F17/D17*100</f>
        <v>0.9911398921613785</v>
      </c>
      <c r="H17" s="179">
        <f>D17-C17</f>
        <v>22316</v>
      </c>
      <c r="I17" s="178">
        <f>H17/C17*100</f>
        <v>13.75671160591546</v>
      </c>
      <c r="J17" s="180">
        <f aca="true" t="shared" si="5" ref="J17:L20">C17/C$10*100</f>
        <v>31.56730228476132</v>
      </c>
      <c r="K17" s="180">
        <f t="shared" si="5"/>
        <v>33.851744639322575</v>
      </c>
      <c r="L17" s="180">
        <f t="shared" si="5"/>
        <v>34.630171604835034</v>
      </c>
      <c r="M17" s="180">
        <v>34.1</v>
      </c>
      <c r="N17" s="15"/>
      <c r="O17" s="15"/>
      <c r="P17" s="26"/>
      <c r="Q17" s="130"/>
    </row>
    <row r="18" spans="1:22" ht="15" customHeight="1">
      <c r="A18" s="15"/>
      <c r="B18" s="29" t="s">
        <v>26</v>
      </c>
      <c r="C18" s="31">
        <f t="shared" si="4"/>
        <v>1478</v>
      </c>
      <c r="D18" s="31">
        <f t="shared" si="4"/>
        <v>860</v>
      </c>
      <c r="E18" s="31">
        <f>SUM(E40,E62)</f>
        <v>536</v>
      </c>
      <c r="F18" s="177">
        <f>E18-D18</f>
        <v>-324</v>
      </c>
      <c r="G18" s="178">
        <f>F18/D18*100</f>
        <v>-37.67441860465116</v>
      </c>
      <c r="H18" s="179">
        <f>D18-C18</f>
        <v>-618</v>
      </c>
      <c r="I18" s="178">
        <f>H18/C18*100</f>
        <v>-41.81326116373478</v>
      </c>
      <c r="J18" s="180">
        <f t="shared" si="5"/>
        <v>0.2876141067130067</v>
      </c>
      <c r="K18" s="180">
        <f t="shared" si="5"/>
        <v>0.15776140238880113</v>
      </c>
      <c r="L18" s="180">
        <f t="shared" si="5"/>
        <v>0.09959955774823238</v>
      </c>
      <c r="M18" s="180">
        <v>0.3</v>
      </c>
      <c r="N18" s="15"/>
      <c r="O18" s="15"/>
      <c r="P18" s="27" t="s">
        <v>29</v>
      </c>
      <c r="Q18" s="193">
        <f aca="true" t="shared" si="6" ref="Q18:V22">SUM(Q39,Q60)</f>
        <v>137302</v>
      </c>
      <c r="R18" s="31">
        <f t="shared" si="6"/>
        <v>95996</v>
      </c>
      <c r="S18" s="31">
        <f t="shared" si="6"/>
        <v>4985</v>
      </c>
      <c r="T18" s="31">
        <f t="shared" si="6"/>
        <v>6211</v>
      </c>
      <c r="U18" s="31">
        <f t="shared" si="6"/>
        <v>13985</v>
      </c>
      <c r="V18" s="31">
        <f t="shared" si="6"/>
        <v>16125</v>
      </c>
    </row>
    <row r="19" spans="1:22" ht="15" customHeight="1">
      <c r="A19" s="15"/>
      <c r="B19" s="29" t="s">
        <v>28</v>
      </c>
      <c r="C19" s="31">
        <f t="shared" si="4"/>
        <v>33127</v>
      </c>
      <c r="D19" s="31">
        <f t="shared" si="4"/>
        <v>36700</v>
      </c>
      <c r="E19" s="31">
        <f>SUM(E41,E63)</f>
        <v>48526</v>
      </c>
      <c r="F19" s="177">
        <f>E19-D19</f>
        <v>11826</v>
      </c>
      <c r="G19" s="178">
        <f>F19/D19*100</f>
        <v>32.22343324250681</v>
      </c>
      <c r="H19" s="179">
        <f>D19-C19</f>
        <v>3573</v>
      </c>
      <c r="I19" s="178">
        <f>H19/C19*100</f>
        <v>10.78576387840734</v>
      </c>
      <c r="J19" s="180">
        <f t="shared" si="5"/>
        <v>6.446409007497815</v>
      </c>
      <c r="K19" s="180">
        <f t="shared" si="5"/>
        <v>6.732376125196514</v>
      </c>
      <c r="L19" s="180">
        <f t="shared" si="5"/>
        <v>9.017104737482695</v>
      </c>
      <c r="M19" s="180">
        <v>8.9</v>
      </c>
      <c r="N19" s="15"/>
      <c r="O19" s="15"/>
      <c r="P19" s="27" t="s">
        <v>274</v>
      </c>
      <c r="Q19" s="193">
        <f t="shared" si="6"/>
        <v>107760</v>
      </c>
      <c r="R19" s="31">
        <f t="shared" si="6"/>
        <v>59679</v>
      </c>
      <c r="S19" s="31">
        <f t="shared" si="6"/>
        <v>5642</v>
      </c>
      <c r="T19" s="31">
        <f t="shared" si="6"/>
        <v>6363</v>
      </c>
      <c r="U19" s="31">
        <f t="shared" si="6"/>
        <v>17035</v>
      </c>
      <c r="V19" s="31">
        <f t="shared" si="6"/>
        <v>19041</v>
      </c>
    </row>
    <row r="20" spans="1:22" ht="15" customHeight="1">
      <c r="A20" s="15"/>
      <c r="B20" s="29" t="s">
        <v>29</v>
      </c>
      <c r="C20" s="31">
        <f t="shared" si="4"/>
        <v>127614</v>
      </c>
      <c r="D20" s="31">
        <f t="shared" si="4"/>
        <v>146975</v>
      </c>
      <c r="E20" s="31">
        <f>SUM(E42,E64)</f>
        <v>137302</v>
      </c>
      <c r="F20" s="177">
        <f>E20-D20</f>
        <v>-9673</v>
      </c>
      <c r="G20" s="178">
        <f>F20/D20*100</f>
        <v>-6.581391393094063</v>
      </c>
      <c r="H20" s="179">
        <f>D20-C20</f>
        <v>19361</v>
      </c>
      <c r="I20" s="178">
        <f>H20/C20*100</f>
        <v>15.171532903913365</v>
      </c>
      <c r="J20" s="180">
        <f t="shared" si="5"/>
        <v>24.833279170550497</v>
      </c>
      <c r="K20" s="180">
        <f t="shared" si="5"/>
        <v>26.961607111737262</v>
      </c>
      <c r="L20" s="180">
        <f t="shared" si="5"/>
        <v>25.51346730960411</v>
      </c>
      <c r="M20" s="180">
        <v>24.9</v>
      </c>
      <c r="N20" s="21"/>
      <c r="O20" s="21"/>
      <c r="P20" s="27" t="s">
        <v>335</v>
      </c>
      <c r="Q20" s="193">
        <f t="shared" si="6"/>
        <v>13442</v>
      </c>
      <c r="R20" s="31">
        <f t="shared" si="6"/>
        <v>12814</v>
      </c>
      <c r="S20" s="31">
        <f t="shared" si="6"/>
        <v>255</v>
      </c>
      <c r="T20" s="31">
        <f t="shared" si="6"/>
        <v>37</v>
      </c>
      <c r="U20" s="31">
        <f t="shared" si="6"/>
        <v>252</v>
      </c>
      <c r="V20" s="31">
        <f t="shared" si="6"/>
        <v>84</v>
      </c>
    </row>
    <row r="21" spans="1:22" ht="15" customHeight="1">
      <c r="A21" s="15"/>
      <c r="B21" s="29"/>
      <c r="C21" s="31"/>
      <c r="D21" s="31"/>
      <c r="E21" s="31"/>
      <c r="F21" s="177"/>
      <c r="G21" s="178"/>
      <c r="H21" s="181"/>
      <c r="I21" s="178"/>
      <c r="J21" s="180"/>
      <c r="K21" s="180"/>
      <c r="L21" s="180"/>
      <c r="M21" s="180"/>
      <c r="N21" s="15"/>
      <c r="O21" s="15"/>
      <c r="P21" s="27" t="s">
        <v>31</v>
      </c>
      <c r="Q21" s="193">
        <f t="shared" si="6"/>
        <v>2214</v>
      </c>
      <c r="R21" s="31">
        <f t="shared" si="6"/>
        <v>1181</v>
      </c>
      <c r="S21" s="31">
        <f t="shared" si="6"/>
        <v>333</v>
      </c>
      <c r="T21" s="31">
        <f t="shared" si="6"/>
        <v>96</v>
      </c>
      <c r="U21" s="31">
        <f t="shared" si="6"/>
        <v>450</v>
      </c>
      <c r="V21" s="31">
        <f t="shared" si="6"/>
        <v>154</v>
      </c>
    </row>
    <row r="22" spans="1:22" ht="15" customHeight="1">
      <c r="A22" s="404" t="s">
        <v>30</v>
      </c>
      <c r="B22" s="405"/>
      <c r="C22" s="31">
        <f aca="true" t="shared" si="7" ref="C22:E30">SUM(C44,C66)</f>
        <v>203728</v>
      </c>
      <c r="D22" s="31">
        <f t="shared" si="7"/>
        <v>240275</v>
      </c>
      <c r="E22" s="31">
        <f t="shared" si="7"/>
        <v>275065</v>
      </c>
      <c r="F22" s="182">
        <f aca="true" t="shared" si="8" ref="F22:F30">E22-D22</f>
        <v>34790</v>
      </c>
      <c r="G22" s="178">
        <f aca="true" t="shared" si="9" ref="G22:G30">F22/D22*100</f>
        <v>14.479242534595777</v>
      </c>
      <c r="H22" s="179">
        <f aca="true" t="shared" si="10" ref="H22:H30">D22-C22</f>
        <v>36547</v>
      </c>
      <c r="I22" s="178">
        <f aca="true" t="shared" si="11" ref="I22:I32">H22/C22*100</f>
        <v>17.939114898295767</v>
      </c>
      <c r="J22" s="180">
        <f aca="true" t="shared" si="12" ref="J22:L30">C22/C$10*100</f>
        <v>39.64482187579663</v>
      </c>
      <c r="K22" s="180">
        <f t="shared" si="12"/>
        <v>44.07688483601069</v>
      </c>
      <c r="L22" s="180">
        <f t="shared" si="12"/>
        <v>51.11259767167452</v>
      </c>
      <c r="M22" s="180">
        <v>52</v>
      </c>
      <c r="N22" s="15"/>
      <c r="O22" s="15"/>
      <c r="P22" s="27" t="s">
        <v>336</v>
      </c>
      <c r="Q22" s="193">
        <f t="shared" si="6"/>
        <v>32756</v>
      </c>
      <c r="R22" s="31">
        <f t="shared" si="6"/>
        <v>30420</v>
      </c>
      <c r="S22" s="31">
        <f t="shared" si="6"/>
        <v>660</v>
      </c>
      <c r="T22" s="31">
        <f t="shared" si="6"/>
        <v>308</v>
      </c>
      <c r="U22" s="31">
        <f t="shared" si="6"/>
        <v>1052</v>
      </c>
      <c r="V22" s="31">
        <f t="shared" si="6"/>
        <v>316</v>
      </c>
    </row>
    <row r="23" spans="1:17" ht="15" customHeight="1">
      <c r="A23" s="15"/>
      <c r="B23" s="29" t="s">
        <v>210</v>
      </c>
      <c r="C23" s="31">
        <f t="shared" si="7"/>
        <v>78316</v>
      </c>
      <c r="D23" s="31">
        <f t="shared" si="7"/>
        <v>94396</v>
      </c>
      <c r="E23" s="31">
        <f t="shared" si="7"/>
        <v>107760</v>
      </c>
      <c r="F23" s="177">
        <f t="shared" si="8"/>
        <v>13364</v>
      </c>
      <c r="G23" s="178">
        <f t="shared" si="9"/>
        <v>14.15737954998093</v>
      </c>
      <c r="H23" s="179">
        <f t="shared" si="10"/>
        <v>16080</v>
      </c>
      <c r="I23" s="178">
        <f t="shared" si="11"/>
        <v>20.532202870422392</v>
      </c>
      <c r="J23" s="180">
        <f t="shared" si="12"/>
        <v>15.24004491294711</v>
      </c>
      <c r="K23" s="180">
        <f t="shared" si="12"/>
        <v>17.31633179057357</v>
      </c>
      <c r="L23" s="180">
        <f t="shared" si="12"/>
        <v>20.02397078908493</v>
      </c>
      <c r="M23" s="180">
        <v>21.3</v>
      </c>
      <c r="N23" s="15"/>
      <c r="O23" s="15"/>
      <c r="P23" s="26"/>
      <c r="Q23" s="130"/>
    </row>
    <row r="24" spans="1:22" ht="15" customHeight="1">
      <c r="A24" s="15"/>
      <c r="B24" s="29" t="s">
        <v>335</v>
      </c>
      <c r="C24" s="395">
        <f t="shared" si="7"/>
        <v>10625</v>
      </c>
      <c r="D24" s="31">
        <f t="shared" si="7"/>
        <v>11257</v>
      </c>
      <c r="E24" s="31">
        <f t="shared" si="7"/>
        <v>13442</v>
      </c>
      <c r="F24" s="177">
        <f t="shared" si="8"/>
        <v>2185</v>
      </c>
      <c r="G24" s="178">
        <f t="shared" si="9"/>
        <v>19.410144798791862</v>
      </c>
      <c r="H24" s="396">
        <f>D24+D25-C24</f>
        <v>1843</v>
      </c>
      <c r="I24" s="397">
        <f>H24/C24*100</f>
        <v>17.345882352941178</v>
      </c>
      <c r="J24" s="394">
        <f t="shared" si="12"/>
        <v>2.067591261045802</v>
      </c>
      <c r="K24" s="180">
        <f t="shared" si="12"/>
        <v>2.0650233798729474</v>
      </c>
      <c r="L24" s="180">
        <f t="shared" si="12"/>
        <v>2.4977933866636937</v>
      </c>
      <c r="M24" s="180">
        <v>2.7</v>
      </c>
      <c r="N24" s="15"/>
      <c r="O24" s="15"/>
      <c r="P24" s="14" t="s">
        <v>304</v>
      </c>
      <c r="Q24" s="193">
        <f aca="true" t="shared" si="13" ref="Q24:V27">SUM(Q45,Q66)</f>
        <v>2737</v>
      </c>
      <c r="R24" s="31">
        <f t="shared" si="13"/>
        <v>2704</v>
      </c>
      <c r="S24" s="31">
        <f t="shared" si="13"/>
        <v>19</v>
      </c>
      <c r="T24" s="31">
        <f t="shared" si="13"/>
        <v>3</v>
      </c>
      <c r="U24" s="31">
        <f t="shared" si="13"/>
        <v>10</v>
      </c>
      <c r="V24" s="31">
        <f t="shared" si="13"/>
        <v>1</v>
      </c>
    </row>
    <row r="25" spans="1:22" ht="15" customHeight="1">
      <c r="A25" s="21"/>
      <c r="B25" s="29" t="s">
        <v>31</v>
      </c>
      <c r="C25" s="395"/>
      <c r="D25" s="31">
        <f t="shared" si="7"/>
        <v>1211</v>
      </c>
      <c r="E25" s="31">
        <f t="shared" si="7"/>
        <v>2214</v>
      </c>
      <c r="F25" s="177">
        <f t="shared" si="8"/>
        <v>1003</v>
      </c>
      <c r="G25" s="178">
        <f t="shared" si="9"/>
        <v>82.8241123038811</v>
      </c>
      <c r="H25" s="396"/>
      <c r="I25" s="397"/>
      <c r="J25" s="394"/>
      <c r="K25" s="180">
        <f t="shared" si="12"/>
        <v>0.22215006778236998</v>
      </c>
      <c r="L25" s="180">
        <f t="shared" si="12"/>
        <v>0.411405635922736</v>
      </c>
      <c r="M25" s="180">
        <v>0.7</v>
      </c>
      <c r="N25" s="21"/>
      <c r="O25" s="21"/>
      <c r="P25" s="27" t="s">
        <v>32</v>
      </c>
      <c r="Q25" s="193">
        <f t="shared" si="13"/>
        <v>97880</v>
      </c>
      <c r="R25" s="31">
        <f t="shared" si="13"/>
        <v>74672</v>
      </c>
      <c r="S25" s="31">
        <f t="shared" si="13"/>
        <v>2499</v>
      </c>
      <c r="T25" s="31">
        <f t="shared" si="13"/>
        <v>3454</v>
      </c>
      <c r="U25" s="31">
        <f t="shared" si="13"/>
        <v>11452</v>
      </c>
      <c r="V25" s="31">
        <f t="shared" si="13"/>
        <v>5803</v>
      </c>
    </row>
    <row r="26" spans="1:22" ht="15" customHeight="1">
      <c r="A26" s="15"/>
      <c r="B26" s="29" t="s">
        <v>336</v>
      </c>
      <c r="C26" s="31">
        <f t="shared" si="7"/>
        <v>30203</v>
      </c>
      <c r="D26" s="31">
        <f t="shared" si="7"/>
        <v>31769</v>
      </c>
      <c r="E26" s="31">
        <f t="shared" si="7"/>
        <v>32756</v>
      </c>
      <c r="F26" s="177">
        <f t="shared" si="8"/>
        <v>987</v>
      </c>
      <c r="G26" s="178">
        <f t="shared" si="9"/>
        <v>3.106802228587617</v>
      </c>
      <c r="H26" s="179">
        <f t="shared" si="10"/>
        <v>1566</v>
      </c>
      <c r="I26" s="178">
        <f t="shared" si="11"/>
        <v>5.184915405754395</v>
      </c>
      <c r="J26" s="180">
        <f t="shared" si="12"/>
        <v>5.87740789245801</v>
      </c>
      <c r="K26" s="180">
        <f t="shared" si="12"/>
        <v>5.827816270337004</v>
      </c>
      <c r="L26" s="180">
        <f t="shared" si="12"/>
        <v>6.086722226867724</v>
      </c>
      <c r="M26" s="180">
        <v>6.3</v>
      </c>
      <c r="N26" s="21"/>
      <c r="O26" s="21"/>
      <c r="P26" s="27" t="s">
        <v>275</v>
      </c>
      <c r="Q26" s="193">
        <f t="shared" si="13"/>
        <v>18276</v>
      </c>
      <c r="R26" s="31">
        <f t="shared" si="13"/>
        <v>18276</v>
      </c>
      <c r="S26" s="32" t="s">
        <v>331</v>
      </c>
      <c r="T26" s="32" t="s">
        <v>331</v>
      </c>
      <c r="U26" s="32" t="s">
        <v>331</v>
      </c>
      <c r="V26" s="32" t="s">
        <v>331</v>
      </c>
    </row>
    <row r="27" spans="1:22" ht="15" customHeight="1">
      <c r="A27" s="15"/>
      <c r="B27" s="29" t="s">
        <v>544</v>
      </c>
      <c r="C27" s="31">
        <f t="shared" si="7"/>
        <v>2482</v>
      </c>
      <c r="D27" s="31">
        <f t="shared" si="7"/>
        <v>2452</v>
      </c>
      <c r="E27" s="31">
        <f t="shared" si="7"/>
        <v>2737</v>
      </c>
      <c r="F27" s="177">
        <f t="shared" si="8"/>
        <v>285</v>
      </c>
      <c r="G27" s="178">
        <f t="shared" si="9"/>
        <v>11.623164763458401</v>
      </c>
      <c r="H27" s="179">
        <f t="shared" si="10"/>
        <v>-30</v>
      </c>
      <c r="I27" s="178">
        <f t="shared" si="11"/>
        <v>-1.20870265914585</v>
      </c>
      <c r="J27" s="180">
        <f t="shared" si="12"/>
        <v>0.48298931858029936</v>
      </c>
      <c r="K27" s="180">
        <f t="shared" si="12"/>
        <v>0.449803440299233</v>
      </c>
      <c r="L27" s="180">
        <f t="shared" si="12"/>
        <v>0.508589532755433</v>
      </c>
      <c r="M27" s="180">
        <v>0.6</v>
      </c>
      <c r="N27" s="15"/>
      <c r="O27" s="15"/>
      <c r="P27" s="27" t="s">
        <v>33</v>
      </c>
      <c r="Q27" s="193">
        <f t="shared" si="13"/>
        <v>1169</v>
      </c>
      <c r="R27" s="31">
        <f t="shared" si="13"/>
        <v>592</v>
      </c>
      <c r="S27" s="31">
        <f t="shared" si="13"/>
        <v>18</v>
      </c>
      <c r="T27" s="31">
        <f t="shared" si="13"/>
        <v>11</v>
      </c>
      <c r="U27" s="31">
        <f t="shared" si="13"/>
        <v>129</v>
      </c>
      <c r="V27" s="31">
        <f t="shared" si="13"/>
        <v>111</v>
      </c>
    </row>
    <row r="28" spans="1:22" ht="15" customHeight="1">
      <c r="A28" s="15"/>
      <c r="B28" s="29" t="s">
        <v>32</v>
      </c>
      <c r="C28" s="31">
        <f t="shared" si="7"/>
        <v>67058</v>
      </c>
      <c r="D28" s="31">
        <f t="shared" si="7"/>
        <v>82585</v>
      </c>
      <c r="E28" s="31">
        <f t="shared" si="7"/>
        <v>97880</v>
      </c>
      <c r="F28" s="177">
        <f t="shared" si="8"/>
        <v>15295</v>
      </c>
      <c r="G28" s="178">
        <f t="shared" si="9"/>
        <v>18.520312405400496</v>
      </c>
      <c r="H28" s="179">
        <f t="shared" si="10"/>
        <v>15527</v>
      </c>
      <c r="I28" s="178">
        <f t="shared" si="11"/>
        <v>23.154582600137193</v>
      </c>
      <c r="J28" s="180">
        <f t="shared" si="12"/>
        <v>13.049273861949121</v>
      </c>
      <c r="K28" s="180">
        <f t="shared" si="12"/>
        <v>15.149680716603653</v>
      </c>
      <c r="L28" s="180">
        <f t="shared" si="12"/>
        <v>18.18806849327796</v>
      </c>
      <c r="M28" s="180">
        <v>16.4</v>
      </c>
      <c r="N28" s="15"/>
      <c r="O28" s="15"/>
      <c r="P28" s="27"/>
      <c r="Q28" s="193"/>
      <c r="R28" s="31"/>
      <c r="S28" s="31"/>
      <c r="T28" s="31"/>
      <c r="U28" s="31"/>
      <c r="V28" s="31"/>
    </row>
    <row r="29" spans="1:22" ht="15" customHeight="1">
      <c r="A29" s="15"/>
      <c r="B29" s="29" t="s">
        <v>35</v>
      </c>
      <c r="C29" s="31">
        <f t="shared" si="7"/>
        <v>15044</v>
      </c>
      <c r="D29" s="31">
        <f t="shared" si="7"/>
        <v>16605</v>
      </c>
      <c r="E29" s="31">
        <f t="shared" si="7"/>
        <v>18276</v>
      </c>
      <c r="F29" s="177">
        <f t="shared" si="8"/>
        <v>1671</v>
      </c>
      <c r="G29" s="178">
        <f t="shared" si="9"/>
        <v>10.063233965672989</v>
      </c>
      <c r="H29" s="179">
        <f t="shared" si="10"/>
        <v>1561</v>
      </c>
      <c r="I29" s="178">
        <f t="shared" si="11"/>
        <v>10.376229726136666</v>
      </c>
      <c r="J29" s="180">
        <f t="shared" si="12"/>
        <v>2.927514628816287</v>
      </c>
      <c r="K29" s="180">
        <f t="shared" si="12"/>
        <v>3.04607917054191</v>
      </c>
      <c r="L29" s="180">
        <f t="shared" si="12"/>
        <v>3.3960476071020427</v>
      </c>
      <c r="M29" s="180">
        <v>3.7</v>
      </c>
      <c r="N29" s="15"/>
      <c r="O29" s="15"/>
      <c r="P29" s="27"/>
      <c r="Q29" s="193"/>
      <c r="R29" s="31"/>
      <c r="S29" s="31"/>
      <c r="T29" s="31"/>
      <c r="U29" s="31"/>
      <c r="V29" s="31"/>
    </row>
    <row r="30" spans="1:22" ht="15" customHeight="1">
      <c r="A30" s="404" t="s">
        <v>545</v>
      </c>
      <c r="B30" s="419"/>
      <c r="C30" s="31">
        <f t="shared" si="7"/>
        <v>108</v>
      </c>
      <c r="D30" s="31">
        <f t="shared" si="7"/>
        <v>314</v>
      </c>
      <c r="E30" s="31">
        <f t="shared" si="7"/>
        <v>1169</v>
      </c>
      <c r="F30" s="177">
        <f t="shared" si="8"/>
        <v>855</v>
      </c>
      <c r="G30" s="178">
        <f t="shared" si="9"/>
        <v>272.2929936305733</v>
      </c>
      <c r="H30" s="179">
        <f t="shared" si="10"/>
        <v>206</v>
      </c>
      <c r="I30" s="178">
        <f t="shared" si="11"/>
        <v>190.74074074074073</v>
      </c>
      <c r="J30" s="180">
        <f t="shared" si="12"/>
        <v>0.0210164570534538</v>
      </c>
      <c r="K30" s="180">
        <f t="shared" si="12"/>
        <v>0.0576012562210274</v>
      </c>
      <c r="L30" s="180">
        <f t="shared" si="12"/>
        <v>0.217223662327768</v>
      </c>
      <c r="M30" s="180">
        <v>0.3</v>
      </c>
      <c r="N30" s="15"/>
      <c r="O30" s="15"/>
      <c r="P30" s="26"/>
      <c r="Q30" s="131"/>
      <c r="R30" s="26"/>
      <c r="S30" s="26"/>
      <c r="T30" s="26"/>
      <c r="U30" s="26"/>
      <c r="V30" s="26"/>
    </row>
    <row r="31" spans="1:22" ht="15" customHeight="1">
      <c r="A31" s="23"/>
      <c r="B31" s="29"/>
      <c r="C31" s="25"/>
      <c r="D31" s="25"/>
      <c r="E31" s="25"/>
      <c r="F31" s="344"/>
      <c r="G31" s="345"/>
      <c r="H31" s="346"/>
      <c r="I31" s="345"/>
      <c r="J31" s="25"/>
      <c r="K31" s="25"/>
      <c r="L31" s="25"/>
      <c r="M31" s="25"/>
      <c r="N31" s="15"/>
      <c r="O31" s="15"/>
      <c r="P31" s="127" t="s">
        <v>2</v>
      </c>
      <c r="Q31" s="196">
        <f aca="true" t="shared" si="14" ref="Q31:V31">SUM(Q33:Q37,Q39:Q43,Q45:Q48)</f>
        <v>311317</v>
      </c>
      <c r="R31" s="197">
        <f t="shared" si="14"/>
        <v>203189</v>
      </c>
      <c r="S31" s="197">
        <f t="shared" si="14"/>
        <v>14342</v>
      </c>
      <c r="T31" s="197">
        <f t="shared" si="14"/>
        <v>18191</v>
      </c>
      <c r="U31" s="197">
        <f t="shared" si="14"/>
        <v>61833</v>
      </c>
      <c r="V31" s="197">
        <f t="shared" si="14"/>
        <v>13691</v>
      </c>
    </row>
    <row r="32" spans="1:22" ht="15" customHeight="1">
      <c r="A32" s="406" t="s">
        <v>327</v>
      </c>
      <c r="B32" s="407"/>
      <c r="C32" s="49">
        <f>SUM(C34,C39,C44,C52)</f>
        <v>283990</v>
      </c>
      <c r="D32" s="49">
        <f>SUM(D34,D39,D44,D52)</f>
        <v>299991</v>
      </c>
      <c r="E32" s="49">
        <f>SUM(E34,E39,E44,E52)</f>
        <v>311317</v>
      </c>
      <c r="F32" s="49">
        <f>SUM(F34,F39,F44,F52)</f>
        <v>11326</v>
      </c>
      <c r="G32" s="189">
        <f>F32/D32*100</f>
        <v>3.7754465967312356</v>
      </c>
      <c r="H32" s="190">
        <f>D32-C32</f>
        <v>16001</v>
      </c>
      <c r="I32" s="189">
        <f t="shared" si="11"/>
        <v>5.634353322300081</v>
      </c>
      <c r="J32" s="191">
        <f>C32/C$32*100</f>
        <v>100</v>
      </c>
      <c r="K32" s="191">
        <f>D32/D$32*100</f>
        <v>100</v>
      </c>
      <c r="L32" s="191">
        <f>E32/E$32*100</f>
        <v>100</v>
      </c>
      <c r="M32" s="191">
        <v>100</v>
      </c>
      <c r="N32" s="21"/>
      <c r="O32" s="21"/>
      <c r="P32" s="27"/>
      <c r="Q32" s="130"/>
      <c r="R32" s="26"/>
      <c r="S32" s="26"/>
      <c r="T32" s="26"/>
      <c r="U32" s="26"/>
      <c r="V32" s="26"/>
    </row>
    <row r="33" spans="1:22" ht="15" customHeight="1">
      <c r="A33" s="21"/>
      <c r="B33" s="29"/>
      <c r="C33" s="25"/>
      <c r="D33" s="25"/>
      <c r="E33" s="25"/>
      <c r="F33" s="344"/>
      <c r="G33" s="345"/>
      <c r="H33" s="346"/>
      <c r="I33" s="345"/>
      <c r="J33" s="25"/>
      <c r="K33" s="25"/>
      <c r="L33" s="25"/>
      <c r="M33" s="25"/>
      <c r="N33" s="15"/>
      <c r="O33" s="15"/>
      <c r="P33" s="27" t="s">
        <v>25</v>
      </c>
      <c r="Q33" s="193">
        <f>SUM(R33:V33)</f>
        <v>30686</v>
      </c>
      <c r="R33" s="41">
        <v>653</v>
      </c>
      <c r="S33" s="41">
        <v>38</v>
      </c>
      <c r="T33" s="41">
        <v>308</v>
      </c>
      <c r="U33" s="41">
        <v>25642</v>
      </c>
      <c r="V33" s="41">
        <v>4045</v>
      </c>
    </row>
    <row r="34" spans="1:22" ht="15" customHeight="1">
      <c r="A34" s="404" t="s">
        <v>24</v>
      </c>
      <c r="B34" s="408"/>
      <c r="C34" s="33">
        <f>SUM(C35:C37)</f>
        <v>66358</v>
      </c>
      <c r="D34" s="33">
        <f>SUM(D35:D37)</f>
        <v>52402</v>
      </c>
      <c r="E34" s="33">
        <f>SUM(E35:E37)</f>
        <v>36931</v>
      </c>
      <c r="F34" s="177">
        <f>E34-D34</f>
        <v>-15471</v>
      </c>
      <c r="G34" s="178">
        <f>F34/D34*100</f>
        <v>-29.523682302202207</v>
      </c>
      <c r="H34" s="179">
        <f>D34-C34</f>
        <v>-13956</v>
      </c>
      <c r="I34" s="178">
        <f>H34/C34*100</f>
        <v>-21.03137526748847</v>
      </c>
      <c r="J34" s="180">
        <f aca="true" t="shared" si="15" ref="J34:L37">C34/C$32*100</f>
        <v>23.36631571534209</v>
      </c>
      <c r="K34" s="180">
        <f t="shared" si="15"/>
        <v>17.467857369054403</v>
      </c>
      <c r="L34" s="180">
        <f t="shared" si="15"/>
        <v>11.862827921379173</v>
      </c>
      <c r="M34" s="180">
        <v>11.2</v>
      </c>
      <c r="N34" s="15"/>
      <c r="O34" s="15"/>
      <c r="P34" s="27" t="s">
        <v>333</v>
      </c>
      <c r="Q34" s="193">
        <f>SUM(R34:V34)</f>
        <v>919</v>
      </c>
      <c r="R34" s="41">
        <v>529</v>
      </c>
      <c r="S34" s="41">
        <v>10</v>
      </c>
      <c r="T34" s="41">
        <v>48</v>
      </c>
      <c r="U34" s="41">
        <v>287</v>
      </c>
      <c r="V34" s="41">
        <v>45</v>
      </c>
    </row>
    <row r="35" spans="1:22" ht="15" customHeight="1">
      <c r="A35" s="23"/>
      <c r="B35" s="45" t="s">
        <v>25</v>
      </c>
      <c r="C35" s="33">
        <v>59087</v>
      </c>
      <c r="D35" s="33">
        <v>46424</v>
      </c>
      <c r="E35" s="33">
        <v>30686</v>
      </c>
      <c r="F35" s="177">
        <f>E35-D35</f>
        <v>-15738</v>
      </c>
      <c r="G35" s="178">
        <f>F35/D35*100</f>
        <v>-33.900568671376874</v>
      </c>
      <c r="H35" s="179">
        <f>D35-C35</f>
        <v>-12663</v>
      </c>
      <c r="I35" s="178">
        <f>H35/C35*100</f>
        <v>-21.431110058049992</v>
      </c>
      <c r="J35" s="180">
        <f t="shared" si="15"/>
        <v>20.80601429627804</v>
      </c>
      <c r="K35" s="180">
        <f t="shared" si="15"/>
        <v>15.475130920594285</v>
      </c>
      <c r="L35" s="180">
        <f t="shared" si="15"/>
        <v>9.856834030907404</v>
      </c>
      <c r="M35" s="180">
        <v>9.6</v>
      </c>
      <c r="N35" s="15"/>
      <c r="O35" s="15"/>
      <c r="P35" s="27" t="s">
        <v>334</v>
      </c>
      <c r="Q35" s="193">
        <f>SUM(R35:V35)</f>
        <v>5326</v>
      </c>
      <c r="R35" s="41">
        <v>3384</v>
      </c>
      <c r="S35" s="41">
        <v>63</v>
      </c>
      <c r="T35" s="41">
        <v>279</v>
      </c>
      <c r="U35" s="41">
        <v>1237</v>
      </c>
      <c r="V35" s="41">
        <v>363</v>
      </c>
    </row>
    <row r="36" spans="1:22" ht="15" customHeight="1">
      <c r="A36" s="23"/>
      <c r="B36" s="45" t="s">
        <v>333</v>
      </c>
      <c r="C36" s="33">
        <v>1283</v>
      </c>
      <c r="D36" s="33">
        <v>608</v>
      </c>
      <c r="E36" s="33">
        <v>919</v>
      </c>
      <c r="F36" s="177">
        <f>E36-D36</f>
        <v>311</v>
      </c>
      <c r="G36" s="178">
        <f>F36/D36*100</f>
        <v>51.151315789473685</v>
      </c>
      <c r="H36" s="179">
        <f>D36-C36</f>
        <v>-675</v>
      </c>
      <c r="I36" s="178">
        <f>H36/C36*100</f>
        <v>-52.61106780982073</v>
      </c>
      <c r="J36" s="180">
        <f t="shared" si="15"/>
        <v>0.4517764710025001</v>
      </c>
      <c r="K36" s="180">
        <f t="shared" si="15"/>
        <v>0.20267274684907213</v>
      </c>
      <c r="L36" s="180">
        <f t="shared" si="15"/>
        <v>0.2951974996546928</v>
      </c>
      <c r="M36" s="180">
        <v>0.4</v>
      </c>
      <c r="N36" s="15"/>
      <c r="O36" s="15"/>
      <c r="P36" s="27" t="s">
        <v>26</v>
      </c>
      <c r="Q36" s="193">
        <f>SUM(R36:V36)</f>
        <v>422</v>
      </c>
      <c r="R36" s="40">
        <v>333</v>
      </c>
      <c r="S36" s="40">
        <v>46</v>
      </c>
      <c r="T36" s="40">
        <v>13</v>
      </c>
      <c r="U36" s="40">
        <v>26</v>
      </c>
      <c r="V36" s="40">
        <v>4</v>
      </c>
    </row>
    <row r="37" spans="1:22" ht="15" customHeight="1">
      <c r="A37" s="23"/>
      <c r="B37" s="45" t="s">
        <v>334</v>
      </c>
      <c r="C37" s="33">
        <v>5988</v>
      </c>
      <c r="D37" s="33">
        <v>5370</v>
      </c>
      <c r="E37" s="33">
        <v>5326</v>
      </c>
      <c r="F37" s="177">
        <f>E37-D37</f>
        <v>-44</v>
      </c>
      <c r="G37" s="178">
        <f>F37/D37*100</f>
        <v>-0.819366852886406</v>
      </c>
      <c r="H37" s="179">
        <f>D37-C37</f>
        <v>-618</v>
      </c>
      <c r="I37" s="178">
        <f>H37/C37*100</f>
        <v>-10.32064128256513</v>
      </c>
      <c r="J37" s="180">
        <f t="shared" si="15"/>
        <v>2.108524948061551</v>
      </c>
      <c r="K37" s="180">
        <f t="shared" si="15"/>
        <v>1.7900537016110483</v>
      </c>
      <c r="L37" s="180">
        <f t="shared" si="15"/>
        <v>1.7107963908170771</v>
      </c>
      <c r="M37" s="180">
        <v>1.2</v>
      </c>
      <c r="N37" s="21"/>
      <c r="O37" s="21"/>
      <c r="P37" s="27" t="s">
        <v>28</v>
      </c>
      <c r="Q37" s="193">
        <f>SUM(R37:V37)</f>
        <v>42518</v>
      </c>
      <c r="R37" s="41">
        <v>28406</v>
      </c>
      <c r="S37" s="41">
        <v>1935</v>
      </c>
      <c r="T37" s="41">
        <v>4011</v>
      </c>
      <c r="U37" s="41">
        <v>6770</v>
      </c>
      <c r="V37" s="41">
        <v>1396</v>
      </c>
    </row>
    <row r="38" spans="1:22" ht="15" customHeight="1">
      <c r="A38" s="21"/>
      <c r="B38" s="29"/>
      <c r="C38" s="14"/>
      <c r="D38" s="14"/>
      <c r="E38" s="14"/>
      <c r="F38" s="177"/>
      <c r="G38" s="178"/>
      <c r="H38" s="181"/>
      <c r="I38" s="178"/>
      <c r="J38" s="180"/>
      <c r="K38" s="180"/>
      <c r="L38" s="180"/>
      <c r="M38" s="180"/>
      <c r="N38" s="21"/>
      <c r="O38" s="21"/>
      <c r="P38" s="26"/>
      <c r="Q38" s="193"/>
      <c r="R38" s="41"/>
      <c r="S38" s="41"/>
      <c r="T38" s="41"/>
      <c r="U38" s="41"/>
      <c r="V38" s="41"/>
    </row>
    <row r="39" spans="1:22" ht="15" customHeight="1">
      <c r="A39" s="404" t="s">
        <v>27</v>
      </c>
      <c r="B39" s="405"/>
      <c r="C39" s="33">
        <f>SUM(C40:C42)</f>
        <v>99465</v>
      </c>
      <c r="D39" s="33">
        <f>SUM(D40:D42)</f>
        <v>111915</v>
      </c>
      <c r="E39" s="33">
        <f>SUM(E40:E42)</f>
        <v>119106</v>
      </c>
      <c r="F39" s="177">
        <f>E39-D39</f>
        <v>7191</v>
      </c>
      <c r="G39" s="178">
        <f>F39/D39*100</f>
        <v>6.42541214314435</v>
      </c>
      <c r="H39" s="179">
        <f>D39-C39</f>
        <v>12450</v>
      </c>
      <c r="I39" s="178">
        <f>H39/C39*100</f>
        <v>12.51696576685266</v>
      </c>
      <c r="J39" s="180">
        <f aca="true" t="shared" si="16" ref="J39:L42">C39/C$32*100</f>
        <v>35.02412056762562</v>
      </c>
      <c r="K39" s="180">
        <f t="shared" si="16"/>
        <v>37.30611918357551</v>
      </c>
      <c r="L39" s="180">
        <f t="shared" si="16"/>
        <v>38.258752332831165</v>
      </c>
      <c r="M39" s="180">
        <v>39.1</v>
      </c>
      <c r="N39" s="15"/>
      <c r="O39" s="15"/>
      <c r="P39" s="27" t="s">
        <v>29</v>
      </c>
      <c r="Q39" s="193">
        <f>SUM(R39:V39)</f>
        <v>76166</v>
      </c>
      <c r="R39" s="41">
        <v>53579</v>
      </c>
      <c r="S39" s="41">
        <v>4342</v>
      </c>
      <c r="T39" s="41">
        <v>5819</v>
      </c>
      <c r="U39" s="41">
        <v>9094</v>
      </c>
      <c r="V39" s="41">
        <v>3332</v>
      </c>
    </row>
    <row r="40" spans="1:22" ht="15" customHeight="1">
      <c r="A40" s="15"/>
      <c r="B40" s="29" t="s">
        <v>26</v>
      </c>
      <c r="C40" s="33">
        <v>1242</v>
      </c>
      <c r="D40" s="33">
        <v>727</v>
      </c>
      <c r="E40" s="33">
        <v>422</v>
      </c>
      <c r="F40" s="177">
        <f>E40-D40</f>
        <v>-305</v>
      </c>
      <c r="G40" s="178">
        <f>F40/D40*100</f>
        <v>-41.95323246217332</v>
      </c>
      <c r="H40" s="179">
        <f>D40-C40</f>
        <v>-515</v>
      </c>
      <c r="I40" s="178">
        <f>H40/C40*100</f>
        <v>-41.46537842190016</v>
      </c>
      <c r="J40" s="180">
        <f t="shared" si="16"/>
        <v>0.43733934293461035</v>
      </c>
      <c r="K40" s="180">
        <f t="shared" si="16"/>
        <v>0.24234060355143985</v>
      </c>
      <c r="L40" s="180">
        <f t="shared" si="16"/>
        <v>0.13555315000465762</v>
      </c>
      <c r="M40" s="180">
        <v>0.4</v>
      </c>
      <c r="N40" s="15"/>
      <c r="O40" s="15"/>
      <c r="P40" s="27" t="s">
        <v>211</v>
      </c>
      <c r="Q40" s="193">
        <f>SUM(R40:V40)</f>
        <v>56539</v>
      </c>
      <c r="R40" s="40">
        <v>31932</v>
      </c>
      <c r="S40" s="40">
        <v>4673</v>
      </c>
      <c r="T40" s="40">
        <v>4763</v>
      </c>
      <c r="U40" s="40">
        <v>11821</v>
      </c>
      <c r="V40" s="40">
        <v>3350</v>
      </c>
    </row>
    <row r="41" spans="1:22" ht="15" customHeight="1">
      <c r="A41" s="15"/>
      <c r="B41" s="29" t="s">
        <v>28</v>
      </c>
      <c r="C41" s="33">
        <v>29865</v>
      </c>
      <c r="D41" s="33">
        <v>32773</v>
      </c>
      <c r="E41" s="33">
        <v>42518</v>
      </c>
      <c r="F41" s="177">
        <f>E41-D41</f>
        <v>9745</v>
      </c>
      <c r="G41" s="178">
        <f>F41/D41*100</f>
        <v>29.734842705885946</v>
      </c>
      <c r="H41" s="179">
        <f>D41-C41</f>
        <v>2908</v>
      </c>
      <c r="I41" s="178">
        <f>H41/C41*100</f>
        <v>9.737150510631173</v>
      </c>
      <c r="J41" s="180">
        <f t="shared" si="16"/>
        <v>10.516215359695764</v>
      </c>
      <c r="K41" s="180">
        <f t="shared" si="16"/>
        <v>10.92466107316553</v>
      </c>
      <c r="L41" s="180">
        <f t="shared" si="16"/>
        <v>13.657461686962163</v>
      </c>
      <c r="M41" s="180">
        <v>12.5</v>
      </c>
      <c r="N41" s="21"/>
      <c r="O41" s="21"/>
      <c r="P41" s="27" t="s">
        <v>335</v>
      </c>
      <c r="Q41" s="193">
        <f>SUM(R41:V41)</f>
        <v>6625</v>
      </c>
      <c r="R41" s="41">
        <v>6170</v>
      </c>
      <c r="S41" s="41">
        <v>234</v>
      </c>
      <c r="T41" s="41">
        <v>28</v>
      </c>
      <c r="U41" s="41">
        <v>182</v>
      </c>
      <c r="V41" s="41">
        <v>11</v>
      </c>
    </row>
    <row r="42" spans="1:22" ht="15" customHeight="1">
      <c r="A42" s="15"/>
      <c r="B42" s="29" t="s">
        <v>29</v>
      </c>
      <c r="C42" s="33">
        <v>68358</v>
      </c>
      <c r="D42" s="33">
        <v>78415</v>
      </c>
      <c r="E42" s="33">
        <v>76166</v>
      </c>
      <c r="F42" s="177">
        <f>E42-D42</f>
        <v>-2249</v>
      </c>
      <c r="G42" s="178">
        <f>F42/D42*100</f>
        <v>-2.8680737103870433</v>
      </c>
      <c r="H42" s="179">
        <f>D42-C42</f>
        <v>10057</v>
      </c>
      <c r="I42" s="178">
        <f>H42/C42*100</f>
        <v>14.712250212118553</v>
      </c>
      <c r="J42" s="180">
        <f t="shared" si="16"/>
        <v>24.070565864995245</v>
      </c>
      <c r="K42" s="180">
        <f t="shared" si="16"/>
        <v>26.13911750685854</v>
      </c>
      <c r="L42" s="180">
        <f t="shared" si="16"/>
        <v>24.465737495864346</v>
      </c>
      <c r="M42" s="180">
        <v>26.2</v>
      </c>
      <c r="N42" s="15"/>
      <c r="O42" s="15"/>
      <c r="P42" s="27" t="s">
        <v>31</v>
      </c>
      <c r="Q42" s="193">
        <f>SUM(R42:V42)</f>
        <v>1488</v>
      </c>
      <c r="R42" s="41">
        <v>766</v>
      </c>
      <c r="S42" s="41">
        <v>271</v>
      </c>
      <c r="T42" s="41">
        <v>82</v>
      </c>
      <c r="U42" s="41">
        <v>349</v>
      </c>
      <c r="V42" s="41">
        <v>20</v>
      </c>
    </row>
    <row r="43" spans="1:22" ht="15" customHeight="1">
      <c r="A43" s="15"/>
      <c r="B43" s="29"/>
      <c r="C43" s="14"/>
      <c r="D43" s="14"/>
      <c r="E43" s="14"/>
      <c r="F43" s="177"/>
      <c r="G43" s="178"/>
      <c r="H43" s="181"/>
      <c r="I43" s="178"/>
      <c r="J43" s="180"/>
      <c r="K43" s="180"/>
      <c r="L43" s="180"/>
      <c r="M43" s="180"/>
      <c r="N43" s="15"/>
      <c r="O43" s="15"/>
      <c r="P43" s="27" t="s">
        <v>336</v>
      </c>
      <c r="Q43" s="193">
        <f>SUM(R43:V43)</f>
        <v>28296</v>
      </c>
      <c r="R43" s="41">
        <v>26273</v>
      </c>
      <c r="S43" s="41">
        <v>604</v>
      </c>
      <c r="T43" s="41">
        <v>296</v>
      </c>
      <c r="U43" s="41">
        <v>1037</v>
      </c>
      <c r="V43" s="41">
        <v>86</v>
      </c>
    </row>
    <row r="44" spans="1:22" ht="15" customHeight="1">
      <c r="A44" s="404" t="s">
        <v>30</v>
      </c>
      <c r="B44" s="405"/>
      <c r="C44" s="33">
        <f>SUM(C45:C51)</f>
        <v>118113</v>
      </c>
      <c r="D44" s="33">
        <f>SUM(D45:D51)</f>
        <v>135521</v>
      </c>
      <c r="E44" s="33">
        <f>SUM(E45:E51)</f>
        <v>154820</v>
      </c>
      <c r="F44" s="33">
        <f>SUM(F45:F51)</f>
        <v>19299</v>
      </c>
      <c r="G44" s="178">
        <f aca="true" t="shared" si="17" ref="G44:G52">F44/D44*100</f>
        <v>14.24059739818921</v>
      </c>
      <c r="H44" s="179">
        <f aca="true" t="shared" si="18" ref="H44:H52">D44-C44</f>
        <v>17408</v>
      </c>
      <c r="I44" s="178">
        <f aca="true" t="shared" si="19" ref="I44:I52">H44/C44*100</f>
        <v>14.738428454107508</v>
      </c>
      <c r="J44" s="180">
        <f aca="true" t="shared" si="20" ref="J44:L52">C44/C$32*100</f>
        <v>41.590548962991654</v>
      </c>
      <c r="K44" s="180">
        <f t="shared" si="20"/>
        <v>45.17502191732419</v>
      </c>
      <c r="L44" s="180">
        <f t="shared" si="20"/>
        <v>49.73066038796468</v>
      </c>
      <c r="M44" s="180">
        <v>49.7</v>
      </c>
      <c r="N44" s="21"/>
      <c r="O44" s="21"/>
      <c r="P44" s="26"/>
      <c r="Q44" s="193"/>
      <c r="R44" s="41"/>
      <c r="S44" s="41"/>
      <c r="T44" s="41"/>
      <c r="U44" s="41"/>
      <c r="V44" s="41"/>
    </row>
    <row r="45" spans="1:22" ht="15" customHeight="1">
      <c r="A45" s="15"/>
      <c r="B45" s="29" t="s">
        <v>210</v>
      </c>
      <c r="C45" s="33">
        <v>40801</v>
      </c>
      <c r="D45" s="33">
        <v>48503</v>
      </c>
      <c r="E45" s="33">
        <v>56539</v>
      </c>
      <c r="F45" s="177">
        <f aca="true" t="shared" si="21" ref="F45:F52">E45-D45</f>
        <v>8036</v>
      </c>
      <c r="G45" s="178">
        <f t="shared" si="17"/>
        <v>16.56804733727811</v>
      </c>
      <c r="H45" s="179">
        <f t="shared" si="18"/>
        <v>7702</v>
      </c>
      <c r="I45" s="178">
        <f t="shared" si="19"/>
        <v>18.87698830911007</v>
      </c>
      <c r="J45" s="180">
        <f t="shared" si="20"/>
        <v>14.367055177999225</v>
      </c>
      <c r="K45" s="180">
        <f t="shared" si="20"/>
        <v>16.168151711218005</v>
      </c>
      <c r="L45" s="180">
        <f t="shared" si="20"/>
        <v>18.161231156666677</v>
      </c>
      <c r="M45" s="180">
        <v>18.9</v>
      </c>
      <c r="N45" s="21"/>
      <c r="O45" s="21"/>
      <c r="P45" s="14" t="s">
        <v>305</v>
      </c>
      <c r="Q45" s="193">
        <f>SUM(R45:V45)</f>
        <v>2419</v>
      </c>
      <c r="R45" s="41">
        <v>2390</v>
      </c>
      <c r="S45" s="41">
        <v>19</v>
      </c>
      <c r="T45" s="41">
        <v>3</v>
      </c>
      <c r="U45" s="41">
        <v>7</v>
      </c>
      <c r="V45" s="32" t="s">
        <v>331</v>
      </c>
    </row>
    <row r="46" spans="1:22" ht="15" customHeight="1">
      <c r="A46" s="15"/>
      <c r="B46" s="29" t="s">
        <v>335</v>
      </c>
      <c r="C46" s="395">
        <v>6066</v>
      </c>
      <c r="D46" s="33">
        <v>5937</v>
      </c>
      <c r="E46" s="33">
        <v>6625</v>
      </c>
      <c r="F46" s="177">
        <f t="shared" si="21"/>
        <v>688</v>
      </c>
      <c r="G46" s="178">
        <f t="shared" si="17"/>
        <v>11.588344281623716</v>
      </c>
      <c r="H46" s="396">
        <v>683</v>
      </c>
      <c r="I46" s="397">
        <v>11.3</v>
      </c>
      <c r="J46" s="394">
        <v>2.1</v>
      </c>
      <c r="K46" s="180">
        <f t="shared" si="20"/>
        <v>1.9790593717811535</v>
      </c>
      <c r="L46" s="180">
        <f t="shared" si="20"/>
        <v>2.128055968675016</v>
      </c>
      <c r="M46" s="180">
        <v>2.1</v>
      </c>
      <c r="N46" s="15"/>
      <c r="O46" s="15"/>
      <c r="P46" s="27" t="s">
        <v>32</v>
      </c>
      <c r="Q46" s="193">
        <f>SUM(R46:V46)</f>
        <v>44535</v>
      </c>
      <c r="R46" s="41">
        <v>33553</v>
      </c>
      <c r="S46" s="41">
        <v>2091</v>
      </c>
      <c r="T46" s="41">
        <v>2534</v>
      </c>
      <c r="U46" s="41">
        <v>5327</v>
      </c>
      <c r="V46" s="41">
        <v>1030</v>
      </c>
    </row>
    <row r="47" spans="1:22" ht="15" customHeight="1">
      <c r="A47" s="21"/>
      <c r="B47" s="29" t="s">
        <v>31</v>
      </c>
      <c r="C47" s="395"/>
      <c r="D47" s="33">
        <v>812</v>
      </c>
      <c r="E47" s="33">
        <v>1488</v>
      </c>
      <c r="F47" s="177">
        <f t="shared" si="21"/>
        <v>676</v>
      </c>
      <c r="G47" s="178">
        <f t="shared" si="17"/>
        <v>83.2512315270936</v>
      </c>
      <c r="H47" s="396"/>
      <c r="I47" s="397"/>
      <c r="J47" s="394"/>
      <c r="K47" s="180">
        <f t="shared" si="20"/>
        <v>0.27067478691027397</v>
      </c>
      <c r="L47" s="180">
        <f t="shared" si="20"/>
        <v>0.47796940096429036</v>
      </c>
      <c r="M47" s="180">
        <v>0.7</v>
      </c>
      <c r="N47" s="15"/>
      <c r="O47" s="15"/>
      <c r="P47" s="27" t="s">
        <v>35</v>
      </c>
      <c r="Q47" s="193">
        <f>SUM(R47:V47)</f>
        <v>14918</v>
      </c>
      <c r="R47" s="41">
        <v>14918</v>
      </c>
      <c r="S47" s="32" t="s">
        <v>331</v>
      </c>
      <c r="T47" s="32" t="s">
        <v>331</v>
      </c>
      <c r="U47" s="32" t="s">
        <v>331</v>
      </c>
      <c r="V47" s="32" t="s">
        <v>331</v>
      </c>
    </row>
    <row r="48" spans="1:22" ht="15" customHeight="1">
      <c r="A48" s="15"/>
      <c r="B48" s="29" t="s">
        <v>336</v>
      </c>
      <c r="C48" s="33">
        <v>25557</v>
      </c>
      <c r="D48" s="33">
        <v>27297</v>
      </c>
      <c r="E48" s="33">
        <v>28296</v>
      </c>
      <c r="F48" s="177">
        <f t="shared" si="21"/>
        <v>999</v>
      </c>
      <c r="G48" s="178">
        <f t="shared" si="17"/>
        <v>3.6597428288822944</v>
      </c>
      <c r="H48" s="179">
        <f t="shared" si="18"/>
        <v>1740</v>
      </c>
      <c r="I48" s="178">
        <f t="shared" si="19"/>
        <v>6.808310834605001</v>
      </c>
      <c r="J48" s="180">
        <f t="shared" si="20"/>
        <v>8.999260537342863</v>
      </c>
      <c r="K48" s="180">
        <f t="shared" si="20"/>
        <v>9.099272978189346</v>
      </c>
      <c r="L48" s="180">
        <f t="shared" si="20"/>
        <v>9.089127802208038</v>
      </c>
      <c r="M48" s="180">
        <v>8.9</v>
      </c>
      <c r="N48" s="15"/>
      <c r="O48" s="15"/>
      <c r="P48" s="27" t="s">
        <v>33</v>
      </c>
      <c r="Q48" s="193">
        <v>460</v>
      </c>
      <c r="R48" s="40">
        <v>303</v>
      </c>
      <c r="S48" s="40">
        <v>16</v>
      </c>
      <c r="T48" s="40">
        <v>7</v>
      </c>
      <c r="U48" s="40">
        <v>54</v>
      </c>
      <c r="V48" s="40">
        <v>9</v>
      </c>
    </row>
    <row r="49" spans="1:22" ht="15" customHeight="1">
      <c r="A49" s="15"/>
      <c r="B49" s="29" t="s">
        <v>544</v>
      </c>
      <c r="C49" s="33">
        <v>2234</v>
      </c>
      <c r="D49" s="33">
        <v>2168</v>
      </c>
      <c r="E49" s="33">
        <v>2419</v>
      </c>
      <c r="F49" s="177">
        <f t="shared" si="21"/>
        <v>251</v>
      </c>
      <c r="G49" s="178">
        <f t="shared" si="17"/>
        <v>11.57749077490775</v>
      </c>
      <c r="H49" s="179">
        <f t="shared" si="18"/>
        <v>-66</v>
      </c>
      <c r="I49" s="178">
        <f t="shared" si="19"/>
        <v>-2.954341987466428</v>
      </c>
      <c r="J49" s="180">
        <f t="shared" si="20"/>
        <v>0.7866474171625762</v>
      </c>
      <c r="K49" s="180">
        <f t="shared" si="20"/>
        <v>0.7226883473170862</v>
      </c>
      <c r="L49" s="180">
        <f t="shared" si="20"/>
        <v>0.7770214925622436</v>
      </c>
      <c r="M49" s="180">
        <v>0.8</v>
      </c>
      <c r="N49" s="21"/>
      <c r="O49" s="21"/>
      <c r="P49" s="27"/>
      <c r="Q49" s="193"/>
      <c r="R49" s="40"/>
      <c r="S49" s="40"/>
      <c r="T49" s="40"/>
      <c r="U49" s="40"/>
      <c r="V49" s="40"/>
    </row>
    <row r="50" spans="1:22" ht="15" customHeight="1">
      <c r="A50" s="15"/>
      <c r="B50" s="29" t="s">
        <v>32</v>
      </c>
      <c r="C50" s="33">
        <v>30881</v>
      </c>
      <c r="D50" s="33">
        <v>36998</v>
      </c>
      <c r="E50" s="33">
        <v>44535</v>
      </c>
      <c r="F50" s="177">
        <f t="shared" si="21"/>
        <v>7537</v>
      </c>
      <c r="G50" s="178">
        <f t="shared" si="17"/>
        <v>20.371371425482458</v>
      </c>
      <c r="H50" s="179">
        <f t="shared" si="18"/>
        <v>6117</v>
      </c>
      <c r="I50" s="178">
        <f t="shared" si="19"/>
        <v>19.808296363459732</v>
      </c>
      <c r="J50" s="180">
        <f t="shared" si="20"/>
        <v>10.873974435719568</v>
      </c>
      <c r="K50" s="180">
        <f t="shared" si="20"/>
        <v>12.3330366577664</v>
      </c>
      <c r="L50" s="180">
        <f t="shared" si="20"/>
        <v>14.305354349425183</v>
      </c>
      <c r="M50" s="180">
        <v>13.4</v>
      </c>
      <c r="N50" s="15"/>
      <c r="O50" s="15"/>
      <c r="P50" s="27"/>
      <c r="Q50" s="193"/>
      <c r="R50" s="40"/>
      <c r="S50" s="40"/>
      <c r="T50" s="40"/>
      <c r="U50" s="40"/>
      <c r="V50" s="40"/>
    </row>
    <row r="51" spans="1:22" ht="15" customHeight="1">
      <c r="A51" s="15"/>
      <c r="B51" s="29" t="s">
        <v>35</v>
      </c>
      <c r="C51" s="33">
        <v>12574</v>
      </c>
      <c r="D51" s="33">
        <v>13806</v>
      </c>
      <c r="E51" s="33">
        <v>14918</v>
      </c>
      <c r="F51" s="177">
        <f t="shared" si="21"/>
        <v>1112</v>
      </c>
      <c r="G51" s="178">
        <f t="shared" si="17"/>
        <v>8.054469071418225</v>
      </c>
      <c r="H51" s="179">
        <f t="shared" si="18"/>
        <v>1232</v>
      </c>
      <c r="I51" s="178">
        <f t="shared" si="19"/>
        <v>9.797995864482264</v>
      </c>
      <c r="J51" s="180">
        <f t="shared" si="20"/>
        <v>4.4276206908693965</v>
      </c>
      <c r="K51" s="180">
        <f t="shared" si="20"/>
        <v>4.602138064141925</v>
      </c>
      <c r="L51" s="180">
        <f t="shared" si="20"/>
        <v>4.791900217463229</v>
      </c>
      <c r="M51" s="180">
        <v>4.7</v>
      </c>
      <c r="N51" s="15"/>
      <c r="O51" s="15"/>
      <c r="P51" s="26"/>
      <c r="Q51" s="131"/>
      <c r="R51" s="26"/>
      <c r="S51" s="26"/>
      <c r="T51" s="26"/>
      <c r="U51" s="26"/>
      <c r="V51" s="26"/>
    </row>
    <row r="52" spans="1:22" ht="15" customHeight="1">
      <c r="A52" s="404" t="s">
        <v>545</v>
      </c>
      <c r="B52" s="419"/>
      <c r="C52" s="33">
        <v>54</v>
      </c>
      <c r="D52" s="33">
        <v>153</v>
      </c>
      <c r="E52" s="33">
        <v>460</v>
      </c>
      <c r="F52" s="177">
        <f t="shared" si="21"/>
        <v>307</v>
      </c>
      <c r="G52" s="178">
        <f t="shared" si="17"/>
        <v>200.65359477124184</v>
      </c>
      <c r="H52" s="179">
        <f t="shared" si="18"/>
        <v>99</v>
      </c>
      <c r="I52" s="178">
        <f t="shared" si="19"/>
        <v>183.33333333333331</v>
      </c>
      <c r="J52" s="180">
        <f t="shared" si="20"/>
        <v>0.019014754040635233</v>
      </c>
      <c r="K52" s="180">
        <f t="shared" si="20"/>
        <v>0.051001530045901376</v>
      </c>
      <c r="L52" s="180">
        <f t="shared" si="20"/>
        <v>0.14775935782498226</v>
      </c>
      <c r="M52" s="180">
        <v>0.2</v>
      </c>
      <c r="N52" s="21"/>
      <c r="O52" s="21"/>
      <c r="P52" s="128" t="s">
        <v>34</v>
      </c>
      <c r="Q52" s="196">
        <f aca="true" t="shared" si="22" ref="Q52:V52">SUM(Q54:Q58,Q60:Q64,Q66:Q69)</f>
        <v>226838</v>
      </c>
      <c r="R52" s="197">
        <f t="shared" si="22"/>
        <v>131430</v>
      </c>
      <c r="S52" s="197">
        <f t="shared" si="22"/>
        <v>2356</v>
      </c>
      <c r="T52" s="197">
        <f t="shared" si="22"/>
        <v>3042</v>
      </c>
      <c r="U52" s="197">
        <f t="shared" si="22"/>
        <v>24626</v>
      </c>
      <c r="V52" s="197">
        <f t="shared" si="22"/>
        <v>65147</v>
      </c>
    </row>
    <row r="53" spans="1:22" ht="15" customHeight="1">
      <c r="A53" s="23"/>
      <c r="B53" s="29"/>
      <c r="C53" s="25"/>
      <c r="D53" s="25"/>
      <c r="E53" s="25"/>
      <c r="F53" s="344"/>
      <c r="G53" s="345"/>
      <c r="H53" s="346"/>
      <c r="I53" s="345"/>
      <c r="J53" s="25"/>
      <c r="K53" s="25"/>
      <c r="L53" s="25"/>
      <c r="M53" s="25"/>
      <c r="N53" s="15"/>
      <c r="O53" s="15"/>
      <c r="P53" s="27"/>
      <c r="Q53" s="132"/>
      <c r="R53" s="14"/>
      <c r="S53" s="14"/>
      <c r="T53" s="14"/>
      <c r="U53" s="14"/>
      <c r="V53" s="14"/>
    </row>
    <row r="54" spans="1:22" ht="15" customHeight="1">
      <c r="A54" s="406" t="s">
        <v>326</v>
      </c>
      <c r="B54" s="407"/>
      <c r="C54" s="49">
        <f>SUM(C56,C61,C66,C74)</f>
        <v>229893</v>
      </c>
      <c r="D54" s="49">
        <f>SUM(D56,D61,D66,D74)</f>
        <v>245136</v>
      </c>
      <c r="E54" s="49">
        <f>SUM(E56,E61,E66,E74)</f>
        <v>226838</v>
      </c>
      <c r="F54" s="188">
        <f>E54-D54</f>
        <v>-18298</v>
      </c>
      <c r="G54" s="189">
        <f>F54/D54*100</f>
        <v>-7.464427909405391</v>
      </c>
      <c r="H54" s="190">
        <f>D54-C54</f>
        <v>15243</v>
      </c>
      <c r="I54" s="189">
        <f>H54/C54*100</f>
        <v>6.6304759170570655</v>
      </c>
      <c r="J54" s="191">
        <f>C54/C$54*100</f>
        <v>100</v>
      </c>
      <c r="K54" s="191">
        <f>D54/D$54*100</f>
        <v>100</v>
      </c>
      <c r="L54" s="191">
        <f>E54/E$54*100</f>
        <v>100</v>
      </c>
      <c r="M54" s="191">
        <v>100</v>
      </c>
      <c r="N54" s="21"/>
      <c r="O54" s="21"/>
      <c r="P54" s="27" t="s">
        <v>25</v>
      </c>
      <c r="Q54" s="193">
        <f>SUM(R54:V54)</f>
        <v>37555</v>
      </c>
      <c r="R54" s="33">
        <v>370</v>
      </c>
      <c r="S54" s="33">
        <v>1</v>
      </c>
      <c r="T54" s="33">
        <v>58</v>
      </c>
      <c r="U54" s="33">
        <v>8030</v>
      </c>
      <c r="V54" s="33">
        <v>29096</v>
      </c>
    </row>
    <row r="55" spans="1:22" ht="15" customHeight="1">
      <c r="A55" s="23"/>
      <c r="B55" s="29"/>
      <c r="C55" s="25"/>
      <c r="D55" s="25"/>
      <c r="E55" s="25"/>
      <c r="F55" s="344"/>
      <c r="G55" s="345"/>
      <c r="H55" s="346"/>
      <c r="I55" s="345"/>
      <c r="J55" s="25"/>
      <c r="K55" s="25"/>
      <c r="L55" s="25"/>
      <c r="M55" s="25"/>
      <c r="N55" s="15"/>
      <c r="O55" s="15"/>
      <c r="P55" s="27" t="s">
        <v>333</v>
      </c>
      <c r="Q55" s="193">
        <f>SUM(R55:V55)</f>
        <v>321</v>
      </c>
      <c r="R55" s="33">
        <v>206</v>
      </c>
      <c r="S55" s="32" t="s">
        <v>331</v>
      </c>
      <c r="T55" s="32" t="s">
        <v>331</v>
      </c>
      <c r="U55" s="97">
        <v>8</v>
      </c>
      <c r="V55" s="97">
        <v>107</v>
      </c>
    </row>
    <row r="56" spans="1:22" ht="15" customHeight="1">
      <c r="A56" s="404" t="s">
        <v>24</v>
      </c>
      <c r="B56" s="408"/>
      <c r="C56" s="33">
        <f>SUM(C57:C59)</f>
        <v>81470</v>
      </c>
      <c r="D56" s="33">
        <f>SUM(D57:D59)</f>
        <v>67601</v>
      </c>
      <c r="E56" s="33">
        <f>SUM(E57:E59)</f>
        <v>38626</v>
      </c>
      <c r="F56" s="177">
        <f>E56-D56</f>
        <v>-28975</v>
      </c>
      <c r="G56" s="178">
        <f>F56/D56*100</f>
        <v>-42.86179198532566</v>
      </c>
      <c r="H56" s="179">
        <f>D56-C56</f>
        <v>-13869</v>
      </c>
      <c r="I56" s="178">
        <f>H56/C56*100</f>
        <v>-17.023444212593592</v>
      </c>
      <c r="J56" s="180">
        <f aca="true" t="shared" si="23" ref="J56:L59">C56/C$54*100</f>
        <v>35.4382256093052</v>
      </c>
      <c r="K56" s="180">
        <f t="shared" si="23"/>
        <v>27.576936884015403</v>
      </c>
      <c r="L56" s="180">
        <f t="shared" si="23"/>
        <v>17.02801117978469</v>
      </c>
      <c r="M56" s="180">
        <v>18.3</v>
      </c>
      <c r="N56" s="15"/>
      <c r="O56" s="15"/>
      <c r="P56" s="27" t="s">
        <v>334</v>
      </c>
      <c r="Q56" s="193">
        <f>SUM(R56:V56)</f>
        <v>750</v>
      </c>
      <c r="R56" s="33">
        <v>165</v>
      </c>
      <c r="S56" s="97">
        <v>1</v>
      </c>
      <c r="T56" s="97">
        <v>3</v>
      </c>
      <c r="U56" s="97">
        <v>75</v>
      </c>
      <c r="V56" s="97">
        <v>506</v>
      </c>
    </row>
    <row r="57" spans="1:22" ht="15" customHeight="1">
      <c r="A57" s="23"/>
      <c r="B57" s="45" t="s">
        <v>25</v>
      </c>
      <c r="C57" s="33">
        <v>80656</v>
      </c>
      <c r="D57" s="33">
        <v>66815</v>
      </c>
      <c r="E57" s="33">
        <v>37555</v>
      </c>
      <c r="F57" s="177">
        <f>E57-D57</f>
        <v>-29260</v>
      </c>
      <c r="G57" s="178">
        <f>F57/D57*100</f>
        <v>-43.792561550550026</v>
      </c>
      <c r="H57" s="179">
        <f>D57-C57</f>
        <v>-13841</v>
      </c>
      <c r="I57" s="178">
        <f>H57/C57*100</f>
        <v>-17.160533624280898</v>
      </c>
      <c r="J57" s="180">
        <f t="shared" si="23"/>
        <v>35.08414784269204</v>
      </c>
      <c r="K57" s="180">
        <f t="shared" si="23"/>
        <v>27.25629854448143</v>
      </c>
      <c r="L57" s="180">
        <f t="shared" si="23"/>
        <v>16.55586806443365</v>
      </c>
      <c r="M57" s="180">
        <v>17.7</v>
      </c>
      <c r="N57" s="15"/>
      <c r="O57" s="15"/>
      <c r="P57" s="27" t="s">
        <v>26</v>
      </c>
      <c r="Q57" s="193">
        <f>SUM(R57:V57)</f>
        <v>114</v>
      </c>
      <c r="R57" s="31">
        <v>100</v>
      </c>
      <c r="S57" s="32">
        <v>8</v>
      </c>
      <c r="T57" s="32" t="s">
        <v>331</v>
      </c>
      <c r="U57" s="32" t="s">
        <v>331</v>
      </c>
      <c r="V57" s="32">
        <v>6</v>
      </c>
    </row>
    <row r="58" spans="1:22" ht="15" customHeight="1">
      <c r="A58" s="23"/>
      <c r="B58" s="45" t="s">
        <v>333</v>
      </c>
      <c r="C58" s="33">
        <v>281</v>
      </c>
      <c r="D58" s="33">
        <v>186</v>
      </c>
      <c r="E58" s="33">
        <v>321</v>
      </c>
      <c r="F58" s="177">
        <f>E58-D58</f>
        <v>135</v>
      </c>
      <c r="G58" s="178">
        <f>F58/D58*100</f>
        <v>72.58064516129032</v>
      </c>
      <c r="H58" s="179">
        <f>D58-C58</f>
        <v>-95</v>
      </c>
      <c r="I58" s="178">
        <f>H58/C58*100</f>
        <v>-33.80782918149466</v>
      </c>
      <c r="J58" s="180">
        <f t="shared" si="23"/>
        <v>0.12223077692665718</v>
      </c>
      <c r="K58" s="180">
        <f t="shared" si="23"/>
        <v>0.07587624828666537</v>
      </c>
      <c r="L58" s="180">
        <f t="shared" si="23"/>
        <v>0.14151068163182537</v>
      </c>
      <c r="M58" s="180">
        <v>0.2</v>
      </c>
      <c r="N58" s="21"/>
      <c r="O58" s="21"/>
      <c r="P58" s="27" t="s">
        <v>28</v>
      </c>
      <c r="Q58" s="193">
        <f>SUM(R58:V58)</f>
        <v>6008</v>
      </c>
      <c r="R58" s="33">
        <v>4139</v>
      </c>
      <c r="S58" s="97">
        <v>185</v>
      </c>
      <c r="T58" s="97">
        <v>30</v>
      </c>
      <c r="U58" s="97">
        <v>19</v>
      </c>
      <c r="V58" s="97">
        <v>1635</v>
      </c>
    </row>
    <row r="59" spans="1:22" ht="15" customHeight="1">
      <c r="A59" s="23"/>
      <c r="B59" s="45" t="s">
        <v>334</v>
      </c>
      <c r="C59" s="33">
        <v>533</v>
      </c>
      <c r="D59" s="33">
        <v>600</v>
      </c>
      <c r="E59" s="33">
        <v>750</v>
      </c>
      <c r="F59" s="177">
        <f>E59-D59</f>
        <v>150</v>
      </c>
      <c r="G59" s="178">
        <f>F59/D59*100</f>
        <v>25</v>
      </c>
      <c r="H59" s="179">
        <f>D59-C59</f>
        <v>67</v>
      </c>
      <c r="I59" s="178">
        <f>H59/C59*100</f>
        <v>12.570356472795496</v>
      </c>
      <c r="J59" s="180">
        <f t="shared" si="23"/>
        <v>0.23184698968650633</v>
      </c>
      <c r="K59" s="180">
        <f t="shared" si="23"/>
        <v>0.2447620912473076</v>
      </c>
      <c r="L59" s="180">
        <f t="shared" si="23"/>
        <v>0.33063243371921813</v>
      </c>
      <c r="M59" s="180">
        <v>0.4</v>
      </c>
      <c r="N59" s="21"/>
      <c r="O59" s="21"/>
      <c r="P59" s="26"/>
      <c r="Q59" s="193"/>
      <c r="R59" s="33"/>
      <c r="S59" s="97"/>
      <c r="T59" s="97"/>
      <c r="U59" s="97"/>
      <c r="V59" s="97"/>
    </row>
    <row r="60" spans="1:22" ht="15" customHeight="1">
      <c r="A60" s="21"/>
      <c r="B60" s="29"/>
      <c r="C60" s="14"/>
      <c r="D60" s="14"/>
      <c r="E60" s="14"/>
      <c r="F60" s="177"/>
      <c r="G60" s="178"/>
      <c r="H60" s="181"/>
      <c r="I60" s="178"/>
      <c r="J60" s="180"/>
      <c r="K60" s="180"/>
      <c r="L60" s="180"/>
      <c r="M60" s="180"/>
      <c r="N60" s="15"/>
      <c r="O60" s="15"/>
      <c r="P60" s="27" t="s">
        <v>29</v>
      </c>
      <c r="Q60" s="193">
        <f>SUM(R60:V60)</f>
        <v>61136</v>
      </c>
      <c r="R60" s="33">
        <v>42417</v>
      </c>
      <c r="S60" s="97">
        <v>643</v>
      </c>
      <c r="T60" s="97">
        <v>392</v>
      </c>
      <c r="U60" s="97">
        <v>4891</v>
      </c>
      <c r="V60" s="97">
        <v>12793</v>
      </c>
    </row>
    <row r="61" spans="1:22" ht="15" customHeight="1">
      <c r="A61" s="404" t="s">
        <v>27</v>
      </c>
      <c r="B61" s="405"/>
      <c r="C61" s="33">
        <f>SUM(C62:C64)</f>
        <v>62754</v>
      </c>
      <c r="D61" s="33">
        <f>SUM(D62:D64)</f>
        <v>72620</v>
      </c>
      <c r="E61" s="33">
        <f>SUM(E62:E64)</f>
        <v>67258</v>
      </c>
      <c r="F61" s="177">
        <f>E61-D61</f>
        <v>-5362</v>
      </c>
      <c r="G61" s="178">
        <f>F61/D61*100</f>
        <v>-7.383640870283668</v>
      </c>
      <c r="H61" s="179">
        <f>D61-C61</f>
        <v>9866</v>
      </c>
      <c r="I61" s="178">
        <f>H61/C61*100</f>
        <v>15.721706982821813</v>
      </c>
      <c r="J61" s="180">
        <f aca="true" t="shared" si="24" ref="J61:L64">C61/C$54*100</f>
        <v>27.297046887030053</v>
      </c>
      <c r="K61" s="180">
        <f t="shared" si="24"/>
        <v>29.62437177729913</v>
      </c>
      <c r="L61" s="180">
        <f t="shared" si="24"/>
        <v>29.650234969449563</v>
      </c>
      <c r="M61" s="180">
        <v>25.8</v>
      </c>
      <c r="N61" s="21"/>
      <c r="O61" s="21"/>
      <c r="P61" s="27" t="s">
        <v>211</v>
      </c>
      <c r="Q61" s="193">
        <f>SUM(R61:V61)</f>
        <v>51221</v>
      </c>
      <c r="R61" s="31">
        <v>27747</v>
      </c>
      <c r="S61" s="32">
        <v>969</v>
      </c>
      <c r="T61" s="32">
        <v>1600</v>
      </c>
      <c r="U61" s="32">
        <v>5214</v>
      </c>
      <c r="V61" s="32">
        <v>15691</v>
      </c>
    </row>
    <row r="62" spans="1:22" ht="15" customHeight="1">
      <c r="A62" s="15"/>
      <c r="B62" s="29" t="s">
        <v>26</v>
      </c>
      <c r="C62" s="33">
        <v>236</v>
      </c>
      <c r="D62" s="33">
        <v>133</v>
      </c>
      <c r="E62" s="33">
        <v>114</v>
      </c>
      <c r="F62" s="177">
        <f>E62-D62</f>
        <v>-19</v>
      </c>
      <c r="G62" s="178">
        <f>F62/D62*100</f>
        <v>-14.285714285714285</v>
      </c>
      <c r="H62" s="179">
        <f>D62-C62</f>
        <v>-103</v>
      </c>
      <c r="I62" s="178">
        <f>H62/C62*100</f>
        <v>-43.64406779661017</v>
      </c>
      <c r="J62" s="180">
        <f t="shared" si="24"/>
        <v>0.10265645321954127</v>
      </c>
      <c r="K62" s="180">
        <f t="shared" si="24"/>
        <v>0.05425559689315319</v>
      </c>
      <c r="L62" s="180">
        <f t="shared" si="24"/>
        <v>0.05025612992532115</v>
      </c>
      <c r="M62" s="180">
        <v>0.1</v>
      </c>
      <c r="N62" s="15"/>
      <c r="O62" s="23"/>
      <c r="P62" s="27" t="s">
        <v>335</v>
      </c>
      <c r="Q62" s="193">
        <f>SUM(R62:V62)</f>
        <v>6817</v>
      </c>
      <c r="R62" s="33">
        <v>6644</v>
      </c>
      <c r="S62" s="97">
        <v>21</v>
      </c>
      <c r="T62" s="97">
        <v>9</v>
      </c>
      <c r="U62" s="97">
        <v>70</v>
      </c>
      <c r="V62" s="97">
        <v>73</v>
      </c>
    </row>
    <row r="63" spans="1:22" ht="15" customHeight="1">
      <c r="A63" s="15"/>
      <c r="B63" s="29" t="s">
        <v>28</v>
      </c>
      <c r="C63" s="33">
        <v>3262</v>
      </c>
      <c r="D63" s="33">
        <v>3927</v>
      </c>
      <c r="E63" s="33">
        <v>6008</v>
      </c>
      <c r="F63" s="177">
        <f>E63-D63</f>
        <v>2081</v>
      </c>
      <c r="G63" s="178">
        <f>F63/D63*100</f>
        <v>52.99210593328241</v>
      </c>
      <c r="H63" s="179">
        <f>D63-C63</f>
        <v>665</v>
      </c>
      <c r="I63" s="178">
        <f>H63/C63*100</f>
        <v>20.386266094420602</v>
      </c>
      <c r="J63" s="180">
        <f t="shared" si="24"/>
        <v>1.4189209762802695</v>
      </c>
      <c r="K63" s="180">
        <f t="shared" si="24"/>
        <v>1.6019678872136283</v>
      </c>
      <c r="L63" s="180">
        <f t="shared" si="24"/>
        <v>2.648586215713417</v>
      </c>
      <c r="M63" s="180">
        <v>2.9</v>
      </c>
      <c r="N63" s="23"/>
      <c r="O63" s="23"/>
      <c r="P63" s="27" t="s">
        <v>31</v>
      </c>
      <c r="Q63" s="193">
        <f>SUM(R63:V63)</f>
        <v>726</v>
      </c>
      <c r="R63" s="33">
        <v>415</v>
      </c>
      <c r="S63" s="97">
        <v>62</v>
      </c>
      <c r="T63" s="97">
        <v>14</v>
      </c>
      <c r="U63" s="97">
        <v>101</v>
      </c>
      <c r="V63" s="97">
        <v>134</v>
      </c>
    </row>
    <row r="64" spans="1:22" ht="15" customHeight="1">
      <c r="A64" s="15"/>
      <c r="B64" s="29" t="s">
        <v>29</v>
      </c>
      <c r="C64" s="33">
        <v>59256</v>
      </c>
      <c r="D64" s="33">
        <v>68560</v>
      </c>
      <c r="E64" s="33">
        <v>61136</v>
      </c>
      <c r="F64" s="177">
        <f>E64-D64</f>
        <v>-7424</v>
      </c>
      <c r="G64" s="178">
        <f>F64/D64*100</f>
        <v>-10.828471411901983</v>
      </c>
      <c r="H64" s="179">
        <f>D64-C64</f>
        <v>9304</v>
      </c>
      <c r="I64" s="178">
        <f>H64/C64*100</f>
        <v>15.701363574996623</v>
      </c>
      <c r="J64" s="180">
        <f t="shared" si="24"/>
        <v>25.775469457530242</v>
      </c>
      <c r="K64" s="180">
        <f t="shared" si="24"/>
        <v>27.968148293192353</v>
      </c>
      <c r="L64" s="180">
        <f t="shared" si="24"/>
        <v>26.951392623810825</v>
      </c>
      <c r="M64" s="180">
        <v>22.8</v>
      </c>
      <c r="N64" s="23"/>
      <c r="O64" s="23"/>
      <c r="P64" s="27" t="s">
        <v>336</v>
      </c>
      <c r="Q64" s="193">
        <f>SUM(R64:V64)</f>
        <v>4460</v>
      </c>
      <c r="R64" s="33">
        <v>4147</v>
      </c>
      <c r="S64" s="97">
        <v>56</v>
      </c>
      <c r="T64" s="97">
        <v>12</v>
      </c>
      <c r="U64" s="97">
        <v>15</v>
      </c>
      <c r="V64" s="97">
        <v>230</v>
      </c>
    </row>
    <row r="65" spans="1:22" ht="15" customHeight="1">
      <c r="A65" s="15"/>
      <c r="B65" s="29"/>
      <c r="C65" s="14"/>
      <c r="D65" s="14"/>
      <c r="E65" s="14"/>
      <c r="F65" s="177"/>
      <c r="G65" s="178"/>
      <c r="H65" s="181"/>
      <c r="I65" s="178"/>
      <c r="J65" s="180"/>
      <c r="K65" s="180"/>
      <c r="L65" s="180"/>
      <c r="M65" s="180"/>
      <c r="N65" s="23"/>
      <c r="O65" s="23"/>
      <c r="P65" s="26"/>
      <c r="Q65" s="193"/>
      <c r="R65" s="33"/>
      <c r="S65" s="97"/>
      <c r="T65" s="97"/>
      <c r="U65" s="97"/>
      <c r="V65" s="97"/>
    </row>
    <row r="66" spans="1:22" ht="15" customHeight="1">
      <c r="A66" s="404" t="s">
        <v>30</v>
      </c>
      <c r="B66" s="405"/>
      <c r="C66" s="33">
        <f>SUM(C67:C73)</f>
        <v>85615</v>
      </c>
      <c r="D66" s="33">
        <f>SUM(D67:D73)</f>
        <v>104754</v>
      </c>
      <c r="E66" s="33">
        <f>SUM(E67:E73)</f>
        <v>120245</v>
      </c>
      <c r="F66" s="177">
        <f>E66-D66</f>
        <v>15491</v>
      </c>
      <c r="G66" s="178">
        <f aca="true" t="shared" si="25" ref="G66:G74">F66/D66*100</f>
        <v>14.787979456631728</v>
      </c>
      <c r="H66" s="179">
        <f aca="true" t="shared" si="26" ref="H66:H74">D66-C66</f>
        <v>19139</v>
      </c>
      <c r="I66" s="178">
        <f aca="true" t="shared" si="27" ref="I66:I74">H66/C66*100</f>
        <v>22.354727559422997</v>
      </c>
      <c r="J66" s="180">
        <f aca="true" t="shared" si="28" ref="J66:L74">C66/C$54*100</f>
        <v>37.24123831521621</v>
      </c>
      <c r="K66" s="180">
        <f t="shared" si="28"/>
        <v>42.73301351086744</v>
      </c>
      <c r="L66" s="180">
        <f t="shared" si="28"/>
        <v>53.00919599008984</v>
      </c>
      <c r="M66" s="180">
        <v>55.9</v>
      </c>
      <c r="N66" s="23"/>
      <c r="O66" s="23"/>
      <c r="P66" s="14" t="s">
        <v>305</v>
      </c>
      <c r="Q66" s="193">
        <f>SUM(R66:V66)</f>
        <v>318</v>
      </c>
      <c r="R66" s="33">
        <v>314</v>
      </c>
      <c r="S66" s="32" t="s">
        <v>331</v>
      </c>
      <c r="T66" s="32" t="s">
        <v>331</v>
      </c>
      <c r="U66" s="97">
        <v>3</v>
      </c>
      <c r="V66" s="97">
        <v>1</v>
      </c>
    </row>
    <row r="67" spans="1:22" ht="15" customHeight="1">
      <c r="A67" s="15"/>
      <c r="B67" s="29" t="s">
        <v>210</v>
      </c>
      <c r="C67" s="33">
        <v>37515</v>
      </c>
      <c r="D67" s="33">
        <v>45893</v>
      </c>
      <c r="E67" s="33">
        <v>51221</v>
      </c>
      <c r="F67" s="177">
        <f aca="true" t="shared" si="29" ref="F67:F74">E67-D67</f>
        <v>5328</v>
      </c>
      <c r="G67" s="178">
        <f t="shared" si="25"/>
        <v>11.609613666572244</v>
      </c>
      <c r="H67" s="179">
        <f t="shared" si="26"/>
        <v>8378</v>
      </c>
      <c r="I67" s="178">
        <f t="shared" si="27"/>
        <v>22.33240037318406</v>
      </c>
      <c r="J67" s="180">
        <f t="shared" si="28"/>
        <v>16.318461197165636</v>
      </c>
      <c r="K67" s="180">
        <f t="shared" si="28"/>
        <v>18.721444422687814</v>
      </c>
      <c r="L67" s="180">
        <f t="shared" si="28"/>
        <v>22.58043185004276</v>
      </c>
      <c r="M67" s="180">
        <v>25.6</v>
      </c>
      <c r="N67" s="23"/>
      <c r="O67" s="23"/>
      <c r="P67" s="27" t="s">
        <v>32</v>
      </c>
      <c r="Q67" s="193">
        <f>SUM(R67:V67)</f>
        <v>53345</v>
      </c>
      <c r="R67" s="33">
        <v>41119</v>
      </c>
      <c r="S67" s="97">
        <v>408</v>
      </c>
      <c r="T67" s="97">
        <v>920</v>
      </c>
      <c r="U67" s="97">
        <v>6125</v>
      </c>
      <c r="V67" s="97">
        <v>4773</v>
      </c>
    </row>
    <row r="68" spans="1:22" ht="15" customHeight="1">
      <c r="A68" s="15"/>
      <c r="B68" s="29" t="s">
        <v>335</v>
      </c>
      <c r="C68" s="395">
        <v>4559</v>
      </c>
      <c r="D68" s="33">
        <v>5320</v>
      </c>
      <c r="E68" s="33">
        <v>6817</v>
      </c>
      <c r="F68" s="177">
        <f t="shared" si="29"/>
        <v>1497</v>
      </c>
      <c r="G68" s="178">
        <f t="shared" si="25"/>
        <v>28.139097744360903</v>
      </c>
      <c r="H68" s="396">
        <v>1160</v>
      </c>
      <c r="I68" s="397">
        <v>25.4</v>
      </c>
      <c r="J68" s="394">
        <v>2</v>
      </c>
      <c r="K68" s="180">
        <f t="shared" si="28"/>
        <v>2.1702238757261276</v>
      </c>
      <c r="L68" s="180">
        <f t="shared" si="28"/>
        <v>3.0052284008852133</v>
      </c>
      <c r="M68" s="180">
        <v>3.4</v>
      </c>
      <c r="N68" s="21"/>
      <c r="O68" s="21"/>
      <c r="P68" s="27" t="s">
        <v>35</v>
      </c>
      <c r="Q68" s="193">
        <f>SUM(R68:V68)</f>
        <v>3358</v>
      </c>
      <c r="R68" s="33">
        <v>3358</v>
      </c>
      <c r="S68" s="32" t="s">
        <v>331</v>
      </c>
      <c r="T68" s="32" t="s">
        <v>331</v>
      </c>
      <c r="U68" s="32" t="s">
        <v>331</v>
      </c>
      <c r="V68" s="32" t="s">
        <v>331</v>
      </c>
    </row>
    <row r="69" spans="1:22" ht="15" customHeight="1">
      <c r="A69" s="21"/>
      <c r="B69" s="29" t="s">
        <v>31</v>
      </c>
      <c r="C69" s="395"/>
      <c r="D69" s="33">
        <v>399</v>
      </c>
      <c r="E69" s="33">
        <v>726</v>
      </c>
      <c r="F69" s="177">
        <f t="shared" si="29"/>
        <v>327</v>
      </c>
      <c r="G69" s="178">
        <f t="shared" si="25"/>
        <v>81.95488721804512</v>
      </c>
      <c r="H69" s="396"/>
      <c r="I69" s="397"/>
      <c r="J69" s="394"/>
      <c r="K69" s="180">
        <f t="shared" si="28"/>
        <v>0.16276679067945957</v>
      </c>
      <c r="L69" s="180">
        <f t="shared" si="28"/>
        <v>0.3200521958402031</v>
      </c>
      <c r="M69" s="180">
        <v>0.6</v>
      </c>
      <c r="N69" s="15"/>
      <c r="O69" s="15"/>
      <c r="P69" s="27" t="s">
        <v>33</v>
      </c>
      <c r="Q69" s="193">
        <v>709</v>
      </c>
      <c r="R69" s="31">
        <v>289</v>
      </c>
      <c r="S69" s="32">
        <v>2</v>
      </c>
      <c r="T69" s="32">
        <v>4</v>
      </c>
      <c r="U69" s="32">
        <v>75</v>
      </c>
      <c r="V69" s="32">
        <v>102</v>
      </c>
    </row>
    <row r="70" spans="1:22" ht="15" customHeight="1">
      <c r="A70" s="15"/>
      <c r="B70" s="29" t="s">
        <v>336</v>
      </c>
      <c r="C70" s="33">
        <v>4646</v>
      </c>
      <c r="D70" s="33">
        <v>4472</v>
      </c>
      <c r="E70" s="33">
        <v>4460</v>
      </c>
      <c r="F70" s="177">
        <f t="shared" si="29"/>
        <v>-12</v>
      </c>
      <c r="G70" s="178">
        <f t="shared" si="25"/>
        <v>-0.26833631484794274</v>
      </c>
      <c r="H70" s="179">
        <f t="shared" si="26"/>
        <v>-174</v>
      </c>
      <c r="I70" s="178">
        <f>+-3.8</f>
        <v>-3.8</v>
      </c>
      <c r="J70" s="180">
        <f t="shared" si="28"/>
        <v>2.0209401765169015</v>
      </c>
      <c r="K70" s="180">
        <f t="shared" si="28"/>
        <v>1.8242934534299329</v>
      </c>
      <c r="L70" s="180">
        <f t="shared" si="28"/>
        <v>1.9661608725169506</v>
      </c>
      <c r="M70" s="180">
        <v>2</v>
      </c>
      <c r="N70" s="15"/>
      <c r="O70" s="15"/>
      <c r="P70" s="26"/>
      <c r="Q70" s="133"/>
      <c r="R70" s="23"/>
      <c r="S70" s="23"/>
      <c r="T70" s="23"/>
      <c r="U70" s="31"/>
      <c r="V70" s="31"/>
    </row>
    <row r="71" spans="1:22" ht="15" customHeight="1">
      <c r="A71" s="15"/>
      <c r="B71" s="29" t="s">
        <v>544</v>
      </c>
      <c r="C71" s="33">
        <v>248</v>
      </c>
      <c r="D71" s="33">
        <v>284</v>
      </c>
      <c r="E71" s="33">
        <v>318</v>
      </c>
      <c r="F71" s="177">
        <f t="shared" si="29"/>
        <v>34</v>
      </c>
      <c r="G71" s="178">
        <f t="shared" si="25"/>
        <v>11.971830985915492</v>
      </c>
      <c r="H71" s="179">
        <f t="shared" si="26"/>
        <v>36</v>
      </c>
      <c r="I71" s="178">
        <f t="shared" si="27"/>
        <v>14.516129032258066</v>
      </c>
      <c r="J71" s="180">
        <f t="shared" si="28"/>
        <v>0.10787627287477217</v>
      </c>
      <c r="K71" s="180">
        <f t="shared" si="28"/>
        <v>0.11585405652372562</v>
      </c>
      <c r="L71" s="180">
        <f t="shared" si="28"/>
        <v>0.14018815189694847</v>
      </c>
      <c r="M71" s="180">
        <v>0.2</v>
      </c>
      <c r="N71" s="15"/>
      <c r="O71" s="39"/>
      <c r="P71" s="129"/>
      <c r="Q71" s="134"/>
      <c r="R71" s="39"/>
      <c r="S71" s="39"/>
      <c r="T71" s="39"/>
      <c r="U71" s="39"/>
      <c r="V71" s="39"/>
    </row>
    <row r="72" spans="1:15" ht="15" customHeight="1">
      <c r="A72" s="15"/>
      <c r="B72" s="29" t="s">
        <v>32</v>
      </c>
      <c r="C72" s="33">
        <v>36177</v>
      </c>
      <c r="D72" s="33">
        <v>45587</v>
      </c>
      <c r="E72" s="33">
        <v>53345</v>
      </c>
      <c r="F72" s="177">
        <f t="shared" si="29"/>
        <v>7758</v>
      </c>
      <c r="G72" s="178">
        <f t="shared" si="25"/>
        <v>17.01800952025797</v>
      </c>
      <c r="H72" s="179">
        <f t="shared" si="26"/>
        <v>9410</v>
      </c>
      <c r="I72" s="178">
        <f t="shared" si="27"/>
        <v>26.011001465019213</v>
      </c>
      <c r="J72" s="180">
        <f t="shared" si="28"/>
        <v>15.73645130560739</v>
      </c>
      <c r="K72" s="180">
        <f t="shared" si="28"/>
        <v>18.59661575615169</v>
      </c>
      <c r="L72" s="180">
        <f t="shared" si="28"/>
        <v>23.516782902335585</v>
      </c>
      <c r="M72" s="180">
        <v>21.6</v>
      </c>
      <c r="N72" s="15"/>
      <c r="O72" s="23" t="s">
        <v>332</v>
      </c>
    </row>
    <row r="73" spans="1:22" ht="15" customHeight="1">
      <c r="A73" s="15"/>
      <c r="B73" s="29" t="s">
        <v>35</v>
      </c>
      <c r="C73" s="30">
        <v>2470</v>
      </c>
      <c r="D73" s="31">
        <v>2799</v>
      </c>
      <c r="E73" s="31">
        <v>3358</v>
      </c>
      <c r="F73" s="177">
        <f t="shared" si="29"/>
        <v>559</v>
      </c>
      <c r="G73" s="178">
        <f t="shared" si="25"/>
        <v>19.97141836370132</v>
      </c>
      <c r="H73" s="179">
        <f t="shared" si="26"/>
        <v>329</v>
      </c>
      <c r="I73" s="178">
        <f t="shared" si="27"/>
        <v>13.319838056680162</v>
      </c>
      <c r="J73" s="180">
        <f t="shared" si="28"/>
        <v>1.0744128790350294</v>
      </c>
      <c r="K73" s="180">
        <f t="shared" si="28"/>
        <v>1.1418151556686902</v>
      </c>
      <c r="L73" s="180">
        <f t="shared" si="28"/>
        <v>1.4803516165721793</v>
      </c>
      <c r="M73" s="180">
        <v>2</v>
      </c>
      <c r="N73" s="15"/>
      <c r="O73" s="23" t="s">
        <v>255</v>
      </c>
      <c r="Q73" s="15"/>
      <c r="R73" s="15"/>
      <c r="S73" s="15"/>
      <c r="T73" s="15"/>
      <c r="U73" s="33"/>
      <c r="V73" s="31"/>
    </row>
    <row r="74" spans="1:22" ht="15" customHeight="1">
      <c r="A74" s="420" t="s">
        <v>545</v>
      </c>
      <c r="B74" s="421"/>
      <c r="C74" s="125">
        <v>54</v>
      </c>
      <c r="D74" s="126">
        <v>161</v>
      </c>
      <c r="E74" s="126">
        <v>709</v>
      </c>
      <c r="F74" s="183">
        <f t="shared" si="29"/>
        <v>548</v>
      </c>
      <c r="G74" s="184">
        <f t="shared" si="25"/>
        <v>340.37267080745346</v>
      </c>
      <c r="H74" s="185">
        <f t="shared" si="26"/>
        <v>107</v>
      </c>
      <c r="I74" s="184">
        <f t="shared" si="27"/>
        <v>198.14814814814815</v>
      </c>
      <c r="J74" s="186">
        <f t="shared" si="28"/>
        <v>0.023489188448539103</v>
      </c>
      <c r="K74" s="186">
        <f t="shared" si="28"/>
        <v>0.06567782781802754</v>
      </c>
      <c r="L74" s="186">
        <f t="shared" si="28"/>
        <v>0.31255786067590086</v>
      </c>
      <c r="M74" s="186">
        <v>0.5</v>
      </c>
      <c r="N74" s="15"/>
      <c r="Q74" s="15"/>
      <c r="R74" s="15"/>
      <c r="S74" s="15"/>
      <c r="T74" s="15"/>
      <c r="U74" s="33"/>
      <c r="V74" s="31"/>
    </row>
    <row r="75" spans="1:9" ht="14.25">
      <c r="A75" s="4" t="s">
        <v>254</v>
      </c>
      <c r="H75" s="34"/>
      <c r="I75" s="34"/>
    </row>
    <row r="76" spans="8:9" ht="14.25">
      <c r="H76" s="34"/>
      <c r="I76" s="34"/>
    </row>
    <row r="77" spans="8:9" ht="14.25">
      <c r="H77" s="34"/>
      <c r="I77" s="34"/>
    </row>
  </sheetData>
  <sheetProtection/>
  <mergeCells count="45">
    <mergeCell ref="A30:B30"/>
    <mergeCell ref="A52:B52"/>
    <mergeCell ref="A74:B74"/>
    <mergeCell ref="O10:P10"/>
    <mergeCell ref="A12:B12"/>
    <mergeCell ref="A17:B17"/>
    <mergeCell ref="A22:B22"/>
    <mergeCell ref="C68:C69"/>
    <mergeCell ref="H68:H69"/>
    <mergeCell ref="I68:I69"/>
    <mergeCell ref="H8:I8"/>
    <mergeCell ref="A7:B9"/>
    <mergeCell ref="U7:U8"/>
    <mergeCell ref="R7:R8"/>
    <mergeCell ref="S7:S8"/>
    <mergeCell ref="C7:E8"/>
    <mergeCell ref="T7:T8"/>
    <mergeCell ref="A61:B61"/>
    <mergeCell ref="A66:B66"/>
    <mergeCell ref="A32:B32"/>
    <mergeCell ref="A54:B54"/>
    <mergeCell ref="A34:B34"/>
    <mergeCell ref="A39:B39"/>
    <mergeCell ref="A44:B44"/>
    <mergeCell ref="A56:B56"/>
    <mergeCell ref="O5:V5"/>
    <mergeCell ref="C24:C25"/>
    <mergeCell ref="I24:I25"/>
    <mergeCell ref="H24:H25"/>
    <mergeCell ref="J24:J25"/>
    <mergeCell ref="O7:P8"/>
    <mergeCell ref="Q7:Q8"/>
    <mergeCell ref="F7:G7"/>
    <mergeCell ref="F8:G8"/>
    <mergeCell ref="H7:I7"/>
    <mergeCell ref="A3:M3"/>
    <mergeCell ref="A5:M5"/>
    <mergeCell ref="J7:M8"/>
    <mergeCell ref="V7:V8"/>
    <mergeCell ref="A10:B10"/>
    <mergeCell ref="J68:J69"/>
    <mergeCell ref="C46:C47"/>
    <mergeCell ref="H46:H47"/>
    <mergeCell ref="I46:I47"/>
    <mergeCell ref="J46:J47"/>
  </mergeCells>
  <printOptions horizontalCentered="1"/>
  <pageMargins left="0.3937007874015748" right="0.3937007874015748" top="0.5905511811023623" bottom="0.3937007874015748" header="0" footer="0"/>
  <pageSetup fitToHeight="1" fitToWidth="1" horizontalDpi="600" verticalDpi="600" orientation="landscape" paperSize="8" scale="72" r:id="rId1"/>
</worksheet>
</file>

<file path=xl/worksheets/sheet3.xml><?xml version="1.0" encoding="utf-8"?>
<worksheet xmlns="http://schemas.openxmlformats.org/spreadsheetml/2006/main" xmlns:r="http://schemas.openxmlformats.org/officeDocument/2006/relationships">
  <sheetPr>
    <pageSetUpPr fitToPage="1"/>
  </sheetPr>
  <dimension ref="A1:AL70"/>
  <sheetViews>
    <sheetView tabSelected="1" zoomScaleSheetLayoutView="75" zoomScalePageLayoutView="0" workbookViewId="0" topLeftCell="A31">
      <selection activeCell="K43" sqref="K43"/>
    </sheetView>
  </sheetViews>
  <sheetFormatPr defaultColWidth="9.00390625" defaultRowHeight="18.75" customHeight="1"/>
  <cols>
    <col min="1" max="1" width="19.625" style="1" customWidth="1"/>
    <col min="2" max="2" width="9.125" style="1" bestFit="1" customWidth="1"/>
    <col min="3" max="3" width="9.25390625" style="1" bestFit="1" customWidth="1"/>
    <col min="4" max="4" width="9.125" style="1" bestFit="1" customWidth="1"/>
    <col min="5" max="5" width="10.125" style="1" bestFit="1" customWidth="1"/>
    <col min="6" max="7" width="10.25390625" style="1" bestFit="1" customWidth="1"/>
    <col min="8" max="8" width="9.25390625" style="1" bestFit="1" customWidth="1"/>
    <col min="9" max="9" width="9.125" style="1" bestFit="1" customWidth="1"/>
    <col min="10" max="10" width="9.25390625" style="1" bestFit="1" customWidth="1"/>
    <col min="11" max="11" width="10.625" style="1" bestFit="1" customWidth="1"/>
    <col min="12" max="12" width="10.375" style="1" bestFit="1" customWidth="1"/>
    <col min="13" max="13" width="10.625" style="1" bestFit="1" customWidth="1"/>
    <col min="14" max="14" width="9.00390625" style="1" customWidth="1"/>
    <col min="15" max="15" width="9.25390625" style="1" bestFit="1" customWidth="1"/>
    <col min="16" max="16" width="12.00390625" style="1" bestFit="1" customWidth="1"/>
    <col min="17" max="17" width="11.375" style="1" bestFit="1" customWidth="1"/>
    <col min="18" max="18" width="9.75390625" style="1" bestFit="1" customWidth="1"/>
    <col min="19" max="19" width="11.50390625" style="1" bestFit="1" customWidth="1"/>
    <col min="20" max="20" width="9.625" style="1" bestFit="1" customWidth="1"/>
    <col min="21" max="21" width="11.50390625" style="1" bestFit="1" customWidth="1"/>
    <col min="22" max="22" width="10.875" style="1" bestFit="1" customWidth="1"/>
    <col min="23" max="23" width="10.125" style="1" bestFit="1" customWidth="1"/>
    <col min="24" max="24" width="9.625" style="1" bestFit="1" customWidth="1"/>
    <col min="25" max="25" width="11.50390625" style="1" bestFit="1" customWidth="1"/>
    <col min="26" max="26" width="10.625" style="1" bestFit="1" customWidth="1"/>
    <col min="27" max="27" width="10.50390625" style="1" bestFit="1" customWidth="1"/>
    <col min="28" max="16384" width="9.00390625" style="1" customWidth="1"/>
  </cols>
  <sheetData>
    <row r="1" spans="1:27" ht="18.75" customHeight="1">
      <c r="A1" s="205" t="s">
        <v>75</v>
      </c>
      <c r="AA1" s="172" t="s">
        <v>76</v>
      </c>
    </row>
    <row r="2" spans="1:27" ht="18.75" customHeight="1">
      <c r="A2" s="205"/>
      <c r="AA2" s="172"/>
    </row>
    <row r="3" spans="1:27" ht="18.75" customHeight="1">
      <c r="A3" s="385" t="s">
        <v>350</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row>
    <row r="4" spans="1:8" ht="18.75" customHeight="1">
      <c r="A4" s="11"/>
      <c r="B4" s="11"/>
      <c r="C4" s="11"/>
      <c r="D4" s="11"/>
      <c r="E4" s="11"/>
      <c r="F4" s="11"/>
      <c r="G4" s="11"/>
      <c r="H4" s="11"/>
    </row>
    <row r="5" spans="1:27" ht="18.75" customHeight="1">
      <c r="A5" s="386" t="s">
        <v>349</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row>
    <row r="6" spans="1:28" ht="18.75" customHeight="1" thickBot="1">
      <c r="A6" s="43"/>
      <c r="B6" s="43"/>
      <c r="C6" s="43"/>
      <c r="D6" s="43"/>
      <c r="E6" s="43"/>
      <c r="F6" s="43"/>
      <c r="G6" s="43"/>
      <c r="H6" s="43"/>
      <c r="I6" s="198"/>
      <c r="J6" s="198"/>
      <c r="K6" s="198"/>
      <c r="L6" s="198"/>
      <c r="M6" s="198"/>
      <c r="N6" s="198"/>
      <c r="O6" s="198"/>
      <c r="P6" s="198"/>
      <c r="Q6" s="198"/>
      <c r="R6" s="198"/>
      <c r="S6" s="198"/>
      <c r="T6" s="198"/>
      <c r="U6" s="198"/>
      <c r="V6" s="198"/>
      <c r="W6" s="198"/>
      <c r="X6" s="198"/>
      <c r="Y6" s="198"/>
      <c r="Z6" s="198"/>
      <c r="AA6" s="198"/>
      <c r="AB6" s="155"/>
    </row>
    <row r="7" spans="1:28" ht="18.75" customHeight="1">
      <c r="A7" s="398" t="s">
        <v>340</v>
      </c>
      <c r="B7" s="399"/>
      <c r="C7" s="437" t="s">
        <v>344</v>
      </c>
      <c r="D7" s="437"/>
      <c r="E7" s="437"/>
      <c r="F7" s="437"/>
      <c r="G7" s="437"/>
      <c r="H7" s="437" t="s">
        <v>345</v>
      </c>
      <c r="I7" s="437"/>
      <c r="J7" s="437"/>
      <c r="K7" s="437"/>
      <c r="L7" s="437"/>
      <c r="M7" s="437" t="s">
        <v>346</v>
      </c>
      <c r="N7" s="437"/>
      <c r="O7" s="437"/>
      <c r="P7" s="437"/>
      <c r="Q7" s="437"/>
      <c r="R7" s="437" t="s">
        <v>347</v>
      </c>
      <c r="S7" s="437"/>
      <c r="T7" s="437"/>
      <c r="U7" s="437"/>
      <c r="V7" s="437"/>
      <c r="W7" s="437" t="s">
        <v>348</v>
      </c>
      <c r="X7" s="437"/>
      <c r="Y7" s="437"/>
      <c r="Z7" s="437"/>
      <c r="AA7" s="444"/>
      <c r="AB7" s="155"/>
    </row>
    <row r="8" spans="1:28" ht="18.75" customHeight="1">
      <c r="A8" s="386"/>
      <c r="B8" s="432"/>
      <c r="C8" s="438" t="s">
        <v>36</v>
      </c>
      <c r="D8" s="429" t="s">
        <v>74</v>
      </c>
      <c r="E8" s="429"/>
      <c r="F8" s="429"/>
      <c r="G8" s="429"/>
      <c r="H8" s="438" t="s">
        <v>36</v>
      </c>
      <c r="I8" s="429" t="s">
        <v>74</v>
      </c>
      <c r="J8" s="429"/>
      <c r="K8" s="429"/>
      <c r="L8" s="429"/>
      <c r="M8" s="438" t="s">
        <v>36</v>
      </c>
      <c r="N8" s="429" t="s">
        <v>74</v>
      </c>
      <c r="O8" s="429"/>
      <c r="P8" s="429"/>
      <c r="Q8" s="429"/>
      <c r="R8" s="438" t="s">
        <v>36</v>
      </c>
      <c r="S8" s="429" t="s">
        <v>74</v>
      </c>
      <c r="T8" s="429"/>
      <c r="U8" s="429"/>
      <c r="V8" s="429"/>
      <c r="W8" s="438" t="s">
        <v>36</v>
      </c>
      <c r="X8" s="429" t="s">
        <v>74</v>
      </c>
      <c r="Y8" s="429"/>
      <c r="Z8" s="429"/>
      <c r="AA8" s="439"/>
      <c r="AB8" s="155"/>
    </row>
    <row r="9" spans="1:28" ht="18.75" customHeight="1">
      <c r="A9" s="400"/>
      <c r="B9" s="401"/>
      <c r="C9" s="438"/>
      <c r="D9" s="438" t="s">
        <v>37</v>
      </c>
      <c r="E9" s="438"/>
      <c r="F9" s="2" t="s">
        <v>38</v>
      </c>
      <c r="G9" s="52" t="s">
        <v>34</v>
      </c>
      <c r="H9" s="438"/>
      <c r="I9" s="455" t="s">
        <v>37</v>
      </c>
      <c r="J9" s="455"/>
      <c r="K9" s="2" t="s">
        <v>38</v>
      </c>
      <c r="L9" s="52" t="s">
        <v>34</v>
      </c>
      <c r="M9" s="438"/>
      <c r="N9" s="438" t="s">
        <v>37</v>
      </c>
      <c r="O9" s="438"/>
      <c r="P9" s="2" t="s">
        <v>38</v>
      </c>
      <c r="Q9" s="52" t="s">
        <v>34</v>
      </c>
      <c r="R9" s="438"/>
      <c r="S9" s="438" t="s">
        <v>37</v>
      </c>
      <c r="T9" s="438"/>
      <c r="U9" s="2" t="s">
        <v>38</v>
      </c>
      <c r="V9" s="52" t="s">
        <v>34</v>
      </c>
      <c r="W9" s="438"/>
      <c r="X9" s="438" t="s">
        <v>37</v>
      </c>
      <c r="Y9" s="438"/>
      <c r="Z9" s="2" t="s">
        <v>38</v>
      </c>
      <c r="AA9" s="53" t="s">
        <v>34</v>
      </c>
      <c r="AB9" s="155"/>
    </row>
    <row r="10" spans="1:28" ht="18.75" customHeight="1">
      <c r="A10" s="449" t="s">
        <v>306</v>
      </c>
      <c r="B10" s="450"/>
      <c r="C10" s="206">
        <f>SUM(H10,M10,R10,W10)</f>
        <v>817</v>
      </c>
      <c r="D10" s="426">
        <f>SUM(I10,N10,S10,X10)</f>
        <v>108600</v>
      </c>
      <c r="E10" s="426"/>
      <c r="F10" s="207">
        <f>SUM(K10,P10,U10,Z10)</f>
        <v>72290</v>
      </c>
      <c r="G10" s="207">
        <f>SUM(L10,Q10,V10,AA10)</f>
        <v>36310</v>
      </c>
      <c r="H10" s="206">
        <v>525</v>
      </c>
      <c r="I10" s="427">
        <f>SUM(K10:L10)</f>
        <v>71952</v>
      </c>
      <c r="J10" s="427"/>
      <c r="K10" s="206">
        <v>48886</v>
      </c>
      <c r="L10" s="206">
        <v>23066</v>
      </c>
      <c r="M10" s="206">
        <v>143</v>
      </c>
      <c r="N10" s="423">
        <f>SUM(P10:Q10)</f>
        <v>20151</v>
      </c>
      <c r="O10" s="423"/>
      <c r="P10" s="206">
        <v>13968</v>
      </c>
      <c r="Q10" s="206">
        <v>6183</v>
      </c>
      <c r="R10" s="206">
        <v>102</v>
      </c>
      <c r="S10" s="423">
        <f>SUM(U10:V10)</f>
        <v>11027</v>
      </c>
      <c r="T10" s="423"/>
      <c r="U10" s="206">
        <v>6157</v>
      </c>
      <c r="V10" s="206">
        <v>4870</v>
      </c>
      <c r="W10" s="207">
        <v>47</v>
      </c>
      <c r="X10" s="423">
        <f>SUM(Z10:AA10)</f>
        <v>5470</v>
      </c>
      <c r="Y10" s="423"/>
      <c r="Z10" s="206">
        <v>3279</v>
      </c>
      <c r="AA10" s="207">
        <v>2191</v>
      </c>
      <c r="AB10" s="155"/>
    </row>
    <row r="11" spans="1:28" ht="18.75" customHeight="1">
      <c r="A11" s="433" t="s">
        <v>283</v>
      </c>
      <c r="B11" s="434"/>
      <c r="C11" s="206">
        <f aca="true" t="shared" si="0" ref="C11:D13">SUM(H11,M11,R11,W11)</f>
        <v>854</v>
      </c>
      <c r="D11" s="426">
        <f t="shared" si="0"/>
        <v>110498</v>
      </c>
      <c r="E11" s="426"/>
      <c r="F11" s="207">
        <f aca="true" t="shared" si="1" ref="F11:G13">SUM(K11,P11,U11,Z11)</f>
        <v>73457</v>
      </c>
      <c r="G11" s="207">
        <f t="shared" si="1"/>
        <v>37041</v>
      </c>
      <c r="H11" s="206">
        <v>549</v>
      </c>
      <c r="I11" s="423">
        <f>SUM(K11:L11)</f>
        <v>72626</v>
      </c>
      <c r="J11" s="423"/>
      <c r="K11" s="207">
        <v>49392</v>
      </c>
      <c r="L11" s="207">
        <v>23234</v>
      </c>
      <c r="M11" s="206">
        <v>153</v>
      </c>
      <c r="N11" s="423">
        <f>SUM(P11:Q11)</f>
        <v>20808</v>
      </c>
      <c r="O11" s="423"/>
      <c r="P11" s="207">
        <v>14425</v>
      </c>
      <c r="Q11" s="207">
        <v>6383</v>
      </c>
      <c r="R11" s="207">
        <v>104</v>
      </c>
      <c r="S11" s="423">
        <f>SUM(U11:V11)</f>
        <v>11289</v>
      </c>
      <c r="T11" s="423"/>
      <c r="U11" s="207">
        <v>6350</v>
      </c>
      <c r="V11" s="207">
        <v>4939</v>
      </c>
      <c r="W11" s="207">
        <v>48</v>
      </c>
      <c r="X11" s="423">
        <f>SUM(Z11:AA11)</f>
        <v>5775</v>
      </c>
      <c r="Y11" s="423"/>
      <c r="Z11" s="207">
        <v>3290</v>
      </c>
      <c r="AA11" s="207">
        <v>2485</v>
      </c>
      <c r="AB11" s="155"/>
    </row>
    <row r="12" spans="1:38" ht="18.75" customHeight="1">
      <c r="A12" s="433" t="s">
        <v>279</v>
      </c>
      <c r="B12" s="434"/>
      <c r="C12" s="206">
        <f t="shared" si="0"/>
        <v>861</v>
      </c>
      <c r="D12" s="426">
        <f t="shared" si="0"/>
        <v>108897</v>
      </c>
      <c r="E12" s="426"/>
      <c r="F12" s="207">
        <f t="shared" si="1"/>
        <v>73214</v>
      </c>
      <c r="G12" s="207">
        <f t="shared" si="1"/>
        <v>35683</v>
      </c>
      <c r="H12" s="206">
        <v>550</v>
      </c>
      <c r="I12" s="423">
        <f>SUM(K12:L12)</f>
        <v>71861</v>
      </c>
      <c r="J12" s="423"/>
      <c r="K12" s="207">
        <v>49169</v>
      </c>
      <c r="L12" s="207">
        <v>22692</v>
      </c>
      <c r="M12" s="207">
        <v>151</v>
      </c>
      <c r="N12" s="423">
        <f>SUM(P12:Q12)</f>
        <v>20652</v>
      </c>
      <c r="O12" s="423"/>
      <c r="P12" s="207">
        <v>14566</v>
      </c>
      <c r="Q12" s="207">
        <v>6086</v>
      </c>
      <c r="R12" s="207">
        <v>104</v>
      </c>
      <c r="S12" s="423">
        <f>SUM(U12:V12)</f>
        <v>10635</v>
      </c>
      <c r="T12" s="423"/>
      <c r="U12" s="207">
        <v>6152</v>
      </c>
      <c r="V12" s="207">
        <v>4483</v>
      </c>
      <c r="W12" s="207">
        <v>56</v>
      </c>
      <c r="X12" s="423">
        <f>SUM(Z12:AA12)</f>
        <v>5749</v>
      </c>
      <c r="Y12" s="423"/>
      <c r="Z12" s="207">
        <v>3327</v>
      </c>
      <c r="AA12" s="207">
        <v>2422</v>
      </c>
      <c r="AB12" s="155"/>
      <c r="AC12" s="155"/>
      <c r="AD12" s="155"/>
      <c r="AE12" s="155"/>
      <c r="AF12" s="155"/>
      <c r="AG12" s="155"/>
      <c r="AH12" s="155"/>
      <c r="AI12" s="155"/>
      <c r="AJ12" s="155"/>
      <c r="AK12" s="155"/>
      <c r="AL12" s="155"/>
    </row>
    <row r="13" spans="1:38" ht="18.75" customHeight="1">
      <c r="A13" s="433" t="s">
        <v>276</v>
      </c>
      <c r="B13" s="434"/>
      <c r="C13" s="206">
        <f t="shared" si="0"/>
        <v>854</v>
      </c>
      <c r="D13" s="426">
        <f t="shared" si="0"/>
        <v>107583</v>
      </c>
      <c r="E13" s="426"/>
      <c r="F13" s="207">
        <f t="shared" si="1"/>
        <v>71843</v>
      </c>
      <c r="G13" s="207">
        <f t="shared" si="1"/>
        <v>35740</v>
      </c>
      <c r="H13" s="206">
        <v>551</v>
      </c>
      <c r="I13" s="423">
        <f>SUM(K13:L13)</f>
        <v>71645</v>
      </c>
      <c r="J13" s="423"/>
      <c r="K13" s="207">
        <v>48729</v>
      </c>
      <c r="L13" s="207">
        <v>22916</v>
      </c>
      <c r="M13" s="207">
        <v>144</v>
      </c>
      <c r="N13" s="423">
        <f>SUM(P13:Q13)</f>
        <v>19759</v>
      </c>
      <c r="O13" s="423"/>
      <c r="P13" s="207">
        <v>14006</v>
      </c>
      <c r="Q13" s="208">
        <v>5753</v>
      </c>
      <c r="R13" s="208">
        <v>103</v>
      </c>
      <c r="S13" s="423">
        <f>SUM(U13:V13)</f>
        <v>10357</v>
      </c>
      <c r="T13" s="423"/>
      <c r="U13" s="207">
        <v>5796</v>
      </c>
      <c r="V13" s="207">
        <v>4561</v>
      </c>
      <c r="W13" s="207">
        <v>56</v>
      </c>
      <c r="X13" s="423">
        <f>SUM(Z13:AA13)</f>
        <v>5822</v>
      </c>
      <c r="Y13" s="423"/>
      <c r="Z13" s="207">
        <v>3312</v>
      </c>
      <c r="AA13" s="207">
        <v>2510</v>
      </c>
      <c r="AB13" s="61"/>
      <c r="AC13" s="61"/>
      <c r="AD13" s="61"/>
      <c r="AE13" s="61"/>
      <c r="AF13" s="61"/>
      <c r="AG13" s="61"/>
      <c r="AH13" s="155"/>
      <c r="AI13" s="155"/>
      <c r="AJ13" s="155"/>
      <c r="AK13" s="155"/>
      <c r="AL13" s="155"/>
    </row>
    <row r="14" spans="1:38" s="98" customFormat="1" ht="18.75" customHeight="1">
      <c r="A14" s="442" t="s">
        <v>341</v>
      </c>
      <c r="B14" s="443"/>
      <c r="C14" s="211">
        <f>SUM(C16:C29)</f>
        <v>858</v>
      </c>
      <c r="D14" s="430">
        <f>SUM(D16:E29)</f>
        <v>107112</v>
      </c>
      <c r="E14" s="430"/>
      <c r="F14" s="212">
        <f>SUM(F16:F29)</f>
        <v>71732</v>
      </c>
      <c r="G14" s="212">
        <f>SUM(G16:G29)</f>
        <v>35380</v>
      </c>
      <c r="H14" s="211">
        <f>SUM(H16:H29)</f>
        <v>544</v>
      </c>
      <c r="I14" s="425">
        <f>SUM(I16:J29)</f>
        <v>71624</v>
      </c>
      <c r="J14" s="425"/>
      <c r="K14" s="211">
        <f>SUM(K16:K29)</f>
        <v>49104</v>
      </c>
      <c r="L14" s="211">
        <f>SUM(L16:L29)</f>
        <v>22520</v>
      </c>
      <c r="M14" s="211">
        <f>SUM(M16:M29)</f>
        <v>144</v>
      </c>
      <c r="N14" s="425">
        <f>SUM(N16:O29)</f>
        <v>19257</v>
      </c>
      <c r="O14" s="425"/>
      <c r="P14" s="211">
        <f>SUM(P16:P29)</f>
        <v>13653</v>
      </c>
      <c r="Q14" s="211">
        <f>SUM(Q16:Q29)</f>
        <v>5604</v>
      </c>
      <c r="R14" s="211">
        <f>SUM(R16:R29)</f>
        <v>109</v>
      </c>
      <c r="S14" s="425">
        <f>SUM(S16:T29)</f>
        <v>10371</v>
      </c>
      <c r="T14" s="425"/>
      <c r="U14" s="211">
        <f>SUM(U16:U29)</f>
        <v>5698</v>
      </c>
      <c r="V14" s="211">
        <f>SUM(V16:V29)</f>
        <v>4673</v>
      </c>
      <c r="W14" s="211">
        <f>SUM(W16:W29)</f>
        <v>61</v>
      </c>
      <c r="X14" s="425">
        <f>SUM(X16:Y29)</f>
        <v>5860</v>
      </c>
      <c r="Y14" s="425"/>
      <c r="Z14" s="211">
        <f>SUM(Z16:Z29)</f>
        <v>3277</v>
      </c>
      <c r="AA14" s="211">
        <f>SUM(AA16:AA29)</f>
        <v>2583</v>
      </c>
      <c r="AB14" s="37"/>
      <c r="AC14" s="62"/>
      <c r="AD14" s="62"/>
      <c r="AE14" s="37"/>
      <c r="AF14" s="37"/>
      <c r="AG14" s="37"/>
      <c r="AH14" s="199"/>
      <c r="AI14" s="199"/>
      <c r="AJ14" s="199"/>
      <c r="AK14" s="199"/>
      <c r="AL14" s="199"/>
    </row>
    <row r="15" spans="1:38" ht="18.75" customHeight="1">
      <c r="A15" s="386"/>
      <c r="B15" s="432"/>
      <c r="C15" s="206"/>
      <c r="D15" s="426"/>
      <c r="E15" s="426"/>
      <c r="F15" s="207"/>
      <c r="G15" s="207"/>
      <c r="H15" s="206"/>
      <c r="I15" s="423"/>
      <c r="J15" s="423"/>
      <c r="K15" s="207"/>
      <c r="L15" s="207"/>
      <c r="M15" s="207"/>
      <c r="N15" s="423"/>
      <c r="O15" s="423"/>
      <c r="P15" s="209"/>
      <c r="Q15" s="207"/>
      <c r="R15" s="209"/>
      <c r="S15" s="423"/>
      <c r="T15" s="423"/>
      <c r="U15" s="209"/>
      <c r="V15" s="207"/>
      <c r="W15" s="209"/>
      <c r="X15" s="423"/>
      <c r="Y15" s="423"/>
      <c r="Z15" s="209"/>
      <c r="AA15" s="207"/>
      <c r="AB15" s="14"/>
      <c r="AC15" s="47"/>
      <c r="AD15" s="47"/>
      <c r="AE15" s="14"/>
      <c r="AF15" s="57"/>
      <c r="AG15" s="14"/>
      <c r="AH15" s="155"/>
      <c r="AI15" s="155"/>
      <c r="AJ15" s="155"/>
      <c r="AK15" s="155"/>
      <c r="AL15" s="155"/>
    </row>
    <row r="16" spans="1:38" ht="18.75" customHeight="1">
      <c r="A16" s="404" t="s">
        <v>42</v>
      </c>
      <c r="B16" s="431"/>
      <c r="C16" s="206" t="s">
        <v>331</v>
      </c>
      <c r="D16" s="426" t="s">
        <v>331</v>
      </c>
      <c r="E16" s="426"/>
      <c r="F16" s="207" t="s">
        <v>331</v>
      </c>
      <c r="G16" s="207" t="s">
        <v>331</v>
      </c>
      <c r="H16" s="206" t="s">
        <v>331</v>
      </c>
      <c r="I16" s="423" t="s">
        <v>331</v>
      </c>
      <c r="J16" s="423"/>
      <c r="K16" s="209" t="s">
        <v>331</v>
      </c>
      <c r="L16" s="209" t="s">
        <v>331</v>
      </c>
      <c r="M16" s="209" t="s">
        <v>331</v>
      </c>
      <c r="N16" s="423" t="s">
        <v>331</v>
      </c>
      <c r="O16" s="423"/>
      <c r="P16" s="207" t="s">
        <v>331</v>
      </c>
      <c r="Q16" s="207" t="s">
        <v>331</v>
      </c>
      <c r="R16" s="207" t="s">
        <v>331</v>
      </c>
      <c r="S16" s="423" t="s">
        <v>331</v>
      </c>
      <c r="T16" s="423"/>
      <c r="U16" s="207" t="s">
        <v>331</v>
      </c>
      <c r="V16" s="207" t="s">
        <v>331</v>
      </c>
      <c r="W16" s="207" t="s">
        <v>331</v>
      </c>
      <c r="X16" s="423" t="s">
        <v>331</v>
      </c>
      <c r="Y16" s="423"/>
      <c r="Z16" s="207" t="s">
        <v>331</v>
      </c>
      <c r="AA16" s="208" t="s">
        <v>331</v>
      </c>
      <c r="AB16" s="138"/>
      <c r="AC16" s="138"/>
      <c r="AD16" s="138"/>
      <c r="AE16" s="138"/>
      <c r="AF16" s="138"/>
      <c r="AG16" s="138"/>
      <c r="AH16" s="155"/>
      <c r="AI16" s="155"/>
      <c r="AJ16" s="155"/>
      <c r="AK16" s="155"/>
      <c r="AL16" s="155"/>
    </row>
    <row r="17" spans="1:38" ht="18.75" customHeight="1">
      <c r="A17" s="404" t="s">
        <v>339</v>
      </c>
      <c r="B17" s="431"/>
      <c r="C17" s="206">
        <f aca="true" t="shared" si="2" ref="C17:C28">SUM(H17,M17,R17,W17)</f>
        <v>1</v>
      </c>
      <c r="D17" s="426">
        <f aca="true" t="shared" si="3" ref="D17:D28">SUM(I17,N17,S17,X17)</f>
        <v>71</v>
      </c>
      <c r="E17" s="426"/>
      <c r="F17" s="207">
        <f aca="true" t="shared" si="4" ref="F17:F28">SUM(K17,P17,U17,Z17)</f>
        <v>56</v>
      </c>
      <c r="G17" s="207">
        <f aca="true" t="shared" si="5" ref="G17:G28">SUM(L17,Q17,V17,AA17)</f>
        <v>15</v>
      </c>
      <c r="H17" s="206">
        <v>1</v>
      </c>
      <c r="I17" s="423">
        <f aca="true" t="shared" si="6" ref="I17:I28">SUM(K17:L17)</f>
        <v>71</v>
      </c>
      <c r="J17" s="423"/>
      <c r="K17" s="209">
        <v>56</v>
      </c>
      <c r="L17" s="209">
        <v>15</v>
      </c>
      <c r="M17" s="209" t="s">
        <v>331</v>
      </c>
      <c r="N17" s="423" t="s">
        <v>331</v>
      </c>
      <c r="O17" s="423"/>
      <c r="P17" s="207" t="s">
        <v>331</v>
      </c>
      <c r="Q17" s="207" t="s">
        <v>331</v>
      </c>
      <c r="R17" s="207" t="s">
        <v>331</v>
      </c>
      <c r="S17" s="423" t="s">
        <v>331</v>
      </c>
      <c r="T17" s="423"/>
      <c r="U17" s="207" t="s">
        <v>331</v>
      </c>
      <c r="V17" s="207" t="s">
        <v>331</v>
      </c>
      <c r="W17" s="207" t="s">
        <v>331</v>
      </c>
      <c r="X17" s="423" t="s">
        <v>331</v>
      </c>
      <c r="Y17" s="423"/>
      <c r="Z17" s="207" t="s">
        <v>331</v>
      </c>
      <c r="AA17" s="208" t="s">
        <v>331</v>
      </c>
      <c r="AB17" s="155"/>
      <c r="AC17" s="155"/>
      <c r="AD17" s="155"/>
      <c r="AE17" s="155"/>
      <c r="AF17" s="155"/>
      <c r="AG17" s="155"/>
      <c r="AH17" s="155"/>
      <c r="AI17" s="155"/>
      <c r="AJ17" s="155"/>
      <c r="AK17" s="155"/>
      <c r="AL17" s="155"/>
    </row>
    <row r="18" spans="1:38" ht="18.75" customHeight="1">
      <c r="A18" s="404" t="s">
        <v>342</v>
      </c>
      <c r="B18" s="431"/>
      <c r="C18" s="206">
        <f t="shared" si="2"/>
        <v>5</v>
      </c>
      <c r="D18" s="426">
        <f t="shared" si="3"/>
        <v>300</v>
      </c>
      <c r="E18" s="426"/>
      <c r="F18" s="207">
        <f t="shared" si="4"/>
        <v>277</v>
      </c>
      <c r="G18" s="207">
        <f t="shared" si="5"/>
        <v>23</v>
      </c>
      <c r="H18" s="206">
        <v>1</v>
      </c>
      <c r="I18" s="423">
        <f t="shared" si="6"/>
        <v>85</v>
      </c>
      <c r="J18" s="423"/>
      <c r="K18" s="209">
        <v>85</v>
      </c>
      <c r="L18" s="209" t="s">
        <v>331</v>
      </c>
      <c r="M18" s="209">
        <v>1</v>
      </c>
      <c r="N18" s="423">
        <f aca="true" t="shared" si="7" ref="N18:N28">SUM(P18:Q18)</f>
        <v>55</v>
      </c>
      <c r="O18" s="423"/>
      <c r="P18" s="207">
        <v>55</v>
      </c>
      <c r="Q18" s="207" t="s">
        <v>331</v>
      </c>
      <c r="R18" s="207" t="s">
        <v>331</v>
      </c>
      <c r="S18" s="423" t="s">
        <v>331</v>
      </c>
      <c r="T18" s="423"/>
      <c r="U18" s="207" t="s">
        <v>331</v>
      </c>
      <c r="V18" s="207" t="s">
        <v>331</v>
      </c>
      <c r="W18" s="207">
        <v>3</v>
      </c>
      <c r="X18" s="423">
        <f aca="true" t="shared" si="8" ref="X18:X28">SUM(Z18:AA18)</f>
        <v>160</v>
      </c>
      <c r="Y18" s="423"/>
      <c r="Z18" s="207">
        <v>137</v>
      </c>
      <c r="AA18" s="208">
        <v>23</v>
      </c>
      <c r="AB18" s="155"/>
      <c r="AC18" s="155"/>
      <c r="AD18" s="155"/>
      <c r="AE18" s="155"/>
      <c r="AF18" s="155"/>
      <c r="AG18" s="155"/>
      <c r="AH18" s="155"/>
      <c r="AI18" s="155"/>
      <c r="AJ18" s="155"/>
      <c r="AK18" s="155"/>
      <c r="AL18" s="155"/>
    </row>
    <row r="19" spans="1:38" ht="18.75" customHeight="1">
      <c r="A19" s="404" t="s">
        <v>39</v>
      </c>
      <c r="B19" s="431"/>
      <c r="C19" s="206">
        <f t="shared" si="2"/>
        <v>1</v>
      </c>
      <c r="D19" s="426">
        <f t="shared" si="3"/>
        <v>8</v>
      </c>
      <c r="E19" s="426"/>
      <c r="F19" s="207">
        <f t="shared" si="4"/>
        <v>8</v>
      </c>
      <c r="G19" s="207" t="s">
        <v>331</v>
      </c>
      <c r="H19" s="206" t="s">
        <v>331</v>
      </c>
      <c r="I19" s="423" t="s">
        <v>331</v>
      </c>
      <c r="J19" s="423"/>
      <c r="K19" s="209" t="s">
        <v>331</v>
      </c>
      <c r="L19" s="209" t="s">
        <v>331</v>
      </c>
      <c r="M19" s="209">
        <v>1</v>
      </c>
      <c r="N19" s="423">
        <f t="shared" si="7"/>
        <v>8</v>
      </c>
      <c r="O19" s="423"/>
      <c r="P19" s="207">
        <v>8</v>
      </c>
      <c r="Q19" s="207" t="s">
        <v>331</v>
      </c>
      <c r="R19" s="207" t="s">
        <v>331</v>
      </c>
      <c r="S19" s="423" t="s">
        <v>331</v>
      </c>
      <c r="T19" s="423"/>
      <c r="U19" s="207" t="s">
        <v>331</v>
      </c>
      <c r="V19" s="207" t="s">
        <v>331</v>
      </c>
      <c r="W19" s="207" t="s">
        <v>331</v>
      </c>
      <c r="X19" s="423" t="s">
        <v>331</v>
      </c>
      <c r="Y19" s="423"/>
      <c r="Z19" s="207" t="s">
        <v>331</v>
      </c>
      <c r="AA19" s="208" t="s">
        <v>331</v>
      </c>
      <c r="AB19" s="155"/>
      <c r="AC19" s="155"/>
      <c r="AD19" s="155"/>
      <c r="AE19" s="155"/>
      <c r="AF19" s="155"/>
      <c r="AG19" s="155"/>
      <c r="AH19" s="155"/>
      <c r="AI19" s="155"/>
      <c r="AJ19" s="155"/>
      <c r="AK19" s="155"/>
      <c r="AL19" s="155"/>
    </row>
    <row r="20" spans="1:38" ht="18.75" customHeight="1">
      <c r="A20" s="404" t="s">
        <v>67</v>
      </c>
      <c r="B20" s="431"/>
      <c r="C20" s="206">
        <f t="shared" si="2"/>
        <v>23</v>
      </c>
      <c r="D20" s="426">
        <f t="shared" si="3"/>
        <v>3073</v>
      </c>
      <c r="E20" s="426"/>
      <c r="F20" s="207">
        <f t="shared" si="4"/>
        <v>2789</v>
      </c>
      <c r="G20" s="207">
        <f t="shared" si="5"/>
        <v>284</v>
      </c>
      <c r="H20" s="206">
        <v>19</v>
      </c>
      <c r="I20" s="423">
        <f t="shared" si="6"/>
        <v>2830</v>
      </c>
      <c r="J20" s="423"/>
      <c r="K20" s="209">
        <v>2564</v>
      </c>
      <c r="L20" s="209">
        <v>266</v>
      </c>
      <c r="M20" s="209">
        <v>2</v>
      </c>
      <c r="N20" s="423">
        <f t="shared" si="7"/>
        <v>28</v>
      </c>
      <c r="O20" s="423"/>
      <c r="P20" s="207">
        <v>24</v>
      </c>
      <c r="Q20" s="207">
        <v>4</v>
      </c>
      <c r="R20" s="207">
        <v>1</v>
      </c>
      <c r="S20" s="423">
        <f aca="true" t="shared" si="9" ref="S20:S28">SUM(U20:V20)</f>
        <v>193</v>
      </c>
      <c r="T20" s="423"/>
      <c r="U20" s="207">
        <v>183</v>
      </c>
      <c r="V20" s="207">
        <v>10</v>
      </c>
      <c r="W20" s="207">
        <v>1</v>
      </c>
      <c r="X20" s="423">
        <f t="shared" si="8"/>
        <v>22</v>
      </c>
      <c r="Y20" s="423"/>
      <c r="Z20" s="207">
        <v>18</v>
      </c>
      <c r="AA20" s="208">
        <v>4</v>
      </c>
      <c r="AB20" s="155"/>
      <c r="AC20" s="155"/>
      <c r="AD20" s="155"/>
      <c r="AE20" s="155"/>
      <c r="AF20" s="155"/>
      <c r="AG20" s="155"/>
      <c r="AH20" s="155"/>
      <c r="AI20" s="155"/>
      <c r="AJ20" s="155"/>
      <c r="AK20" s="155"/>
      <c r="AL20" s="155"/>
    </row>
    <row r="21" spans="1:38" ht="18.75" customHeight="1">
      <c r="A21" s="404" t="s">
        <v>68</v>
      </c>
      <c r="B21" s="431"/>
      <c r="C21" s="206">
        <f t="shared" si="2"/>
        <v>295</v>
      </c>
      <c r="D21" s="426">
        <f t="shared" si="3"/>
        <v>32288</v>
      </c>
      <c r="E21" s="426"/>
      <c r="F21" s="207">
        <f t="shared" si="4"/>
        <v>22304</v>
      </c>
      <c r="G21" s="207">
        <f t="shared" si="5"/>
        <v>9984</v>
      </c>
      <c r="H21" s="206">
        <v>158</v>
      </c>
      <c r="I21" s="423">
        <f t="shared" si="6"/>
        <v>15680</v>
      </c>
      <c r="J21" s="423"/>
      <c r="K21" s="209">
        <v>10923</v>
      </c>
      <c r="L21" s="209">
        <v>4757</v>
      </c>
      <c r="M21" s="209">
        <v>76</v>
      </c>
      <c r="N21" s="423">
        <f t="shared" si="7"/>
        <v>12098</v>
      </c>
      <c r="O21" s="423"/>
      <c r="P21" s="207">
        <v>9601</v>
      </c>
      <c r="Q21" s="207">
        <v>2497</v>
      </c>
      <c r="R21" s="207">
        <v>51</v>
      </c>
      <c r="S21" s="423">
        <f t="shared" si="9"/>
        <v>3580</v>
      </c>
      <c r="T21" s="423"/>
      <c r="U21" s="207">
        <v>1452</v>
      </c>
      <c r="V21" s="207">
        <v>2128</v>
      </c>
      <c r="W21" s="207">
        <v>10</v>
      </c>
      <c r="X21" s="423">
        <f t="shared" si="8"/>
        <v>930</v>
      </c>
      <c r="Y21" s="423"/>
      <c r="Z21" s="207">
        <v>328</v>
      </c>
      <c r="AA21" s="208">
        <v>602</v>
      </c>
      <c r="AB21" s="155"/>
      <c r="AC21" s="155"/>
      <c r="AD21" s="155"/>
      <c r="AE21" s="155"/>
      <c r="AF21" s="155"/>
      <c r="AG21" s="155"/>
      <c r="AH21" s="155"/>
      <c r="AI21" s="155"/>
      <c r="AJ21" s="155"/>
      <c r="AK21" s="155"/>
      <c r="AL21" s="155"/>
    </row>
    <row r="22" spans="1:38" ht="18.75" customHeight="1">
      <c r="A22" s="404" t="s">
        <v>211</v>
      </c>
      <c r="B22" s="431"/>
      <c r="C22" s="206">
        <f t="shared" si="2"/>
        <v>66</v>
      </c>
      <c r="D22" s="426">
        <f t="shared" si="3"/>
        <v>5749</v>
      </c>
      <c r="E22" s="426"/>
      <c r="F22" s="207">
        <f t="shared" si="4"/>
        <v>3791</v>
      </c>
      <c r="G22" s="207">
        <f t="shared" si="5"/>
        <v>1958</v>
      </c>
      <c r="H22" s="206">
        <v>63</v>
      </c>
      <c r="I22" s="423">
        <f t="shared" si="6"/>
        <v>5682</v>
      </c>
      <c r="J22" s="423"/>
      <c r="K22" s="209">
        <v>3767</v>
      </c>
      <c r="L22" s="209">
        <v>1915</v>
      </c>
      <c r="M22" s="209">
        <v>3</v>
      </c>
      <c r="N22" s="423">
        <f t="shared" si="7"/>
        <v>67</v>
      </c>
      <c r="O22" s="423"/>
      <c r="P22" s="207">
        <v>24</v>
      </c>
      <c r="Q22" s="207">
        <v>43</v>
      </c>
      <c r="R22" s="207" t="s">
        <v>331</v>
      </c>
      <c r="S22" s="423" t="s">
        <v>331</v>
      </c>
      <c r="T22" s="423"/>
      <c r="U22" s="207" t="s">
        <v>331</v>
      </c>
      <c r="V22" s="207" t="s">
        <v>331</v>
      </c>
      <c r="W22" s="207" t="s">
        <v>331</v>
      </c>
      <c r="X22" s="423" t="s">
        <v>331</v>
      </c>
      <c r="Y22" s="423"/>
      <c r="Z22" s="207" t="s">
        <v>331</v>
      </c>
      <c r="AA22" s="208" t="s">
        <v>331</v>
      </c>
      <c r="AB22" s="155"/>
      <c r="AC22" s="155"/>
      <c r="AD22" s="155"/>
      <c r="AE22" s="155"/>
      <c r="AF22" s="155"/>
      <c r="AG22" s="155"/>
      <c r="AH22" s="155"/>
      <c r="AI22" s="155"/>
      <c r="AJ22" s="155"/>
      <c r="AK22" s="155"/>
      <c r="AL22" s="155"/>
    </row>
    <row r="23" spans="1:27" ht="18.75" customHeight="1">
      <c r="A23" s="404" t="s">
        <v>337</v>
      </c>
      <c r="B23" s="431"/>
      <c r="C23" s="206">
        <f t="shared" si="2"/>
        <v>76</v>
      </c>
      <c r="D23" s="426">
        <f t="shared" si="3"/>
        <v>10528</v>
      </c>
      <c r="E23" s="426"/>
      <c r="F23" s="207">
        <f t="shared" si="4"/>
        <v>4709</v>
      </c>
      <c r="G23" s="207">
        <f t="shared" si="5"/>
        <v>5819</v>
      </c>
      <c r="H23" s="206">
        <v>70</v>
      </c>
      <c r="I23" s="423">
        <f t="shared" si="6"/>
        <v>10091</v>
      </c>
      <c r="J23" s="423"/>
      <c r="K23" s="209">
        <v>4487</v>
      </c>
      <c r="L23" s="209">
        <v>5604</v>
      </c>
      <c r="M23" s="209">
        <v>3</v>
      </c>
      <c r="N23" s="423">
        <f t="shared" si="7"/>
        <v>167</v>
      </c>
      <c r="O23" s="423"/>
      <c r="P23" s="207">
        <v>78</v>
      </c>
      <c r="Q23" s="207">
        <v>89</v>
      </c>
      <c r="R23" s="207">
        <v>2</v>
      </c>
      <c r="S23" s="423">
        <f t="shared" si="9"/>
        <v>258</v>
      </c>
      <c r="T23" s="423"/>
      <c r="U23" s="207">
        <v>138</v>
      </c>
      <c r="V23" s="207">
        <v>120</v>
      </c>
      <c r="W23" s="207">
        <v>1</v>
      </c>
      <c r="X23" s="423">
        <f t="shared" si="8"/>
        <v>12</v>
      </c>
      <c r="Y23" s="423"/>
      <c r="Z23" s="207">
        <v>6</v>
      </c>
      <c r="AA23" s="208">
        <v>6</v>
      </c>
    </row>
    <row r="24" spans="1:27" ht="18.75" customHeight="1">
      <c r="A24" s="404" t="s">
        <v>69</v>
      </c>
      <c r="B24" s="431"/>
      <c r="C24" s="206">
        <f t="shared" si="2"/>
        <v>2</v>
      </c>
      <c r="D24" s="426">
        <f t="shared" si="3"/>
        <v>46</v>
      </c>
      <c r="E24" s="426"/>
      <c r="F24" s="207">
        <f t="shared" si="4"/>
        <v>42</v>
      </c>
      <c r="G24" s="207">
        <f t="shared" si="5"/>
        <v>4</v>
      </c>
      <c r="H24" s="206">
        <v>2</v>
      </c>
      <c r="I24" s="423">
        <f t="shared" si="6"/>
        <v>46</v>
      </c>
      <c r="J24" s="423"/>
      <c r="K24" s="209">
        <v>42</v>
      </c>
      <c r="L24" s="209">
        <v>4</v>
      </c>
      <c r="M24" s="209" t="s">
        <v>331</v>
      </c>
      <c r="N24" s="423" t="s">
        <v>331</v>
      </c>
      <c r="O24" s="423"/>
      <c r="P24" s="207" t="s">
        <v>331</v>
      </c>
      <c r="Q24" s="207" t="s">
        <v>331</v>
      </c>
      <c r="R24" s="207" t="s">
        <v>331</v>
      </c>
      <c r="S24" s="423" t="s">
        <v>331</v>
      </c>
      <c r="T24" s="423"/>
      <c r="U24" s="207" t="s">
        <v>331</v>
      </c>
      <c r="V24" s="207" t="s">
        <v>331</v>
      </c>
      <c r="W24" s="207" t="s">
        <v>331</v>
      </c>
      <c r="X24" s="423" t="s">
        <v>331</v>
      </c>
      <c r="Y24" s="423"/>
      <c r="Z24" s="207" t="s">
        <v>331</v>
      </c>
      <c r="AA24" s="208" t="s">
        <v>331</v>
      </c>
    </row>
    <row r="25" spans="1:27" ht="18.75" customHeight="1">
      <c r="A25" s="404" t="s">
        <v>338</v>
      </c>
      <c r="B25" s="431"/>
      <c r="C25" s="206">
        <f t="shared" si="2"/>
        <v>180</v>
      </c>
      <c r="D25" s="426">
        <f t="shared" si="3"/>
        <v>19245</v>
      </c>
      <c r="E25" s="426"/>
      <c r="F25" s="207">
        <f t="shared" si="4"/>
        <v>16433</v>
      </c>
      <c r="G25" s="207">
        <f t="shared" si="5"/>
        <v>2812</v>
      </c>
      <c r="H25" s="206">
        <v>111</v>
      </c>
      <c r="I25" s="423">
        <f t="shared" si="6"/>
        <v>14173</v>
      </c>
      <c r="J25" s="423"/>
      <c r="K25" s="209">
        <v>12533</v>
      </c>
      <c r="L25" s="209">
        <v>1640</v>
      </c>
      <c r="M25" s="209">
        <v>25</v>
      </c>
      <c r="N25" s="423">
        <f t="shared" si="7"/>
        <v>2016</v>
      </c>
      <c r="O25" s="423"/>
      <c r="P25" s="207">
        <v>1510</v>
      </c>
      <c r="Q25" s="207">
        <v>506</v>
      </c>
      <c r="R25" s="207">
        <v>26</v>
      </c>
      <c r="S25" s="423">
        <f t="shared" si="9"/>
        <v>1991</v>
      </c>
      <c r="T25" s="423"/>
      <c r="U25" s="207">
        <v>1594</v>
      </c>
      <c r="V25" s="207">
        <v>397</v>
      </c>
      <c r="W25" s="207">
        <v>18</v>
      </c>
      <c r="X25" s="423">
        <f t="shared" si="8"/>
        <v>1065</v>
      </c>
      <c r="Y25" s="423"/>
      <c r="Z25" s="207">
        <v>796</v>
      </c>
      <c r="AA25" s="208">
        <v>269</v>
      </c>
    </row>
    <row r="26" spans="1:27" ht="18.75" customHeight="1">
      <c r="A26" s="404" t="s">
        <v>343</v>
      </c>
      <c r="B26" s="431"/>
      <c r="C26" s="206">
        <f t="shared" si="2"/>
        <v>14</v>
      </c>
      <c r="D26" s="426">
        <f t="shared" si="3"/>
        <v>2102</v>
      </c>
      <c r="E26" s="426"/>
      <c r="F26" s="207">
        <f t="shared" si="4"/>
        <v>1956</v>
      </c>
      <c r="G26" s="207">
        <f t="shared" si="5"/>
        <v>146</v>
      </c>
      <c r="H26" s="206">
        <v>6</v>
      </c>
      <c r="I26" s="423">
        <f t="shared" si="6"/>
        <v>1362</v>
      </c>
      <c r="J26" s="423"/>
      <c r="K26" s="209">
        <v>1284</v>
      </c>
      <c r="L26" s="209">
        <v>78</v>
      </c>
      <c r="M26" s="209">
        <v>4</v>
      </c>
      <c r="N26" s="423">
        <f t="shared" si="7"/>
        <v>304</v>
      </c>
      <c r="O26" s="423"/>
      <c r="P26" s="207">
        <v>269</v>
      </c>
      <c r="Q26" s="207">
        <v>35</v>
      </c>
      <c r="R26" s="207">
        <v>1</v>
      </c>
      <c r="S26" s="423">
        <f t="shared" si="9"/>
        <v>268</v>
      </c>
      <c r="T26" s="423"/>
      <c r="U26" s="207">
        <v>243</v>
      </c>
      <c r="V26" s="207">
        <v>25</v>
      </c>
      <c r="W26" s="207">
        <v>3</v>
      </c>
      <c r="X26" s="423">
        <f t="shared" si="8"/>
        <v>168</v>
      </c>
      <c r="Y26" s="423"/>
      <c r="Z26" s="207">
        <v>160</v>
      </c>
      <c r="AA26" s="208">
        <v>8</v>
      </c>
    </row>
    <row r="27" spans="1:27" ht="18.75" customHeight="1">
      <c r="A27" s="404" t="s">
        <v>70</v>
      </c>
      <c r="B27" s="431"/>
      <c r="C27" s="206">
        <f t="shared" si="2"/>
        <v>132</v>
      </c>
      <c r="D27" s="426">
        <f t="shared" si="3"/>
        <v>18380</v>
      </c>
      <c r="E27" s="426"/>
      <c r="F27" s="207">
        <f t="shared" si="4"/>
        <v>9722</v>
      </c>
      <c r="G27" s="207">
        <f t="shared" si="5"/>
        <v>8658</v>
      </c>
      <c r="H27" s="206">
        <v>86</v>
      </c>
      <c r="I27" s="423">
        <f t="shared" si="6"/>
        <v>13391</v>
      </c>
      <c r="J27" s="423"/>
      <c r="K27" s="209">
        <v>7545</v>
      </c>
      <c r="L27" s="209">
        <v>5846</v>
      </c>
      <c r="M27" s="209">
        <v>21</v>
      </c>
      <c r="N27" s="423">
        <f t="shared" si="7"/>
        <v>2143</v>
      </c>
      <c r="O27" s="423"/>
      <c r="P27" s="207">
        <v>804</v>
      </c>
      <c r="Q27" s="207">
        <v>1339</v>
      </c>
      <c r="R27" s="207">
        <v>15</v>
      </c>
      <c r="S27" s="423">
        <f t="shared" si="9"/>
        <v>1583</v>
      </c>
      <c r="T27" s="423"/>
      <c r="U27" s="207">
        <v>801</v>
      </c>
      <c r="V27" s="207">
        <v>782</v>
      </c>
      <c r="W27" s="207">
        <v>10</v>
      </c>
      <c r="X27" s="423">
        <f t="shared" si="8"/>
        <v>1263</v>
      </c>
      <c r="Y27" s="423"/>
      <c r="Z27" s="207">
        <v>572</v>
      </c>
      <c r="AA27" s="208">
        <v>691</v>
      </c>
    </row>
    <row r="28" spans="1:27" ht="18.75" customHeight="1">
      <c r="A28" s="404" t="s">
        <v>71</v>
      </c>
      <c r="B28" s="431"/>
      <c r="C28" s="206">
        <f t="shared" si="2"/>
        <v>63</v>
      </c>
      <c r="D28" s="426">
        <f t="shared" si="3"/>
        <v>15322</v>
      </c>
      <c r="E28" s="426"/>
      <c r="F28" s="207">
        <f t="shared" si="4"/>
        <v>9645</v>
      </c>
      <c r="G28" s="207">
        <f t="shared" si="5"/>
        <v>5677</v>
      </c>
      <c r="H28" s="206">
        <v>27</v>
      </c>
      <c r="I28" s="423">
        <f t="shared" si="6"/>
        <v>8213</v>
      </c>
      <c r="J28" s="423"/>
      <c r="K28" s="209">
        <v>5818</v>
      </c>
      <c r="L28" s="209">
        <v>2395</v>
      </c>
      <c r="M28" s="209">
        <v>8</v>
      </c>
      <c r="N28" s="423">
        <f t="shared" si="7"/>
        <v>2371</v>
      </c>
      <c r="O28" s="423"/>
      <c r="P28" s="207">
        <v>1280</v>
      </c>
      <c r="Q28" s="207">
        <v>1091</v>
      </c>
      <c r="R28" s="207">
        <v>13</v>
      </c>
      <c r="S28" s="423">
        <f t="shared" si="9"/>
        <v>2498</v>
      </c>
      <c r="T28" s="423"/>
      <c r="U28" s="207">
        <v>1287</v>
      </c>
      <c r="V28" s="207">
        <v>1211</v>
      </c>
      <c r="W28" s="207">
        <v>15</v>
      </c>
      <c r="X28" s="423">
        <f t="shared" si="8"/>
        <v>2240</v>
      </c>
      <c r="Y28" s="423"/>
      <c r="Z28" s="207">
        <v>1260</v>
      </c>
      <c r="AA28" s="208">
        <v>980</v>
      </c>
    </row>
    <row r="29" spans="1:27" ht="18.75" customHeight="1">
      <c r="A29" s="435"/>
      <c r="B29" s="436"/>
      <c r="C29" s="200"/>
      <c r="D29" s="428"/>
      <c r="E29" s="428"/>
      <c r="F29" s="201"/>
      <c r="G29" s="201"/>
      <c r="H29" s="202"/>
      <c r="I29" s="424"/>
      <c r="J29" s="424"/>
      <c r="K29" s="202"/>
      <c r="L29" s="202"/>
      <c r="M29" s="202"/>
      <c r="N29" s="424"/>
      <c r="O29" s="424"/>
      <c r="P29" s="202"/>
      <c r="Q29" s="203"/>
      <c r="R29" s="203"/>
      <c r="S29" s="424"/>
      <c r="T29" s="424"/>
      <c r="U29" s="202"/>
      <c r="V29" s="202"/>
      <c r="W29" s="202"/>
      <c r="X29" s="424"/>
      <c r="Y29" s="424"/>
      <c r="Z29" s="202"/>
      <c r="AA29" s="203"/>
    </row>
    <row r="30" spans="1:28" ht="18.75" customHeight="1">
      <c r="A30" s="16" t="s">
        <v>299</v>
      </c>
      <c r="B30" s="36"/>
      <c r="C30" s="28"/>
      <c r="D30" s="58"/>
      <c r="E30" s="58"/>
      <c r="F30" s="59"/>
      <c r="G30" s="57"/>
      <c r="H30" s="59"/>
      <c r="I30" s="138"/>
      <c r="J30" s="138"/>
      <c r="K30" s="138"/>
      <c r="L30" s="138"/>
      <c r="M30" s="138"/>
      <c r="N30" s="138"/>
      <c r="O30" s="138"/>
      <c r="P30" s="138"/>
      <c r="Q30" s="138"/>
      <c r="R30" s="138"/>
      <c r="S30" s="138"/>
      <c r="T30" s="138"/>
      <c r="U30" s="138"/>
      <c r="V30" s="156"/>
      <c r="W30" s="156"/>
      <c r="X30" s="156"/>
      <c r="Y30" s="156"/>
      <c r="Z30" s="156"/>
      <c r="AA30" s="156"/>
      <c r="AB30" s="155"/>
    </row>
    <row r="31" spans="2:28" ht="18.75" customHeight="1">
      <c r="B31" s="16" t="s">
        <v>185</v>
      </c>
      <c r="C31" s="28"/>
      <c r="D31" s="58"/>
      <c r="F31" s="59"/>
      <c r="G31" s="13" t="s">
        <v>187</v>
      </c>
      <c r="H31" s="59"/>
      <c r="I31" s="138"/>
      <c r="J31" s="138"/>
      <c r="K31" s="138"/>
      <c r="L31" s="138"/>
      <c r="M31" s="138"/>
      <c r="N31" s="138"/>
      <c r="O31" s="138"/>
      <c r="P31" s="138"/>
      <c r="Q31" s="138"/>
      <c r="R31" s="138"/>
      <c r="S31" s="138"/>
      <c r="T31" s="138"/>
      <c r="U31" s="138"/>
      <c r="V31" s="156"/>
      <c r="W31" s="156"/>
      <c r="X31" s="156"/>
      <c r="Y31" s="156"/>
      <c r="Z31" s="156"/>
      <c r="AA31" s="156"/>
      <c r="AB31" s="155"/>
    </row>
    <row r="32" spans="2:28" ht="18.75" customHeight="1">
      <c r="B32" s="16" t="s">
        <v>186</v>
      </c>
      <c r="C32" s="28"/>
      <c r="D32" s="58"/>
      <c r="F32" s="59"/>
      <c r="G32" s="58" t="s">
        <v>188</v>
      </c>
      <c r="H32" s="59"/>
      <c r="I32" s="138"/>
      <c r="J32" s="138"/>
      <c r="K32" s="138"/>
      <c r="L32" s="138"/>
      <c r="M32" s="138"/>
      <c r="N32" s="138"/>
      <c r="O32" s="138"/>
      <c r="P32" s="138"/>
      <c r="Q32" s="138"/>
      <c r="R32" s="138"/>
      <c r="S32" s="138"/>
      <c r="T32" s="138"/>
      <c r="U32" s="138"/>
      <c r="V32" s="156"/>
      <c r="W32" s="156"/>
      <c r="X32" s="156"/>
      <c r="Y32" s="156"/>
      <c r="Z32" s="156"/>
      <c r="AA32" s="156"/>
      <c r="AB32" s="155"/>
    </row>
    <row r="33" spans="1:28" ht="18.75" customHeight="1">
      <c r="A33" s="16"/>
      <c r="B33" s="36"/>
      <c r="C33" s="28"/>
      <c r="D33" s="58"/>
      <c r="E33" s="58"/>
      <c r="F33" s="59"/>
      <c r="G33" s="57"/>
      <c r="H33" s="59"/>
      <c r="I33" s="138"/>
      <c r="J33" s="138"/>
      <c r="K33" s="138"/>
      <c r="L33" s="138"/>
      <c r="M33" s="138"/>
      <c r="N33" s="138"/>
      <c r="O33" s="138"/>
      <c r="P33" s="138"/>
      <c r="Q33" s="138"/>
      <c r="R33" s="138"/>
      <c r="S33" s="138"/>
      <c r="T33" s="138"/>
      <c r="U33" s="138"/>
      <c r="V33" s="156"/>
      <c r="W33" s="156"/>
      <c r="X33" s="156"/>
      <c r="Y33" s="156"/>
      <c r="Z33" s="156"/>
      <c r="AA33" s="156"/>
      <c r="AB33" s="155"/>
    </row>
    <row r="34" spans="1:28" ht="18.75" customHeight="1">
      <c r="A34" s="13"/>
      <c r="B34" s="26"/>
      <c r="C34" s="26"/>
      <c r="D34" s="13"/>
      <c r="E34" s="13"/>
      <c r="G34" s="13"/>
      <c r="H34" s="13"/>
      <c r="I34" s="156"/>
      <c r="J34" s="156"/>
      <c r="K34" s="156"/>
      <c r="L34" s="156"/>
      <c r="M34" s="156"/>
      <c r="N34" s="156"/>
      <c r="O34" s="351" t="s">
        <v>356</v>
      </c>
      <c r="P34" s="351"/>
      <c r="Q34" s="351"/>
      <c r="R34" s="351"/>
      <c r="S34" s="351"/>
      <c r="T34" s="351"/>
      <c r="U34" s="351"/>
      <c r="V34" s="351"/>
      <c r="W34" s="351"/>
      <c r="X34" s="351"/>
      <c r="Y34" s="351"/>
      <c r="Z34" s="351"/>
      <c r="AA34" s="351"/>
      <c r="AB34" s="155"/>
    </row>
    <row r="35" spans="1:28" ht="18.75" customHeight="1">
      <c r="A35" s="13"/>
      <c r="B35" s="26"/>
      <c r="C35" s="26"/>
      <c r="D35" s="13"/>
      <c r="E35" s="13"/>
      <c r="G35" s="13"/>
      <c r="H35" s="13"/>
      <c r="I35" s="156"/>
      <c r="J35" s="156"/>
      <c r="K35" s="156"/>
      <c r="L35" s="156"/>
      <c r="M35" s="156"/>
      <c r="N35" s="156"/>
      <c r="O35" s="156"/>
      <c r="Q35" s="156"/>
      <c r="R35" s="156"/>
      <c r="S35" s="138"/>
      <c r="T35" s="156"/>
      <c r="U35" s="156"/>
      <c r="V35" s="156"/>
      <c r="W35" s="156"/>
      <c r="X35" s="156"/>
      <c r="Y35" s="156"/>
      <c r="Z35" s="156"/>
      <c r="AA35" s="156"/>
      <c r="AB35" s="155"/>
    </row>
    <row r="36" spans="1:28" ht="18.75" customHeight="1">
      <c r="A36" s="13"/>
      <c r="B36" s="26"/>
      <c r="C36" s="26"/>
      <c r="D36" s="13"/>
      <c r="E36" s="13"/>
      <c r="F36" s="13"/>
      <c r="G36" s="13"/>
      <c r="H36" s="13"/>
      <c r="I36" s="156"/>
      <c r="J36" s="156"/>
      <c r="K36" s="156"/>
      <c r="L36" s="156"/>
      <c r="M36" s="156"/>
      <c r="N36" s="138"/>
      <c r="O36" s="451" t="s">
        <v>213</v>
      </c>
      <c r="P36" s="452"/>
      <c r="Q36" s="452"/>
      <c r="R36" s="452"/>
      <c r="S36" s="452"/>
      <c r="T36" s="452"/>
      <c r="U36" s="452"/>
      <c r="V36" s="452"/>
      <c r="W36" s="452"/>
      <c r="X36" s="452"/>
      <c r="Y36" s="452"/>
      <c r="Z36" s="452"/>
      <c r="AA36" s="452"/>
      <c r="AB36" s="155"/>
    </row>
    <row r="37" spans="1:28" ht="18.75" customHeight="1">
      <c r="A37" s="446" t="s">
        <v>351</v>
      </c>
      <c r="B37" s="446"/>
      <c r="C37" s="446"/>
      <c r="D37" s="446"/>
      <c r="E37" s="446"/>
      <c r="F37" s="446"/>
      <c r="G37" s="446"/>
      <c r="H37" s="446"/>
      <c r="I37" s="446"/>
      <c r="J37" s="446"/>
      <c r="K37" s="446"/>
      <c r="L37" s="446"/>
      <c r="M37" s="446"/>
      <c r="N37" s="138"/>
      <c r="O37" s="452"/>
      <c r="P37" s="452"/>
      <c r="Q37" s="452"/>
      <c r="R37" s="452"/>
      <c r="S37" s="452"/>
      <c r="T37" s="452"/>
      <c r="U37" s="452"/>
      <c r="V37" s="452"/>
      <c r="W37" s="452"/>
      <c r="X37" s="452"/>
      <c r="Y37" s="452"/>
      <c r="Z37" s="452"/>
      <c r="AA37" s="452"/>
      <c r="AB37" s="155"/>
    </row>
    <row r="38" spans="1:28" ht="18.75" customHeight="1" thickBot="1">
      <c r="A38" s="42"/>
      <c r="B38" s="42"/>
      <c r="C38" s="42"/>
      <c r="D38" s="42"/>
      <c r="E38" s="42"/>
      <c r="F38" s="42"/>
      <c r="G38" s="42"/>
      <c r="H38" s="42"/>
      <c r="I38" s="154"/>
      <c r="J38" s="154"/>
      <c r="K38" s="154"/>
      <c r="L38" s="154"/>
      <c r="M38" s="154"/>
      <c r="N38" s="138"/>
      <c r="O38" s="154"/>
      <c r="P38" s="154"/>
      <c r="Q38" s="154"/>
      <c r="R38" s="154"/>
      <c r="S38" s="154"/>
      <c r="T38" s="154"/>
      <c r="U38" s="154"/>
      <c r="V38" s="154"/>
      <c r="W38" s="154"/>
      <c r="X38" s="154"/>
      <c r="Y38" s="154"/>
      <c r="Z38" s="154"/>
      <c r="AA38" s="154"/>
      <c r="AB38" s="155"/>
    </row>
    <row r="39" spans="1:28" ht="18.75" customHeight="1">
      <c r="A39" s="447" t="s">
        <v>72</v>
      </c>
      <c r="B39" s="444" t="s">
        <v>45</v>
      </c>
      <c r="C39" s="401"/>
      <c r="D39" s="444" t="s">
        <v>352</v>
      </c>
      <c r="E39" s="401"/>
      <c r="F39" s="444" t="s">
        <v>353</v>
      </c>
      <c r="G39" s="401"/>
      <c r="H39" s="444" t="s">
        <v>354</v>
      </c>
      <c r="I39" s="401"/>
      <c r="J39" s="444" t="s">
        <v>355</v>
      </c>
      <c r="K39" s="401"/>
      <c r="L39" s="444" t="s">
        <v>46</v>
      </c>
      <c r="M39" s="400"/>
      <c r="N39" s="138"/>
      <c r="O39" s="453" t="s">
        <v>359</v>
      </c>
      <c r="P39" s="445" t="s">
        <v>357</v>
      </c>
      <c r="Q39" s="440"/>
      <c r="R39" s="440" t="s">
        <v>63</v>
      </c>
      <c r="S39" s="440"/>
      <c r="T39" s="440" t="s">
        <v>189</v>
      </c>
      <c r="U39" s="440"/>
      <c r="V39" s="440" t="s">
        <v>65</v>
      </c>
      <c r="W39" s="440"/>
      <c r="X39" s="440" t="s">
        <v>66</v>
      </c>
      <c r="Y39" s="441"/>
      <c r="Z39" s="440" t="s">
        <v>64</v>
      </c>
      <c r="AA39" s="440"/>
      <c r="AB39" s="155"/>
    </row>
    <row r="40" spans="1:28" ht="18.75" customHeight="1">
      <c r="A40" s="448"/>
      <c r="B40" s="52" t="s">
        <v>40</v>
      </c>
      <c r="C40" s="52" t="s">
        <v>41</v>
      </c>
      <c r="D40" s="52" t="s">
        <v>40</v>
      </c>
      <c r="E40" s="52" t="s">
        <v>41</v>
      </c>
      <c r="F40" s="52" t="s">
        <v>40</v>
      </c>
      <c r="G40" s="52" t="s">
        <v>41</v>
      </c>
      <c r="H40" s="52" t="s">
        <v>40</v>
      </c>
      <c r="I40" s="52" t="s">
        <v>41</v>
      </c>
      <c r="J40" s="52" t="s">
        <v>40</v>
      </c>
      <c r="K40" s="52" t="s">
        <v>41</v>
      </c>
      <c r="L40" s="52" t="s">
        <v>40</v>
      </c>
      <c r="M40" s="53" t="s">
        <v>41</v>
      </c>
      <c r="N40" s="138"/>
      <c r="O40" s="454"/>
      <c r="P40" s="56" t="s">
        <v>40</v>
      </c>
      <c r="Q40" s="54" t="s">
        <v>41</v>
      </c>
      <c r="R40" s="54" t="s">
        <v>40</v>
      </c>
      <c r="S40" s="54" t="s">
        <v>41</v>
      </c>
      <c r="T40" s="54" t="s">
        <v>40</v>
      </c>
      <c r="U40" s="54" t="s">
        <v>41</v>
      </c>
      <c r="V40" s="54" t="s">
        <v>40</v>
      </c>
      <c r="W40" s="54" t="s">
        <v>41</v>
      </c>
      <c r="X40" s="54" t="s">
        <v>40</v>
      </c>
      <c r="Y40" s="55" t="s">
        <v>41</v>
      </c>
      <c r="Z40" s="54" t="s">
        <v>40</v>
      </c>
      <c r="AA40" s="54" t="s">
        <v>41</v>
      </c>
      <c r="AB40" s="155"/>
    </row>
    <row r="41" spans="1:28" ht="18.75" customHeight="1">
      <c r="A41" s="204"/>
      <c r="B41" s="28"/>
      <c r="C41" s="28"/>
      <c r="D41" s="28"/>
      <c r="E41" s="28"/>
      <c r="F41" s="28"/>
      <c r="G41" s="14"/>
      <c r="H41" s="28"/>
      <c r="I41" s="138"/>
      <c r="J41" s="138"/>
      <c r="K41" s="156"/>
      <c r="L41" s="156"/>
      <c r="M41" s="156"/>
      <c r="N41" s="156"/>
      <c r="O41" s="121" t="s">
        <v>285</v>
      </c>
      <c r="P41" s="206">
        <f>SUM(R41,T41,V41,X41,Z41)</f>
        <v>817</v>
      </c>
      <c r="Q41" s="206">
        <f>SUM(S41,U41,W41,Y41,AA41)</f>
        <v>108600</v>
      </c>
      <c r="R41" s="206">
        <v>604</v>
      </c>
      <c r="S41" s="206">
        <v>68996</v>
      </c>
      <c r="T41" s="206">
        <v>121</v>
      </c>
      <c r="U41" s="206">
        <v>13318</v>
      </c>
      <c r="V41" s="206">
        <v>35</v>
      </c>
      <c r="W41" s="206">
        <v>4665</v>
      </c>
      <c r="X41" s="206">
        <v>48</v>
      </c>
      <c r="Y41" s="206">
        <v>20455</v>
      </c>
      <c r="Z41" s="206">
        <v>9</v>
      </c>
      <c r="AA41" s="206">
        <v>1166</v>
      </c>
      <c r="AB41" s="155"/>
    </row>
    <row r="42" spans="1:28" ht="18.75" customHeight="1">
      <c r="A42" s="124" t="s">
        <v>285</v>
      </c>
      <c r="B42" s="209">
        <v>238</v>
      </c>
      <c r="C42" s="209">
        <v>3856</v>
      </c>
      <c r="D42" s="209">
        <v>318</v>
      </c>
      <c r="E42" s="209">
        <v>18802</v>
      </c>
      <c r="F42" s="209">
        <v>225</v>
      </c>
      <c r="G42" s="422">
        <v>46665</v>
      </c>
      <c r="H42" s="422"/>
      <c r="I42" s="422"/>
      <c r="J42" s="207">
        <v>23</v>
      </c>
      <c r="K42" s="206">
        <v>15189</v>
      </c>
      <c r="L42" s="206">
        <v>13</v>
      </c>
      <c r="M42" s="206">
        <v>24088</v>
      </c>
      <c r="N42" s="156"/>
      <c r="O42" s="120" t="s">
        <v>284</v>
      </c>
      <c r="P42" s="206">
        <f aca="true" t="shared" si="10" ref="P42:Q45">SUM(R42,T42,V42,X42,Z42)</f>
        <v>854</v>
      </c>
      <c r="Q42" s="206">
        <f t="shared" si="10"/>
        <v>110498</v>
      </c>
      <c r="R42" s="206">
        <v>640</v>
      </c>
      <c r="S42" s="206">
        <v>70221</v>
      </c>
      <c r="T42" s="206">
        <v>122</v>
      </c>
      <c r="U42" s="206">
        <v>13321</v>
      </c>
      <c r="V42" s="206">
        <v>35</v>
      </c>
      <c r="W42" s="206">
        <v>4635</v>
      </c>
      <c r="X42" s="206">
        <v>49</v>
      </c>
      <c r="Y42" s="206">
        <v>21180</v>
      </c>
      <c r="Z42" s="206">
        <v>8</v>
      </c>
      <c r="AA42" s="206">
        <v>1141</v>
      </c>
      <c r="AB42" s="155"/>
    </row>
    <row r="43" spans="1:28" ht="18.75" customHeight="1">
      <c r="A43" s="123" t="s">
        <v>284</v>
      </c>
      <c r="B43" s="209">
        <v>264</v>
      </c>
      <c r="C43" s="209">
        <v>4752</v>
      </c>
      <c r="D43" s="209">
        <v>326</v>
      </c>
      <c r="E43" s="209">
        <v>19179</v>
      </c>
      <c r="F43" s="209">
        <v>227</v>
      </c>
      <c r="G43" s="422">
        <v>46631</v>
      </c>
      <c r="H43" s="422"/>
      <c r="I43" s="422"/>
      <c r="J43" s="207">
        <v>24</v>
      </c>
      <c r="K43" s="206">
        <v>16243</v>
      </c>
      <c r="L43" s="206">
        <v>13</v>
      </c>
      <c r="M43" s="206">
        <v>23693</v>
      </c>
      <c r="N43" s="156"/>
      <c r="O43" s="120" t="s">
        <v>279</v>
      </c>
      <c r="P43" s="206">
        <f t="shared" si="10"/>
        <v>861</v>
      </c>
      <c r="Q43" s="206">
        <f>SUM(S43,U43,W43,Y43,AA43)</f>
        <v>108897</v>
      </c>
      <c r="R43" s="206">
        <v>640</v>
      </c>
      <c r="S43" s="206">
        <v>68374</v>
      </c>
      <c r="T43" s="206">
        <v>129</v>
      </c>
      <c r="U43" s="206">
        <v>13351</v>
      </c>
      <c r="V43" s="206">
        <v>36</v>
      </c>
      <c r="W43" s="206">
        <v>4608</v>
      </c>
      <c r="X43" s="206">
        <v>48</v>
      </c>
      <c r="Y43" s="206">
        <v>21417</v>
      </c>
      <c r="Z43" s="206">
        <v>8</v>
      </c>
      <c r="AA43" s="206">
        <v>1147</v>
      </c>
      <c r="AB43" s="155"/>
    </row>
    <row r="44" spans="1:28" ht="18.75" customHeight="1">
      <c r="A44" s="123" t="s">
        <v>279</v>
      </c>
      <c r="B44" s="209">
        <v>282</v>
      </c>
      <c r="C44" s="209">
        <v>4414</v>
      </c>
      <c r="D44" s="209">
        <v>326</v>
      </c>
      <c r="E44" s="209">
        <v>19192</v>
      </c>
      <c r="F44" s="209">
        <v>216</v>
      </c>
      <c r="G44" s="422">
        <v>45039</v>
      </c>
      <c r="H44" s="422"/>
      <c r="I44" s="422"/>
      <c r="J44" s="207">
        <v>25</v>
      </c>
      <c r="K44" s="206">
        <v>16774</v>
      </c>
      <c r="L44" s="206">
        <v>12</v>
      </c>
      <c r="M44" s="206">
        <v>23478</v>
      </c>
      <c r="N44" s="156"/>
      <c r="O44" s="120" t="s">
        <v>276</v>
      </c>
      <c r="P44" s="206">
        <f t="shared" si="10"/>
        <v>854</v>
      </c>
      <c r="Q44" s="206">
        <f t="shared" si="10"/>
        <v>107583</v>
      </c>
      <c r="R44" s="206">
        <v>635</v>
      </c>
      <c r="S44" s="206">
        <v>66980</v>
      </c>
      <c r="T44" s="206">
        <v>127</v>
      </c>
      <c r="U44" s="206">
        <v>13437</v>
      </c>
      <c r="V44" s="206">
        <v>36</v>
      </c>
      <c r="W44" s="206">
        <v>4623</v>
      </c>
      <c r="X44" s="206">
        <v>48</v>
      </c>
      <c r="Y44" s="206">
        <v>21399</v>
      </c>
      <c r="Z44" s="206">
        <v>8</v>
      </c>
      <c r="AA44" s="206">
        <v>1144</v>
      </c>
      <c r="AB44" s="155"/>
    </row>
    <row r="45" spans="1:28" ht="18.75" customHeight="1">
      <c r="A45" s="123" t="s">
        <v>276</v>
      </c>
      <c r="B45" s="209">
        <v>281</v>
      </c>
      <c r="C45" s="209">
        <v>4205</v>
      </c>
      <c r="D45" s="209">
        <v>323</v>
      </c>
      <c r="E45" s="209">
        <v>19035</v>
      </c>
      <c r="F45" s="209">
        <v>174</v>
      </c>
      <c r="G45" s="209">
        <v>29359</v>
      </c>
      <c r="H45" s="209">
        <v>41</v>
      </c>
      <c r="I45" s="207">
        <v>16094</v>
      </c>
      <c r="J45" s="207">
        <v>23</v>
      </c>
      <c r="K45" s="206">
        <v>15330</v>
      </c>
      <c r="L45" s="206">
        <v>12</v>
      </c>
      <c r="M45" s="206">
        <v>23560</v>
      </c>
      <c r="N45" s="156"/>
      <c r="O45" s="216" t="s">
        <v>358</v>
      </c>
      <c r="P45" s="211">
        <f>SUM(R45,T45,V45,X45,Z45)</f>
        <v>858</v>
      </c>
      <c r="Q45" s="211">
        <f t="shared" si="10"/>
        <v>107112</v>
      </c>
      <c r="R45" s="211">
        <f>SUM(R47:R54,R56:R63)</f>
        <v>634</v>
      </c>
      <c r="S45" s="211">
        <f aca="true" t="shared" si="11" ref="S45:AA45">SUM(S47:S54,S56:S63)</f>
        <v>67488</v>
      </c>
      <c r="T45" s="211">
        <f t="shared" si="11"/>
        <v>125</v>
      </c>
      <c r="U45" s="211">
        <f t="shared" si="11"/>
        <v>13152</v>
      </c>
      <c r="V45" s="211">
        <f t="shared" si="11"/>
        <v>35</v>
      </c>
      <c r="W45" s="211">
        <f t="shared" si="11"/>
        <v>4006</v>
      </c>
      <c r="X45" s="211">
        <f t="shared" si="11"/>
        <v>57</v>
      </c>
      <c r="Y45" s="211">
        <f t="shared" si="11"/>
        <v>21433</v>
      </c>
      <c r="Z45" s="211">
        <f t="shared" si="11"/>
        <v>7</v>
      </c>
      <c r="AA45" s="211">
        <f t="shared" si="11"/>
        <v>1033</v>
      </c>
      <c r="AB45" s="155"/>
    </row>
    <row r="46" spans="1:28" ht="18.75" customHeight="1">
      <c r="A46" s="210" t="s">
        <v>341</v>
      </c>
      <c r="B46" s="213">
        <f>SUM(B48:B60)</f>
        <v>278</v>
      </c>
      <c r="C46" s="213">
        <f aca="true" t="shared" si="12" ref="C46:M46">SUM(C48:C60)</f>
        <v>4172</v>
      </c>
      <c r="D46" s="213">
        <f t="shared" si="12"/>
        <v>330</v>
      </c>
      <c r="E46" s="213">
        <f t="shared" si="12"/>
        <v>19034</v>
      </c>
      <c r="F46" s="213">
        <f t="shared" si="12"/>
        <v>173</v>
      </c>
      <c r="G46" s="213">
        <f t="shared" si="12"/>
        <v>29263</v>
      </c>
      <c r="H46" s="213">
        <f t="shared" si="12"/>
        <v>41</v>
      </c>
      <c r="I46" s="212">
        <f t="shared" si="12"/>
        <v>15966</v>
      </c>
      <c r="J46" s="212">
        <f t="shared" si="12"/>
        <v>24</v>
      </c>
      <c r="K46" s="211">
        <f t="shared" si="12"/>
        <v>15606</v>
      </c>
      <c r="L46" s="211">
        <f t="shared" si="12"/>
        <v>12</v>
      </c>
      <c r="M46" s="211">
        <f t="shared" si="12"/>
        <v>23071</v>
      </c>
      <c r="N46" s="156"/>
      <c r="O46" s="111"/>
      <c r="P46" s="206"/>
      <c r="Q46" s="206"/>
      <c r="R46" s="206"/>
      <c r="S46" s="206"/>
      <c r="T46" s="206"/>
      <c r="U46" s="206"/>
      <c r="V46" s="206"/>
      <c r="W46" s="206"/>
      <c r="X46" s="206"/>
      <c r="Y46" s="206"/>
      <c r="Z46" s="206"/>
      <c r="AA46" s="206"/>
      <c r="AB46" s="155"/>
    </row>
    <row r="47" spans="1:28" ht="18.75" customHeight="1">
      <c r="A47" s="51"/>
      <c r="B47" s="207"/>
      <c r="C47" s="207"/>
      <c r="D47" s="207"/>
      <c r="E47" s="207"/>
      <c r="F47" s="207"/>
      <c r="G47" s="209"/>
      <c r="H47" s="207"/>
      <c r="I47" s="207"/>
      <c r="J47" s="207"/>
      <c r="K47" s="206"/>
      <c r="L47" s="206"/>
      <c r="M47" s="206"/>
      <c r="N47" s="156"/>
      <c r="O47" s="6" t="s">
        <v>47</v>
      </c>
      <c r="P47" s="206">
        <f aca="true" t="shared" si="13" ref="P47:Q54">SUM(R47,T47,V47,X47,Z47)</f>
        <v>427</v>
      </c>
      <c r="Q47" s="206">
        <f t="shared" si="13"/>
        <v>60981</v>
      </c>
      <c r="R47" s="207">
        <v>334</v>
      </c>
      <c r="S47" s="207">
        <v>39394</v>
      </c>
      <c r="T47" s="207">
        <v>63</v>
      </c>
      <c r="U47" s="207">
        <v>8080</v>
      </c>
      <c r="V47" s="207">
        <v>20</v>
      </c>
      <c r="W47" s="207">
        <v>3252</v>
      </c>
      <c r="X47" s="207">
        <v>7</v>
      </c>
      <c r="Y47" s="207">
        <v>9395</v>
      </c>
      <c r="Z47" s="207">
        <v>3</v>
      </c>
      <c r="AA47" s="207">
        <v>860</v>
      </c>
      <c r="AB47" s="155"/>
    </row>
    <row r="48" spans="1:27" ht="18.75" customHeight="1">
      <c r="A48" s="45" t="s">
        <v>42</v>
      </c>
      <c r="B48" s="207" t="s">
        <v>331</v>
      </c>
      <c r="C48" s="207" t="s">
        <v>331</v>
      </c>
      <c r="D48" s="207" t="s">
        <v>331</v>
      </c>
      <c r="E48" s="207" t="s">
        <v>331</v>
      </c>
      <c r="F48" s="207" t="s">
        <v>331</v>
      </c>
      <c r="G48" s="207" t="s">
        <v>331</v>
      </c>
      <c r="H48" s="207" t="s">
        <v>331</v>
      </c>
      <c r="I48" s="207" t="s">
        <v>331</v>
      </c>
      <c r="J48" s="207" t="s">
        <v>331</v>
      </c>
      <c r="K48" s="207" t="s">
        <v>331</v>
      </c>
      <c r="L48" s="207" t="s">
        <v>331</v>
      </c>
      <c r="M48" s="207" t="s">
        <v>331</v>
      </c>
      <c r="N48" s="156"/>
      <c r="O48" s="6" t="s">
        <v>48</v>
      </c>
      <c r="P48" s="206">
        <f t="shared" si="13"/>
        <v>49</v>
      </c>
      <c r="Q48" s="206">
        <f t="shared" si="13"/>
        <v>5141</v>
      </c>
      <c r="R48" s="207">
        <v>27</v>
      </c>
      <c r="S48" s="207">
        <v>2091</v>
      </c>
      <c r="T48" s="207">
        <v>14</v>
      </c>
      <c r="U48" s="207">
        <v>1224</v>
      </c>
      <c r="V48" s="207">
        <v>2</v>
      </c>
      <c r="W48" s="207">
        <v>43</v>
      </c>
      <c r="X48" s="207">
        <v>5</v>
      </c>
      <c r="Y48" s="207">
        <v>1721</v>
      </c>
      <c r="Z48" s="207">
        <v>1</v>
      </c>
      <c r="AA48" s="207">
        <v>62</v>
      </c>
    </row>
    <row r="49" spans="1:27" ht="18.75" customHeight="1">
      <c r="A49" s="45" t="s">
        <v>339</v>
      </c>
      <c r="B49" s="209" t="s">
        <v>331</v>
      </c>
      <c r="C49" s="209" t="s">
        <v>331</v>
      </c>
      <c r="D49" s="209">
        <v>1</v>
      </c>
      <c r="E49" s="209">
        <v>71</v>
      </c>
      <c r="F49" s="207" t="s">
        <v>331</v>
      </c>
      <c r="G49" s="207" t="s">
        <v>331</v>
      </c>
      <c r="H49" s="207" t="s">
        <v>331</v>
      </c>
      <c r="I49" s="207" t="s">
        <v>331</v>
      </c>
      <c r="J49" s="207" t="s">
        <v>331</v>
      </c>
      <c r="K49" s="207" t="s">
        <v>331</v>
      </c>
      <c r="L49" s="207" t="s">
        <v>331</v>
      </c>
      <c r="M49" s="207" t="s">
        <v>331</v>
      </c>
      <c r="N49" s="156"/>
      <c r="O49" s="6" t="s">
        <v>49</v>
      </c>
      <c r="P49" s="206">
        <f t="shared" si="13"/>
        <v>73</v>
      </c>
      <c r="Q49" s="206">
        <f t="shared" si="13"/>
        <v>10843</v>
      </c>
      <c r="R49" s="207">
        <v>57</v>
      </c>
      <c r="S49" s="207">
        <v>7604</v>
      </c>
      <c r="T49" s="207">
        <v>8</v>
      </c>
      <c r="U49" s="207">
        <v>988</v>
      </c>
      <c r="V49" s="207">
        <v>3</v>
      </c>
      <c r="W49" s="207">
        <v>163</v>
      </c>
      <c r="X49" s="207">
        <v>4</v>
      </c>
      <c r="Y49" s="207">
        <v>2032</v>
      </c>
      <c r="Z49" s="207">
        <v>1</v>
      </c>
      <c r="AA49" s="207">
        <v>56</v>
      </c>
    </row>
    <row r="50" spans="1:27" ht="18.75" customHeight="1">
      <c r="A50" s="45" t="s">
        <v>43</v>
      </c>
      <c r="B50" s="209">
        <v>1</v>
      </c>
      <c r="C50" s="209">
        <v>9</v>
      </c>
      <c r="D50" s="209">
        <v>4</v>
      </c>
      <c r="E50" s="209">
        <v>291</v>
      </c>
      <c r="F50" s="207" t="s">
        <v>331</v>
      </c>
      <c r="G50" s="207" t="s">
        <v>331</v>
      </c>
      <c r="H50" s="207" t="s">
        <v>331</v>
      </c>
      <c r="I50" s="207" t="s">
        <v>331</v>
      </c>
      <c r="J50" s="207" t="s">
        <v>331</v>
      </c>
      <c r="K50" s="207" t="s">
        <v>331</v>
      </c>
      <c r="L50" s="207" t="s">
        <v>331</v>
      </c>
      <c r="M50" s="207" t="s">
        <v>331</v>
      </c>
      <c r="N50" s="156"/>
      <c r="O50" s="6" t="s">
        <v>50</v>
      </c>
      <c r="P50" s="206">
        <f t="shared" si="13"/>
        <v>18</v>
      </c>
      <c r="Q50" s="206">
        <f t="shared" si="13"/>
        <v>2408</v>
      </c>
      <c r="R50" s="207">
        <v>7</v>
      </c>
      <c r="S50" s="207">
        <v>560</v>
      </c>
      <c r="T50" s="207">
        <v>5</v>
      </c>
      <c r="U50" s="207">
        <v>443</v>
      </c>
      <c r="V50" s="207">
        <v>3</v>
      </c>
      <c r="W50" s="207">
        <v>96</v>
      </c>
      <c r="X50" s="207">
        <v>3</v>
      </c>
      <c r="Y50" s="207">
        <v>1309</v>
      </c>
      <c r="Z50" s="207" t="s">
        <v>331</v>
      </c>
      <c r="AA50" s="207" t="s">
        <v>331</v>
      </c>
    </row>
    <row r="51" spans="1:27" ht="18.75" customHeight="1">
      <c r="A51" s="45" t="s">
        <v>39</v>
      </c>
      <c r="B51" s="209">
        <v>1</v>
      </c>
      <c r="C51" s="209">
        <v>8</v>
      </c>
      <c r="D51" s="209" t="s">
        <v>331</v>
      </c>
      <c r="E51" s="209" t="s">
        <v>331</v>
      </c>
      <c r="F51" s="207" t="s">
        <v>331</v>
      </c>
      <c r="G51" s="207" t="s">
        <v>331</v>
      </c>
      <c r="H51" s="207" t="s">
        <v>331</v>
      </c>
      <c r="I51" s="207" t="s">
        <v>331</v>
      </c>
      <c r="J51" s="207" t="s">
        <v>331</v>
      </c>
      <c r="K51" s="207" t="s">
        <v>331</v>
      </c>
      <c r="L51" s="207" t="s">
        <v>331</v>
      </c>
      <c r="M51" s="207" t="s">
        <v>331</v>
      </c>
      <c r="N51" s="156"/>
      <c r="O51" s="6" t="s">
        <v>51</v>
      </c>
      <c r="P51" s="206">
        <f t="shared" si="13"/>
        <v>12</v>
      </c>
      <c r="Q51" s="206">
        <f t="shared" si="13"/>
        <v>1124</v>
      </c>
      <c r="R51" s="207">
        <v>3</v>
      </c>
      <c r="S51" s="207">
        <v>46</v>
      </c>
      <c r="T51" s="207">
        <v>4</v>
      </c>
      <c r="U51" s="207">
        <v>111</v>
      </c>
      <c r="V51" s="207">
        <v>1</v>
      </c>
      <c r="W51" s="207">
        <v>72</v>
      </c>
      <c r="X51" s="207">
        <v>4</v>
      </c>
      <c r="Y51" s="207">
        <v>895</v>
      </c>
      <c r="Z51" s="207" t="s">
        <v>331</v>
      </c>
      <c r="AA51" s="207" t="s">
        <v>331</v>
      </c>
    </row>
    <row r="52" spans="1:27" ht="18.75" customHeight="1">
      <c r="A52" s="45" t="s">
        <v>67</v>
      </c>
      <c r="B52" s="209">
        <v>7</v>
      </c>
      <c r="C52" s="209">
        <v>123</v>
      </c>
      <c r="D52" s="209">
        <v>8</v>
      </c>
      <c r="E52" s="209">
        <v>522</v>
      </c>
      <c r="F52" s="207">
        <v>5</v>
      </c>
      <c r="G52" s="209">
        <v>882</v>
      </c>
      <c r="H52" s="207">
        <v>2</v>
      </c>
      <c r="I52" s="207">
        <v>756</v>
      </c>
      <c r="J52" s="207">
        <v>1</v>
      </c>
      <c r="K52" s="206">
        <v>790</v>
      </c>
      <c r="L52" s="206" t="s">
        <v>331</v>
      </c>
      <c r="M52" s="206" t="s">
        <v>331</v>
      </c>
      <c r="N52" s="156"/>
      <c r="O52" s="6" t="s">
        <v>52</v>
      </c>
      <c r="P52" s="206">
        <f t="shared" si="13"/>
        <v>33</v>
      </c>
      <c r="Q52" s="206">
        <f t="shared" si="13"/>
        <v>4936</v>
      </c>
      <c r="R52" s="207">
        <v>23</v>
      </c>
      <c r="S52" s="207">
        <v>3536</v>
      </c>
      <c r="T52" s="207">
        <v>5</v>
      </c>
      <c r="U52" s="207">
        <v>288</v>
      </c>
      <c r="V52" s="207">
        <v>1</v>
      </c>
      <c r="W52" s="207">
        <v>50</v>
      </c>
      <c r="X52" s="207">
        <v>3</v>
      </c>
      <c r="Y52" s="207">
        <v>1030</v>
      </c>
      <c r="Z52" s="207">
        <v>1</v>
      </c>
      <c r="AA52" s="207">
        <v>32</v>
      </c>
    </row>
    <row r="53" spans="1:27" ht="18.75" customHeight="1">
      <c r="A53" s="45" t="s">
        <v>68</v>
      </c>
      <c r="B53" s="209">
        <v>105</v>
      </c>
      <c r="C53" s="209">
        <v>1545</v>
      </c>
      <c r="D53" s="209">
        <v>121</v>
      </c>
      <c r="E53" s="209">
        <v>6684</v>
      </c>
      <c r="F53" s="209">
        <v>48</v>
      </c>
      <c r="G53" s="209">
        <v>7567</v>
      </c>
      <c r="H53" s="209">
        <v>8</v>
      </c>
      <c r="I53" s="207">
        <v>2942</v>
      </c>
      <c r="J53" s="207">
        <v>8</v>
      </c>
      <c r="K53" s="206">
        <v>5152</v>
      </c>
      <c r="L53" s="206">
        <v>5</v>
      </c>
      <c r="M53" s="206">
        <v>8398</v>
      </c>
      <c r="N53" s="156"/>
      <c r="O53" s="6" t="s">
        <v>53</v>
      </c>
      <c r="P53" s="206">
        <f t="shared" si="13"/>
        <v>25</v>
      </c>
      <c r="Q53" s="206">
        <f t="shared" si="13"/>
        <v>2797</v>
      </c>
      <c r="R53" s="207">
        <v>15</v>
      </c>
      <c r="S53" s="207">
        <v>1403</v>
      </c>
      <c r="T53" s="207">
        <v>5</v>
      </c>
      <c r="U53" s="207">
        <v>247</v>
      </c>
      <c r="V53" s="207">
        <v>1</v>
      </c>
      <c r="W53" s="207">
        <v>82</v>
      </c>
      <c r="X53" s="207">
        <v>3</v>
      </c>
      <c r="Y53" s="207">
        <v>1042</v>
      </c>
      <c r="Z53" s="207">
        <v>1</v>
      </c>
      <c r="AA53" s="207">
        <v>23</v>
      </c>
    </row>
    <row r="54" spans="1:27" ht="18.75" customHeight="1">
      <c r="A54" s="45" t="s">
        <v>212</v>
      </c>
      <c r="B54" s="209">
        <v>19</v>
      </c>
      <c r="C54" s="209">
        <v>206</v>
      </c>
      <c r="D54" s="209">
        <v>29</v>
      </c>
      <c r="E54" s="209">
        <v>1597</v>
      </c>
      <c r="F54" s="209">
        <v>13</v>
      </c>
      <c r="G54" s="209">
        <v>1940</v>
      </c>
      <c r="H54" s="209">
        <v>4</v>
      </c>
      <c r="I54" s="207">
        <v>1490</v>
      </c>
      <c r="J54" s="207">
        <v>1</v>
      </c>
      <c r="K54" s="206">
        <v>516</v>
      </c>
      <c r="L54" s="206" t="s">
        <v>331</v>
      </c>
      <c r="M54" s="206" t="s">
        <v>331</v>
      </c>
      <c r="N54" s="156"/>
      <c r="O54" s="6" t="s">
        <v>54</v>
      </c>
      <c r="P54" s="206">
        <f t="shared" si="13"/>
        <v>31</v>
      </c>
      <c r="Q54" s="206">
        <f t="shared" si="13"/>
        <v>3918</v>
      </c>
      <c r="R54" s="207">
        <v>22</v>
      </c>
      <c r="S54" s="207">
        <v>2179</v>
      </c>
      <c r="T54" s="207">
        <v>4</v>
      </c>
      <c r="U54" s="207">
        <v>893</v>
      </c>
      <c r="V54" s="207">
        <v>2</v>
      </c>
      <c r="W54" s="207">
        <v>32</v>
      </c>
      <c r="X54" s="207">
        <v>3</v>
      </c>
      <c r="Y54" s="207">
        <v>814</v>
      </c>
      <c r="Z54" s="207" t="s">
        <v>331</v>
      </c>
      <c r="AA54" s="207" t="s">
        <v>331</v>
      </c>
    </row>
    <row r="55" spans="1:27" ht="18.75" customHeight="1">
      <c r="A55" s="45" t="s">
        <v>337</v>
      </c>
      <c r="B55" s="207">
        <v>20</v>
      </c>
      <c r="C55" s="207">
        <v>368</v>
      </c>
      <c r="D55" s="207">
        <v>40</v>
      </c>
      <c r="E55" s="207">
        <v>2559</v>
      </c>
      <c r="F55" s="207">
        <v>7</v>
      </c>
      <c r="G55" s="209">
        <v>1025</v>
      </c>
      <c r="H55" s="207">
        <v>5</v>
      </c>
      <c r="I55" s="207">
        <v>2313</v>
      </c>
      <c r="J55" s="207">
        <v>3</v>
      </c>
      <c r="K55" s="206">
        <v>1926</v>
      </c>
      <c r="L55" s="206">
        <v>1</v>
      </c>
      <c r="M55" s="206">
        <v>2337</v>
      </c>
      <c r="N55" s="156"/>
      <c r="O55" s="6"/>
      <c r="P55" s="206"/>
      <c r="Q55" s="206"/>
      <c r="R55" s="207"/>
      <c r="S55" s="207"/>
      <c r="T55" s="207"/>
      <c r="U55" s="207"/>
      <c r="V55" s="207"/>
      <c r="W55" s="207"/>
      <c r="X55" s="207"/>
      <c r="Y55" s="207"/>
      <c r="Z55" s="207"/>
      <c r="AA55" s="207"/>
    </row>
    <row r="56" spans="1:27" ht="18.75" customHeight="1">
      <c r="A56" s="45" t="s">
        <v>69</v>
      </c>
      <c r="B56" s="209">
        <v>2</v>
      </c>
      <c r="C56" s="209">
        <v>46</v>
      </c>
      <c r="D56" s="209" t="s">
        <v>331</v>
      </c>
      <c r="E56" s="209" t="s">
        <v>331</v>
      </c>
      <c r="F56" s="209" t="s">
        <v>331</v>
      </c>
      <c r="G56" s="209" t="s">
        <v>331</v>
      </c>
      <c r="H56" s="209" t="s">
        <v>331</v>
      </c>
      <c r="I56" s="209" t="s">
        <v>331</v>
      </c>
      <c r="J56" s="209" t="s">
        <v>331</v>
      </c>
      <c r="K56" s="209" t="s">
        <v>331</v>
      </c>
      <c r="L56" s="209" t="s">
        <v>331</v>
      </c>
      <c r="M56" s="209" t="s">
        <v>331</v>
      </c>
      <c r="N56" s="156"/>
      <c r="O56" s="6" t="s">
        <v>55</v>
      </c>
      <c r="P56" s="206">
        <f aca="true" t="shared" si="14" ref="P56:Q63">SUM(R56,T56,V56,X56,Z56)</f>
        <v>9</v>
      </c>
      <c r="Q56" s="206">
        <f t="shared" si="14"/>
        <v>482</v>
      </c>
      <c r="R56" s="207">
        <v>5</v>
      </c>
      <c r="S56" s="207">
        <v>214</v>
      </c>
      <c r="T56" s="207">
        <v>2</v>
      </c>
      <c r="U56" s="207">
        <v>36</v>
      </c>
      <c r="V56" s="207">
        <v>1</v>
      </c>
      <c r="W56" s="207">
        <v>158</v>
      </c>
      <c r="X56" s="207">
        <v>1</v>
      </c>
      <c r="Y56" s="207">
        <v>74</v>
      </c>
      <c r="Z56" s="207" t="s">
        <v>331</v>
      </c>
      <c r="AA56" s="207" t="s">
        <v>331</v>
      </c>
    </row>
    <row r="57" spans="1:27" ht="18.75" customHeight="1">
      <c r="A57" s="45" t="s">
        <v>338</v>
      </c>
      <c r="B57" s="209">
        <v>59</v>
      </c>
      <c r="C57" s="209">
        <v>883</v>
      </c>
      <c r="D57" s="209">
        <v>75</v>
      </c>
      <c r="E57" s="209">
        <v>4286</v>
      </c>
      <c r="F57" s="209">
        <v>32</v>
      </c>
      <c r="G57" s="209">
        <v>6038</v>
      </c>
      <c r="H57" s="209">
        <v>8</v>
      </c>
      <c r="I57" s="207">
        <v>2976</v>
      </c>
      <c r="J57" s="207">
        <v>5</v>
      </c>
      <c r="K57" s="206">
        <v>3020</v>
      </c>
      <c r="L57" s="206">
        <v>1</v>
      </c>
      <c r="M57" s="206">
        <v>2042</v>
      </c>
      <c r="N57" s="156"/>
      <c r="O57" s="6" t="s">
        <v>56</v>
      </c>
      <c r="P57" s="206">
        <f t="shared" si="14"/>
        <v>28</v>
      </c>
      <c r="Q57" s="206">
        <f t="shared" si="14"/>
        <v>2941</v>
      </c>
      <c r="R57" s="207">
        <v>26</v>
      </c>
      <c r="S57" s="207">
        <v>2610</v>
      </c>
      <c r="T57" s="207" t="s">
        <v>331</v>
      </c>
      <c r="U57" s="207" t="s">
        <v>331</v>
      </c>
      <c r="V57" s="207" t="s">
        <v>331</v>
      </c>
      <c r="W57" s="207" t="s">
        <v>331</v>
      </c>
      <c r="X57" s="207">
        <v>2</v>
      </c>
      <c r="Y57" s="207">
        <v>331</v>
      </c>
      <c r="Z57" s="207" t="s">
        <v>331</v>
      </c>
      <c r="AA57" s="207" t="s">
        <v>331</v>
      </c>
    </row>
    <row r="58" spans="1:27" ht="18.75" customHeight="1">
      <c r="A58" s="45" t="s">
        <v>44</v>
      </c>
      <c r="B58" s="207">
        <v>2</v>
      </c>
      <c r="C58" s="207">
        <v>30</v>
      </c>
      <c r="D58" s="207">
        <v>4</v>
      </c>
      <c r="E58" s="207">
        <v>189</v>
      </c>
      <c r="F58" s="207">
        <v>6</v>
      </c>
      <c r="G58" s="209">
        <v>1165</v>
      </c>
      <c r="H58" s="207">
        <v>2</v>
      </c>
      <c r="I58" s="207">
        <v>718</v>
      </c>
      <c r="J58" s="207" t="s">
        <v>331</v>
      </c>
      <c r="K58" s="206" t="s">
        <v>331</v>
      </c>
      <c r="L58" s="206" t="s">
        <v>331</v>
      </c>
      <c r="M58" s="206" t="s">
        <v>331</v>
      </c>
      <c r="N58" s="156"/>
      <c r="O58" s="6" t="s">
        <v>57</v>
      </c>
      <c r="P58" s="206">
        <f t="shared" si="14"/>
        <v>60</v>
      </c>
      <c r="Q58" s="206">
        <f t="shared" si="14"/>
        <v>4485</v>
      </c>
      <c r="R58" s="207">
        <v>53</v>
      </c>
      <c r="S58" s="207">
        <v>3866</v>
      </c>
      <c r="T58" s="207">
        <v>3</v>
      </c>
      <c r="U58" s="207">
        <v>153</v>
      </c>
      <c r="V58" s="207" t="s">
        <v>331</v>
      </c>
      <c r="W58" s="207" t="s">
        <v>331</v>
      </c>
      <c r="X58" s="207">
        <v>4</v>
      </c>
      <c r="Y58" s="207">
        <v>466</v>
      </c>
      <c r="Z58" s="207" t="s">
        <v>331</v>
      </c>
      <c r="AA58" s="207" t="s">
        <v>331</v>
      </c>
    </row>
    <row r="59" spans="1:27" ht="18.75" customHeight="1">
      <c r="A59" s="45" t="s">
        <v>70</v>
      </c>
      <c r="B59" s="209">
        <v>52</v>
      </c>
      <c r="C59" s="209">
        <v>799</v>
      </c>
      <c r="D59" s="209">
        <v>33</v>
      </c>
      <c r="E59" s="209">
        <v>1773</v>
      </c>
      <c r="F59" s="209">
        <v>35</v>
      </c>
      <c r="G59" s="209">
        <v>6399</v>
      </c>
      <c r="H59" s="209">
        <v>7</v>
      </c>
      <c r="I59" s="207">
        <v>2899</v>
      </c>
      <c r="J59" s="207">
        <v>2</v>
      </c>
      <c r="K59" s="207">
        <v>1498</v>
      </c>
      <c r="L59" s="207">
        <v>3</v>
      </c>
      <c r="M59" s="207">
        <v>5012</v>
      </c>
      <c r="N59" s="156"/>
      <c r="O59" s="6" t="s">
        <v>58</v>
      </c>
      <c r="P59" s="206">
        <f t="shared" si="14"/>
        <v>27</v>
      </c>
      <c r="Q59" s="206">
        <f t="shared" si="14"/>
        <v>2295</v>
      </c>
      <c r="R59" s="207">
        <v>16</v>
      </c>
      <c r="S59" s="207">
        <v>1162</v>
      </c>
      <c r="T59" s="207">
        <v>4</v>
      </c>
      <c r="U59" s="207">
        <v>144</v>
      </c>
      <c r="V59" s="207">
        <v>1</v>
      </c>
      <c r="W59" s="207">
        <v>58</v>
      </c>
      <c r="X59" s="207">
        <v>6</v>
      </c>
      <c r="Y59" s="207">
        <v>931</v>
      </c>
      <c r="Z59" s="207" t="s">
        <v>331</v>
      </c>
      <c r="AA59" s="207" t="s">
        <v>331</v>
      </c>
    </row>
    <row r="60" spans="1:27" ht="18.75" customHeight="1">
      <c r="A60" s="45" t="s">
        <v>71</v>
      </c>
      <c r="B60" s="207">
        <v>10</v>
      </c>
      <c r="C60" s="207">
        <v>155</v>
      </c>
      <c r="D60" s="207">
        <v>15</v>
      </c>
      <c r="E60" s="207">
        <v>1062</v>
      </c>
      <c r="F60" s="207">
        <v>27</v>
      </c>
      <c r="G60" s="207">
        <v>4247</v>
      </c>
      <c r="H60" s="207">
        <v>5</v>
      </c>
      <c r="I60" s="207">
        <v>1872</v>
      </c>
      <c r="J60" s="207">
        <v>4</v>
      </c>
      <c r="K60" s="207">
        <v>2704</v>
      </c>
      <c r="L60" s="207">
        <v>2</v>
      </c>
      <c r="M60" s="207">
        <v>5282</v>
      </c>
      <c r="N60" s="156"/>
      <c r="O60" s="6" t="s">
        <v>59</v>
      </c>
      <c r="P60" s="206">
        <f t="shared" si="14"/>
        <v>20</v>
      </c>
      <c r="Q60" s="206">
        <f t="shared" si="14"/>
        <v>1640</v>
      </c>
      <c r="R60" s="207">
        <v>14</v>
      </c>
      <c r="S60" s="207">
        <v>1021</v>
      </c>
      <c r="T60" s="207">
        <v>2</v>
      </c>
      <c r="U60" s="207">
        <v>109</v>
      </c>
      <c r="V60" s="207" t="s">
        <v>331</v>
      </c>
      <c r="W60" s="207" t="s">
        <v>331</v>
      </c>
      <c r="X60" s="207">
        <v>4</v>
      </c>
      <c r="Y60" s="207">
        <v>510</v>
      </c>
      <c r="Z60" s="207" t="s">
        <v>331</v>
      </c>
      <c r="AA60" s="207" t="s">
        <v>331</v>
      </c>
    </row>
    <row r="61" spans="1:27" ht="18.75" customHeight="1">
      <c r="A61" s="46"/>
      <c r="B61" s="202"/>
      <c r="C61" s="202"/>
      <c r="D61" s="202"/>
      <c r="E61" s="202"/>
      <c r="F61" s="202"/>
      <c r="G61" s="202"/>
      <c r="H61" s="202"/>
      <c r="I61" s="202"/>
      <c r="J61" s="202"/>
      <c r="K61" s="202"/>
      <c r="L61" s="202"/>
      <c r="M61" s="202"/>
      <c r="N61" s="156"/>
      <c r="O61" s="6" t="s">
        <v>60</v>
      </c>
      <c r="P61" s="206">
        <f t="shared" si="14"/>
        <v>15</v>
      </c>
      <c r="Q61" s="206">
        <f t="shared" si="14"/>
        <v>793</v>
      </c>
      <c r="R61" s="207">
        <v>14</v>
      </c>
      <c r="S61" s="207">
        <v>705</v>
      </c>
      <c r="T61" s="207" t="s">
        <v>331</v>
      </c>
      <c r="U61" s="207" t="s">
        <v>331</v>
      </c>
      <c r="V61" s="207" t="s">
        <v>331</v>
      </c>
      <c r="W61" s="207" t="s">
        <v>331</v>
      </c>
      <c r="X61" s="207">
        <v>1</v>
      </c>
      <c r="Y61" s="207">
        <v>88</v>
      </c>
      <c r="Z61" s="207" t="s">
        <v>331</v>
      </c>
      <c r="AA61" s="207" t="s">
        <v>331</v>
      </c>
    </row>
    <row r="62" spans="1:27" ht="18.75" customHeight="1">
      <c r="A62" s="13" t="s">
        <v>73</v>
      </c>
      <c r="B62" s="138"/>
      <c r="C62" s="138"/>
      <c r="D62" s="138"/>
      <c r="E62" s="138"/>
      <c r="F62" s="138"/>
      <c r="G62" s="138"/>
      <c r="H62" s="138"/>
      <c r="I62" s="138"/>
      <c r="J62" s="138"/>
      <c r="K62" s="138"/>
      <c r="L62" s="138"/>
      <c r="M62" s="138"/>
      <c r="N62" s="156"/>
      <c r="O62" s="6" t="s">
        <v>61</v>
      </c>
      <c r="P62" s="206">
        <f t="shared" si="14"/>
        <v>27</v>
      </c>
      <c r="Q62" s="206">
        <f t="shared" si="14"/>
        <v>1950</v>
      </c>
      <c r="R62" s="207">
        <v>15</v>
      </c>
      <c r="S62" s="207">
        <v>834</v>
      </c>
      <c r="T62" s="207">
        <v>6</v>
      </c>
      <c r="U62" s="207">
        <v>436</v>
      </c>
      <c r="V62" s="207" t="s">
        <v>331</v>
      </c>
      <c r="W62" s="207" t="s">
        <v>331</v>
      </c>
      <c r="X62" s="207">
        <v>6</v>
      </c>
      <c r="Y62" s="207">
        <v>680</v>
      </c>
      <c r="Z62" s="207" t="s">
        <v>331</v>
      </c>
      <c r="AA62" s="207" t="s">
        <v>331</v>
      </c>
    </row>
    <row r="63" spans="1:27" ht="18.75" customHeight="1">
      <c r="A63" s="156"/>
      <c r="B63" s="156"/>
      <c r="C63" s="156"/>
      <c r="D63" s="156"/>
      <c r="E63" s="156"/>
      <c r="F63" s="156"/>
      <c r="G63" s="156"/>
      <c r="H63" s="156"/>
      <c r="I63" s="156"/>
      <c r="J63" s="156"/>
      <c r="K63" s="156"/>
      <c r="L63" s="156"/>
      <c r="M63" s="156"/>
      <c r="N63" s="156"/>
      <c r="O63" s="174" t="s">
        <v>62</v>
      </c>
      <c r="P63" s="215">
        <f t="shared" si="14"/>
        <v>4</v>
      </c>
      <c r="Q63" s="215">
        <f t="shared" si="14"/>
        <v>378</v>
      </c>
      <c r="R63" s="215">
        <v>3</v>
      </c>
      <c r="S63" s="215">
        <v>263</v>
      </c>
      <c r="T63" s="215" t="s">
        <v>331</v>
      </c>
      <c r="U63" s="215" t="s">
        <v>331</v>
      </c>
      <c r="V63" s="215" t="s">
        <v>331</v>
      </c>
      <c r="W63" s="215" t="s">
        <v>331</v>
      </c>
      <c r="X63" s="215">
        <v>1</v>
      </c>
      <c r="Y63" s="215">
        <v>115</v>
      </c>
      <c r="Z63" s="215" t="s">
        <v>331</v>
      </c>
      <c r="AA63" s="215" t="s">
        <v>331</v>
      </c>
    </row>
    <row r="64" spans="1:15" ht="18.75" customHeight="1">
      <c r="A64" s="156"/>
      <c r="B64" s="156"/>
      <c r="C64" s="156"/>
      <c r="D64" s="156"/>
      <c r="E64" s="156"/>
      <c r="F64" s="156"/>
      <c r="G64" s="156"/>
      <c r="H64" s="156"/>
      <c r="I64" s="156"/>
      <c r="J64" s="156"/>
      <c r="K64" s="156"/>
      <c r="L64" s="156"/>
      <c r="M64" s="156"/>
      <c r="N64" s="156"/>
      <c r="O64" s="13" t="s">
        <v>73</v>
      </c>
    </row>
    <row r="65" spans="1:20" ht="18.75" customHeight="1">
      <c r="A65" s="156"/>
      <c r="B65" s="156"/>
      <c r="C65" s="156"/>
      <c r="D65" s="156"/>
      <c r="E65" s="156"/>
      <c r="F65" s="156"/>
      <c r="G65" s="156"/>
      <c r="H65" s="156"/>
      <c r="I65" s="156"/>
      <c r="J65" s="156"/>
      <c r="K65" s="156"/>
      <c r="L65" s="156"/>
      <c r="M65" s="156"/>
      <c r="N65" s="156"/>
      <c r="P65" s="156"/>
      <c r="Q65" s="156"/>
      <c r="R65" s="156"/>
      <c r="S65" s="156"/>
      <c r="T65" s="156"/>
    </row>
    <row r="66" spans="1:27" ht="18.75" customHeight="1">
      <c r="A66" s="156"/>
      <c r="B66" s="156"/>
      <c r="C66" s="156"/>
      <c r="D66" s="156"/>
      <c r="E66" s="156"/>
      <c r="F66" s="156"/>
      <c r="G66" s="156"/>
      <c r="H66" s="156"/>
      <c r="I66" s="156"/>
      <c r="J66" s="156"/>
      <c r="K66" s="156"/>
      <c r="L66" s="156"/>
      <c r="M66" s="156"/>
      <c r="N66" s="156"/>
      <c r="U66" s="156"/>
      <c r="V66" s="156"/>
      <c r="W66" s="156"/>
      <c r="X66" s="156"/>
      <c r="Y66" s="156"/>
      <c r="Z66" s="156"/>
      <c r="AA66" s="156"/>
    </row>
    <row r="67" spans="1:27" ht="18.75" customHeight="1">
      <c r="A67" s="156"/>
      <c r="B67" s="156"/>
      <c r="C67" s="156"/>
      <c r="D67" s="156"/>
      <c r="E67" s="156"/>
      <c r="F67" s="156"/>
      <c r="G67" s="156"/>
      <c r="H67" s="156"/>
      <c r="I67" s="156"/>
      <c r="J67" s="156"/>
      <c r="K67" s="156"/>
      <c r="L67" s="156"/>
      <c r="M67" s="156"/>
      <c r="N67" s="156"/>
      <c r="P67" s="156"/>
      <c r="Q67" s="156"/>
      <c r="R67" s="156"/>
      <c r="S67" s="156"/>
      <c r="T67" s="156"/>
      <c r="U67" s="156"/>
      <c r="V67" s="156"/>
      <c r="W67" s="156"/>
      <c r="X67" s="156"/>
      <c r="Y67" s="156"/>
      <c r="Z67" s="156"/>
      <c r="AA67" s="156"/>
    </row>
    <row r="68" spans="1:27" ht="18.75" customHeight="1">
      <c r="A68" s="156"/>
      <c r="N68" s="156"/>
      <c r="O68" s="156"/>
      <c r="P68" s="156"/>
      <c r="Q68" s="156"/>
      <c r="R68" s="156"/>
      <c r="S68" s="156"/>
      <c r="T68" s="156"/>
      <c r="U68" s="156"/>
      <c r="V68" s="156"/>
      <c r="W68" s="156"/>
      <c r="X68" s="156"/>
      <c r="Y68" s="156"/>
      <c r="Z68" s="156"/>
      <c r="AA68" s="156"/>
    </row>
    <row r="69" spans="15:27" ht="18.75" customHeight="1">
      <c r="O69" s="156"/>
      <c r="P69" s="156"/>
      <c r="Q69" s="156"/>
      <c r="R69" s="156"/>
      <c r="S69" s="156"/>
      <c r="T69" s="156"/>
      <c r="U69" s="156"/>
      <c r="V69" s="156"/>
      <c r="W69" s="156"/>
      <c r="X69" s="156"/>
      <c r="Y69" s="156"/>
      <c r="Z69" s="156"/>
      <c r="AA69" s="156"/>
    </row>
    <row r="70" spans="15:27" ht="18.75" customHeight="1">
      <c r="O70" s="156"/>
      <c r="P70" s="156"/>
      <c r="Q70" s="156"/>
      <c r="R70" s="156"/>
      <c r="S70" s="156"/>
      <c r="T70" s="156"/>
      <c r="U70" s="156"/>
      <c r="V70" s="156"/>
      <c r="W70" s="156"/>
      <c r="X70" s="156"/>
      <c r="Y70" s="156"/>
      <c r="Z70" s="156"/>
      <c r="AA70" s="156"/>
    </row>
  </sheetData>
  <sheetProtection/>
  <mergeCells count="163">
    <mergeCell ref="C7:G7"/>
    <mergeCell ref="B39:C39"/>
    <mergeCell ref="O36:AA37"/>
    <mergeCell ref="O39:O40"/>
    <mergeCell ref="H7:L7"/>
    <mergeCell ref="I9:J9"/>
    <mergeCell ref="D9:E9"/>
    <mergeCell ref="N10:O10"/>
    <mergeCell ref="W7:AA7"/>
    <mergeCell ref="X9:Y9"/>
    <mergeCell ref="A3:AA3"/>
    <mergeCell ref="A5:AA5"/>
    <mergeCell ref="A37:M37"/>
    <mergeCell ref="A39:A40"/>
    <mergeCell ref="F39:G39"/>
    <mergeCell ref="A7:B9"/>
    <mergeCell ref="A10:B10"/>
    <mergeCell ref="Z39:AA39"/>
    <mergeCell ref="J39:K39"/>
    <mergeCell ref="T39:U39"/>
    <mergeCell ref="G43:I43"/>
    <mergeCell ref="X39:Y39"/>
    <mergeCell ref="A13:B13"/>
    <mergeCell ref="A14:B14"/>
    <mergeCell ref="V39:W39"/>
    <mergeCell ref="L39:M39"/>
    <mergeCell ref="D39:E39"/>
    <mergeCell ref="P39:Q39"/>
    <mergeCell ref="R39:S39"/>
    <mergeCell ref="H39:I39"/>
    <mergeCell ref="R8:R9"/>
    <mergeCell ref="X8:AA8"/>
    <mergeCell ref="W8:W9"/>
    <mergeCell ref="M7:Q7"/>
    <mergeCell ref="N9:O9"/>
    <mergeCell ref="M8:M9"/>
    <mergeCell ref="A29:B29"/>
    <mergeCell ref="A23:B23"/>
    <mergeCell ref="A20:B20"/>
    <mergeCell ref="A21:B21"/>
    <mergeCell ref="A22:B22"/>
    <mergeCell ref="R7:V7"/>
    <mergeCell ref="S9:T9"/>
    <mergeCell ref="C8:C9"/>
    <mergeCell ref="H8:H9"/>
    <mergeCell ref="D10:E10"/>
    <mergeCell ref="A28:B28"/>
    <mergeCell ref="D18:E18"/>
    <mergeCell ref="D17:E17"/>
    <mergeCell ref="D19:E19"/>
    <mergeCell ref="A27:B27"/>
    <mergeCell ref="A24:B24"/>
    <mergeCell ref="A25:B25"/>
    <mergeCell ref="A26:B26"/>
    <mergeCell ref="A19:B19"/>
    <mergeCell ref="D28:E28"/>
    <mergeCell ref="D11:E11"/>
    <mergeCell ref="D8:G8"/>
    <mergeCell ref="D20:E20"/>
    <mergeCell ref="D16:E16"/>
    <mergeCell ref="A16:B16"/>
    <mergeCell ref="A17:B17"/>
    <mergeCell ref="A15:B15"/>
    <mergeCell ref="A18:B18"/>
    <mergeCell ref="A11:B11"/>
    <mergeCell ref="A12:B12"/>
    <mergeCell ref="I8:L8"/>
    <mergeCell ref="N8:Q8"/>
    <mergeCell ref="S8:V8"/>
    <mergeCell ref="I16:J16"/>
    <mergeCell ref="D12:E12"/>
    <mergeCell ref="D13:E13"/>
    <mergeCell ref="D14:E14"/>
    <mergeCell ref="D15:E15"/>
    <mergeCell ref="S10:T10"/>
    <mergeCell ref="S11:T11"/>
    <mergeCell ref="N16:O16"/>
    <mergeCell ref="N17:O17"/>
    <mergeCell ref="I19:J19"/>
    <mergeCell ref="I18:J18"/>
    <mergeCell ref="N11:O11"/>
    <mergeCell ref="N12:O12"/>
    <mergeCell ref="N13:O13"/>
    <mergeCell ref="N14:O14"/>
    <mergeCell ref="N15:O15"/>
    <mergeCell ref="N18:O18"/>
    <mergeCell ref="D21:E21"/>
    <mergeCell ref="D22:E22"/>
    <mergeCell ref="D23:E23"/>
    <mergeCell ref="D24:E24"/>
    <mergeCell ref="D25:E25"/>
    <mergeCell ref="D29:E29"/>
    <mergeCell ref="I10:J10"/>
    <mergeCell ref="I11:J11"/>
    <mergeCell ref="I12:J12"/>
    <mergeCell ref="I13:J13"/>
    <mergeCell ref="I14:J14"/>
    <mergeCell ref="I15:J15"/>
    <mergeCell ref="I17:J17"/>
    <mergeCell ref="D26:E26"/>
    <mergeCell ref="D27:E27"/>
    <mergeCell ref="N21:O21"/>
    <mergeCell ref="I28:J28"/>
    <mergeCell ref="I29:J29"/>
    <mergeCell ref="I26:J26"/>
    <mergeCell ref="I27:J27"/>
    <mergeCell ref="I20:J20"/>
    <mergeCell ref="I21:J21"/>
    <mergeCell ref="I22:J22"/>
    <mergeCell ref="I24:J24"/>
    <mergeCell ref="I23:J23"/>
    <mergeCell ref="I25:J25"/>
    <mergeCell ref="S12:T12"/>
    <mergeCell ref="S13:T13"/>
    <mergeCell ref="S14:T14"/>
    <mergeCell ref="S15:T15"/>
    <mergeCell ref="S24:T24"/>
    <mergeCell ref="S25:T25"/>
    <mergeCell ref="N19:O19"/>
    <mergeCell ref="N20:O20"/>
    <mergeCell ref="N29:O29"/>
    <mergeCell ref="N22:O22"/>
    <mergeCell ref="N23:O23"/>
    <mergeCell ref="N24:O24"/>
    <mergeCell ref="N25:O25"/>
    <mergeCell ref="N28:O28"/>
    <mergeCell ref="N27:O27"/>
    <mergeCell ref="X16:Y16"/>
    <mergeCell ref="X17:Y17"/>
    <mergeCell ref="S20:T20"/>
    <mergeCell ref="S21:T21"/>
    <mergeCell ref="S22:T22"/>
    <mergeCell ref="S23:T23"/>
    <mergeCell ref="S16:T16"/>
    <mergeCell ref="S17:T17"/>
    <mergeCell ref="S18:T18"/>
    <mergeCell ref="S19:T19"/>
    <mergeCell ref="X18:Y18"/>
    <mergeCell ref="X19:Y19"/>
    <mergeCell ref="X20:Y20"/>
    <mergeCell ref="X21:Y21"/>
    <mergeCell ref="X10:Y10"/>
    <mergeCell ref="X11:Y11"/>
    <mergeCell ref="X12:Y12"/>
    <mergeCell ref="X13:Y13"/>
    <mergeCell ref="X14:Y14"/>
    <mergeCell ref="X15:Y15"/>
    <mergeCell ref="S26:T26"/>
    <mergeCell ref="S27:T27"/>
    <mergeCell ref="X22:Y22"/>
    <mergeCell ref="X23:Y23"/>
    <mergeCell ref="X24:Y24"/>
    <mergeCell ref="X25:Y25"/>
    <mergeCell ref="O34:AA34"/>
    <mergeCell ref="G44:I44"/>
    <mergeCell ref="G42:I42"/>
    <mergeCell ref="X26:Y26"/>
    <mergeCell ref="X27:Y27"/>
    <mergeCell ref="X28:Y28"/>
    <mergeCell ref="X29:Y29"/>
    <mergeCell ref="S28:T28"/>
    <mergeCell ref="S29:T29"/>
    <mergeCell ref="N26:O26"/>
  </mergeCells>
  <printOptions horizontalCentered="1"/>
  <pageMargins left="0.3937007874015748" right="0.3937007874015748" top="0.5905511811023623" bottom="0.3937007874015748" header="0" footer="0"/>
  <pageSetup fitToHeight="1" fitToWidth="1" horizontalDpi="200" verticalDpi="200" orientation="landscape" paperSize="8"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H67"/>
  <sheetViews>
    <sheetView zoomScalePageLayoutView="0" workbookViewId="0" topLeftCell="A1">
      <selection activeCell="J31" sqref="J31"/>
    </sheetView>
  </sheetViews>
  <sheetFormatPr defaultColWidth="9.00390625" defaultRowHeight="18.75" customHeight="1"/>
  <cols>
    <col min="1" max="1" width="5.00390625" style="156" customWidth="1"/>
    <col min="2" max="2" width="13.00390625" style="156" customWidth="1"/>
    <col min="3" max="18" width="9.00390625" style="156" customWidth="1"/>
    <col min="19" max="19" width="2.625" style="156" customWidth="1"/>
    <col min="20" max="20" width="6.25390625" style="156" customWidth="1"/>
    <col min="21" max="21" width="15.375" style="156" customWidth="1"/>
    <col min="22" max="22" width="9.125" style="156" bestFit="1" customWidth="1"/>
    <col min="23" max="23" width="10.125" style="156" bestFit="1" customWidth="1"/>
    <col min="24" max="31" width="9.125" style="156" bestFit="1" customWidth="1"/>
    <col min="32" max="16384" width="9.00390625" style="156" customWidth="1"/>
  </cols>
  <sheetData>
    <row r="1" spans="1:31" ht="18.75" customHeight="1">
      <c r="A1" s="205" t="s">
        <v>89</v>
      </c>
      <c r="AE1" s="172" t="s">
        <v>372</v>
      </c>
    </row>
    <row r="3" spans="1:34" ht="18.75" customHeight="1">
      <c r="A3" s="376" t="s">
        <v>380</v>
      </c>
      <c r="B3" s="376"/>
      <c r="C3" s="376"/>
      <c r="D3" s="376"/>
      <c r="E3" s="376"/>
      <c r="F3" s="376"/>
      <c r="G3" s="376"/>
      <c r="H3" s="376"/>
      <c r="I3" s="376"/>
      <c r="J3" s="376"/>
      <c r="K3" s="376"/>
      <c r="L3" s="376"/>
      <c r="M3" s="376"/>
      <c r="N3" s="376"/>
      <c r="O3" s="376"/>
      <c r="P3" s="376"/>
      <c r="S3" s="376" t="s">
        <v>409</v>
      </c>
      <c r="T3" s="376"/>
      <c r="U3" s="376"/>
      <c r="V3" s="376"/>
      <c r="W3" s="376"/>
      <c r="X3" s="376"/>
      <c r="Y3" s="376"/>
      <c r="Z3" s="376"/>
      <c r="AA3" s="376"/>
      <c r="AB3" s="376"/>
      <c r="AC3" s="376"/>
      <c r="AD3" s="376"/>
      <c r="AE3" s="376"/>
      <c r="AF3" s="222"/>
      <c r="AG3" s="222"/>
      <c r="AH3" s="222"/>
    </row>
    <row r="4" spans="1:34" ht="18.75" customHeight="1" thickBot="1">
      <c r="A4" s="156" t="s">
        <v>373</v>
      </c>
      <c r="B4" s="222"/>
      <c r="C4" s="222"/>
      <c r="D4" s="222"/>
      <c r="E4" s="222"/>
      <c r="F4" s="222"/>
      <c r="G4" s="222"/>
      <c r="H4" s="222"/>
      <c r="I4" s="222"/>
      <c r="J4" s="222"/>
      <c r="K4" s="222"/>
      <c r="L4" s="222"/>
      <c r="M4" s="222"/>
      <c r="N4" s="222"/>
      <c r="O4" s="222"/>
      <c r="P4" s="222"/>
      <c r="S4" s="222"/>
      <c r="T4" s="222"/>
      <c r="U4" s="222"/>
      <c r="V4" s="222"/>
      <c r="W4" s="222"/>
      <c r="X4" s="222"/>
      <c r="Y4" s="222"/>
      <c r="Z4" s="222"/>
      <c r="AA4" s="222"/>
      <c r="AB4" s="222"/>
      <c r="AC4" s="222"/>
      <c r="AD4" s="222"/>
      <c r="AE4" s="222"/>
      <c r="AF4" s="222"/>
      <c r="AG4" s="222"/>
      <c r="AH4" s="222"/>
    </row>
    <row r="5" spans="1:34" ht="18.75" customHeight="1">
      <c r="A5" s="355" t="s">
        <v>190</v>
      </c>
      <c r="B5" s="356"/>
      <c r="C5" s="362" t="s">
        <v>357</v>
      </c>
      <c r="D5" s="363"/>
      <c r="E5" s="363" t="s">
        <v>198</v>
      </c>
      <c r="F5" s="475"/>
      <c r="G5" s="475" t="s">
        <v>381</v>
      </c>
      <c r="H5" s="476"/>
      <c r="I5" s="476"/>
      <c r="J5" s="476"/>
      <c r="K5" s="476"/>
      <c r="L5" s="476"/>
      <c r="M5" s="476"/>
      <c r="N5" s="362"/>
      <c r="O5" s="355" t="s">
        <v>199</v>
      </c>
      <c r="P5" s="355"/>
      <c r="S5" s="359" t="s">
        <v>410</v>
      </c>
      <c r="T5" s="359"/>
      <c r="U5" s="359"/>
      <c r="V5" s="359"/>
      <c r="W5" s="359"/>
      <c r="X5" s="359"/>
      <c r="Y5" s="359"/>
      <c r="Z5" s="359"/>
      <c r="AA5" s="359"/>
      <c r="AB5" s="359"/>
      <c r="AC5" s="359"/>
      <c r="AD5" s="359"/>
      <c r="AE5" s="359"/>
      <c r="AF5" s="222"/>
      <c r="AG5" s="222"/>
      <c r="AH5" s="222"/>
    </row>
    <row r="6" spans="1:16" ht="18.75" customHeight="1" thickBot="1">
      <c r="A6" s="351"/>
      <c r="B6" s="469"/>
      <c r="C6" s="477" t="s">
        <v>191</v>
      </c>
      <c r="D6" s="484" t="s">
        <v>192</v>
      </c>
      <c r="E6" s="477" t="s">
        <v>191</v>
      </c>
      <c r="F6" s="484" t="s">
        <v>192</v>
      </c>
      <c r="G6" s="365" t="s">
        <v>376</v>
      </c>
      <c r="H6" s="365"/>
      <c r="I6" s="485" t="s">
        <v>375</v>
      </c>
      <c r="J6" s="486"/>
      <c r="K6" s="485" t="s">
        <v>193</v>
      </c>
      <c r="L6" s="487"/>
      <c r="M6" s="486" t="s">
        <v>195</v>
      </c>
      <c r="N6" s="487"/>
      <c r="O6" s="477" t="s">
        <v>191</v>
      </c>
      <c r="P6" s="480" t="s">
        <v>192</v>
      </c>
    </row>
    <row r="7" spans="1:31" ht="18.75" customHeight="1">
      <c r="A7" s="351"/>
      <c r="B7" s="469"/>
      <c r="C7" s="478"/>
      <c r="D7" s="484"/>
      <c r="E7" s="478"/>
      <c r="F7" s="484"/>
      <c r="G7" s="365"/>
      <c r="H7" s="365"/>
      <c r="I7" s="483"/>
      <c r="J7" s="351"/>
      <c r="K7" s="483" t="s">
        <v>194</v>
      </c>
      <c r="L7" s="469"/>
      <c r="M7" s="351" t="s">
        <v>196</v>
      </c>
      <c r="N7" s="469"/>
      <c r="O7" s="478"/>
      <c r="P7" s="481"/>
      <c r="S7" s="355" t="s">
        <v>408</v>
      </c>
      <c r="T7" s="355"/>
      <c r="U7" s="356"/>
      <c r="V7" s="470" t="s">
        <v>91</v>
      </c>
      <c r="W7" s="472" t="s">
        <v>400</v>
      </c>
      <c r="X7" s="470" t="s">
        <v>90</v>
      </c>
      <c r="Y7" s="381" t="s">
        <v>96</v>
      </c>
      <c r="Z7" s="460"/>
      <c r="AA7" s="461"/>
      <c r="AB7" s="381" t="s">
        <v>257</v>
      </c>
      <c r="AC7" s="460"/>
      <c r="AD7" s="460"/>
      <c r="AE7" s="460"/>
    </row>
    <row r="8" spans="1:31" ht="18.75" customHeight="1">
      <c r="A8" s="351"/>
      <c r="B8" s="469"/>
      <c r="C8" s="478"/>
      <c r="D8" s="484"/>
      <c r="E8" s="478"/>
      <c r="F8" s="484"/>
      <c r="G8" s="365"/>
      <c r="H8" s="365"/>
      <c r="I8" s="357" t="s">
        <v>222</v>
      </c>
      <c r="J8" s="350"/>
      <c r="K8" s="488" t="s">
        <v>412</v>
      </c>
      <c r="L8" s="489"/>
      <c r="M8" s="350" t="s">
        <v>197</v>
      </c>
      <c r="N8" s="358"/>
      <c r="O8" s="478"/>
      <c r="P8" s="481"/>
      <c r="S8" s="351"/>
      <c r="T8" s="351"/>
      <c r="U8" s="469"/>
      <c r="V8" s="471"/>
      <c r="W8" s="473"/>
      <c r="X8" s="471"/>
      <c r="Y8" s="465" t="s">
        <v>401</v>
      </c>
      <c r="Z8" s="465" t="s">
        <v>402</v>
      </c>
      <c r="AA8" s="465" t="s">
        <v>403</v>
      </c>
      <c r="AB8" s="465" t="s">
        <v>258</v>
      </c>
      <c r="AC8" s="465" t="s">
        <v>287</v>
      </c>
      <c r="AD8" s="465" t="s">
        <v>288</v>
      </c>
      <c r="AE8" s="467" t="s">
        <v>399</v>
      </c>
    </row>
    <row r="9" spans="1:31" ht="18.75" customHeight="1">
      <c r="A9" s="350"/>
      <c r="B9" s="358"/>
      <c r="C9" s="479"/>
      <c r="D9" s="484"/>
      <c r="E9" s="479"/>
      <c r="F9" s="484"/>
      <c r="G9" s="2" t="s">
        <v>191</v>
      </c>
      <c r="H9" s="2" t="s">
        <v>192</v>
      </c>
      <c r="I9" s="2" t="s">
        <v>191</v>
      </c>
      <c r="J9" s="2" t="s">
        <v>192</v>
      </c>
      <c r="K9" s="2" t="s">
        <v>191</v>
      </c>
      <c r="L9" s="2" t="s">
        <v>192</v>
      </c>
      <c r="M9" s="2" t="s">
        <v>191</v>
      </c>
      <c r="N9" s="2" t="s">
        <v>192</v>
      </c>
      <c r="O9" s="479"/>
      <c r="P9" s="482"/>
      <c r="S9" s="350"/>
      <c r="T9" s="350"/>
      <c r="U9" s="358"/>
      <c r="V9" s="466"/>
      <c r="W9" s="474"/>
      <c r="X9" s="466"/>
      <c r="Y9" s="466"/>
      <c r="Z9" s="466"/>
      <c r="AA9" s="466"/>
      <c r="AB9" s="466"/>
      <c r="AC9" s="466"/>
      <c r="AD9" s="466"/>
      <c r="AE9" s="468"/>
    </row>
    <row r="10" spans="1:31" ht="18.75" customHeight="1">
      <c r="A10" s="449" t="s">
        <v>286</v>
      </c>
      <c r="B10" s="450"/>
      <c r="C10" s="102">
        <f aca="true" t="shared" si="0" ref="C10:D12">SUM(E10,G10)</f>
        <v>640</v>
      </c>
      <c r="D10" s="100">
        <f t="shared" si="0"/>
        <v>68374</v>
      </c>
      <c r="E10" s="100">
        <v>108</v>
      </c>
      <c r="F10" s="100">
        <v>5992</v>
      </c>
      <c r="G10" s="100">
        <f aca="true" t="shared" si="1" ref="G10:H12">SUM(I10,K10,M10)</f>
        <v>532</v>
      </c>
      <c r="H10" s="100">
        <f t="shared" si="1"/>
        <v>62382</v>
      </c>
      <c r="I10" s="100">
        <v>376</v>
      </c>
      <c r="J10" s="100">
        <v>41041</v>
      </c>
      <c r="K10" s="100">
        <v>68</v>
      </c>
      <c r="L10" s="100">
        <v>6320</v>
      </c>
      <c r="M10" s="100">
        <v>88</v>
      </c>
      <c r="N10" s="100">
        <v>15021</v>
      </c>
      <c r="O10" s="101">
        <f aca="true" t="shared" si="2" ref="O10:P12">G10/C10*100</f>
        <v>83.125</v>
      </c>
      <c r="P10" s="101">
        <f t="shared" si="2"/>
        <v>91.23643490215579</v>
      </c>
      <c r="S10" s="217"/>
      <c r="U10" s="204"/>
      <c r="V10" s="218"/>
      <c r="W10" s="218"/>
      <c r="X10" s="218"/>
      <c r="Y10" s="218"/>
      <c r="Z10" s="218"/>
      <c r="AA10" s="218"/>
      <c r="AB10" s="218"/>
      <c r="AC10" s="218"/>
      <c r="AD10" s="218"/>
      <c r="AE10" s="218"/>
    </row>
    <row r="11" spans="1:31" ht="18.75" customHeight="1">
      <c r="A11" s="433" t="s">
        <v>276</v>
      </c>
      <c r="B11" s="434"/>
      <c r="C11" s="142">
        <f>SUM(E11,G11)</f>
        <v>635</v>
      </c>
      <c r="D11" s="143">
        <f>SUM(F11,H11)</f>
        <v>66980</v>
      </c>
      <c r="E11" s="143">
        <v>96</v>
      </c>
      <c r="F11" s="143">
        <v>4907</v>
      </c>
      <c r="G11" s="143">
        <f>SUM(I11,K11,M11)</f>
        <v>539</v>
      </c>
      <c r="H11" s="143">
        <f>SUM(J11,L11,N11)</f>
        <v>62073</v>
      </c>
      <c r="I11" s="143">
        <v>387</v>
      </c>
      <c r="J11" s="143">
        <v>41218</v>
      </c>
      <c r="K11" s="143">
        <v>62</v>
      </c>
      <c r="L11" s="143">
        <v>5579</v>
      </c>
      <c r="M11" s="143">
        <v>90</v>
      </c>
      <c r="N11" s="143">
        <v>15276</v>
      </c>
      <c r="O11" s="144">
        <f>G11/C11*100</f>
        <v>84.88188976377953</v>
      </c>
      <c r="P11" s="144">
        <f>H11/D11*100</f>
        <v>92.6739325171693</v>
      </c>
      <c r="S11" s="463" t="s">
        <v>282</v>
      </c>
      <c r="T11" s="463"/>
      <c r="U11" s="464"/>
      <c r="V11" s="239">
        <f>SUM(AB11:AE11)</f>
        <v>75</v>
      </c>
      <c r="W11" s="239">
        <v>1992</v>
      </c>
      <c r="X11" s="239">
        <v>561</v>
      </c>
      <c r="Y11" s="239">
        <v>31</v>
      </c>
      <c r="Z11" s="239">
        <v>41</v>
      </c>
      <c r="AA11" s="239">
        <v>3</v>
      </c>
      <c r="AB11" s="239">
        <v>51</v>
      </c>
      <c r="AC11" s="239">
        <v>18</v>
      </c>
      <c r="AD11" s="239">
        <v>6</v>
      </c>
      <c r="AE11" s="239" t="s">
        <v>331</v>
      </c>
    </row>
    <row r="12" spans="1:31" ht="18.75" customHeight="1">
      <c r="A12" s="442" t="s">
        <v>374</v>
      </c>
      <c r="B12" s="443"/>
      <c r="C12" s="235">
        <f t="shared" si="0"/>
        <v>634</v>
      </c>
      <c r="D12" s="236">
        <f t="shared" si="0"/>
        <v>67488</v>
      </c>
      <c r="E12" s="236">
        <f>SUM(E14:E25)</f>
        <v>102</v>
      </c>
      <c r="F12" s="236">
        <f>SUM(F14:F25)</f>
        <v>5479</v>
      </c>
      <c r="G12" s="236">
        <f t="shared" si="1"/>
        <v>532</v>
      </c>
      <c r="H12" s="236">
        <f t="shared" si="1"/>
        <v>62009</v>
      </c>
      <c r="I12" s="236">
        <f aca="true" t="shared" si="3" ref="I12:N12">SUM(I14:I25)</f>
        <v>395</v>
      </c>
      <c r="J12" s="236">
        <f t="shared" si="3"/>
        <v>43452</v>
      </c>
      <c r="K12" s="236">
        <f t="shared" si="3"/>
        <v>62</v>
      </c>
      <c r="L12" s="236">
        <f t="shared" si="3"/>
        <v>6677</v>
      </c>
      <c r="M12" s="236">
        <f t="shared" si="3"/>
        <v>75</v>
      </c>
      <c r="N12" s="236">
        <f t="shared" si="3"/>
        <v>11880</v>
      </c>
      <c r="O12" s="237">
        <f t="shared" si="2"/>
        <v>83.91167192429022</v>
      </c>
      <c r="P12" s="237">
        <f t="shared" si="2"/>
        <v>91.88151967757231</v>
      </c>
      <c r="S12" s="433" t="s">
        <v>283</v>
      </c>
      <c r="T12" s="433"/>
      <c r="U12" s="434"/>
      <c r="V12" s="239">
        <f>SUM(AB12:AE12)</f>
        <v>373</v>
      </c>
      <c r="W12" s="239">
        <v>41154</v>
      </c>
      <c r="X12" s="239">
        <v>4220</v>
      </c>
      <c r="Y12" s="239">
        <v>285</v>
      </c>
      <c r="Z12" s="239">
        <v>78</v>
      </c>
      <c r="AA12" s="239">
        <v>10</v>
      </c>
      <c r="AB12" s="239">
        <v>138</v>
      </c>
      <c r="AC12" s="239">
        <v>145</v>
      </c>
      <c r="AD12" s="239">
        <v>73</v>
      </c>
      <c r="AE12" s="239">
        <v>17</v>
      </c>
    </row>
    <row r="13" spans="2:31" ht="18.75" customHeight="1">
      <c r="B13" s="111"/>
      <c r="C13" s="142"/>
      <c r="D13" s="143"/>
      <c r="E13" s="143"/>
      <c r="F13" s="143"/>
      <c r="G13" s="143"/>
      <c r="H13" s="143"/>
      <c r="I13" s="143"/>
      <c r="J13" s="143"/>
      <c r="K13" s="143"/>
      <c r="L13" s="143"/>
      <c r="M13" s="143"/>
      <c r="N13" s="143"/>
      <c r="O13" s="144"/>
      <c r="P13" s="144"/>
      <c r="S13" s="433" t="s">
        <v>279</v>
      </c>
      <c r="T13" s="433"/>
      <c r="U13" s="434"/>
      <c r="V13" s="239">
        <f>SUM(AB13:AE13)</f>
        <v>307</v>
      </c>
      <c r="W13" s="239">
        <v>31567</v>
      </c>
      <c r="X13" s="239">
        <v>4981</v>
      </c>
      <c r="Y13" s="239">
        <v>233</v>
      </c>
      <c r="Z13" s="239">
        <v>71</v>
      </c>
      <c r="AA13" s="239">
        <v>3</v>
      </c>
      <c r="AB13" s="239">
        <v>77</v>
      </c>
      <c r="AC13" s="239">
        <v>154</v>
      </c>
      <c r="AD13" s="239">
        <v>65</v>
      </c>
      <c r="AE13" s="239">
        <v>11</v>
      </c>
    </row>
    <row r="14" spans="1:31" ht="18.75" customHeight="1">
      <c r="A14" s="360" t="s">
        <v>200</v>
      </c>
      <c r="B14" s="361"/>
      <c r="C14" s="238" t="s">
        <v>331</v>
      </c>
      <c r="D14" s="207" t="s">
        <v>331</v>
      </c>
      <c r="E14" s="207" t="s">
        <v>331</v>
      </c>
      <c r="F14" s="207" t="s">
        <v>331</v>
      </c>
      <c r="G14" s="207" t="s">
        <v>331</v>
      </c>
      <c r="H14" s="207" t="s">
        <v>331</v>
      </c>
      <c r="I14" s="207" t="s">
        <v>331</v>
      </c>
      <c r="J14" s="207" t="s">
        <v>331</v>
      </c>
      <c r="K14" s="207" t="s">
        <v>331</v>
      </c>
      <c r="L14" s="207" t="s">
        <v>331</v>
      </c>
      <c r="M14" s="207" t="s">
        <v>331</v>
      </c>
      <c r="N14" s="207" t="s">
        <v>331</v>
      </c>
      <c r="O14" s="207" t="s">
        <v>331</v>
      </c>
      <c r="P14" s="207" t="s">
        <v>331</v>
      </c>
      <c r="S14" s="433" t="s">
        <v>276</v>
      </c>
      <c r="T14" s="433"/>
      <c r="U14" s="434"/>
      <c r="V14" s="239">
        <f>SUM(AB14:AE14)</f>
        <v>155</v>
      </c>
      <c r="W14" s="239">
        <v>6863</v>
      </c>
      <c r="X14" s="239">
        <v>1463</v>
      </c>
      <c r="Y14" s="239">
        <v>96</v>
      </c>
      <c r="Z14" s="239">
        <v>59</v>
      </c>
      <c r="AA14" s="239" t="s">
        <v>331</v>
      </c>
      <c r="AB14" s="239">
        <v>89</v>
      </c>
      <c r="AC14" s="239">
        <v>52</v>
      </c>
      <c r="AD14" s="239">
        <v>12</v>
      </c>
      <c r="AE14" s="239">
        <v>2</v>
      </c>
    </row>
    <row r="15" spans="1:31" ht="18.75" customHeight="1">
      <c r="A15" s="360" t="s">
        <v>379</v>
      </c>
      <c r="B15" s="361"/>
      <c r="C15" s="238" t="s">
        <v>331</v>
      </c>
      <c r="D15" s="207" t="s">
        <v>331</v>
      </c>
      <c r="E15" s="207" t="s">
        <v>331</v>
      </c>
      <c r="F15" s="207" t="s">
        <v>331</v>
      </c>
      <c r="G15" s="207" t="s">
        <v>331</v>
      </c>
      <c r="H15" s="207" t="s">
        <v>331</v>
      </c>
      <c r="I15" s="207" t="s">
        <v>331</v>
      </c>
      <c r="J15" s="207" t="s">
        <v>331</v>
      </c>
      <c r="K15" s="207" t="s">
        <v>331</v>
      </c>
      <c r="L15" s="207" t="s">
        <v>331</v>
      </c>
      <c r="M15" s="207" t="s">
        <v>331</v>
      </c>
      <c r="N15" s="207" t="s">
        <v>331</v>
      </c>
      <c r="O15" s="207" t="s">
        <v>331</v>
      </c>
      <c r="P15" s="207" t="s">
        <v>331</v>
      </c>
      <c r="S15" s="442" t="s">
        <v>374</v>
      </c>
      <c r="T15" s="442"/>
      <c r="U15" s="443"/>
      <c r="V15" s="240">
        <f aca="true" t="shared" si="4" ref="V15:V35">SUM(AB15:AE15)</f>
        <v>257</v>
      </c>
      <c r="W15" s="240">
        <f>SUM(W17:W20,W32:W36)</f>
        <v>12264</v>
      </c>
      <c r="X15" s="240">
        <f aca="true" t="shared" si="5" ref="X15:AE15">SUM(X17:X20,X32:X36)</f>
        <v>2951</v>
      </c>
      <c r="Y15" s="240">
        <f t="shared" si="5"/>
        <v>154</v>
      </c>
      <c r="Z15" s="240">
        <f t="shared" si="5"/>
        <v>103</v>
      </c>
      <c r="AA15" s="240" t="s">
        <v>331</v>
      </c>
      <c r="AB15" s="240">
        <f t="shared" si="5"/>
        <v>127</v>
      </c>
      <c r="AC15" s="240">
        <f t="shared" si="5"/>
        <v>95</v>
      </c>
      <c r="AD15" s="240">
        <f t="shared" si="5"/>
        <v>33</v>
      </c>
      <c r="AE15" s="240">
        <f t="shared" si="5"/>
        <v>2</v>
      </c>
    </row>
    <row r="16" spans="1:31" ht="18.75" customHeight="1">
      <c r="A16" s="360" t="s">
        <v>201</v>
      </c>
      <c r="B16" s="361"/>
      <c r="C16" s="142">
        <f aca="true" t="shared" si="6" ref="C16:D25">SUM(E16,G16)</f>
        <v>5</v>
      </c>
      <c r="D16" s="143">
        <f t="shared" si="6"/>
        <v>300</v>
      </c>
      <c r="E16" s="143">
        <v>1</v>
      </c>
      <c r="F16" s="143">
        <v>85</v>
      </c>
      <c r="G16" s="143">
        <f aca="true" t="shared" si="7" ref="G16:H25">SUM(I16,K16,M16)</f>
        <v>4</v>
      </c>
      <c r="H16" s="143">
        <f t="shared" si="7"/>
        <v>215</v>
      </c>
      <c r="I16" s="143">
        <v>4</v>
      </c>
      <c r="J16" s="143">
        <v>215</v>
      </c>
      <c r="K16" s="207" t="s">
        <v>331</v>
      </c>
      <c r="L16" s="207" t="s">
        <v>331</v>
      </c>
      <c r="M16" s="207" t="s">
        <v>331</v>
      </c>
      <c r="N16" s="207" t="s">
        <v>331</v>
      </c>
      <c r="O16" s="144">
        <f aca="true" t="shared" si="8" ref="O16:P25">G16/C16*100</f>
        <v>80</v>
      </c>
      <c r="P16" s="144">
        <f t="shared" si="8"/>
        <v>71.66666666666667</v>
      </c>
      <c r="S16" s="106"/>
      <c r="U16" s="137"/>
      <c r="V16" s="206"/>
      <c r="W16" s="206"/>
      <c r="X16" s="206"/>
      <c r="Y16" s="206"/>
      <c r="Z16" s="206"/>
      <c r="AA16" s="206"/>
      <c r="AB16" s="206"/>
      <c r="AC16" s="206"/>
      <c r="AD16" s="206"/>
      <c r="AE16" s="206"/>
    </row>
    <row r="17" spans="1:31" ht="18.75" customHeight="1">
      <c r="A17" s="360" t="s">
        <v>202</v>
      </c>
      <c r="B17" s="361"/>
      <c r="C17" s="142">
        <f t="shared" si="6"/>
        <v>1</v>
      </c>
      <c r="D17" s="143">
        <f t="shared" si="6"/>
        <v>8</v>
      </c>
      <c r="E17" s="207" t="s">
        <v>331</v>
      </c>
      <c r="F17" s="207" t="s">
        <v>331</v>
      </c>
      <c r="G17" s="143">
        <f t="shared" si="7"/>
        <v>1</v>
      </c>
      <c r="H17" s="143">
        <f t="shared" si="7"/>
        <v>8</v>
      </c>
      <c r="I17" s="143">
        <v>1</v>
      </c>
      <c r="J17" s="143">
        <v>8</v>
      </c>
      <c r="K17" s="207" t="s">
        <v>331</v>
      </c>
      <c r="L17" s="207" t="s">
        <v>331</v>
      </c>
      <c r="M17" s="207" t="s">
        <v>331</v>
      </c>
      <c r="N17" s="207" t="s">
        <v>331</v>
      </c>
      <c r="O17" s="144">
        <f t="shared" si="8"/>
        <v>100</v>
      </c>
      <c r="P17" s="144">
        <f t="shared" si="8"/>
        <v>100</v>
      </c>
      <c r="S17" s="360" t="s">
        <v>289</v>
      </c>
      <c r="T17" s="360"/>
      <c r="U17" s="361"/>
      <c r="V17" s="239" t="s">
        <v>331</v>
      </c>
      <c r="W17" s="239" t="s">
        <v>331</v>
      </c>
      <c r="X17" s="239" t="s">
        <v>331</v>
      </c>
      <c r="Y17" s="239" t="s">
        <v>331</v>
      </c>
      <c r="Z17" s="239" t="s">
        <v>331</v>
      </c>
      <c r="AA17" s="239" t="s">
        <v>331</v>
      </c>
      <c r="AB17" s="239" t="s">
        <v>331</v>
      </c>
      <c r="AC17" s="239" t="s">
        <v>331</v>
      </c>
      <c r="AD17" s="239" t="s">
        <v>331</v>
      </c>
      <c r="AE17" s="239" t="s">
        <v>331</v>
      </c>
    </row>
    <row r="18" spans="1:31" ht="18.75" customHeight="1">
      <c r="A18" s="360" t="s">
        <v>203</v>
      </c>
      <c r="B18" s="361"/>
      <c r="C18" s="142">
        <f t="shared" si="6"/>
        <v>19</v>
      </c>
      <c r="D18" s="143">
        <f t="shared" si="6"/>
        <v>2843</v>
      </c>
      <c r="E18" s="143">
        <v>4</v>
      </c>
      <c r="F18" s="143">
        <v>397</v>
      </c>
      <c r="G18" s="143">
        <f t="shared" si="7"/>
        <v>15</v>
      </c>
      <c r="H18" s="143">
        <f t="shared" si="7"/>
        <v>2446</v>
      </c>
      <c r="I18" s="143">
        <v>10</v>
      </c>
      <c r="J18" s="143">
        <v>1974</v>
      </c>
      <c r="K18" s="143">
        <v>1</v>
      </c>
      <c r="L18" s="143">
        <v>72</v>
      </c>
      <c r="M18" s="143">
        <v>4</v>
      </c>
      <c r="N18" s="143">
        <v>400</v>
      </c>
      <c r="O18" s="144">
        <f t="shared" si="8"/>
        <v>78.94736842105263</v>
      </c>
      <c r="P18" s="144">
        <f t="shared" si="8"/>
        <v>86.03587759409075</v>
      </c>
      <c r="S18" s="360" t="s">
        <v>202</v>
      </c>
      <c r="T18" s="360"/>
      <c r="U18" s="361"/>
      <c r="V18" s="239" t="s">
        <v>331</v>
      </c>
      <c r="W18" s="239" t="s">
        <v>331</v>
      </c>
      <c r="X18" s="239" t="s">
        <v>331</v>
      </c>
      <c r="Y18" s="239" t="s">
        <v>331</v>
      </c>
      <c r="Z18" s="239" t="s">
        <v>331</v>
      </c>
      <c r="AA18" s="239" t="s">
        <v>331</v>
      </c>
      <c r="AB18" s="239" t="s">
        <v>331</v>
      </c>
      <c r="AC18" s="239" t="s">
        <v>331</v>
      </c>
      <c r="AD18" s="239" t="s">
        <v>331</v>
      </c>
      <c r="AE18" s="239" t="s">
        <v>331</v>
      </c>
    </row>
    <row r="19" spans="1:31" ht="18.75" customHeight="1">
      <c r="A19" s="360" t="s">
        <v>87</v>
      </c>
      <c r="B19" s="361"/>
      <c r="C19" s="142">
        <f t="shared" si="6"/>
        <v>287</v>
      </c>
      <c r="D19" s="143">
        <f t="shared" si="6"/>
        <v>32133</v>
      </c>
      <c r="E19" s="143">
        <v>45</v>
      </c>
      <c r="F19" s="143">
        <v>1969</v>
      </c>
      <c r="G19" s="143">
        <f t="shared" si="7"/>
        <v>242</v>
      </c>
      <c r="H19" s="143">
        <f t="shared" si="7"/>
        <v>30164</v>
      </c>
      <c r="I19" s="143">
        <v>203</v>
      </c>
      <c r="J19" s="143">
        <v>21686</v>
      </c>
      <c r="K19" s="143">
        <v>12</v>
      </c>
      <c r="L19" s="143">
        <v>921</v>
      </c>
      <c r="M19" s="143">
        <v>27</v>
      </c>
      <c r="N19" s="143">
        <v>7557</v>
      </c>
      <c r="O19" s="144">
        <f t="shared" si="8"/>
        <v>84.3205574912892</v>
      </c>
      <c r="P19" s="144">
        <f t="shared" si="8"/>
        <v>93.87234307409827</v>
      </c>
      <c r="S19" s="360" t="s">
        <v>203</v>
      </c>
      <c r="T19" s="360"/>
      <c r="U19" s="361"/>
      <c r="V19" s="239">
        <f t="shared" si="4"/>
        <v>27</v>
      </c>
      <c r="W19" s="239">
        <v>404</v>
      </c>
      <c r="X19" s="239">
        <v>266</v>
      </c>
      <c r="Y19" s="239">
        <v>10</v>
      </c>
      <c r="Z19" s="239">
        <v>17</v>
      </c>
      <c r="AA19" s="239" t="s">
        <v>331</v>
      </c>
      <c r="AB19" s="239">
        <v>21</v>
      </c>
      <c r="AC19" s="239">
        <v>6</v>
      </c>
      <c r="AD19" s="239" t="s">
        <v>331</v>
      </c>
      <c r="AE19" s="239" t="s">
        <v>331</v>
      </c>
    </row>
    <row r="20" spans="1:31" ht="18.75" customHeight="1">
      <c r="A20" s="360" t="s">
        <v>204</v>
      </c>
      <c r="B20" s="361"/>
      <c r="C20" s="142">
        <f t="shared" si="6"/>
        <v>66</v>
      </c>
      <c r="D20" s="143">
        <f t="shared" si="6"/>
        <v>5749</v>
      </c>
      <c r="E20" s="143">
        <v>11</v>
      </c>
      <c r="F20" s="143">
        <v>770</v>
      </c>
      <c r="G20" s="143">
        <f t="shared" si="7"/>
        <v>55</v>
      </c>
      <c r="H20" s="143">
        <f t="shared" si="7"/>
        <v>4979</v>
      </c>
      <c r="I20" s="143">
        <v>41</v>
      </c>
      <c r="J20" s="143">
        <v>3509</v>
      </c>
      <c r="K20" s="143">
        <v>5</v>
      </c>
      <c r="L20" s="143">
        <v>217</v>
      </c>
      <c r="M20" s="143">
        <v>9</v>
      </c>
      <c r="N20" s="143">
        <v>1253</v>
      </c>
      <c r="O20" s="144">
        <f t="shared" si="8"/>
        <v>83.33333333333334</v>
      </c>
      <c r="P20" s="144">
        <f t="shared" si="8"/>
        <v>86.60636632457819</v>
      </c>
      <c r="S20" s="360" t="s">
        <v>87</v>
      </c>
      <c r="T20" s="360"/>
      <c r="U20" s="361"/>
      <c r="V20" s="239">
        <f>SUM(V21:V31)</f>
        <v>187</v>
      </c>
      <c r="W20" s="239">
        <f>SUM(W21:W31)</f>
        <v>10437</v>
      </c>
      <c r="X20" s="239">
        <v>2290</v>
      </c>
      <c r="Y20" s="239">
        <v>119</v>
      </c>
      <c r="Z20" s="239">
        <v>68</v>
      </c>
      <c r="AA20" s="239" t="s">
        <v>331</v>
      </c>
      <c r="AB20" s="239">
        <v>82</v>
      </c>
      <c r="AC20" s="239">
        <v>73</v>
      </c>
      <c r="AD20" s="239">
        <v>31</v>
      </c>
      <c r="AE20" s="239">
        <v>1</v>
      </c>
    </row>
    <row r="21" spans="1:31" ht="18.75" customHeight="1">
      <c r="A21" s="360" t="s">
        <v>377</v>
      </c>
      <c r="B21" s="361"/>
      <c r="C21" s="142">
        <f t="shared" si="6"/>
        <v>70</v>
      </c>
      <c r="D21" s="143">
        <f t="shared" si="6"/>
        <v>9612</v>
      </c>
      <c r="E21" s="143">
        <v>3</v>
      </c>
      <c r="F21" s="143">
        <v>142</v>
      </c>
      <c r="G21" s="143">
        <f t="shared" si="7"/>
        <v>67</v>
      </c>
      <c r="H21" s="143">
        <f t="shared" si="7"/>
        <v>9470</v>
      </c>
      <c r="I21" s="143">
        <v>30</v>
      </c>
      <c r="J21" s="143">
        <v>6164</v>
      </c>
      <c r="K21" s="143">
        <v>17</v>
      </c>
      <c r="L21" s="143">
        <v>1856</v>
      </c>
      <c r="M21" s="143">
        <v>20</v>
      </c>
      <c r="N21" s="143">
        <v>1450</v>
      </c>
      <c r="O21" s="144">
        <f t="shared" si="8"/>
        <v>95.71428571428572</v>
      </c>
      <c r="P21" s="144">
        <f t="shared" si="8"/>
        <v>98.52267998335414</v>
      </c>
      <c r="S21" s="106"/>
      <c r="T21" s="351" t="s">
        <v>411</v>
      </c>
      <c r="U21" s="469"/>
      <c r="V21" s="239">
        <f t="shared" si="4"/>
        <v>4</v>
      </c>
      <c r="W21" s="239">
        <v>107</v>
      </c>
      <c r="X21" s="239">
        <v>69</v>
      </c>
      <c r="Y21" s="239">
        <v>3</v>
      </c>
      <c r="Z21" s="239">
        <v>1</v>
      </c>
      <c r="AA21" s="239" t="s">
        <v>331</v>
      </c>
      <c r="AB21" s="239">
        <v>2</v>
      </c>
      <c r="AC21" s="239">
        <v>2</v>
      </c>
      <c r="AD21" s="239" t="s">
        <v>331</v>
      </c>
      <c r="AE21" s="239" t="s">
        <v>331</v>
      </c>
    </row>
    <row r="22" spans="1:31" ht="18.75" customHeight="1">
      <c r="A22" s="360" t="s">
        <v>205</v>
      </c>
      <c r="B22" s="361"/>
      <c r="C22" s="142">
        <f t="shared" si="6"/>
        <v>2</v>
      </c>
      <c r="D22" s="143">
        <f t="shared" si="6"/>
        <v>46</v>
      </c>
      <c r="E22" s="207" t="s">
        <v>331</v>
      </c>
      <c r="F22" s="207" t="s">
        <v>331</v>
      </c>
      <c r="G22" s="143">
        <f t="shared" si="7"/>
        <v>2</v>
      </c>
      <c r="H22" s="143">
        <f t="shared" si="7"/>
        <v>46</v>
      </c>
      <c r="I22" s="143">
        <v>1</v>
      </c>
      <c r="J22" s="143">
        <v>22</v>
      </c>
      <c r="K22" s="143">
        <v>1</v>
      </c>
      <c r="L22" s="143">
        <v>24</v>
      </c>
      <c r="M22" s="207" t="s">
        <v>331</v>
      </c>
      <c r="N22" s="207" t="s">
        <v>331</v>
      </c>
      <c r="O22" s="144">
        <f t="shared" si="8"/>
        <v>100</v>
      </c>
      <c r="P22" s="144">
        <f t="shared" si="8"/>
        <v>100</v>
      </c>
      <c r="S22" s="106"/>
      <c r="T22" s="360" t="s">
        <v>92</v>
      </c>
      <c r="U22" s="361"/>
      <c r="V22" s="239">
        <f t="shared" si="4"/>
        <v>60</v>
      </c>
      <c r="W22" s="239">
        <v>1698</v>
      </c>
      <c r="X22" s="239">
        <v>693</v>
      </c>
      <c r="Y22" s="239">
        <v>33</v>
      </c>
      <c r="Z22" s="239">
        <v>27</v>
      </c>
      <c r="AA22" s="239" t="s">
        <v>331</v>
      </c>
      <c r="AB22" s="239">
        <v>35</v>
      </c>
      <c r="AC22" s="239">
        <v>22</v>
      </c>
      <c r="AD22" s="239">
        <v>3</v>
      </c>
      <c r="AE22" s="239" t="s">
        <v>331</v>
      </c>
    </row>
    <row r="23" spans="1:31" ht="18.75" customHeight="1">
      <c r="A23" s="360" t="s">
        <v>378</v>
      </c>
      <c r="B23" s="361"/>
      <c r="C23" s="142">
        <f t="shared" si="6"/>
        <v>80</v>
      </c>
      <c r="D23" s="143">
        <f t="shared" si="6"/>
        <v>7569</v>
      </c>
      <c r="E23" s="143">
        <v>8</v>
      </c>
      <c r="F23" s="143">
        <v>132</v>
      </c>
      <c r="G23" s="143">
        <f t="shared" si="7"/>
        <v>72</v>
      </c>
      <c r="H23" s="143">
        <f t="shared" si="7"/>
        <v>7437</v>
      </c>
      <c r="I23" s="143">
        <v>63</v>
      </c>
      <c r="J23" s="143">
        <v>6057</v>
      </c>
      <c r="K23" s="143">
        <v>4</v>
      </c>
      <c r="L23" s="143">
        <v>806</v>
      </c>
      <c r="M23" s="143">
        <v>5</v>
      </c>
      <c r="N23" s="143">
        <v>574</v>
      </c>
      <c r="O23" s="144">
        <f t="shared" si="8"/>
        <v>90</v>
      </c>
      <c r="P23" s="144">
        <f t="shared" si="8"/>
        <v>98.25604439159731</v>
      </c>
      <c r="S23" s="106"/>
      <c r="T23" s="360" t="s">
        <v>406</v>
      </c>
      <c r="U23" s="361"/>
      <c r="V23" s="239">
        <f t="shared" si="4"/>
        <v>12</v>
      </c>
      <c r="W23" s="239">
        <v>117</v>
      </c>
      <c r="X23" s="239">
        <v>103</v>
      </c>
      <c r="Y23" s="239">
        <v>3</v>
      </c>
      <c r="Z23" s="239">
        <v>9</v>
      </c>
      <c r="AA23" s="239" t="s">
        <v>331</v>
      </c>
      <c r="AB23" s="239">
        <v>9</v>
      </c>
      <c r="AC23" s="239">
        <v>3</v>
      </c>
      <c r="AD23" s="239" t="s">
        <v>331</v>
      </c>
      <c r="AE23" s="239" t="s">
        <v>331</v>
      </c>
    </row>
    <row r="24" spans="1:31" ht="18.75" customHeight="1">
      <c r="A24" s="351" t="s">
        <v>206</v>
      </c>
      <c r="B24" s="469"/>
      <c r="C24" s="142">
        <f t="shared" si="6"/>
        <v>10</v>
      </c>
      <c r="D24" s="143">
        <f t="shared" si="6"/>
        <v>1534</v>
      </c>
      <c r="E24" s="143">
        <v>2</v>
      </c>
      <c r="F24" s="143">
        <v>35</v>
      </c>
      <c r="G24" s="143">
        <f t="shared" si="7"/>
        <v>8</v>
      </c>
      <c r="H24" s="143">
        <f t="shared" si="7"/>
        <v>1499</v>
      </c>
      <c r="I24" s="143">
        <v>1</v>
      </c>
      <c r="J24" s="143">
        <v>25</v>
      </c>
      <c r="K24" s="143">
        <v>7</v>
      </c>
      <c r="L24" s="143">
        <v>1474</v>
      </c>
      <c r="M24" s="207" t="s">
        <v>331</v>
      </c>
      <c r="N24" s="207" t="s">
        <v>331</v>
      </c>
      <c r="O24" s="144">
        <f t="shared" si="8"/>
        <v>80</v>
      </c>
      <c r="P24" s="144">
        <f t="shared" si="8"/>
        <v>97.71838331160365</v>
      </c>
      <c r="S24" s="106"/>
      <c r="T24" s="360" t="s">
        <v>407</v>
      </c>
      <c r="U24" s="361"/>
      <c r="V24" s="239">
        <v>6</v>
      </c>
      <c r="W24" s="239">
        <v>240</v>
      </c>
      <c r="X24" s="239" t="s">
        <v>307</v>
      </c>
      <c r="Y24" s="239" t="s">
        <v>307</v>
      </c>
      <c r="Z24" s="239" t="s">
        <v>307</v>
      </c>
      <c r="AA24" s="239" t="s">
        <v>331</v>
      </c>
      <c r="AB24" s="239" t="s">
        <v>307</v>
      </c>
      <c r="AC24" s="239" t="s">
        <v>307</v>
      </c>
      <c r="AD24" s="239" t="s">
        <v>307</v>
      </c>
      <c r="AE24" s="239" t="s">
        <v>331</v>
      </c>
    </row>
    <row r="25" spans="1:31" ht="18.75" customHeight="1">
      <c r="A25" s="360" t="s">
        <v>207</v>
      </c>
      <c r="B25" s="361"/>
      <c r="C25" s="142">
        <f t="shared" si="6"/>
        <v>94</v>
      </c>
      <c r="D25" s="143">
        <f t="shared" si="6"/>
        <v>7694</v>
      </c>
      <c r="E25" s="143">
        <v>28</v>
      </c>
      <c r="F25" s="143">
        <v>1949</v>
      </c>
      <c r="G25" s="143">
        <f t="shared" si="7"/>
        <v>66</v>
      </c>
      <c r="H25" s="143">
        <f t="shared" si="7"/>
        <v>5745</v>
      </c>
      <c r="I25" s="143">
        <v>41</v>
      </c>
      <c r="J25" s="143">
        <v>3792</v>
      </c>
      <c r="K25" s="143">
        <v>15</v>
      </c>
      <c r="L25" s="143">
        <v>1307</v>
      </c>
      <c r="M25" s="143">
        <v>10</v>
      </c>
      <c r="N25" s="143">
        <v>646</v>
      </c>
      <c r="O25" s="144">
        <f t="shared" si="8"/>
        <v>70.2127659574468</v>
      </c>
      <c r="P25" s="144">
        <f t="shared" si="8"/>
        <v>74.66857291395893</v>
      </c>
      <c r="S25" s="106"/>
      <c r="T25" s="360" t="s">
        <v>290</v>
      </c>
      <c r="U25" s="361"/>
      <c r="V25" s="239">
        <v>2</v>
      </c>
      <c r="W25" s="239">
        <v>227</v>
      </c>
      <c r="X25" s="239" t="s">
        <v>307</v>
      </c>
      <c r="Y25" s="239" t="s">
        <v>307</v>
      </c>
      <c r="Z25" s="239" t="s">
        <v>307</v>
      </c>
      <c r="AA25" s="239" t="s">
        <v>331</v>
      </c>
      <c r="AB25" s="239" t="s">
        <v>307</v>
      </c>
      <c r="AC25" s="239" t="s">
        <v>307</v>
      </c>
      <c r="AD25" s="239" t="s">
        <v>307</v>
      </c>
      <c r="AE25" s="239" t="s">
        <v>331</v>
      </c>
    </row>
    <row r="26" spans="1:31" ht="18.75" customHeight="1">
      <c r="A26" s="226"/>
      <c r="B26" s="174"/>
      <c r="C26" s="219"/>
      <c r="D26" s="220"/>
      <c r="E26" s="220"/>
      <c r="F26" s="220"/>
      <c r="G26" s="220"/>
      <c r="H26" s="220"/>
      <c r="I26" s="220"/>
      <c r="J26" s="220"/>
      <c r="K26" s="220"/>
      <c r="L26" s="220"/>
      <c r="M26" s="220"/>
      <c r="N26" s="220"/>
      <c r="O26" s="221"/>
      <c r="P26" s="221"/>
      <c r="S26" s="106"/>
      <c r="T26" s="351" t="s">
        <v>259</v>
      </c>
      <c r="U26" s="469"/>
      <c r="V26" s="239">
        <f t="shared" si="4"/>
        <v>9</v>
      </c>
      <c r="W26" s="239">
        <v>686</v>
      </c>
      <c r="X26" s="239">
        <v>115</v>
      </c>
      <c r="Y26" s="239">
        <v>7</v>
      </c>
      <c r="Z26" s="239">
        <v>2</v>
      </c>
      <c r="AA26" s="239" t="s">
        <v>331</v>
      </c>
      <c r="AB26" s="239">
        <v>3</v>
      </c>
      <c r="AC26" s="239">
        <v>2</v>
      </c>
      <c r="AD26" s="239">
        <v>4</v>
      </c>
      <c r="AE26" s="239" t="s">
        <v>331</v>
      </c>
    </row>
    <row r="27" spans="1:31" ht="18.75" customHeight="1">
      <c r="A27" s="222" t="s">
        <v>208</v>
      </c>
      <c r="B27" s="222"/>
      <c r="C27" s="222"/>
      <c r="D27" s="222"/>
      <c r="E27" s="222"/>
      <c r="F27" s="222"/>
      <c r="G27" s="222"/>
      <c r="H27" s="222"/>
      <c r="I27" s="222"/>
      <c r="J27" s="222"/>
      <c r="K27" s="222"/>
      <c r="L27" s="222"/>
      <c r="M27" s="222"/>
      <c r="N27" s="222"/>
      <c r="O27" s="222"/>
      <c r="P27" s="222"/>
      <c r="S27" s="106"/>
      <c r="T27" s="360" t="s">
        <v>93</v>
      </c>
      <c r="U27" s="361"/>
      <c r="V27" s="239">
        <f t="shared" si="4"/>
        <v>3</v>
      </c>
      <c r="W27" s="239">
        <v>48</v>
      </c>
      <c r="X27" s="239">
        <v>16</v>
      </c>
      <c r="Y27" s="239">
        <v>2</v>
      </c>
      <c r="Z27" s="239">
        <v>1</v>
      </c>
      <c r="AA27" s="239" t="s">
        <v>331</v>
      </c>
      <c r="AB27" s="239">
        <v>2</v>
      </c>
      <c r="AC27" s="239">
        <v>1</v>
      </c>
      <c r="AD27" s="239" t="s">
        <v>331</v>
      </c>
      <c r="AE27" s="239" t="s">
        <v>331</v>
      </c>
    </row>
    <row r="28" spans="1:31" ht="18.75" customHeight="1">
      <c r="A28" s="222" t="s">
        <v>371</v>
      </c>
      <c r="B28" s="222"/>
      <c r="C28" s="222"/>
      <c r="D28" s="222"/>
      <c r="E28" s="222"/>
      <c r="F28" s="222"/>
      <c r="G28" s="222"/>
      <c r="H28" s="222"/>
      <c r="I28" s="222"/>
      <c r="J28" s="222"/>
      <c r="K28" s="222"/>
      <c r="L28" s="222"/>
      <c r="M28" s="222"/>
      <c r="N28" s="222"/>
      <c r="O28" s="222"/>
      <c r="P28" s="222"/>
      <c r="S28" s="106"/>
      <c r="T28" s="360" t="s">
        <v>291</v>
      </c>
      <c r="U28" s="361"/>
      <c r="V28" s="239">
        <f t="shared" si="4"/>
        <v>1</v>
      </c>
      <c r="W28" s="239">
        <v>5</v>
      </c>
      <c r="X28" s="239">
        <v>5</v>
      </c>
      <c r="Y28" s="239" t="s">
        <v>331</v>
      </c>
      <c r="Z28" s="239">
        <v>1</v>
      </c>
      <c r="AA28" s="239" t="s">
        <v>331</v>
      </c>
      <c r="AB28" s="239">
        <v>1</v>
      </c>
      <c r="AC28" s="239" t="s">
        <v>331</v>
      </c>
      <c r="AD28" s="239" t="s">
        <v>331</v>
      </c>
      <c r="AE28" s="239" t="s">
        <v>331</v>
      </c>
    </row>
    <row r="29" spans="19:31" ht="18.75" customHeight="1">
      <c r="S29" s="106"/>
      <c r="T29" s="360" t="s">
        <v>292</v>
      </c>
      <c r="U29" s="361"/>
      <c r="V29" s="239">
        <f t="shared" si="4"/>
        <v>6</v>
      </c>
      <c r="W29" s="239">
        <v>276</v>
      </c>
      <c r="X29" s="239">
        <v>108</v>
      </c>
      <c r="Y29" s="239">
        <v>5</v>
      </c>
      <c r="Z29" s="239">
        <v>1</v>
      </c>
      <c r="AA29" s="239" t="s">
        <v>331</v>
      </c>
      <c r="AB29" s="239">
        <v>1</v>
      </c>
      <c r="AC29" s="239">
        <v>5</v>
      </c>
      <c r="AD29" s="239" t="s">
        <v>331</v>
      </c>
      <c r="AE29" s="239" t="s">
        <v>331</v>
      </c>
    </row>
    <row r="30" spans="19:31" ht="18.75" customHeight="1">
      <c r="S30" s="106"/>
      <c r="T30" s="360" t="s">
        <v>94</v>
      </c>
      <c r="U30" s="361"/>
      <c r="V30" s="239">
        <f t="shared" si="4"/>
        <v>79</v>
      </c>
      <c r="W30" s="239">
        <v>6895</v>
      </c>
      <c r="X30" s="239">
        <v>1313</v>
      </c>
      <c r="Y30" s="239">
        <v>59</v>
      </c>
      <c r="Z30" s="239">
        <v>20</v>
      </c>
      <c r="AA30" s="239" t="s">
        <v>331</v>
      </c>
      <c r="AB30" s="239">
        <v>23</v>
      </c>
      <c r="AC30" s="239">
        <v>34</v>
      </c>
      <c r="AD30" s="239">
        <v>21</v>
      </c>
      <c r="AE30" s="239">
        <v>1</v>
      </c>
    </row>
    <row r="31" spans="1:31" ht="18.75" customHeight="1">
      <c r="A31" s="376" t="s">
        <v>382</v>
      </c>
      <c r="B31" s="376"/>
      <c r="C31" s="376"/>
      <c r="D31" s="376"/>
      <c r="E31" s="376"/>
      <c r="F31" s="376"/>
      <c r="G31" s="376"/>
      <c r="H31" s="376"/>
      <c r="I31" s="376"/>
      <c r="J31" s="376"/>
      <c r="K31" s="376"/>
      <c r="L31" s="376"/>
      <c r="M31" s="376"/>
      <c r="N31" s="376"/>
      <c r="O31" s="376"/>
      <c r="P31" s="376"/>
      <c r="S31" s="106"/>
      <c r="T31" s="360" t="s">
        <v>95</v>
      </c>
      <c r="U31" s="361"/>
      <c r="V31" s="239">
        <v>5</v>
      </c>
      <c r="W31" s="239">
        <v>138</v>
      </c>
      <c r="X31" s="239" t="s">
        <v>307</v>
      </c>
      <c r="Y31" s="239" t="s">
        <v>307</v>
      </c>
      <c r="Z31" s="239" t="s">
        <v>307</v>
      </c>
      <c r="AA31" s="239" t="s">
        <v>331</v>
      </c>
      <c r="AB31" s="239" t="s">
        <v>307</v>
      </c>
      <c r="AC31" s="239" t="s">
        <v>307</v>
      </c>
      <c r="AD31" s="239" t="s">
        <v>307</v>
      </c>
      <c r="AE31" s="239" t="s">
        <v>331</v>
      </c>
    </row>
    <row r="32" spans="1:31" ht="18.75" customHeight="1" thickBot="1">
      <c r="A32" s="227"/>
      <c r="B32" s="227"/>
      <c r="C32" s="227"/>
      <c r="D32" s="227"/>
      <c r="E32" s="227"/>
      <c r="F32" s="227"/>
      <c r="G32" s="227"/>
      <c r="H32" s="227"/>
      <c r="I32" s="227"/>
      <c r="J32" s="227"/>
      <c r="K32" s="227"/>
      <c r="L32" s="227"/>
      <c r="M32" s="227"/>
      <c r="N32" s="227"/>
      <c r="O32" s="227"/>
      <c r="P32" s="227"/>
      <c r="S32" s="360" t="s">
        <v>260</v>
      </c>
      <c r="T32" s="360"/>
      <c r="U32" s="361"/>
      <c r="V32" s="239">
        <f t="shared" si="4"/>
        <v>15</v>
      </c>
      <c r="W32" s="239">
        <v>176</v>
      </c>
      <c r="X32" s="239">
        <v>101</v>
      </c>
      <c r="Y32" s="239">
        <v>11</v>
      </c>
      <c r="Z32" s="239">
        <v>4</v>
      </c>
      <c r="AA32" s="239" t="s">
        <v>331</v>
      </c>
      <c r="AB32" s="239">
        <v>9</v>
      </c>
      <c r="AC32" s="239">
        <v>6</v>
      </c>
      <c r="AD32" s="239" t="s">
        <v>331</v>
      </c>
      <c r="AE32" s="239" t="s">
        <v>331</v>
      </c>
    </row>
    <row r="33" spans="1:31" ht="18.75" customHeight="1">
      <c r="A33" s="466" t="s">
        <v>369</v>
      </c>
      <c r="B33" s="466"/>
      <c r="C33" s="107" t="s">
        <v>383</v>
      </c>
      <c r="D33" s="107" t="s">
        <v>384</v>
      </c>
      <c r="E33" s="107" t="s">
        <v>385</v>
      </c>
      <c r="F33" s="107" t="s">
        <v>386</v>
      </c>
      <c r="G33" s="107" t="s">
        <v>387</v>
      </c>
      <c r="H33" s="107" t="s">
        <v>388</v>
      </c>
      <c r="I33" s="107" t="s">
        <v>389</v>
      </c>
      <c r="J33" s="107" t="s">
        <v>390</v>
      </c>
      <c r="K33" s="107" t="s">
        <v>391</v>
      </c>
      <c r="L33" s="107" t="s">
        <v>392</v>
      </c>
      <c r="M33" s="107" t="s">
        <v>393</v>
      </c>
      <c r="N33" s="107" t="s">
        <v>394</v>
      </c>
      <c r="O33" s="107" t="s">
        <v>395</v>
      </c>
      <c r="P33" s="214" t="s">
        <v>396</v>
      </c>
      <c r="S33" s="360" t="s">
        <v>205</v>
      </c>
      <c r="T33" s="360"/>
      <c r="U33" s="361"/>
      <c r="V33" s="239" t="s">
        <v>331</v>
      </c>
      <c r="W33" s="239" t="s">
        <v>331</v>
      </c>
      <c r="X33" s="239" t="s">
        <v>331</v>
      </c>
      <c r="Y33" s="239" t="s">
        <v>331</v>
      </c>
      <c r="Z33" s="239" t="s">
        <v>331</v>
      </c>
      <c r="AA33" s="239" t="s">
        <v>331</v>
      </c>
      <c r="AB33" s="239" t="s">
        <v>331</v>
      </c>
      <c r="AC33" s="239" t="s">
        <v>331</v>
      </c>
      <c r="AD33" s="239" t="s">
        <v>331</v>
      </c>
      <c r="AE33" s="239" t="s">
        <v>331</v>
      </c>
    </row>
    <row r="34" spans="1:31" ht="18.75" customHeight="1">
      <c r="A34" s="352" t="s">
        <v>88</v>
      </c>
      <c r="B34" s="353"/>
      <c r="C34" s="233" t="s">
        <v>85</v>
      </c>
      <c r="D34" s="211">
        <f>SUM(E34:P34)</f>
        <v>136</v>
      </c>
      <c r="E34" s="211" t="s">
        <v>331</v>
      </c>
      <c r="F34" s="211" t="s">
        <v>331</v>
      </c>
      <c r="G34" s="211">
        <f aca="true" t="shared" si="9" ref="G34:P35">SUM(G36,G38,G40,G42,G44,G46,G48,G50,G52,G54,G56,G58,G60,G62,G64)</f>
        <v>38</v>
      </c>
      <c r="H34" s="211">
        <f t="shared" si="9"/>
        <v>44</v>
      </c>
      <c r="I34" s="211">
        <f t="shared" si="9"/>
        <v>9</v>
      </c>
      <c r="J34" s="211">
        <f t="shared" si="9"/>
        <v>13</v>
      </c>
      <c r="K34" s="211">
        <f t="shared" si="9"/>
        <v>12</v>
      </c>
      <c r="L34" s="211">
        <f t="shared" si="9"/>
        <v>6</v>
      </c>
      <c r="M34" s="211">
        <f t="shared" si="9"/>
        <v>2</v>
      </c>
      <c r="N34" s="211">
        <f t="shared" si="9"/>
        <v>2</v>
      </c>
      <c r="O34" s="211">
        <f t="shared" si="9"/>
        <v>4</v>
      </c>
      <c r="P34" s="211">
        <f t="shared" si="9"/>
        <v>6</v>
      </c>
      <c r="S34" s="360" t="s">
        <v>261</v>
      </c>
      <c r="T34" s="360"/>
      <c r="U34" s="361"/>
      <c r="V34" s="239">
        <f t="shared" si="4"/>
        <v>9</v>
      </c>
      <c r="W34" s="239">
        <v>876</v>
      </c>
      <c r="X34" s="239">
        <v>89</v>
      </c>
      <c r="Y34" s="239">
        <v>5</v>
      </c>
      <c r="Z34" s="239">
        <v>4</v>
      </c>
      <c r="AA34" s="239" t="s">
        <v>331</v>
      </c>
      <c r="AB34" s="239">
        <v>4</v>
      </c>
      <c r="AC34" s="239">
        <v>2</v>
      </c>
      <c r="AD34" s="239">
        <v>2</v>
      </c>
      <c r="AE34" s="239">
        <v>1</v>
      </c>
    </row>
    <row r="35" spans="1:31" ht="18.75" customHeight="1">
      <c r="A35" s="490"/>
      <c r="B35" s="367"/>
      <c r="C35" s="234" t="s">
        <v>86</v>
      </c>
      <c r="D35" s="211">
        <f>SUM(E35:P35)</f>
        <v>12187</v>
      </c>
      <c r="E35" s="211" t="s">
        <v>331</v>
      </c>
      <c r="F35" s="211" t="s">
        <v>331</v>
      </c>
      <c r="G35" s="211">
        <f t="shared" si="9"/>
        <v>2987</v>
      </c>
      <c r="H35" s="211">
        <f t="shared" si="9"/>
        <v>5520</v>
      </c>
      <c r="I35" s="211">
        <f t="shared" si="9"/>
        <v>646</v>
      </c>
      <c r="J35" s="211">
        <f t="shared" si="9"/>
        <v>1210</v>
      </c>
      <c r="K35" s="211">
        <f t="shared" si="9"/>
        <v>174</v>
      </c>
      <c r="L35" s="211">
        <v>0</v>
      </c>
      <c r="M35" s="211">
        <f t="shared" si="9"/>
        <v>288</v>
      </c>
      <c r="N35" s="211">
        <f t="shared" si="9"/>
        <v>288</v>
      </c>
      <c r="O35" s="211">
        <f t="shared" si="9"/>
        <v>137</v>
      </c>
      <c r="P35" s="211">
        <f t="shared" si="9"/>
        <v>937</v>
      </c>
      <c r="S35" s="360" t="s">
        <v>207</v>
      </c>
      <c r="T35" s="360"/>
      <c r="U35" s="361"/>
      <c r="V35" s="239">
        <f t="shared" si="4"/>
        <v>19</v>
      </c>
      <c r="W35" s="239">
        <v>371</v>
      </c>
      <c r="X35" s="239">
        <v>205</v>
      </c>
      <c r="Y35" s="239">
        <v>9</v>
      </c>
      <c r="Z35" s="239">
        <v>10</v>
      </c>
      <c r="AA35" s="239" t="s">
        <v>331</v>
      </c>
      <c r="AB35" s="239">
        <v>11</v>
      </c>
      <c r="AC35" s="239">
        <v>8</v>
      </c>
      <c r="AD35" s="239" t="s">
        <v>331</v>
      </c>
      <c r="AE35" s="239" t="s">
        <v>331</v>
      </c>
    </row>
    <row r="36" spans="1:31" ht="18.75" customHeight="1">
      <c r="A36" s="404" t="s">
        <v>39</v>
      </c>
      <c r="B36" s="431"/>
      <c r="C36" s="228" t="s">
        <v>85</v>
      </c>
      <c r="D36" s="206" t="s">
        <v>331</v>
      </c>
      <c r="E36" s="206" t="s">
        <v>331</v>
      </c>
      <c r="F36" s="206" t="s">
        <v>331</v>
      </c>
      <c r="G36" s="206" t="s">
        <v>331</v>
      </c>
      <c r="H36" s="206" t="s">
        <v>331</v>
      </c>
      <c r="I36" s="206" t="s">
        <v>331</v>
      </c>
      <c r="J36" s="206" t="s">
        <v>331</v>
      </c>
      <c r="K36" s="206" t="s">
        <v>331</v>
      </c>
      <c r="L36" s="206" t="s">
        <v>331</v>
      </c>
      <c r="M36" s="206" t="s">
        <v>331</v>
      </c>
      <c r="N36" s="206" t="s">
        <v>331</v>
      </c>
      <c r="O36" s="206" t="s">
        <v>331</v>
      </c>
      <c r="P36" s="206" t="s">
        <v>331</v>
      </c>
      <c r="S36" s="360" t="s">
        <v>293</v>
      </c>
      <c r="T36" s="360"/>
      <c r="U36" s="361"/>
      <c r="V36" s="239" t="s">
        <v>331</v>
      </c>
      <c r="W36" s="239" t="s">
        <v>331</v>
      </c>
      <c r="X36" s="239" t="s">
        <v>331</v>
      </c>
      <c r="Y36" s="239" t="s">
        <v>331</v>
      </c>
      <c r="Z36" s="239" t="s">
        <v>331</v>
      </c>
      <c r="AA36" s="239" t="s">
        <v>331</v>
      </c>
      <c r="AB36" s="239" t="s">
        <v>331</v>
      </c>
      <c r="AC36" s="239" t="s">
        <v>331</v>
      </c>
      <c r="AD36" s="239" t="s">
        <v>331</v>
      </c>
      <c r="AE36" s="239" t="s">
        <v>331</v>
      </c>
    </row>
    <row r="37" spans="1:31" ht="18.75" customHeight="1">
      <c r="A37" s="404"/>
      <c r="B37" s="431"/>
      <c r="C37" s="228" t="s">
        <v>86</v>
      </c>
      <c r="D37" s="206" t="s">
        <v>331</v>
      </c>
      <c r="E37" s="206" t="s">
        <v>331</v>
      </c>
      <c r="F37" s="206" t="s">
        <v>331</v>
      </c>
      <c r="G37" s="206" t="s">
        <v>331</v>
      </c>
      <c r="H37" s="206" t="s">
        <v>331</v>
      </c>
      <c r="I37" s="206" t="s">
        <v>331</v>
      </c>
      <c r="J37" s="206" t="s">
        <v>331</v>
      </c>
      <c r="K37" s="206" t="s">
        <v>331</v>
      </c>
      <c r="L37" s="206" t="s">
        <v>331</v>
      </c>
      <c r="M37" s="206" t="s">
        <v>331</v>
      </c>
      <c r="N37" s="206" t="s">
        <v>331</v>
      </c>
      <c r="O37" s="206" t="s">
        <v>331</v>
      </c>
      <c r="P37" s="206" t="s">
        <v>331</v>
      </c>
      <c r="S37" s="223"/>
      <c r="T37" s="226"/>
      <c r="U37" s="224"/>
      <c r="V37" s="225"/>
      <c r="W37" s="223"/>
      <c r="X37" s="223"/>
      <c r="Y37" s="223"/>
      <c r="Z37" s="223"/>
      <c r="AA37" s="223"/>
      <c r="AB37" s="223"/>
      <c r="AC37" s="223"/>
      <c r="AD37" s="223"/>
      <c r="AE37" s="223"/>
    </row>
    <row r="38" spans="1:19" ht="18.75" customHeight="1">
      <c r="A38" s="404" t="s">
        <v>360</v>
      </c>
      <c r="B38" s="431"/>
      <c r="C38" s="228" t="s">
        <v>85</v>
      </c>
      <c r="D38" s="206" t="s">
        <v>331</v>
      </c>
      <c r="E38" s="206" t="s">
        <v>331</v>
      </c>
      <c r="F38" s="206" t="s">
        <v>331</v>
      </c>
      <c r="G38" s="206" t="s">
        <v>331</v>
      </c>
      <c r="H38" s="206" t="s">
        <v>331</v>
      </c>
      <c r="I38" s="206" t="s">
        <v>331</v>
      </c>
      <c r="J38" s="206" t="s">
        <v>331</v>
      </c>
      <c r="K38" s="206" t="s">
        <v>331</v>
      </c>
      <c r="L38" s="206" t="s">
        <v>331</v>
      </c>
      <c r="M38" s="206" t="s">
        <v>331</v>
      </c>
      <c r="N38" s="206" t="s">
        <v>331</v>
      </c>
      <c r="O38" s="206" t="s">
        <v>331</v>
      </c>
      <c r="P38" s="206" t="s">
        <v>331</v>
      </c>
      <c r="S38" s="222"/>
    </row>
    <row r="39" spans="1:16" ht="18.75" customHeight="1">
      <c r="A39" s="404"/>
      <c r="B39" s="431"/>
      <c r="C39" s="228" t="s">
        <v>86</v>
      </c>
      <c r="D39" s="206" t="s">
        <v>331</v>
      </c>
      <c r="E39" s="206" t="s">
        <v>331</v>
      </c>
      <c r="F39" s="206" t="s">
        <v>331</v>
      </c>
      <c r="G39" s="206" t="s">
        <v>331</v>
      </c>
      <c r="H39" s="206" t="s">
        <v>331</v>
      </c>
      <c r="I39" s="206" t="s">
        <v>331</v>
      </c>
      <c r="J39" s="206" t="s">
        <v>331</v>
      </c>
      <c r="K39" s="206" t="s">
        <v>331</v>
      </c>
      <c r="L39" s="206" t="s">
        <v>331</v>
      </c>
      <c r="M39" s="206" t="s">
        <v>331</v>
      </c>
      <c r="N39" s="206" t="s">
        <v>331</v>
      </c>
      <c r="O39" s="206" t="s">
        <v>331</v>
      </c>
      <c r="P39" s="206" t="s">
        <v>331</v>
      </c>
    </row>
    <row r="40" spans="1:31" ht="18.75" customHeight="1">
      <c r="A40" s="491" t="s">
        <v>370</v>
      </c>
      <c r="B40" s="361" t="s">
        <v>78</v>
      </c>
      <c r="C40" s="228" t="s">
        <v>85</v>
      </c>
      <c r="D40" s="206">
        <f aca="true" t="shared" si="10" ref="D40:D61">SUM(E40:P40)</f>
        <v>40</v>
      </c>
      <c r="E40" s="206" t="s">
        <v>331</v>
      </c>
      <c r="F40" s="206" t="s">
        <v>331</v>
      </c>
      <c r="G40" s="206">
        <v>17</v>
      </c>
      <c r="H40" s="206">
        <v>20</v>
      </c>
      <c r="I40" s="206" t="s">
        <v>331</v>
      </c>
      <c r="J40" s="206" t="s">
        <v>331</v>
      </c>
      <c r="K40" s="206" t="s">
        <v>331</v>
      </c>
      <c r="L40" s="206" t="s">
        <v>331</v>
      </c>
      <c r="M40" s="206" t="s">
        <v>331</v>
      </c>
      <c r="N40" s="206" t="s">
        <v>331</v>
      </c>
      <c r="O40" s="206" t="s">
        <v>331</v>
      </c>
      <c r="P40" s="206">
        <v>3</v>
      </c>
      <c r="S40" s="359" t="s">
        <v>405</v>
      </c>
      <c r="T40" s="359"/>
      <c r="U40" s="359"/>
      <c r="V40" s="359"/>
      <c r="W40" s="359"/>
      <c r="X40" s="359"/>
      <c r="Y40" s="359"/>
      <c r="Z40" s="359"/>
      <c r="AA40" s="359"/>
      <c r="AB40" s="359"/>
      <c r="AC40" s="359"/>
      <c r="AD40" s="359"/>
      <c r="AE40" s="359"/>
    </row>
    <row r="41" spans="1:16" ht="18.75" customHeight="1" thickBot="1">
      <c r="A41" s="491"/>
      <c r="B41" s="361"/>
      <c r="C41" s="228" t="s">
        <v>86</v>
      </c>
      <c r="D41" s="206">
        <f t="shared" si="10"/>
        <v>7621</v>
      </c>
      <c r="E41" s="206" t="s">
        <v>331</v>
      </c>
      <c r="F41" s="206" t="s">
        <v>331</v>
      </c>
      <c r="G41" s="206">
        <v>2529</v>
      </c>
      <c r="H41" s="206">
        <v>4305</v>
      </c>
      <c r="I41" s="206" t="s">
        <v>331</v>
      </c>
      <c r="J41" s="206" t="s">
        <v>331</v>
      </c>
      <c r="K41" s="206" t="s">
        <v>331</v>
      </c>
      <c r="L41" s="206" t="s">
        <v>331</v>
      </c>
      <c r="M41" s="206" t="s">
        <v>331</v>
      </c>
      <c r="N41" s="206" t="s">
        <v>331</v>
      </c>
      <c r="O41" s="206" t="s">
        <v>331</v>
      </c>
      <c r="P41" s="206">
        <v>787</v>
      </c>
    </row>
    <row r="42" spans="1:31" ht="18.75" customHeight="1">
      <c r="A42" s="491"/>
      <c r="B42" s="492" t="s">
        <v>79</v>
      </c>
      <c r="C42" s="228" t="s">
        <v>85</v>
      </c>
      <c r="D42" s="206">
        <f t="shared" si="10"/>
        <v>1</v>
      </c>
      <c r="E42" s="206" t="s">
        <v>331</v>
      </c>
      <c r="F42" s="206" t="s">
        <v>331</v>
      </c>
      <c r="G42" s="206" t="s">
        <v>331</v>
      </c>
      <c r="H42" s="206" t="s">
        <v>331</v>
      </c>
      <c r="I42" s="206" t="s">
        <v>331</v>
      </c>
      <c r="J42" s="206" t="s">
        <v>331</v>
      </c>
      <c r="K42" s="206" t="s">
        <v>331</v>
      </c>
      <c r="L42" s="206" t="s">
        <v>331</v>
      </c>
      <c r="M42" s="206" t="s">
        <v>331</v>
      </c>
      <c r="N42" s="206" t="s">
        <v>331</v>
      </c>
      <c r="O42" s="206" t="s">
        <v>331</v>
      </c>
      <c r="P42" s="206">
        <v>1</v>
      </c>
      <c r="S42" s="355" t="s">
        <v>404</v>
      </c>
      <c r="T42" s="355"/>
      <c r="U42" s="356"/>
      <c r="V42" s="470" t="s">
        <v>91</v>
      </c>
      <c r="W42" s="472" t="s">
        <v>400</v>
      </c>
      <c r="X42" s="470" t="s">
        <v>90</v>
      </c>
      <c r="Y42" s="381" t="s">
        <v>96</v>
      </c>
      <c r="Z42" s="460"/>
      <c r="AA42" s="461"/>
      <c r="AB42" s="381" t="s">
        <v>257</v>
      </c>
      <c r="AC42" s="460"/>
      <c r="AD42" s="460"/>
      <c r="AE42" s="460"/>
    </row>
    <row r="43" spans="1:31" ht="18.75" customHeight="1">
      <c r="A43" s="491"/>
      <c r="B43" s="361"/>
      <c r="C43" s="228" t="s">
        <v>86</v>
      </c>
      <c r="D43" s="206">
        <f t="shared" si="10"/>
        <v>150</v>
      </c>
      <c r="E43" s="206" t="s">
        <v>331</v>
      </c>
      <c r="F43" s="206" t="s">
        <v>331</v>
      </c>
      <c r="G43" s="206" t="s">
        <v>331</v>
      </c>
      <c r="H43" s="206" t="s">
        <v>331</v>
      </c>
      <c r="I43" s="206" t="s">
        <v>331</v>
      </c>
      <c r="J43" s="206" t="s">
        <v>331</v>
      </c>
      <c r="K43" s="206" t="s">
        <v>331</v>
      </c>
      <c r="L43" s="206" t="s">
        <v>331</v>
      </c>
      <c r="M43" s="206" t="s">
        <v>331</v>
      </c>
      <c r="N43" s="206" t="s">
        <v>331</v>
      </c>
      <c r="O43" s="206" t="s">
        <v>331</v>
      </c>
      <c r="P43" s="206">
        <v>150</v>
      </c>
      <c r="S43" s="351"/>
      <c r="T43" s="351"/>
      <c r="U43" s="469"/>
      <c r="V43" s="471"/>
      <c r="W43" s="473"/>
      <c r="X43" s="471"/>
      <c r="Y43" s="465" t="s">
        <v>401</v>
      </c>
      <c r="Z43" s="465" t="s">
        <v>402</v>
      </c>
      <c r="AA43" s="465" t="s">
        <v>403</v>
      </c>
      <c r="AB43" s="465" t="s">
        <v>258</v>
      </c>
      <c r="AC43" s="465" t="s">
        <v>361</v>
      </c>
      <c r="AD43" s="465" t="s">
        <v>362</v>
      </c>
      <c r="AE43" s="467" t="s">
        <v>399</v>
      </c>
    </row>
    <row r="44" spans="1:31" ht="18.75" customHeight="1">
      <c r="A44" s="491"/>
      <c r="B44" s="361" t="s">
        <v>80</v>
      </c>
      <c r="C44" s="228" t="s">
        <v>85</v>
      </c>
      <c r="D44" s="206">
        <f t="shared" si="10"/>
        <v>4</v>
      </c>
      <c r="E44" s="206" t="s">
        <v>331</v>
      </c>
      <c r="F44" s="206" t="s">
        <v>331</v>
      </c>
      <c r="G44" s="206" t="s">
        <v>331</v>
      </c>
      <c r="H44" s="206">
        <v>2</v>
      </c>
      <c r="I44" s="206">
        <v>2</v>
      </c>
      <c r="J44" s="206" t="s">
        <v>331</v>
      </c>
      <c r="K44" s="206" t="s">
        <v>331</v>
      </c>
      <c r="L44" s="206" t="s">
        <v>331</v>
      </c>
      <c r="M44" s="206" t="s">
        <v>331</v>
      </c>
      <c r="N44" s="206" t="s">
        <v>331</v>
      </c>
      <c r="O44" s="206" t="s">
        <v>331</v>
      </c>
      <c r="P44" s="206" t="s">
        <v>331</v>
      </c>
      <c r="S44" s="350"/>
      <c r="T44" s="350"/>
      <c r="U44" s="358"/>
      <c r="V44" s="466"/>
      <c r="W44" s="474"/>
      <c r="X44" s="466"/>
      <c r="Y44" s="466"/>
      <c r="Z44" s="466"/>
      <c r="AA44" s="466"/>
      <c r="AB44" s="466"/>
      <c r="AC44" s="466"/>
      <c r="AD44" s="466"/>
      <c r="AE44" s="468"/>
    </row>
    <row r="45" spans="1:31" ht="18.75" customHeight="1">
      <c r="A45" s="491"/>
      <c r="B45" s="361"/>
      <c r="C45" s="228" t="s">
        <v>86</v>
      </c>
      <c r="D45" s="206">
        <f t="shared" si="10"/>
        <v>40</v>
      </c>
      <c r="E45" s="206" t="s">
        <v>331</v>
      </c>
      <c r="F45" s="206" t="s">
        <v>331</v>
      </c>
      <c r="G45" s="206" t="s">
        <v>331</v>
      </c>
      <c r="H45" s="206">
        <v>40</v>
      </c>
      <c r="I45" s="206">
        <v>0</v>
      </c>
      <c r="J45" s="206" t="s">
        <v>331</v>
      </c>
      <c r="K45" s="206" t="s">
        <v>331</v>
      </c>
      <c r="L45" s="206" t="s">
        <v>331</v>
      </c>
      <c r="M45" s="206" t="s">
        <v>331</v>
      </c>
      <c r="N45" s="206" t="s">
        <v>331</v>
      </c>
      <c r="O45" s="206" t="s">
        <v>331</v>
      </c>
      <c r="P45" s="206" t="s">
        <v>331</v>
      </c>
      <c r="S45" s="217"/>
      <c r="U45" s="204"/>
      <c r="V45" s="218"/>
      <c r="W45" s="218"/>
      <c r="X45" s="218"/>
      <c r="Y45" s="218"/>
      <c r="Z45" s="218"/>
      <c r="AA45" s="218"/>
      <c r="AB45" s="218"/>
      <c r="AC45" s="218"/>
      <c r="AD45" s="218"/>
      <c r="AE45" s="218"/>
    </row>
    <row r="46" spans="1:31" ht="18.75" customHeight="1">
      <c r="A46" s="491"/>
      <c r="B46" s="492" t="s">
        <v>81</v>
      </c>
      <c r="C46" s="228" t="s">
        <v>85</v>
      </c>
      <c r="D46" s="206" t="s">
        <v>331</v>
      </c>
      <c r="E46" s="206" t="s">
        <v>331</v>
      </c>
      <c r="F46" s="206" t="s">
        <v>331</v>
      </c>
      <c r="G46" s="206" t="s">
        <v>331</v>
      </c>
      <c r="H46" s="206" t="s">
        <v>331</v>
      </c>
      <c r="I46" s="206" t="s">
        <v>331</v>
      </c>
      <c r="J46" s="206" t="s">
        <v>331</v>
      </c>
      <c r="K46" s="206" t="s">
        <v>331</v>
      </c>
      <c r="L46" s="206" t="s">
        <v>331</v>
      </c>
      <c r="M46" s="206" t="s">
        <v>331</v>
      </c>
      <c r="N46" s="206" t="s">
        <v>331</v>
      </c>
      <c r="O46" s="206" t="s">
        <v>331</v>
      </c>
      <c r="P46" s="206" t="s">
        <v>331</v>
      </c>
      <c r="S46" s="463" t="s">
        <v>363</v>
      </c>
      <c r="T46" s="463"/>
      <c r="U46" s="464"/>
      <c r="V46" s="239">
        <f>SUM(AB46:AE46)</f>
        <v>75</v>
      </c>
      <c r="W46" s="239">
        <v>1992</v>
      </c>
      <c r="X46" s="239">
        <v>561</v>
      </c>
      <c r="Y46" s="239">
        <v>31</v>
      </c>
      <c r="Z46" s="239">
        <v>41</v>
      </c>
      <c r="AA46" s="239">
        <v>3</v>
      </c>
      <c r="AB46" s="239">
        <v>51</v>
      </c>
      <c r="AC46" s="239">
        <v>18</v>
      </c>
      <c r="AD46" s="239">
        <v>6</v>
      </c>
      <c r="AE46" s="239" t="s">
        <v>331</v>
      </c>
    </row>
    <row r="47" spans="1:31" ht="18.75" customHeight="1">
      <c r="A47" s="491"/>
      <c r="B47" s="361"/>
      <c r="C47" s="228" t="s">
        <v>86</v>
      </c>
      <c r="D47" s="206" t="s">
        <v>331</v>
      </c>
      <c r="E47" s="206" t="s">
        <v>331</v>
      </c>
      <c r="F47" s="206" t="s">
        <v>331</v>
      </c>
      <c r="G47" s="206" t="s">
        <v>331</v>
      </c>
      <c r="H47" s="206" t="s">
        <v>331</v>
      </c>
      <c r="I47" s="206" t="s">
        <v>331</v>
      </c>
      <c r="J47" s="206" t="s">
        <v>331</v>
      </c>
      <c r="K47" s="206" t="s">
        <v>331</v>
      </c>
      <c r="L47" s="206" t="s">
        <v>331</v>
      </c>
      <c r="M47" s="206" t="s">
        <v>331</v>
      </c>
      <c r="N47" s="206" t="s">
        <v>331</v>
      </c>
      <c r="O47" s="206" t="s">
        <v>331</v>
      </c>
      <c r="P47" s="206" t="s">
        <v>331</v>
      </c>
      <c r="S47" s="433" t="s">
        <v>364</v>
      </c>
      <c r="T47" s="433"/>
      <c r="U47" s="434"/>
      <c r="V47" s="239">
        <f>SUM(AB47:AE47)</f>
        <v>373</v>
      </c>
      <c r="W47" s="239">
        <v>41154</v>
      </c>
      <c r="X47" s="239">
        <v>4220</v>
      </c>
      <c r="Y47" s="239">
        <v>285</v>
      </c>
      <c r="Z47" s="239">
        <v>78</v>
      </c>
      <c r="AA47" s="239">
        <v>10</v>
      </c>
      <c r="AB47" s="239">
        <v>138</v>
      </c>
      <c r="AC47" s="239">
        <v>145</v>
      </c>
      <c r="AD47" s="239">
        <v>73</v>
      </c>
      <c r="AE47" s="239">
        <v>17</v>
      </c>
    </row>
    <row r="48" spans="1:31" ht="18.75" customHeight="1">
      <c r="A48" s="491"/>
      <c r="B48" s="492" t="s">
        <v>82</v>
      </c>
      <c r="C48" s="228" t="s">
        <v>85</v>
      </c>
      <c r="D48" s="206">
        <f t="shared" si="10"/>
        <v>2</v>
      </c>
      <c r="E48" s="206" t="s">
        <v>331</v>
      </c>
      <c r="F48" s="206" t="s">
        <v>331</v>
      </c>
      <c r="G48" s="206" t="s">
        <v>331</v>
      </c>
      <c r="H48" s="206" t="s">
        <v>331</v>
      </c>
      <c r="I48" s="206">
        <v>1</v>
      </c>
      <c r="J48" s="206" t="s">
        <v>331</v>
      </c>
      <c r="K48" s="206" t="s">
        <v>331</v>
      </c>
      <c r="L48" s="206" t="s">
        <v>331</v>
      </c>
      <c r="M48" s="206" t="s">
        <v>331</v>
      </c>
      <c r="N48" s="206" t="s">
        <v>331</v>
      </c>
      <c r="O48" s="206">
        <v>1</v>
      </c>
      <c r="P48" s="206" t="s">
        <v>331</v>
      </c>
      <c r="S48" s="433" t="s">
        <v>365</v>
      </c>
      <c r="T48" s="433"/>
      <c r="U48" s="434"/>
      <c r="V48" s="239">
        <f>SUM(AB48:AE48)</f>
        <v>307</v>
      </c>
      <c r="W48" s="239">
        <v>31567</v>
      </c>
      <c r="X48" s="239">
        <v>4981</v>
      </c>
      <c r="Y48" s="239">
        <v>233</v>
      </c>
      <c r="Z48" s="239">
        <v>71</v>
      </c>
      <c r="AA48" s="239">
        <v>3</v>
      </c>
      <c r="AB48" s="239">
        <v>77</v>
      </c>
      <c r="AC48" s="239">
        <v>154</v>
      </c>
      <c r="AD48" s="239">
        <v>65</v>
      </c>
      <c r="AE48" s="239">
        <v>11</v>
      </c>
    </row>
    <row r="49" spans="1:31" ht="18.75" customHeight="1">
      <c r="A49" s="491"/>
      <c r="B49" s="361"/>
      <c r="C49" s="228" t="s">
        <v>86</v>
      </c>
      <c r="D49" s="206">
        <f t="shared" si="10"/>
        <v>144</v>
      </c>
      <c r="E49" s="206" t="s">
        <v>331</v>
      </c>
      <c r="F49" s="206" t="s">
        <v>331</v>
      </c>
      <c r="G49" s="206" t="s">
        <v>331</v>
      </c>
      <c r="H49" s="206" t="s">
        <v>331</v>
      </c>
      <c r="I49" s="206">
        <v>7</v>
      </c>
      <c r="J49" s="206" t="s">
        <v>331</v>
      </c>
      <c r="K49" s="206" t="s">
        <v>331</v>
      </c>
      <c r="L49" s="206" t="s">
        <v>331</v>
      </c>
      <c r="M49" s="206" t="s">
        <v>331</v>
      </c>
      <c r="N49" s="206" t="s">
        <v>331</v>
      </c>
      <c r="O49" s="206">
        <v>137</v>
      </c>
      <c r="P49" s="206" t="s">
        <v>331</v>
      </c>
      <c r="S49" s="433" t="s">
        <v>366</v>
      </c>
      <c r="T49" s="433"/>
      <c r="U49" s="434"/>
      <c r="V49" s="239">
        <f>SUM(AB49:AE49)</f>
        <v>155</v>
      </c>
      <c r="W49" s="239">
        <v>6863</v>
      </c>
      <c r="X49" s="239">
        <v>1463</v>
      </c>
      <c r="Y49" s="239">
        <v>96</v>
      </c>
      <c r="Z49" s="239">
        <v>59</v>
      </c>
      <c r="AA49" s="239" t="s">
        <v>331</v>
      </c>
      <c r="AB49" s="239">
        <v>89</v>
      </c>
      <c r="AC49" s="239">
        <v>52</v>
      </c>
      <c r="AD49" s="239">
        <v>12</v>
      </c>
      <c r="AE49" s="239">
        <v>2</v>
      </c>
    </row>
    <row r="50" spans="1:31" ht="18.75" customHeight="1">
      <c r="A50" s="491"/>
      <c r="B50" s="361" t="s">
        <v>83</v>
      </c>
      <c r="C50" s="228" t="s">
        <v>85</v>
      </c>
      <c r="D50" s="206">
        <f t="shared" si="10"/>
        <v>20</v>
      </c>
      <c r="E50" s="206" t="s">
        <v>331</v>
      </c>
      <c r="F50" s="206" t="s">
        <v>331</v>
      </c>
      <c r="G50" s="206">
        <v>12</v>
      </c>
      <c r="H50" s="206">
        <v>7</v>
      </c>
      <c r="I50" s="206" t="s">
        <v>331</v>
      </c>
      <c r="J50" s="206">
        <v>1</v>
      </c>
      <c r="K50" s="206" t="s">
        <v>331</v>
      </c>
      <c r="L50" s="206" t="s">
        <v>331</v>
      </c>
      <c r="M50" s="206" t="s">
        <v>331</v>
      </c>
      <c r="N50" s="206" t="s">
        <v>331</v>
      </c>
      <c r="O50" s="206" t="s">
        <v>331</v>
      </c>
      <c r="P50" s="206" t="s">
        <v>331</v>
      </c>
      <c r="S50" s="442" t="s">
        <v>374</v>
      </c>
      <c r="T50" s="442"/>
      <c r="U50" s="443"/>
      <c r="V50" s="240">
        <f aca="true" t="shared" si="11" ref="V50:AD50">SUM(V52:V55,V57:V60,V62:V65)</f>
        <v>257</v>
      </c>
      <c r="W50" s="240">
        <f t="shared" si="11"/>
        <v>12264</v>
      </c>
      <c r="X50" s="240">
        <f t="shared" si="11"/>
        <v>2951</v>
      </c>
      <c r="Y50" s="240">
        <f t="shared" si="11"/>
        <v>154</v>
      </c>
      <c r="Z50" s="240">
        <f t="shared" si="11"/>
        <v>103</v>
      </c>
      <c r="AA50" s="240" t="s">
        <v>331</v>
      </c>
      <c r="AB50" s="240">
        <f t="shared" si="11"/>
        <v>127</v>
      </c>
      <c r="AC50" s="240">
        <f t="shared" si="11"/>
        <v>95</v>
      </c>
      <c r="AD50" s="240">
        <f t="shared" si="11"/>
        <v>33</v>
      </c>
      <c r="AE50" s="240">
        <f>SUM(AE52:AE55,AE57:AE60,AE62:AE65)</f>
        <v>2</v>
      </c>
    </row>
    <row r="51" spans="1:31" ht="18.75" customHeight="1">
      <c r="A51" s="491"/>
      <c r="B51" s="361"/>
      <c r="C51" s="228" t="s">
        <v>86</v>
      </c>
      <c r="D51" s="206">
        <f t="shared" si="10"/>
        <v>1133</v>
      </c>
      <c r="E51" s="206" t="s">
        <v>331</v>
      </c>
      <c r="F51" s="206" t="s">
        <v>331</v>
      </c>
      <c r="G51" s="206">
        <v>231</v>
      </c>
      <c r="H51" s="206">
        <v>805</v>
      </c>
      <c r="I51" s="206" t="s">
        <v>331</v>
      </c>
      <c r="J51" s="206">
        <v>97</v>
      </c>
      <c r="K51" s="206" t="s">
        <v>331</v>
      </c>
      <c r="L51" s="206" t="s">
        <v>331</v>
      </c>
      <c r="M51" s="206" t="s">
        <v>331</v>
      </c>
      <c r="N51" s="206" t="s">
        <v>331</v>
      </c>
      <c r="O51" s="206" t="s">
        <v>331</v>
      </c>
      <c r="P51" s="206" t="s">
        <v>331</v>
      </c>
      <c r="S51" s="106"/>
      <c r="U51" s="137"/>
      <c r="V51" s="206"/>
      <c r="W51" s="206"/>
      <c r="X51" s="206"/>
      <c r="Y51" s="206"/>
      <c r="Z51" s="206"/>
      <c r="AA51" s="206"/>
      <c r="AB51" s="206"/>
      <c r="AC51" s="206"/>
      <c r="AD51" s="206"/>
      <c r="AE51" s="206"/>
    </row>
    <row r="52" spans="1:31" ht="18.75" customHeight="1">
      <c r="A52" s="404" t="s">
        <v>397</v>
      </c>
      <c r="B52" s="431"/>
      <c r="C52" s="228" t="s">
        <v>85</v>
      </c>
      <c r="D52" s="206">
        <f t="shared" si="10"/>
        <v>2</v>
      </c>
      <c r="E52" s="206" t="s">
        <v>331</v>
      </c>
      <c r="F52" s="206" t="s">
        <v>331</v>
      </c>
      <c r="G52" s="206" t="s">
        <v>331</v>
      </c>
      <c r="H52" s="206">
        <v>1</v>
      </c>
      <c r="I52" s="206" t="s">
        <v>331</v>
      </c>
      <c r="J52" s="206" t="s">
        <v>331</v>
      </c>
      <c r="K52" s="206" t="s">
        <v>331</v>
      </c>
      <c r="L52" s="206" t="s">
        <v>331</v>
      </c>
      <c r="M52" s="206" t="s">
        <v>331</v>
      </c>
      <c r="N52" s="206" t="s">
        <v>331</v>
      </c>
      <c r="O52" s="206">
        <v>1</v>
      </c>
      <c r="P52" s="206" t="s">
        <v>331</v>
      </c>
      <c r="S52" s="459" t="s">
        <v>294</v>
      </c>
      <c r="T52" s="457"/>
      <c r="U52" s="458"/>
      <c r="V52" s="239">
        <f>SUM(AB52:AE52)</f>
        <v>30</v>
      </c>
      <c r="W52" s="239">
        <v>905</v>
      </c>
      <c r="X52" s="239">
        <v>270</v>
      </c>
      <c r="Y52" s="239">
        <v>18</v>
      </c>
      <c r="Z52" s="239">
        <v>12</v>
      </c>
      <c r="AA52" s="239" t="s">
        <v>331</v>
      </c>
      <c r="AB52" s="239">
        <v>16</v>
      </c>
      <c r="AC52" s="239">
        <v>12</v>
      </c>
      <c r="AD52" s="239">
        <v>2</v>
      </c>
      <c r="AE52" s="239" t="s">
        <v>331</v>
      </c>
    </row>
    <row r="53" spans="1:31" ht="18.75" customHeight="1">
      <c r="A53" s="404"/>
      <c r="B53" s="431"/>
      <c r="C53" s="228" t="s">
        <v>86</v>
      </c>
      <c r="D53" s="206">
        <f t="shared" si="10"/>
        <v>1</v>
      </c>
      <c r="E53" s="206" t="s">
        <v>331</v>
      </c>
      <c r="F53" s="206" t="s">
        <v>331</v>
      </c>
      <c r="G53" s="206" t="s">
        <v>331</v>
      </c>
      <c r="H53" s="206">
        <v>1</v>
      </c>
      <c r="I53" s="206" t="s">
        <v>331</v>
      </c>
      <c r="J53" s="206" t="s">
        <v>331</v>
      </c>
      <c r="K53" s="206" t="s">
        <v>331</v>
      </c>
      <c r="L53" s="206" t="s">
        <v>331</v>
      </c>
      <c r="M53" s="206" t="s">
        <v>331</v>
      </c>
      <c r="N53" s="206" t="s">
        <v>331</v>
      </c>
      <c r="O53" s="206">
        <v>0</v>
      </c>
      <c r="P53" s="206" t="s">
        <v>331</v>
      </c>
      <c r="S53" s="456" t="s">
        <v>252</v>
      </c>
      <c r="T53" s="457"/>
      <c r="U53" s="458"/>
      <c r="V53" s="239">
        <f>SUM(AB53:AE53)</f>
        <v>20</v>
      </c>
      <c r="W53" s="239">
        <v>1780</v>
      </c>
      <c r="X53" s="239">
        <v>268</v>
      </c>
      <c r="Y53" s="239">
        <v>11</v>
      </c>
      <c r="Z53" s="239">
        <v>9</v>
      </c>
      <c r="AA53" s="239" t="s">
        <v>331</v>
      </c>
      <c r="AB53" s="239">
        <v>11</v>
      </c>
      <c r="AC53" s="239">
        <v>7</v>
      </c>
      <c r="AD53" s="239">
        <v>1</v>
      </c>
      <c r="AE53" s="239">
        <v>1</v>
      </c>
    </row>
    <row r="54" spans="1:31" ht="18.75" customHeight="1">
      <c r="A54" s="404" t="s">
        <v>398</v>
      </c>
      <c r="B54" s="431"/>
      <c r="C54" s="228" t="s">
        <v>85</v>
      </c>
      <c r="D54" s="206" t="s">
        <v>331</v>
      </c>
      <c r="E54" s="206" t="s">
        <v>331</v>
      </c>
      <c r="F54" s="206" t="s">
        <v>331</v>
      </c>
      <c r="G54" s="206" t="s">
        <v>331</v>
      </c>
      <c r="H54" s="206" t="s">
        <v>331</v>
      </c>
      <c r="I54" s="206" t="s">
        <v>331</v>
      </c>
      <c r="J54" s="206" t="s">
        <v>331</v>
      </c>
      <c r="K54" s="206" t="s">
        <v>331</v>
      </c>
      <c r="L54" s="206" t="s">
        <v>331</v>
      </c>
      <c r="M54" s="206" t="s">
        <v>331</v>
      </c>
      <c r="N54" s="206" t="s">
        <v>331</v>
      </c>
      <c r="O54" s="206" t="s">
        <v>331</v>
      </c>
      <c r="P54" s="206" t="s">
        <v>331</v>
      </c>
      <c r="S54" s="456" t="s">
        <v>253</v>
      </c>
      <c r="T54" s="457"/>
      <c r="U54" s="458"/>
      <c r="V54" s="239">
        <f>SUM(AB54:AE54)</f>
        <v>19</v>
      </c>
      <c r="W54" s="239">
        <v>458</v>
      </c>
      <c r="X54" s="239">
        <v>205</v>
      </c>
      <c r="Y54" s="239">
        <v>12</v>
      </c>
      <c r="Z54" s="239">
        <v>7</v>
      </c>
      <c r="AA54" s="239" t="s">
        <v>331</v>
      </c>
      <c r="AB54" s="239">
        <v>12</v>
      </c>
      <c r="AC54" s="239">
        <v>6</v>
      </c>
      <c r="AD54" s="239">
        <v>1</v>
      </c>
      <c r="AE54" s="239" t="s">
        <v>331</v>
      </c>
    </row>
    <row r="55" spans="1:31" ht="18.75" customHeight="1">
      <c r="A55" s="404"/>
      <c r="B55" s="431"/>
      <c r="C55" s="228" t="s">
        <v>86</v>
      </c>
      <c r="D55" s="206" t="s">
        <v>331</v>
      </c>
      <c r="E55" s="206" t="s">
        <v>331</v>
      </c>
      <c r="F55" s="206" t="s">
        <v>331</v>
      </c>
      <c r="G55" s="206" t="s">
        <v>331</v>
      </c>
      <c r="H55" s="206" t="s">
        <v>331</v>
      </c>
      <c r="I55" s="206" t="s">
        <v>331</v>
      </c>
      <c r="J55" s="206" t="s">
        <v>331</v>
      </c>
      <c r="K55" s="206" t="s">
        <v>331</v>
      </c>
      <c r="L55" s="206" t="s">
        <v>331</v>
      </c>
      <c r="M55" s="206" t="s">
        <v>331</v>
      </c>
      <c r="N55" s="206" t="s">
        <v>331</v>
      </c>
      <c r="O55" s="206" t="s">
        <v>331</v>
      </c>
      <c r="P55" s="206" t="s">
        <v>331</v>
      </c>
      <c r="S55" s="456" t="s">
        <v>280</v>
      </c>
      <c r="T55" s="457"/>
      <c r="U55" s="458"/>
      <c r="V55" s="239">
        <f>SUM(AB55:AE55)</f>
        <v>10</v>
      </c>
      <c r="W55" s="239">
        <v>332</v>
      </c>
      <c r="X55" s="239">
        <v>154</v>
      </c>
      <c r="Y55" s="239">
        <v>7</v>
      </c>
      <c r="Z55" s="239">
        <v>3</v>
      </c>
      <c r="AA55" s="239" t="s">
        <v>331</v>
      </c>
      <c r="AB55" s="239">
        <v>3</v>
      </c>
      <c r="AC55" s="239">
        <v>6</v>
      </c>
      <c r="AD55" s="239">
        <v>1</v>
      </c>
      <c r="AE55" s="239" t="s">
        <v>331</v>
      </c>
    </row>
    <row r="56" spans="1:31" ht="18.75" customHeight="1">
      <c r="A56" s="404" t="s">
        <v>214</v>
      </c>
      <c r="B56" s="431"/>
      <c r="C56" s="228" t="s">
        <v>85</v>
      </c>
      <c r="D56" s="206">
        <f t="shared" si="10"/>
        <v>36</v>
      </c>
      <c r="E56" s="206" t="s">
        <v>331</v>
      </c>
      <c r="F56" s="206" t="s">
        <v>331</v>
      </c>
      <c r="G56" s="206">
        <v>1</v>
      </c>
      <c r="H56" s="206">
        <v>5</v>
      </c>
      <c r="I56" s="206">
        <v>6</v>
      </c>
      <c r="J56" s="206">
        <v>6</v>
      </c>
      <c r="K56" s="206">
        <v>6</v>
      </c>
      <c r="L56" s="206">
        <v>5</v>
      </c>
      <c r="M56" s="206">
        <v>2</v>
      </c>
      <c r="N56" s="206">
        <v>2</v>
      </c>
      <c r="O56" s="206">
        <v>2</v>
      </c>
      <c r="P56" s="206">
        <v>1</v>
      </c>
      <c r="S56" s="242"/>
      <c r="U56" s="241"/>
      <c r="V56" s="239"/>
      <c r="W56" s="239"/>
      <c r="X56" s="239"/>
      <c r="Y56" s="239"/>
      <c r="Z56" s="239"/>
      <c r="AA56" s="239"/>
      <c r="AB56" s="239"/>
      <c r="AC56" s="239"/>
      <c r="AD56" s="239"/>
      <c r="AE56" s="239"/>
    </row>
    <row r="57" spans="1:31" ht="18.75" customHeight="1">
      <c r="A57" s="404"/>
      <c r="B57" s="431"/>
      <c r="C57" s="228" t="s">
        <v>86</v>
      </c>
      <c r="D57" s="206">
        <f t="shared" si="10"/>
        <v>2228</v>
      </c>
      <c r="E57" s="206" t="s">
        <v>331</v>
      </c>
      <c r="F57" s="206" t="s">
        <v>331</v>
      </c>
      <c r="G57" s="206">
        <v>10</v>
      </c>
      <c r="H57" s="206">
        <v>64</v>
      </c>
      <c r="I57" s="206">
        <v>639</v>
      </c>
      <c r="J57" s="206">
        <v>939</v>
      </c>
      <c r="K57" s="206">
        <v>0</v>
      </c>
      <c r="L57" s="206">
        <v>0</v>
      </c>
      <c r="M57" s="206">
        <v>288</v>
      </c>
      <c r="N57" s="206">
        <v>288</v>
      </c>
      <c r="O57" s="206">
        <v>0</v>
      </c>
      <c r="P57" s="206">
        <v>0</v>
      </c>
      <c r="S57" s="456" t="s">
        <v>244</v>
      </c>
      <c r="T57" s="457"/>
      <c r="U57" s="458"/>
      <c r="V57" s="239">
        <f>SUM(AB57:AE57)</f>
        <v>21</v>
      </c>
      <c r="W57" s="239">
        <v>410</v>
      </c>
      <c r="X57" s="239">
        <v>186</v>
      </c>
      <c r="Y57" s="239">
        <v>8</v>
      </c>
      <c r="Z57" s="239">
        <v>13</v>
      </c>
      <c r="AA57" s="239" t="s">
        <v>331</v>
      </c>
      <c r="AB57" s="239">
        <v>15</v>
      </c>
      <c r="AC57" s="239">
        <v>5</v>
      </c>
      <c r="AD57" s="239">
        <v>1</v>
      </c>
      <c r="AE57" s="239" t="s">
        <v>331</v>
      </c>
    </row>
    <row r="58" spans="1:31" ht="18.75" customHeight="1">
      <c r="A58" s="404" t="s">
        <v>84</v>
      </c>
      <c r="B58" s="431"/>
      <c r="C58" s="228" t="s">
        <v>85</v>
      </c>
      <c r="D58" s="206" t="s">
        <v>331</v>
      </c>
      <c r="E58" s="206" t="s">
        <v>331</v>
      </c>
      <c r="F58" s="206" t="s">
        <v>331</v>
      </c>
      <c r="G58" s="206" t="s">
        <v>331</v>
      </c>
      <c r="H58" s="206" t="s">
        <v>331</v>
      </c>
      <c r="I58" s="206" t="s">
        <v>331</v>
      </c>
      <c r="J58" s="206" t="s">
        <v>331</v>
      </c>
      <c r="K58" s="206" t="s">
        <v>331</v>
      </c>
      <c r="L58" s="206" t="s">
        <v>331</v>
      </c>
      <c r="M58" s="206" t="s">
        <v>331</v>
      </c>
      <c r="N58" s="206" t="s">
        <v>331</v>
      </c>
      <c r="O58" s="206" t="s">
        <v>331</v>
      </c>
      <c r="P58" s="206" t="s">
        <v>331</v>
      </c>
      <c r="S58" s="456" t="s">
        <v>245</v>
      </c>
      <c r="T58" s="457"/>
      <c r="U58" s="458"/>
      <c r="V58" s="239">
        <f>SUM(AB58:AE58)</f>
        <v>27</v>
      </c>
      <c r="W58" s="239">
        <v>675</v>
      </c>
      <c r="X58" s="239">
        <v>178</v>
      </c>
      <c r="Y58" s="239">
        <v>12</v>
      </c>
      <c r="Z58" s="239">
        <v>15</v>
      </c>
      <c r="AA58" s="239" t="s">
        <v>331</v>
      </c>
      <c r="AB58" s="239">
        <v>17</v>
      </c>
      <c r="AC58" s="239">
        <v>9</v>
      </c>
      <c r="AD58" s="239">
        <v>1</v>
      </c>
      <c r="AE58" s="239" t="s">
        <v>331</v>
      </c>
    </row>
    <row r="59" spans="1:31" ht="18.75" customHeight="1">
      <c r="A59" s="404"/>
      <c r="B59" s="431"/>
      <c r="C59" s="228" t="s">
        <v>86</v>
      </c>
      <c r="D59" s="206" t="s">
        <v>331</v>
      </c>
      <c r="E59" s="206" t="s">
        <v>331</v>
      </c>
      <c r="F59" s="206" t="s">
        <v>331</v>
      </c>
      <c r="G59" s="206" t="s">
        <v>331</v>
      </c>
      <c r="H59" s="206" t="s">
        <v>331</v>
      </c>
      <c r="I59" s="206" t="s">
        <v>331</v>
      </c>
      <c r="J59" s="206" t="s">
        <v>331</v>
      </c>
      <c r="K59" s="206" t="s">
        <v>331</v>
      </c>
      <c r="L59" s="206" t="s">
        <v>331</v>
      </c>
      <c r="M59" s="206" t="s">
        <v>331</v>
      </c>
      <c r="N59" s="206" t="s">
        <v>331</v>
      </c>
      <c r="O59" s="206" t="s">
        <v>331</v>
      </c>
      <c r="P59" s="206" t="s">
        <v>331</v>
      </c>
      <c r="S59" s="456" t="s">
        <v>246</v>
      </c>
      <c r="T59" s="457"/>
      <c r="U59" s="458"/>
      <c r="V59" s="239">
        <f>SUM(AB59:AE59)</f>
        <v>12</v>
      </c>
      <c r="W59" s="239">
        <v>694</v>
      </c>
      <c r="X59" s="239">
        <v>95</v>
      </c>
      <c r="Y59" s="239">
        <v>10</v>
      </c>
      <c r="Z59" s="239">
        <v>2</v>
      </c>
      <c r="AA59" s="239" t="s">
        <v>331</v>
      </c>
      <c r="AB59" s="239">
        <v>4</v>
      </c>
      <c r="AC59" s="239">
        <v>6</v>
      </c>
      <c r="AD59" s="239">
        <v>2</v>
      </c>
      <c r="AE59" s="239" t="s">
        <v>331</v>
      </c>
    </row>
    <row r="60" spans="1:31" ht="18.75" customHeight="1">
      <c r="A60" s="404" t="s">
        <v>367</v>
      </c>
      <c r="B60" s="431"/>
      <c r="C60" s="228" t="s">
        <v>85</v>
      </c>
      <c r="D60" s="206">
        <f t="shared" si="10"/>
        <v>31</v>
      </c>
      <c r="E60" s="206" t="s">
        <v>331</v>
      </c>
      <c r="F60" s="206" t="s">
        <v>331</v>
      </c>
      <c r="G60" s="206">
        <v>8</v>
      </c>
      <c r="H60" s="206">
        <v>9</v>
      </c>
      <c r="I60" s="206" t="s">
        <v>331</v>
      </c>
      <c r="J60" s="206">
        <v>6</v>
      </c>
      <c r="K60" s="206">
        <v>6</v>
      </c>
      <c r="L60" s="206">
        <v>1</v>
      </c>
      <c r="M60" s="206" t="s">
        <v>331</v>
      </c>
      <c r="N60" s="206" t="s">
        <v>331</v>
      </c>
      <c r="O60" s="206" t="s">
        <v>331</v>
      </c>
      <c r="P60" s="206">
        <v>1</v>
      </c>
      <c r="S60" s="456" t="s">
        <v>247</v>
      </c>
      <c r="T60" s="457"/>
      <c r="U60" s="458"/>
      <c r="V60" s="239">
        <f>SUM(AB60:AE60)</f>
        <v>15</v>
      </c>
      <c r="W60" s="239">
        <v>635</v>
      </c>
      <c r="X60" s="239">
        <v>244</v>
      </c>
      <c r="Y60" s="239">
        <v>6</v>
      </c>
      <c r="Z60" s="239">
        <v>9</v>
      </c>
      <c r="AA60" s="239" t="s">
        <v>331</v>
      </c>
      <c r="AB60" s="239">
        <v>6</v>
      </c>
      <c r="AC60" s="239">
        <v>7</v>
      </c>
      <c r="AD60" s="239">
        <v>2</v>
      </c>
      <c r="AE60" s="239" t="s">
        <v>331</v>
      </c>
    </row>
    <row r="61" spans="1:31" ht="18.75" customHeight="1">
      <c r="A61" s="404"/>
      <c r="B61" s="431"/>
      <c r="C61" s="228" t="s">
        <v>86</v>
      </c>
      <c r="D61" s="206">
        <f t="shared" si="10"/>
        <v>870</v>
      </c>
      <c r="E61" s="206" t="s">
        <v>331</v>
      </c>
      <c r="F61" s="206" t="s">
        <v>331</v>
      </c>
      <c r="G61" s="206">
        <v>217</v>
      </c>
      <c r="H61" s="206">
        <v>305</v>
      </c>
      <c r="I61" s="206" t="s">
        <v>331</v>
      </c>
      <c r="J61" s="206">
        <v>174</v>
      </c>
      <c r="K61" s="206">
        <v>174</v>
      </c>
      <c r="L61" s="206">
        <v>0</v>
      </c>
      <c r="M61" s="206" t="s">
        <v>331</v>
      </c>
      <c r="N61" s="206" t="s">
        <v>331</v>
      </c>
      <c r="O61" s="206" t="s">
        <v>331</v>
      </c>
      <c r="P61" s="206">
        <v>0</v>
      </c>
      <c r="S61" s="242"/>
      <c r="U61" s="241"/>
      <c r="V61" s="239"/>
      <c r="W61" s="239"/>
      <c r="X61" s="239"/>
      <c r="Y61" s="239"/>
      <c r="Z61" s="239"/>
      <c r="AA61" s="239"/>
      <c r="AB61" s="239"/>
      <c r="AC61" s="239"/>
      <c r="AD61" s="239"/>
      <c r="AE61" s="239"/>
    </row>
    <row r="62" spans="1:31" ht="18.75" customHeight="1">
      <c r="A62" s="404" t="s">
        <v>368</v>
      </c>
      <c r="B62" s="431"/>
      <c r="C62" s="228" t="s">
        <v>85</v>
      </c>
      <c r="D62" s="206" t="s">
        <v>331</v>
      </c>
      <c r="E62" s="206" t="s">
        <v>331</v>
      </c>
      <c r="F62" s="206" t="s">
        <v>331</v>
      </c>
      <c r="G62" s="206" t="s">
        <v>331</v>
      </c>
      <c r="H62" s="206" t="s">
        <v>331</v>
      </c>
      <c r="I62" s="206" t="s">
        <v>331</v>
      </c>
      <c r="J62" s="206" t="s">
        <v>331</v>
      </c>
      <c r="K62" s="206" t="s">
        <v>331</v>
      </c>
      <c r="L62" s="206" t="s">
        <v>331</v>
      </c>
      <c r="M62" s="206" t="s">
        <v>331</v>
      </c>
      <c r="N62" s="206" t="s">
        <v>331</v>
      </c>
      <c r="O62" s="206" t="s">
        <v>331</v>
      </c>
      <c r="P62" s="206" t="s">
        <v>331</v>
      </c>
      <c r="S62" s="456" t="s">
        <v>248</v>
      </c>
      <c r="T62" s="457"/>
      <c r="U62" s="458"/>
      <c r="V62" s="239">
        <f>SUM(AB62:AE62)</f>
        <v>19</v>
      </c>
      <c r="W62" s="239">
        <v>1253</v>
      </c>
      <c r="X62" s="239">
        <v>251</v>
      </c>
      <c r="Y62" s="239">
        <v>16</v>
      </c>
      <c r="Z62" s="239">
        <v>3</v>
      </c>
      <c r="AA62" s="239" t="s">
        <v>331</v>
      </c>
      <c r="AB62" s="239">
        <v>7</v>
      </c>
      <c r="AC62" s="239">
        <v>8</v>
      </c>
      <c r="AD62" s="239">
        <v>4</v>
      </c>
      <c r="AE62" s="239" t="s">
        <v>331</v>
      </c>
    </row>
    <row r="63" spans="1:31" ht="18.75" customHeight="1">
      <c r="A63" s="404"/>
      <c r="B63" s="431"/>
      <c r="C63" s="228" t="s">
        <v>86</v>
      </c>
      <c r="D63" s="206" t="s">
        <v>331</v>
      </c>
      <c r="E63" s="206" t="s">
        <v>331</v>
      </c>
      <c r="F63" s="206" t="s">
        <v>331</v>
      </c>
      <c r="G63" s="206" t="s">
        <v>331</v>
      </c>
      <c r="H63" s="206" t="s">
        <v>331</v>
      </c>
      <c r="I63" s="206" t="s">
        <v>331</v>
      </c>
      <c r="J63" s="206" t="s">
        <v>331</v>
      </c>
      <c r="K63" s="206" t="s">
        <v>331</v>
      </c>
      <c r="L63" s="206" t="s">
        <v>331</v>
      </c>
      <c r="M63" s="206" t="s">
        <v>331</v>
      </c>
      <c r="N63" s="206" t="s">
        <v>331</v>
      </c>
      <c r="O63" s="206" t="s">
        <v>331</v>
      </c>
      <c r="P63" s="206" t="s">
        <v>331</v>
      </c>
      <c r="S63" s="456" t="s">
        <v>249</v>
      </c>
      <c r="T63" s="457"/>
      <c r="U63" s="458"/>
      <c r="V63" s="239">
        <f>SUM(AB63:AE63)</f>
        <v>21</v>
      </c>
      <c r="W63" s="239">
        <v>1721</v>
      </c>
      <c r="X63" s="239">
        <v>296</v>
      </c>
      <c r="Y63" s="239">
        <v>9</v>
      </c>
      <c r="Z63" s="239">
        <v>12</v>
      </c>
      <c r="AA63" s="239" t="s">
        <v>331</v>
      </c>
      <c r="AB63" s="239">
        <v>8</v>
      </c>
      <c r="AC63" s="239">
        <v>8</v>
      </c>
      <c r="AD63" s="239">
        <v>4</v>
      </c>
      <c r="AE63" s="239">
        <v>1</v>
      </c>
    </row>
    <row r="64" spans="1:31" ht="18.75" customHeight="1">
      <c r="A64" s="493" t="s">
        <v>83</v>
      </c>
      <c r="B64" s="361"/>
      <c r="C64" s="228" t="s">
        <v>85</v>
      </c>
      <c r="D64" s="206" t="s">
        <v>331</v>
      </c>
      <c r="E64" s="206" t="s">
        <v>331</v>
      </c>
      <c r="F64" s="206" t="s">
        <v>331</v>
      </c>
      <c r="G64" s="206" t="s">
        <v>331</v>
      </c>
      <c r="H64" s="206" t="s">
        <v>331</v>
      </c>
      <c r="I64" s="206" t="s">
        <v>331</v>
      </c>
      <c r="J64" s="206" t="s">
        <v>331</v>
      </c>
      <c r="K64" s="206" t="s">
        <v>331</v>
      </c>
      <c r="L64" s="206" t="s">
        <v>331</v>
      </c>
      <c r="M64" s="206" t="s">
        <v>331</v>
      </c>
      <c r="N64" s="206" t="s">
        <v>331</v>
      </c>
      <c r="O64" s="206" t="s">
        <v>331</v>
      </c>
      <c r="P64" s="206" t="s">
        <v>331</v>
      </c>
      <c r="S64" s="456" t="s">
        <v>250</v>
      </c>
      <c r="T64" s="457"/>
      <c r="U64" s="458"/>
      <c r="V64" s="239">
        <f>SUM(AB64:AE64)</f>
        <v>31</v>
      </c>
      <c r="W64" s="239">
        <v>1853</v>
      </c>
      <c r="X64" s="239">
        <v>551</v>
      </c>
      <c r="Y64" s="239">
        <v>23</v>
      </c>
      <c r="Z64" s="239">
        <v>8</v>
      </c>
      <c r="AA64" s="239" t="s">
        <v>331</v>
      </c>
      <c r="AB64" s="239">
        <v>12</v>
      </c>
      <c r="AC64" s="239">
        <v>11</v>
      </c>
      <c r="AD64" s="239">
        <v>8</v>
      </c>
      <c r="AE64" s="239" t="s">
        <v>331</v>
      </c>
    </row>
    <row r="65" spans="1:31" ht="18.75" customHeight="1">
      <c r="A65" s="368"/>
      <c r="B65" s="369"/>
      <c r="C65" s="229" t="s">
        <v>86</v>
      </c>
      <c r="D65" s="232" t="s">
        <v>331</v>
      </c>
      <c r="E65" s="215" t="s">
        <v>331</v>
      </c>
      <c r="F65" s="215" t="s">
        <v>331</v>
      </c>
      <c r="G65" s="215" t="s">
        <v>331</v>
      </c>
      <c r="H65" s="215" t="s">
        <v>331</v>
      </c>
      <c r="I65" s="215" t="s">
        <v>331</v>
      </c>
      <c r="J65" s="215" t="s">
        <v>331</v>
      </c>
      <c r="K65" s="215" t="s">
        <v>331</v>
      </c>
      <c r="L65" s="215" t="s">
        <v>331</v>
      </c>
      <c r="M65" s="215" t="s">
        <v>331</v>
      </c>
      <c r="N65" s="215" t="s">
        <v>331</v>
      </c>
      <c r="O65" s="215" t="s">
        <v>331</v>
      </c>
      <c r="P65" s="215" t="s">
        <v>331</v>
      </c>
      <c r="S65" s="456" t="s">
        <v>251</v>
      </c>
      <c r="T65" s="457"/>
      <c r="U65" s="458"/>
      <c r="V65" s="239">
        <f>SUM(AB65:AE65)</f>
        <v>32</v>
      </c>
      <c r="W65" s="239">
        <v>1548</v>
      </c>
      <c r="X65" s="239">
        <v>253</v>
      </c>
      <c r="Y65" s="239">
        <v>22</v>
      </c>
      <c r="Z65" s="239">
        <v>10</v>
      </c>
      <c r="AA65" s="239" t="s">
        <v>331</v>
      </c>
      <c r="AB65" s="239">
        <v>16</v>
      </c>
      <c r="AC65" s="239">
        <v>10</v>
      </c>
      <c r="AD65" s="239">
        <v>6</v>
      </c>
      <c r="AE65" s="239" t="s">
        <v>331</v>
      </c>
    </row>
    <row r="66" spans="1:31" ht="18.75" customHeight="1">
      <c r="A66" s="222" t="s">
        <v>209</v>
      </c>
      <c r="B66" s="222"/>
      <c r="C66" s="222"/>
      <c r="D66" s="222"/>
      <c r="E66" s="222"/>
      <c r="F66" s="222"/>
      <c r="G66" s="222"/>
      <c r="H66" s="222"/>
      <c r="I66" s="222"/>
      <c r="J66" s="222"/>
      <c r="K66" s="222"/>
      <c r="L66" s="222"/>
      <c r="M66" s="222"/>
      <c r="N66" s="222"/>
      <c r="O66" s="222"/>
      <c r="P66" s="222"/>
      <c r="S66" s="223"/>
      <c r="T66" s="462"/>
      <c r="U66" s="401"/>
      <c r="V66" s="225"/>
      <c r="W66" s="223"/>
      <c r="X66" s="223"/>
      <c r="Y66" s="223"/>
      <c r="Z66" s="223"/>
      <c r="AA66" s="223"/>
      <c r="AB66" s="223"/>
      <c r="AC66" s="223"/>
      <c r="AD66" s="223"/>
      <c r="AE66" s="223"/>
    </row>
    <row r="67" ht="18.75" customHeight="1">
      <c r="S67" s="222" t="s">
        <v>295</v>
      </c>
    </row>
  </sheetData>
  <sheetProtection/>
  <mergeCells count="128">
    <mergeCell ref="S14:U14"/>
    <mergeCell ref="S32:U32"/>
    <mergeCell ref="S33:U33"/>
    <mergeCell ref="S17:U17"/>
    <mergeCell ref="S18:U18"/>
    <mergeCell ref="T25:U25"/>
    <mergeCell ref="T26:U26"/>
    <mergeCell ref="T27:U27"/>
    <mergeCell ref="V7:V9"/>
    <mergeCell ref="S50:U50"/>
    <mergeCell ref="T28:U28"/>
    <mergeCell ref="T29:U29"/>
    <mergeCell ref="T30:U30"/>
    <mergeCell ref="T31:U31"/>
    <mergeCell ref="S7:U9"/>
    <mergeCell ref="S11:U11"/>
    <mergeCell ref="S12:U12"/>
    <mergeCell ref="S13:U13"/>
    <mergeCell ref="AB7:AE7"/>
    <mergeCell ref="Y8:Y9"/>
    <mergeCell ref="Z8:Z9"/>
    <mergeCell ref="AA8:AA9"/>
    <mergeCell ref="AB8:AB9"/>
    <mergeCell ref="AC8:AC9"/>
    <mergeCell ref="AD8:AD9"/>
    <mergeCell ref="AE8:AE9"/>
    <mergeCell ref="W7:W9"/>
    <mergeCell ref="X7:X9"/>
    <mergeCell ref="Y7:AA7"/>
    <mergeCell ref="T23:U23"/>
    <mergeCell ref="T24:U24"/>
    <mergeCell ref="T21:U21"/>
    <mergeCell ref="T22:U22"/>
    <mergeCell ref="S19:U19"/>
    <mergeCell ref="S20:U20"/>
    <mergeCell ref="S15:U15"/>
    <mergeCell ref="A60:B61"/>
    <mergeCell ref="A62:B63"/>
    <mergeCell ref="A64:B65"/>
    <mergeCell ref="A52:B53"/>
    <mergeCell ref="A54:B55"/>
    <mergeCell ref="A56:B57"/>
    <mergeCell ref="A58:B59"/>
    <mergeCell ref="A36:B37"/>
    <mergeCell ref="A38:B39"/>
    <mergeCell ref="A40:A51"/>
    <mergeCell ref="B40:B41"/>
    <mergeCell ref="B42:B43"/>
    <mergeCell ref="B44:B45"/>
    <mergeCell ref="B46:B47"/>
    <mergeCell ref="B48:B49"/>
    <mergeCell ref="B50:B51"/>
    <mergeCell ref="A22:B22"/>
    <mergeCell ref="A23:B23"/>
    <mergeCell ref="A24:B24"/>
    <mergeCell ref="A25:B25"/>
    <mergeCell ref="A33:B33"/>
    <mergeCell ref="A34:B35"/>
    <mergeCell ref="A16:B16"/>
    <mergeCell ref="A17:B17"/>
    <mergeCell ref="A18:B18"/>
    <mergeCell ref="A19:B19"/>
    <mergeCell ref="A20:B20"/>
    <mergeCell ref="A21:B21"/>
    <mergeCell ref="A10:B10"/>
    <mergeCell ref="A5:B9"/>
    <mergeCell ref="A11:B11"/>
    <mergeCell ref="A12:B12"/>
    <mergeCell ref="A14:B14"/>
    <mergeCell ref="A15:B15"/>
    <mergeCell ref="F6:F9"/>
    <mergeCell ref="G6:H8"/>
    <mergeCell ref="I6:J6"/>
    <mergeCell ref="K6:L6"/>
    <mergeCell ref="M6:N6"/>
    <mergeCell ref="K7:L7"/>
    <mergeCell ref="M7:N7"/>
    <mergeCell ref="I8:J8"/>
    <mergeCell ref="K8:L8"/>
    <mergeCell ref="M8:N8"/>
    <mergeCell ref="C5:D5"/>
    <mergeCell ref="E5:F5"/>
    <mergeCell ref="G5:N5"/>
    <mergeCell ref="O6:O9"/>
    <mergeCell ref="P6:P9"/>
    <mergeCell ref="I7:J7"/>
    <mergeCell ref="O5:P5"/>
    <mergeCell ref="C6:C9"/>
    <mergeCell ref="D6:D9"/>
    <mergeCell ref="E6:E9"/>
    <mergeCell ref="AE43:AE44"/>
    <mergeCell ref="S42:U44"/>
    <mergeCell ref="V42:V44"/>
    <mergeCell ref="W42:W44"/>
    <mergeCell ref="X42:X44"/>
    <mergeCell ref="S34:U34"/>
    <mergeCell ref="S35:U35"/>
    <mergeCell ref="S36:U36"/>
    <mergeCell ref="S57:U57"/>
    <mergeCell ref="S58:U58"/>
    <mergeCell ref="S59:U59"/>
    <mergeCell ref="AB42:AE42"/>
    <mergeCell ref="Y43:Y44"/>
    <mergeCell ref="Z43:Z44"/>
    <mergeCell ref="AA43:AA44"/>
    <mergeCell ref="AB43:AB44"/>
    <mergeCell ref="AC43:AC44"/>
    <mergeCell ref="AD43:AD44"/>
    <mergeCell ref="S3:AE3"/>
    <mergeCell ref="S5:AE5"/>
    <mergeCell ref="Y42:AA42"/>
    <mergeCell ref="T66:U66"/>
    <mergeCell ref="S64:U64"/>
    <mergeCell ref="S65:U65"/>
    <mergeCell ref="S46:U46"/>
    <mergeCell ref="S47:U47"/>
    <mergeCell ref="S48:U48"/>
    <mergeCell ref="S49:U49"/>
    <mergeCell ref="S60:U60"/>
    <mergeCell ref="S62:U62"/>
    <mergeCell ref="S63:U63"/>
    <mergeCell ref="A3:P3"/>
    <mergeCell ref="A31:P31"/>
    <mergeCell ref="S52:U52"/>
    <mergeCell ref="S53:U53"/>
    <mergeCell ref="S54:U54"/>
    <mergeCell ref="S55:U55"/>
    <mergeCell ref="S40:AE40"/>
  </mergeCells>
  <printOptions horizontalCentered="1"/>
  <pageMargins left="0.3937007874015748" right="0.3937007874015748" top="0.5905511811023623" bottom="0.3937007874015748" header="0" footer="0"/>
  <pageSetup fitToHeight="1" fitToWidth="1" horizontalDpi="600" verticalDpi="600" orientation="landscape" paperSize="8"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66"/>
  <sheetViews>
    <sheetView zoomScalePageLayoutView="0" workbookViewId="0" topLeftCell="A1">
      <selection activeCell="J31" sqref="J31"/>
    </sheetView>
  </sheetViews>
  <sheetFormatPr defaultColWidth="9.00390625" defaultRowHeight="13.5"/>
  <cols>
    <col min="1" max="1" width="17.00390625" style="1" customWidth="1"/>
    <col min="2" max="8" width="13.375" style="1" customWidth="1"/>
    <col min="9" max="9" width="3.75390625" style="1" customWidth="1"/>
    <col min="10" max="10" width="11.00390625" style="1" customWidth="1"/>
    <col min="11" max="11" width="6.125" style="1" customWidth="1"/>
    <col min="12" max="12" width="8.625" style="1" customWidth="1"/>
    <col min="13" max="17" width="6.875" style="1" customWidth="1"/>
    <col min="18" max="19" width="6.75390625" style="1" customWidth="1"/>
    <col min="20" max="16384" width="9.00390625" style="1" customWidth="1"/>
  </cols>
  <sheetData>
    <row r="1" spans="1:26" ht="14.25">
      <c r="A1" s="8" t="s">
        <v>413</v>
      </c>
      <c r="B1" s="13"/>
      <c r="C1" s="13"/>
      <c r="D1" s="13"/>
      <c r="E1" s="13"/>
      <c r="F1" s="13"/>
      <c r="G1" s="13"/>
      <c r="H1" s="13"/>
      <c r="I1" s="13"/>
      <c r="J1" s="13"/>
      <c r="K1" s="13"/>
      <c r="L1" s="13"/>
      <c r="M1" s="13"/>
      <c r="N1" s="13"/>
      <c r="O1" s="13"/>
      <c r="P1" s="13"/>
      <c r="Q1" s="13"/>
      <c r="S1" s="10" t="s">
        <v>414</v>
      </c>
      <c r="T1" s="13"/>
      <c r="U1" s="13"/>
      <c r="V1" s="13"/>
      <c r="W1" s="13"/>
      <c r="X1" s="13"/>
      <c r="Y1" s="13"/>
      <c r="Z1" s="13"/>
    </row>
    <row r="2" spans="1:26" ht="14.25">
      <c r="A2" s="8"/>
      <c r="B2" s="13"/>
      <c r="C2" s="13"/>
      <c r="D2" s="13"/>
      <c r="E2" s="13"/>
      <c r="F2" s="13"/>
      <c r="G2" s="13"/>
      <c r="H2" s="13"/>
      <c r="I2" s="13"/>
      <c r="J2" s="13"/>
      <c r="K2" s="13"/>
      <c r="L2" s="13"/>
      <c r="M2" s="13"/>
      <c r="N2" s="13"/>
      <c r="O2" s="13"/>
      <c r="P2" s="13"/>
      <c r="Q2" s="13"/>
      <c r="R2" s="10"/>
      <c r="S2" s="13"/>
      <c r="T2" s="13"/>
      <c r="U2" s="13"/>
      <c r="V2" s="13"/>
      <c r="W2" s="13"/>
      <c r="X2" s="13"/>
      <c r="Y2" s="13"/>
      <c r="Z2" s="13"/>
    </row>
    <row r="3" spans="1:27" ht="17.25">
      <c r="A3" s="385" t="s">
        <v>446</v>
      </c>
      <c r="B3" s="385"/>
      <c r="C3" s="385"/>
      <c r="D3" s="385"/>
      <c r="E3" s="385"/>
      <c r="F3" s="385"/>
      <c r="G3" s="385"/>
      <c r="H3" s="385"/>
      <c r="I3" s="385"/>
      <c r="J3" s="385"/>
      <c r="K3" s="385"/>
      <c r="L3" s="385"/>
      <c r="M3" s="385"/>
      <c r="N3" s="385"/>
      <c r="O3" s="385"/>
      <c r="P3" s="385"/>
      <c r="Q3" s="385"/>
      <c r="R3" s="385"/>
      <c r="S3" s="385"/>
      <c r="T3" s="11"/>
      <c r="U3" s="11"/>
      <c r="V3" s="11"/>
      <c r="W3" s="11"/>
      <c r="X3" s="11"/>
      <c r="Y3" s="11"/>
      <c r="Z3" s="11"/>
      <c r="AA3" s="11"/>
    </row>
    <row r="4" spans="2:27" ht="17.25">
      <c r="B4" s="11"/>
      <c r="C4" s="63"/>
      <c r="D4" s="63"/>
      <c r="E4" s="11"/>
      <c r="F4" s="11"/>
      <c r="G4" s="11"/>
      <c r="H4" s="11"/>
      <c r="I4" s="11"/>
      <c r="J4" s="11"/>
      <c r="K4" s="11"/>
      <c r="L4" s="11"/>
      <c r="M4" s="11"/>
      <c r="N4" s="11"/>
      <c r="O4" s="11"/>
      <c r="P4" s="11"/>
      <c r="Q4" s="11"/>
      <c r="R4" s="11"/>
      <c r="S4" s="11"/>
      <c r="T4" s="11"/>
      <c r="U4" s="11"/>
      <c r="V4" s="11"/>
      <c r="W4" s="11"/>
      <c r="X4" s="11"/>
      <c r="Y4" s="11"/>
      <c r="Z4" s="11"/>
      <c r="AA4" s="11"/>
    </row>
    <row r="5" spans="1:27" ht="14.25">
      <c r="A5" s="386" t="s">
        <v>447</v>
      </c>
      <c r="B5" s="386"/>
      <c r="C5" s="386"/>
      <c r="D5" s="386"/>
      <c r="E5" s="386"/>
      <c r="F5" s="386"/>
      <c r="G5" s="386"/>
      <c r="H5" s="386"/>
      <c r="I5" s="386"/>
      <c r="J5" s="386"/>
      <c r="K5" s="386"/>
      <c r="L5" s="386"/>
      <c r="M5" s="386"/>
      <c r="N5" s="386"/>
      <c r="O5" s="386"/>
      <c r="P5" s="386"/>
      <c r="Q5" s="386"/>
      <c r="R5" s="386"/>
      <c r="S5" s="14"/>
      <c r="T5" s="14"/>
      <c r="U5" s="14"/>
      <c r="V5" s="14"/>
      <c r="W5" s="14"/>
      <c r="X5" s="14"/>
      <c r="Y5" s="14"/>
      <c r="Z5" s="14"/>
      <c r="AA5" s="14"/>
    </row>
    <row r="6" spans="1:27" ht="15" thickBot="1">
      <c r="A6" s="18"/>
      <c r="B6" s="18"/>
      <c r="C6" s="18"/>
      <c r="D6" s="18"/>
      <c r="E6" s="43"/>
      <c r="F6" s="43"/>
      <c r="G6" s="43"/>
      <c r="H6" s="43"/>
      <c r="I6" s="43"/>
      <c r="J6" s="43"/>
      <c r="K6" s="43"/>
      <c r="L6" s="43"/>
      <c r="M6" s="43"/>
      <c r="N6" s="43"/>
      <c r="O6" s="43"/>
      <c r="P6" s="74"/>
      <c r="Q6" s="74"/>
      <c r="R6" s="74"/>
      <c r="S6" s="18"/>
      <c r="T6" s="18"/>
      <c r="U6" s="18"/>
      <c r="V6" s="18"/>
      <c r="W6" s="13"/>
      <c r="X6" s="13"/>
      <c r="Y6" s="13"/>
      <c r="Z6" s="13"/>
      <c r="AA6" s="64"/>
    </row>
    <row r="7" spans="1:27" ht="14.25">
      <c r="A7" s="498" t="s">
        <v>415</v>
      </c>
      <c r="B7" s="513" t="s">
        <v>430</v>
      </c>
      <c r="C7" s="514"/>
      <c r="D7" s="514"/>
      <c r="E7" s="444" t="s">
        <v>431</v>
      </c>
      <c r="F7" s="400"/>
      <c r="G7" s="400"/>
      <c r="H7" s="401"/>
      <c r="I7" s="508" t="s">
        <v>433</v>
      </c>
      <c r="J7" s="509"/>
      <c r="K7" s="509"/>
      <c r="L7" s="509"/>
      <c r="M7" s="509"/>
      <c r="N7" s="527"/>
      <c r="O7" s="508" t="s">
        <v>432</v>
      </c>
      <c r="P7" s="509"/>
      <c r="Q7" s="509"/>
      <c r="R7" s="509"/>
      <c r="S7" s="14"/>
      <c r="T7" s="14"/>
      <c r="U7" s="14"/>
      <c r="V7" s="14"/>
      <c r="W7" s="14"/>
      <c r="X7" s="14"/>
      <c r="Y7" s="14"/>
      <c r="Z7" s="14"/>
      <c r="AA7" s="14"/>
    </row>
    <row r="8" spans="1:27" ht="18.75" customHeight="1">
      <c r="A8" s="499"/>
      <c r="B8" s="72" t="s">
        <v>117</v>
      </c>
      <c r="C8" s="256" t="s">
        <v>99</v>
      </c>
      <c r="D8" s="511" t="s">
        <v>427</v>
      </c>
      <c r="E8" s="517" t="s">
        <v>101</v>
      </c>
      <c r="F8" s="515" t="s">
        <v>263</v>
      </c>
      <c r="G8" s="515"/>
      <c r="H8" s="516"/>
      <c r="I8" s="519" t="s">
        <v>103</v>
      </c>
      <c r="J8" s="520"/>
      <c r="K8" s="519" t="s">
        <v>97</v>
      </c>
      <c r="L8" s="520"/>
      <c r="M8" s="523" t="s">
        <v>215</v>
      </c>
      <c r="N8" s="524"/>
      <c r="O8" s="528" t="s">
        <v>104</v>
      </c>
      <c r="P8" s="529"/>
      <c r="Q8" s="504" t="s">
        <v>435</v>
      </c>
      <c r="R8" s="505"/>
      <c r="S8" s="14"/>
      <c r="T8" s="47"/>
      <c r="U8" s="47"/>
      <c r="V8" s="14"/>
      <c r="W8" s="47"/>
      <c r="X8" s="26"/>
      <c r="Y8" s="26"/>
      <c r="Z8" s="47"/>
      <c r="AA8" s="47"/>
    </row>
    <row r="9" spans="1:27" ht="26.25" customHeight="1">
      <c r="A9" s="500"/>
      <c r="B9" s="73" t="s">
        <v>98</v>
      </c>
      <c r="C9" s="231" t="s">
        <v>100</v>
      </c>
      <c r="D9" s="512"/>
      <c r="E9" s="518"/>
      <c r="F9" s="257" t="s">
        <v>102</v>
      </c>
      <c r="G9" s="257" t="s">
        <v>428</v>
      </c>
      <c r="H9" s="257" t="s">
        <v>429</v>
      </c>
      <c r="I9" s="521"/>
      <c r="J9" s="522"/>
      <c r="K9" s="521"/>
      <c r="L9" s="522"/>
      <c r="M9" s="525"/>
      <c r="N9" s="526"/>
      <c r="O9" s="444"/>
      <c r="P9" s="401"/>
      <c r="Q9" s="506"/>
      <c r="R9" s="507"/>
      <c r="S9" s="47"/>
      <c r="T9" s="47"/>
      <c r="U9" s="47"/>
      <c r="V9" s="47"/>
      <c r="W9" s="47"/>
      <c r="X9" s="14"/>
      <c r="Y9" s="14"/>
      <c r="Z9" s="47"/>
      <c r="AA9" s="47"/>
    </row>
    <row r="10" spans="1:27" ht="14.25">
      <c r="A10" s="140" t="s">
        <v>282</v>
      </c>
      <c r="B10" s="258">
        <f>SUM(C10:D10)</f>
        <v>111117</v>
      </c>
      <c r="C10" s="259">
        <v>34397</v>
      </c>
      <c r="D10" s="260">
        <v>76720</v>
      </c>
      <c r="E10" s="209">
        <v>19740</v>
      </c>
      <c r="F10" s="209">
        <v>3380</v>
      </c>
      <c r="G10" s="209">
        <v>11516</v>
      </c>
      <c r="H10" s="209">
        <v>2</v>
      </c>
      <c r="I10" s="427">
        <f>SUM(K10:N10)</f>
        <v>238443</v>
      </c>
      <c r="J10" s="427"/>
      <c r="K10" s="427">
        <v>75876</v>
      </c>
      <c r="L10" s="427"/>
      <c r="M10" s="497">
        <v>162567</v>
      </c>
      <c r="N10" s="497"/>
      <c r="O10" s="497">
        <v>17291</v>
      </c>
      <c r="P10" s="497"/>
      <c r="Q10" s="427">
        <v>1393</v>
      </c>
      <c r="R10" s="427"/>
      <c r="S10" s="31"/>
      <c r="T10" s="26"/>
      <c r="U10" s="28"/>
      <c r="V10" s="26"/>
      <c r="W10" s="28"/>
      <c r="X10" s="26"/>
      <c r="Y10" s="28"/>
      <c r="Z10" s="26"/>
      <c r="AA10" s="66"/>
    </row>
    <row r="11" spans="1:27" ht="14.25">
      <c r="A11" s="139" t="s">
        <v>284</v>
      </c>
      <c r="B11" s="261">
        <f>SUM(C11:D11)</f>
        <v>131851</v>
      </c>
      <c r="C11" s="209">
        <v>39952</v>
      </c>
      <c r="D11" s="208">
        <v>91899</v>
      </c>
      <c r="E11" s="209">
        <v>18777</v>
      </c>
      <c r="F11" s="209">
        <v>3345</v>
      </c>
      <c r="G11" s="209">
        <v>10979</v>
      </c>
      <c r="H11" s="209" t="s">
        <v>331</v>
      </c>
      <c r="I11" s="423">
        <f>SUM(K11:N11)</f>
        <v>144299</v>
      </c>
      <c r="J11" s="423"/>
      <c r="K11" s="423">
        <v>53123</v>
      </c>
      <c r="L11" s="423"/>
      <c r="M11" s="495">
        <v>91176</v>
      </c>
      <c r="N11" s="495"/>
      <c r="O11" s="495">
        <v>16536</v>
      </c>
      <c r="P11" s="495"/>
      <c r="Q11" s="423">
        <v>1112</v>
      </c>
      <c r="R11" s="423"/>
      <c r="S11" s="31"/>
      <c r="T11" s="26"/>
      <c r="U11" s="28"/>
      <c r="V11" s="26"/>
      <c r="W11" s="28"/>
      <c r="X11" s="26"/>
      <c r="Y11" s="28"/>
      <c r="Z11" s="26"/>
      <c r="AA11" s="66"/>
    </row>
    <row r="12" spans="1:27" ht="14.25">
      <c r="A12" s="139" t="s">
        <v>279</v>
      </c>
      <c r="B12" s="261">
        <f>SUM(C12:D12)</f>
        <v>183457</v>
      </c>
      <c r="C12" s="209">
        <v>43255</v>
      </c>
      <c r="D12" s="208">
        <v>140202</v>
      </c>
      <c r="E12" s="209">
        <v>17968</v>
      </c>
      <c r="F12" s="209">
        <v>2425</v>
      </c>
      <c r="G12" s="209">
        <v>9167</v>
      </c>
      <c r="H12" s="209" t="s">
        <v>331</v>
      </c>
      <c r="I12" s="423">
        <f>SUM(K12:N12)</f>
        <v>117928</v>
      </c>
      <c r="J12" s="423"/>
      <c r="K12" s="423">
        <v>43349</v>
      </c>
      <c r="L12" s="423"/>
      <c r="M12" s="495">
        <v>74579</v>
      </c>
      <c r="N12" s="495"/>
      <c r="O12" s="495">
        <v>15716</v>
      </c>
      <c r="P12" s="495"/>
      <c r="Q12" s="423">
        <v>804</v>
      </c>
      <c r="R12" s="423"/>
      <c r="S12" s="31"/>
      <c r="T12" s="26"/>
      <c r="U12" s="28"/>
      <c r="V12" s="26"/>
      <c r="W12" s="28"/>
      <c r="X12" s="26"/>
      <c r="Y12" s="28"/>
      <c r="Z12" s="26"/>
      <c r="AA12" s="66"/>
    </row>
    <row r="13" spans="1:27" ht="14.25">
      <c r="A13" s="139" t="s">
        <v>276</v>
      </c>
      <c r="B13" s="261">
        <f>SUM(C13:D13)</f>
        <v>168488</v>
      </c>
      <c r="C13" s="209">
        <v>42234</v>
      </c>
      <c r="D13" s="208">
        <v>126254</v>
      </c>
      <c r="E13" s="209">
        <v>18260</v>
      </c>
      <c r="F13" s="209">
        <v>2686</v>
      </c>
      <c r="G13" s="209">
        <v>6119</v>
      </c>
      <c r="H13" s="209" t="s">
        <v>331</v>
      </c>
      <c r="I13" s="423">
        <f>SUM(K13:N13)</f>
        <v>125165</v>
      </c>
      <c r="J13" s="423"/>
      <c r="K13" s="423">
        <v>44492</v>
      </c>
      <c r="L13" s="423"/>
      <c r="M13" s="495">
        <v>80673</v>
      </c>
      <c r="N13" s="495"/>
      <c r="O13" s="495">
        <v>16191</v>
      </c>
      <c r="P13" s="495"/>
      <c r="Q13" s="423">
        <v>766</v>
      </c>
      <c r="R13" s="423"/>
      <c r="S13" s="31"/>
      <c r="T13" s="26"/>
      <c r="U13" s="28"/>
      <c r="V13" s="26"/>
      <c r="W13" s="28"/>
      <c r="X13" s="26"/>
      <c r="Y13" s="28"/>
      <c r="Z13" s="26"/>
      <c r="AA13" s="66"/>
    </row>
    <row r="14" spans="1:27" s="98" customFormat="1" ht="14.25">
      <c r="A14" s="266" t="s">
        <v>434</v>
      </c>
      <c r="B14" s="267">
        <f>SUM(B16:B19,B21:B24,B26:B29)</f>
        <v>175042</v>
      </c>
      <c r="C14" s="213">
        <f aca="true" t="shared" si="0" ref="C14:R14">SUM(C16:C19,C21:C24,C26:C29)</f>
        <v>49090</v>
      </c>
      <c r="D14" s="213">
        <f t="shared" si="0"/>
        <v>125952</v>
      </c>
      <c r="E14" s="213">
        <f t="shared" si="0"/>
        <v>17307</v>
      </c>
      <c r="F14" s="213">
        <f t="shared" si="0"/>
        <v>2183</v>
      </c>
      <c r="G14" s="213">
        <f t="shared" si="0"/>
        <v>2630</v>
      </c>
      <c r="H14" s="213" t="s">
        <v>331</v>
      </c>
      <c r="I14" s="425">
        <f t="shared" si="0"/>
        <v>101495</v>
      </c>
      <c r="J14" s="425">
        <f t="shared" si="0"/>
        <v>0</v>
      </c>
      <c r="K14" s="425">
        <f t="shared" si="0"/>
        <v>39071</v>
      </c>
      <c r="L14" s="425">
        <f t="shared" si="0"/>
        <v>0</v>
      </c>
      <c r="M14" s="425">
        <f t="shared" si="0"/>
        <v>62424</v>
      </c>
      <c r="N14" s="425">
        <f t="shared" si="0"/>
        <v>0</v>
      </c>
      <c r="O14" s="425">
        <f t="shared" si="0"/>
        <v>14714</v>
      </c>
      <c r="P14" s="425">
        <f t="shared" si="0"/>
        <v>0</v>
      </c>
      <c r="Q14" s="425">
        <f t="shared" si="0"/>
        <v>543</v>
      </c>
      <c r="R14" s="425">
        <f t="shared" si="0"/>
        <v>0</v>
      </c>
      <c r="S14" s="49"/>
      <c r="T14" s="67"/>
      <c r="U14" s="48"/>
      <c r="V14" s="49"/>
      <c r="W14" s="48"/>
      <c r="X14" s="67"/>
      <c r="Y14" s="48"/>
      <c r="Z14" s="67"/>
      <c r="AA14" s="68"/>
    </row>
    <row r="15" spans="1:27" ht="14.25">
      <c r="A15" s="38"/>
      <c r="B15" s="261"/>
      <c r="C15" s="209"/>
      <c r="D15" s="208"/>
      <c r="E15" s="209"/>
      <c r="F15" s="209"/>
      <c r="G15" s="209"/>
      <c r="H15" s="209"/>
      <c r="I15" s="423"/>
      <c r="J15" s="423"/>
      <c r="K15" s="423"/>
      <c r="L15" s="423"/>
      <c r="M15" s="495"/>
      <c r="N15" s="495"/>
      <c r="O15" s="495"/>
      <c r="P15" s="495"/>
      <c r="Q15" s="423"/>
      <c r="R15" s="423"/>
      <c r="S15" s="14"/>
      <c r="T15" s="26"/>
      <c r="U15" s="14"/>
      <c r="V15" s="26"/>
      <c r="W15" s="14"/>
      <c r="X15" s="26"/>
      <c r="Y15" s="14"/>
      <c r="Z15" s="26"/>
      <c r="AA15" s="25"/>
    </row>
    <row r="16" spans="1:27" ht="14.25">
      <c r="A16" s="111" t="s">
        <v>294</v>
      </c>
      <c r="B16" s="261">
        <f>SUM(C16:D16)</f>
        <v>17211</v>
      </c>
      <c r="C16" s="209">
        <v>5766</v>
      </c>
      <c r="D16" s="208">
        <v>11445</v>
      </c>
      <c r="E16" s="209">
        <v>842</v>
      </c>
      <c r="F16" s="209">
        <v>75</v>
      </c>
      <c r="G16" s="209">
        <v>184</v>
      </c>
      <c r="H16" s="209" t="s">
        <v>331</v>
      </c>
      <c r="I16" s="423">
        <f>SUM(K16:N16)</f>
        <v>6879</v>
      </c>
      <c r="J16" s="423"/>
      <c r="K16" s="423">
        <v>2888</v>
      </c>
      <c r="L16" s="423"/>
      <c r="M16" s="495">
        <v>3991</v>
      </c>
      <c r="N16" s="495"/>
      <c r="O16" s="495">
        <v>808</v>
      </c>
      <c r="P16" s="495"/>
      <c r="Q16" s="423">
        <v>48</v>
      </c>
      <c r="R16" s="423"/>
      <c r="S16" s="31"/>
      <c r="T16" s="26"/>
      <c r="U16" s="28"/>
      <c r="V16" s="26"/>
      <c r="W16" s="28"/>
      <c r="X16" s="26"/>
      <c r="Y16" s="28"/>
      <c r="Z16" s="26"/>
      <c r="AA16" s="69"/>
    </row>
    <row r="17" spans="1:27" ht="14.25">
      <c r="A17" s="114" t="s">
        <v>233</v>
      </c>
      <c r="B17" s="261">
        <f>SUM(C17:D17)</f>
        <v>16494</v>
      </c>
      <c r="C17" s="209">
        <v>2844</v>
      </c>
      <c r="D17" s="208">
        <v>13650</v>
      </c>
      <c r="E17" s="209">
        <v>1015</v>
      </c>
      <c r="F17" s="209">
        <v>7</v>
      </c>
      <c r="G17" s="209">
        <v>175</v>
      </c>
      <c r="H17" s="209" t="s">
        <v>331</v>
      </c>
      <c r="I17" s="423">
        <f>SUM(K17:N17)</f>
        <v>7758</v>
      </c>
      <c r="J17" s="423"/>
      <c r="K17" s="423">
        <v>3294</v>
      </c>
      <c r="L17" s="423"/>
      <c r="M17" s="495">
        <v>4464</v>
      </c>
      <c r="N17" s="495"/>
      <c r="O17" s="495">
        <v>963</v>
      </c>
      <c r="P17" s="495"/>
      <c r="Q17" s="423">
        <v>19</v>
      </c>
      <c r="R17" s="423"/>
      <c r="S17" s="31"/>
      <c r="T17" s="26"/>
      <c r="U17" s="28"/>
      <c r="V17" s="26"/>
      <c r="W17" s="28"/>
      <c r="X17" s="26"/>
      <c r="Y17" s="28"/>
      <c r="Z17" s="26"/>
      <c r="AA17" s="69"/>
    </row>
    <row r="18" spans="1:27" ht="14.25">
      <c r="A18" s="114" t="s">
        <v>234</v>
      </c>
      <c r="B18" s="261">
        <f>SUM(C18:D18)</f>
        <v>17419</v>
      </c>
      <c r="C18" s="209">
        <v>4559</v>
      </c>
      <c r="D18" s="208">
        <v>12860</v>
      </c>
      <c r="E18" s="209">
        <v>3529</v>
      </c>
      <c r="F18" s="209">
        <v>35</v>
      </c>
      <c r="G18" s="209">
        <v>328</v>
      </c>
      <c r="H18" s="209" t="s">
        <v>331</v>
      </c>
      <c r="I18" s="423">
        <f>SUM(K18:N18)</f>
        <v>10966</v>
      </c>
      <c r="J18" s="423"/>
      <c r="K18" s="423">
        <v>5777</v>
      </c>
      <c r="L18" s="423"/>
      <c r="M18" s="495">
        <v>5189</v>
      </c>
      <c r="N18" s="495"/>
      <c r="O18" s="495">
        <v>3252</v>
      </c>
      <c r="P18" s="495"/>
      <c r="Q18" s="423">
        <v>120</v>
      </c>
      <c r="R18" s="423"/>
      <c r="S18" s="31"/>
      <c r="T18" s="26"/>
      <c r="U18" s="28"/>
      <c r="V18" s="26"/>
      <c r="W18" s="28"/>
      <c r="X18" s="26"/>
      <c r="Y18" s="28"/>
      <c r="Z18" s="26"/>
      <c r="AA18" s="69"/>
    </row>
    <row r="19" spans="1:27" ht="14.25">
      <c r="A19" s="114" t="s">
        <v>235</v>
      </c>
      <c r="B19" s="261">
        <f>SUM(C19:D19)</f>
        <v>14361</v>
      </c>
      <c r="C19" s="209">
        <v>5636</v>
      </c>
      <c r="D19" s="208">
        <v>8725</v>
      </c>
      <c r="E19" s="209">
        <v>1549</v>
      </c>
      <c r="F19" s="209">
        <v>14</v>
      </c>
      <c r="G19" s="209">
        <v>271</v>
      </c>
      <c r="H19" s="209" t="s">
        <v>331</v>
      </c>
      <c r="I19" s="423">
        <f>SUM(K19:N19)</f>
        <v>9866</v>
      </c>
      <c r="J19" s="423"/>
      <c r="K19" s="423">
        <v>4185</v>
      </c>
      <c r="L19" s="423"/>
      <c r="M19" s="495">
        <v>5681</v>
      </c>
      <c r="N19" s="495"/>
      <c r="O19" s="495">
        <v>1585</v>
      </c>
      <c r="P19" s="495"/>
      <c r="Q19" s="423">
        <v>86</v>
      </c>
      <c r="R19" s="423"/>
      <c r="S19" s="31"/>
      <c r="T19" s="26"/>
      <c r="U19" s="28"/>
      <c r="V19" s="26"/>
      <c r="W19" s="28"/>
      <c r="X19" s="26"/>
      <c r="Y19" s="28"/>
      <c r="Z19" s="26"/>
      <c r="AA19" s="69"/>
    </row>
    <row r="20" spans="1:27" ht="14.25">
      <c r="A20" s="244"/>
      <c r="B20" s="261"/>
      <c r="C20" s="209"/>
      <c r="D20" s="208"/>
      <c r="E20" s="209"/>
      <c r="F20" s="209"/>
      <c r="G20" s="209"/>
      <c r="H20" s="209"/>
      <c r="I20" s="423"/>
      <c r="J20" s="423"/>
      <c r="K20" s="423"/>
      <c r="L20" s="423"/>
      <c r="M20" s="495"/>
      <c r="N20" s="495"/>
      <c r="O20" s="495"/>
      <c r="P20" s="495"/>
      <c r="Q20" s="423"/>
      <c r="R20" s="423"/>
      <c r="S20" s="14"/>
      <c r="T20" s="26"/>
      <c r="U20" s="14"/>
      <c r="V20" s="26"/>
      <c r="W20" s="14"/>
      <c r="X20" s="26"/>
      <c r="Y20" s="14"/>
      <c r="Z20" s="26"/>
      <c r="AA20" s="25"/>
    </row>
    <row r="21" spans="1:27" ht="14.25">
      <c r="A21" s="114" t="s">
        <v>236</v>
      </c>
      <c r="B21" s="261">
        <f>SUM(C21:D21)</f>
        <v>15282</v>
      </c>
      <c r="C21" s="209">
        <v>4418</v>
      </c>
      <c r="D21" s="208">
        <v>10864</v>
      </c>
      <c r="E21" s="209">
        <v>1374</v>
      </c>
      <c r="F21" s="209">
        <v>65</v>
      </c>
      <c r="G21" s="209">
        <v>240</v>
      </c>
      <c r="H21" s="209" t="s">
        <v>331</v>
      </c>
      <c r="I21" s="423">
        <f>SUM(K21:N21)</f>
        <v>9298</v>
      </c>
      <c r="J21" s="423"/>
      <c r="K21" s="423">
        <v>2880</v>
      </c>
      <c r="L21" s="423"/>
      <c r="M21" s="495">
        <v>6418</v>
      </c>
      <c r="N21" s="495"/>
      <c r="O21" s="495">
        <v>1256</v>
      </c>
      <c r="P21" s="495"/>
      <c r="Q21" s="423">
        <v>20</v>
      </c>
      <c r="R21" s="423"/>
      <c r="S21" s="31"/>
      <c r="T21" s="26"/>
      <c r="U21" s="28"/>
      <c r="V21" s="26"/>
      <c r="W21" s="28"/>
      <c r="X21" s="26"/>
      <c r="Y21" s="28"/>
      <c r="Z21" s="26"/>
      <c r="AA21" s="69"/>
    </row>
    <row r="22" spans="1:27" ht="14.25">
      <c r="A22" s="114" t="s">
        <v>237</v>
      </c>
      <c r="B22" s="261">
        <f>SUM(C22:D22)</f>
        <v>14412</v>
      </c>
      <c r="C22" s="209">
        <v>2927</v>
      </c>
      <c r="D22" s="208">
        <v>11485</v>
      </c>
      <c r="E22" s="209">
        <v>1103</v>
      </c>
      <c r="F22" s="209">
        <v>104</v>
      </c>
      <c r="G22" s="209">
        <v>204</v>
      </c>
      <c r="H22" s="209" t="s">
        <v>331</v>
      </c>
      <c r="I22" s="423">
        <f>SUM(K22:N22)</f>
        <v>7514</v>
      </c>
      <c r="J22" s="423"/>
      <c r="K22" s="423">
        <v>2541</v>
      </c>
      <c r="L22" s="423"/>
      <c r="M22" s="495">
        <v>4973</v>
      </c>
      <c r="N22" s="495"/>
      <c r="O22" s="495">
        <v>937</v>
      </c>
      <c r="P22" s="495"/>
      <c r="Q22" s="423">
        <v>21</v>
      </c>
      <c r="R22" s="423"/>
      <c r="S22" s="31"/>
      <c r="T22" s="26"/>
      <c r="U22" s="28"/>
      <c r="V22" s="26"/>
      <c r="W22" s="28"/>
      <c r="X22" s="26"/>
      <c r="Y22" s="28"/>
      <c r="Z22" s="26"/>
      <c r="AA22" s="69"/>
    </row>
    <row r="23" spans="1:27" ht="14.25">
      <c r="A23" s="114" t="s">
        <v>238</v>
      </c>
      <c r="B23" s="261">
        <f>SUM(C23:D23)</f>
        <v>12776</v>
      </c>
      <c r="C23" s="209">
        <v>2502</v>
      </c>
      <c r="D23" s="208">
        <v>10274</v>
      </c>
      <c r="E23" s="209">
        <v>1102</v>
      </c>
      <c r="F23" s="209">
        <v>56</v>
      </c>
      <c r="G23" s="209">
        <v>235</v>
      </c>
      <c r="H23" s="209" t="s">
        <v>331</v>
      </c>
      <c r="I23" s="423">
        <f>SUM(K23:N23)</f>
        <v>7788</v>
      </c>
      <c r="J23" s="423"/>
      <c r="K23" s="423">
        <v>2804</v>
      </c>
      <c r="L23" s="423"/>
      <c r="M23" s="495">
        <v>4984</v>
      </c>
      <c r="N23" s="495"/>
      <c r="O23" s="495">
        <v>1015</v>
      </c>
      <c r="P23" s="495"/>
      <c r="Q23" s="423">
        <v>25</v>
      </c>
      <c r="R23" s="423"/>
      <c r="S23" s="31"/>
      <c r="T23" s="26"/>
      <c r="U23" s="28"/>
      <c r="V23" s="26"/>
      <c r="W23" s="28"/>
      <c r="X23" s="26"/>
      <c r="Y23" s="28"/>
      <c r="Z23" s="26"/>
      <c r="AA23" s="69"/>
    </row>
    <row r="24" spans="1:27" ht="14.25">
      <c r="A24" s="114" t="s">
        <v>239</v>
      </c>
      <c r="B24" s="261">
        <f>SUM(C24:D24)</f>
        <v>12177</v>
      </c>
      <c r="C24" s="209">
        <v>2930</v>
      </c>
      <c r="D24" s="208">
        <v>9247</v>
      </c>
      <c r="E24" s="209">
        <v>997</v>
      </c>
      <c r="F24" s="209">
        <v>21</v>
      </c>
      <c r="G24" s="209">
        <v>180</v>
      </c>
      <c r="H24" s="209" t="s">
        <v>331</v>
      </c>
      <c r="I24" s="423">
        <f>SUM(K24:N24)</f>
        <v>8570</v>
      </c>
      <c r="J24" s="423"/>
      <c r="K24" s="423">
        <v>3750</v>
      </c>
      <c r="L24" s="423"/>
      <c r="M24" s="495">
        <v>4820</v>
      </c>
      <c r="N24" s="495"/>
      <c r="O24" s="495">
        <v>965</v>
      </c>
      <c r="P24" s="495"/>
      <c r="Q24" s="423">
        <v>28</v>
      </c>
      <c r="R24" s="423"/>
      <c r="S24" s="31"/>
      <c r="T24" s="26"/>
      <c r="U24" s="28"/>
      <c r="V24" s="26"/>
      <c r="W24" s="28"/>
      <c r="X24" s="26"/>
      <c r="Y24" s="28"/>
      <c r="Z24" s="26"/>
      <c r="AA24" s="69"/>
    </row>
    <row r="25" spans="1:27" ht="14.25">
      <c r="A25" s="244"/>
      <c r="B25" s="261"/>
      <c r="C25" s="209"/>
      <c r="D25" s="208"/>
      <c r="E25" s="209"/>
      <c r="F25" s="209"/>
      <c r="G25" s="209"/>
      <c r="H25" s="209"/>
      <c r="I25" s="423"/>
      <c r="J25" s="423"/>
      <c r="K25" s="423"/>
      <c r="L25" s="423"/>
      <c r="M25" s="495"/>
      <c r="N25" s="495"/>
      <c r="O25" s="495"/>
      <c r="P25" s="495"/>
      <c r="Q25" s="423"/>
      <c r="R25" s="423"/>
      <c r="S25" s="14"/>
      <c r="T25" s="26"/>
      <c r="U25" s="14"/>
      <c r="V25" s="26"/>
      <c r="W25" s="14"/>
      <c r="X25" s="26"/>
      <c r="Y25" s="14"/>
      <c r="Z25" s="26"/>
      <c r="AA25" s="25"/>
    </row>
    <row r="26" spans="1:27" ht="14.25">
      <c r="A26" s="114" t="s">
        <v>240</v>
      </c>
      <c r="B26" s="261">
        <f>SUM(C26:D26)</f>
        <v>12830</v>
      </c>
      <c r="C26" s="209">
        <v>3736</v>
      </c>
      <c r="D26" s="208">
        <v>9094</v>
      </c>
      <c r="E26" s="209">
        <v>1426</v>
      </c>
      <c r="F26" s="209">
        <v>347</v>
      </c>
      <c r="G26" s="209">
        <v>205</v>
      </c>
      <c r="H26" s="209" t="s">
        <v>331</v>
      </c>
      <c r="I26" s="423">
        <f>SUM(K26:N26)</f>
        <v>9258</v>
      </c>
      <c r="J26" s="423"/>
      <c r="K26" s="423">
        <v>3542</v>
      </c>
      <c r="L26" s="423"/>
      <c r="M26" s="495">
        <v>5716</v>
      </c>
      <c r="N26" s="495"/>
      <c r="O26" s="495">
        <v>985</v>
      </c>
      <c r="P26" s="495"/>
      <c r="Q26" s="423">
        <v>27</v>
      </c>
      <c r="R26" s="423"/>
      <c r="S26" s="31"/>
      <c r="T26" s="26"/>
      <c r="U26" s="28"/>
      <c r="V26" s="26"/>
      <c r="W26" s="28"/>
      <c r="X26" s="26"/>
      <c r="Y26" s="28"/>
      <c r="Z26" s="26"/>
      <c r="AA26" s="69"/>
    </row>
    <row r="27" spans="1:27" ht="14.25">
      <c r="A27" s="114" t="s">
        <v>241</v>
      </c>
      <c r="B27" s="261">
        <f>SUM(C27:D27)</f>
        <v>13789</v>
      </c>
      <c r="C27" s="209">
        <v>4126</v>
      </c>
      <c r="D27" s="208">
        <v>9663</v>
      </c>
      <c r="E27" s="209">
        <v>2317</v>
      </c>
      <c r="F27" s="209">
        <v>1131</v>
      </c>
      <c r="G27" s="209">
        <v>217</v>
      </c>
      <c r="H27" s="209" t="s">
        <v>331</v>
      </c>
      <c r="I27" s="423">
        <f>SUM(K27:N27)</f>
        <v>9050</v>
      </c>
      <c r="J27" s="423"/>
      <c r="K27" s="423">
        <v>3105</v>
      </c>
      <c r="L27" s="423"/>
      <c r="M27" s="495">
        <v>5945</v>
      </c>
      <c r="N27" s="495"/>
      <c r="O27" s="495">
        <v>1158</v>
      </c>
      <c r="P27" s="495"/>
      <c r="Q27" s="423">
        <v>32</v>
      </c>
      <c r="R27" s="423"/>
      <c r="S27" s="31"/>
      <c r="T27" s="26"/>
      <c r="U27" s="28"/>
      <c r="V27" s="26"/>
      <c r="W27" s="28"/>
      <c r="X27" s="26"/>
      <c r="Y27" s="28"/>
      <c r="Z27" s="26"/>
      <c r="AA27" s="69"/>
    </row>
    <row r="28" spans="1:27" ht="14.25">
      <c r="A28" s="114" t="s">
        <v>242</v>
      </c>
      <c r="B28" s="261">
        <f>SUM(C28:D28)</f>
        <v>12831</v>
      </c>
      <c r="C28" s="209">
        <v>3444</v>
      </c>
      <c r="D28" s="208">
        <v>9387</v>
      </c>
      <c r="E28" s="209">
        <v>1321</v>
      </c>
      <c r="F28" s="209">
        <v>304</v>
      </c>
      <c r="G28" s="209">
        <v>235</v>
      </c>
      <c r="H28" s="209" t="s">
        <v>331</v>
      </c>
      <c r="I28" s="423">
        <f>SUM(K28:N28)</f>
        <v>8349</v>
      </c>
      <c r="J28" s="423"/>
      <c r="K28" s="423">
        <v>2817</v>
      </c>
      <c r="L28" s="423"/>
      <c r="M28" s="495">
        <v>5532</v>
      </c>
      <c r="N28" s="495"/>
      <c r="O28" s="495">
        <v>1093</v>
      </c>
      <c r="P28" s="495"/>
      <c r="Q28" s="423">
        <v>109</v>
      </c>
      <c r="R28" s="423"/>
      <c r="S28" s="31"/>
      <c r="T28" s="26"/>
      <c r="U28" s="28"/>
      <c r="V28" s="26"/>
      <c r="W28" s="28"/>
      <c r="X28" s="26"/>
      <c r="Y28" s="28"/>
      <c r="Z28" s="26"/>
      <c r="AA28" s="69"/>
    </row>
    <row r="29" spans="1:27" ht="14.25">
      <c r="A29" s="114" t="s">
        <v>243</v>
      </c>
      <c r="B29" s="261">
        <f>SUM(C29:D29)</f>
        <v>15460</v>
      </c>
      <c r="C29" s="209">
        <v>6202</v>
      </c>
      <c r="D29" s="208">
        <v>9258</v>
      </c>
      <c r="E29" s="209">
        <v>732</v>
      </c>
      <c r="F29" s="209">
        <v>24</v>
      </c>
      <c r="G29" s="209">
        <v>156</v>
      </c>
      <c r="H29" s="209" t="s">
        <v>331</v>
      </c>
      <c r="I29" s="423">
        <f>SUM(K29:N29)</f>
        <v>6199</v>
      </c>
      <c r="J29" s="423"/>
      <c r="K29" s="423">
        <v>1488</v>
      </c>
      <c r="L29" s="423"/>
      <c r="M29" s="495">
        <v>4711</v>
      </c>
      <c r="N29" s="495"/>
      <c r="O29" s="495">
        <v>697</v>
      </c>
      <c r="P29" s="495"/>
      <c r="Q29" s="423">
        <v>8</v>
      </c>
      <c r="R29" s="423"/>
      <c r="S29" s="31"/>
      <c r="T29" s="26"/>
      <c r="U29" s="28"/>
      <c r="V29" s="26"/>
      <c r="W29" s="28"/>
      <c r="X29" s="26"/>
      <c r="Y29" s="28"/>
      <c r="Z29" s="26"/>
      <c r="AA29" s="69"/>
    </row>
    <row r="30" spans="1:27" ht="14.25">
      <c r="A30" s="24"/>
      <c r="B30" s="261"/>
      <c r="C30" s="209"/>
      <c r="D30" s="208"/>
      <c r="E30" s="209"/>
      <c r="F30" s="209"/>
      <c r="G30" s="209"/>
      <c r="H30" s="209"/>
      <c r="I30" s="423"/>
      <c r="J30" s="423"/>
      <c r="K30" s="423"/>
      <c r="L30" s="423"/>
      <c r="M30" s="495"/>
      <c r="N30" s="495"/>
      <c r="O30" s="495"/>
      <c r="P30" s="495"/>
      <c r="Q30" s="423"/>
      <c r="R30" s="423"/>
      <c r="S30" s="14"/>
      <c r="T30" s="26"/>
      <c r="U30" s="70"/>
      <c r="V30" s="26"/>
      <c r="W30" s="70"/>
      <c r="X30" s="26"/>
      <c r="Y30" s="70"/>
      <c r="Z30" s="26"/>
      <c r="AA30" s="25"/>
    </row>
    <row r="31" spans="1:27" ht="14.25">
      <c r="A31" s="75" t="s">
        <v>416</v>
      </c>
      <c r="B31" s="261">
        <f aca="true" t="shared" si="1" ref="B31:B36">SUM(C31:D31)</f>
        <v>85820</v>
      </c>
      <c r="C31" s="262">
        <v>21554</v>
      </c>
      <c r="D31" s="208">
        <v>64266</v>
      </c>
      <c r="E31" s="209">
        <v>6466</v>
      </c>
      <c r="F31" s="209">
        <v>21</v>
      </c>
      <c r="G31" s="209">
        <v>1232</v>
      </c>
      <c r="H31" s="209" t="s">
        <v>331</v>
      </c>
      <c r="I31" s="423">
        <f aca="true" t="shared" si="2" ref="I31:I37">SUM(K31:N31)</f>
        <v>53662</v>
      </c>
      <c r="J31" s="423"/>
      <c r="K31" s="423">
        <v>21832</v>
      </c>
      <c r="L31" s="423"/>
      <c r="M31" s="495">
        <v>31830</v>
      </c>
      <c r="N31" s="495"/>
      <c r="O31" s="495">
        <v>6802</v>
      </c>
      <c r="P31" s="495"/>
      <c r="Q31" s="423">
        <v>206</v>
      </c>
      <c r="R31" s="423"/>
      <c r="S31" s="31"/>
      <c r="T31" s="26"/>
      <c r="U31" s="31"/>
      <c r="V31" s="26"/>
      <c r="W31" s="31"/>
      <c r="X31" s="26"/>
      <c r="Y31" s="31"/>
      <c r="Z31" s="26"/>
      <c r="AA31" s="69"/>
    </row>
    <row r="32" spans="1:27" ht="14.25">
      <c r="A32" s="75" t="s">
        <v>417</v>
      </c>
      <c r="B32" s="261">
        <f t="shared" si="1"/>
        <v>24144</v>
      </c>
      <c r="C32" s="209">
        <v>6727</v>
      </c>
      <c r="D32" s="208">
        <v>17417</v>
      </c>
      <c r="E32" s="209">
        <v>2749</v>
      </c>
      <c r="F32" s="209">
        <v>1</v>
      </c>
      <c r="G32" s="209">
        <v>442</v>
      </c>
      <c r="H32" s="209" t="s">
        <v>331</v>
      </c>
      <c r="I32" s="423">
        <f t="shared" si="2"/>
        <v>15372</v>
      </c>
      <c r="J32" s="423"/>
      <c r="K32" s="423">
        <v>5260</v>
      </c>
      <c r="L32" s="423"/>
      <c r="M32" s="495">
        <v>10112</v>
      </c>
      <c r="N32" s="495"/>
      <c r="O32" s="495">
        <v>2773</v>
      </c>
      <c r="P32" s="495"/>
      <c r="Q32" s="423">
        <v>82</v>
      </c>
      <c r="R32" s="423"/>
      <c r="S32" s="31"/>
      <c r="T32" s="26"/>
      <c r="U32" s="31"/>
      <c r="V32" s="26"/>
      <c r="W32" s="31"/>
      <c r="X32" s="26"/>
      <c r="Y32" s="31"/>
      <c r="Z32" s="26"/>
      <c r="AA32" s="69"/>
    </row>
    <row r="33" spans="1:27" ht="14.25">
      <c r="A33" s="75" t="s">
        <v>418</v>
      </c>
      <c r="B33" s="261">
        <f t="shared" si="1"/>
        <v>12603</v>
      </c>
      <c r="C33" s="209">
        <v>3435</v>
      </c>
      <c r="D33" s="208">
        <v>9168</v>
      </c>
      <c r="E33" s="209">
        <v>1236</v>
      </c>
      <c r="F33" s="209">
        <v>13</v>
      </c>
      <c r="G33" s="209">
        <v>212</v>
      </c>
      <c r="H33" s="209" t="s">
        <v>331</v>
      </c>
      <c r="I33" s="423">
        <f t="shared" si="2"/>
        <v>11943</v>
      </c>
      <c r="J33" s="423"/>
      <c r="K33" s="423">
        <v>3447</v>
      </c>
      <c r="L33" s="423"/>
      <c r="M33" s="495">
        <v>8496</v>
      </c>
      <c r="N33" s="495"/>
      <c r="O33" s="495">
        <v>1269</v>
      </c>
      <c r="P33" s="495"/>
      <c r="Q33" s="423">
        <v>26</v>
      </c>
      <c r="R33" s="423"/>
      <c r="S33" s="31"/>
      <c r="T33" s="26"/>
      <c r="U33" s="31"/>
      <c r="V33" s="26"/>
      <c r="W33" s="31"/>
      <c r="X33" s="26"/>
      <c r="Y33" s="31"/>
      <c r="Z33" s="26"/>
      <c r="AA33" s="69"/>
    </row>
    <row r="34" spans="1:27" ht="14.25">
      <c r="A34" s="75" t="s">
        <v>419</v>
      </c>
      <c r="B34" s="261">
        <f t="shared" si="1"/>
        <v>20897</v>
      </c>
      <c r="C34" s="209">
        <v>7027</v>
      </c>
      <c r="D34" s="208">
        <v>13870</v>
      </c>
      <c r="E34" s="209">
        <v>2245</v>
      </c>
      <c r="F34" s="209">
        <v>1440</v>
      </c>
      <c r="G34" s="209">
        <v>164</v>
      </c>
      <c r="H34" s="209" t="s">
        <v>331</v>
      </c>
      <c r="I34" s="423">
        <f t="shared" si="2"/>
        <v>1798</v>
      </c>
      <c r="J34" s="423"/>
      <c r="K34" s="423">
        <v>840</v>
      </c>
      <c r="L34" s="423"/>
      <c r="M34" s="495">
        <v>958</v>
      </c>
      <c r="N34" s="495"/>
      <c r="O34" s="495">
        <v>411</v>
      </c>
      <c r="P34" s="495"/>
      <c r="Q34" s="423" t="s">
        <v>331</v>
      </c>
      <c r="R34" s="423"/>
      <c r="S34" s="31"/>
      <c r="T34" s="26"/>
      <c r="U34" s="31"/>
      <c r="V34" s="26"/>
      <c r="W34" s="31"/>
      <c r="X34" s="26"/>
      <c r="Y34" s="32"/>
      <c r="Z34" s="26"/>
      <c r="AA34" s="69"/>
    </row>
    <row r="35" spans="1:27" ht="14.25">
      <c r="A35" s="75" t="s">
        <v>420</v>
      </c>
      <c r="B35" s="261">
        <f t="shared" si="1"/>
        <v>10939</v>
      </c>
      <c r="C35" s="209">
        <v>3100</v>
      </c>
      <c r="D35" s="208">
        <v>7839</v>
      </c>
      <c r="E35" s="209">
        <v>1669</v>
      </c>
      <c r="F35" s="209">
        <v>1</v>
      </c>
      <c r="G35" s="209">
        <v>249</v>
      </c>
      <c r="H35" s="209" t="s">
        <v>331</v>
      </c>
      <c r="I35" s="423">
        <f t="shared" si="2"/>
        <v>10049</v>
      </c>
      <c r="J35" s="423"/>
      <c r="K35" s="423">
        <v>4300</v>
      </c>
      <c r="L35" s="423"/>
      <c r="M35" s="495">
        <v>5749</v>
      </c>
      <c r="N35" s="495"/>
      <c r="O35" s="495">
        <v>1852</v>
      </c>
      <c r="P35" s="495"/>
      <c r="Q35" s="423">
        <v>218</v>
      </c>
      <c r="R35" s="423"/>
      <c r="S35" s="31"/>
      <c r="T35" s="26"/>
      <c r="U35" s="31"/>
      <c r="V35" s="26"/>
      <c r="W35" s="31"/>
      <c r="X35" s="26"/>
      <c r="Y35" s="31"/>
      <c r="Z35" s="26"/>
      <c r="AA35" s="69"/>
    </row>
    <row r="36" spans="1:31" ht="14.25">
      <c r="A36" s="75" t="s">
        <v>421</v>
      </c>
      <c r="B36" s="261">
        <f t="shared" si="1"/>
        <v>10037</v>
      </c>
      <c r="C36" s="209">
        <v>2697</v>
      </c>
      <c r="D36" s="208">
        <v>7340</v>
      </c>
      <c r="E36" s="209">
        <v>708</v>
      </c>
      <c r="F36" s="209">
        <v>23</v>
      </c>
      <c r="G36" s="209">
        <v>130</v>
      </c>
      <c r="H36" s="209" t="s">
        <v>331</v>
      </c>
      <c r="I36" s="423">
        <f t="shared" si="2"/>
        <v>5033</v>
      </c>
      <c r="J36" s="423"/>
      <c r="K36" s="423">
        <v>1612</v>
      </c>
      <c r="L36" s="423"/>
      <c r="M36" s="495">
        <v>3421</v>
      </c>
      <c r="N36" s="495"/>
      <c r="O36" s="495">
        <v>600</v>
      </c>
      <c r="P36" s="495"/>
      <c r="Q36" s="423">
        <v>11</v>
      </c>
      <c r="R36" s="423"/>
      <c r="S36" s="31"/>
      <c r="T36" s="26"/>
      <c r="U36" s="31"/>
      <c r="V36" s="26"/>
      <c r="W36" s="31"/>
      <c r="X36" s="26"/>
      <c r="Y36" s="31"/>
      <c r="Z36" s="26"/>
      <c r="AA36" s="69"/>
      <c r="AB36" s="155"/>
      <c r="AC36" s="155"/>
      <c r="AD36" s="155"/>
      <c r="AE36" s="155"/>
    </row>
    <row r="37" spans="1:31" ht="14.25">
      <c r="A37" s="76" t="s">
        <v>422</v>
      </c>
      <c r="B37" s="263">
        <f>SUM(C37:D37)</f>
        <v>10602</v>
      </c>
      <c r="C37" s="264">
        <v>4550</v>
      </c>
      <c r="D37" s="265">
        <v>6052</v>
      </c>
      <c r="E37" s="264">
        <v>2234</v>
      </c>
      <c r="F37" s="264">
        <v>684</v>
      </c>
      <c r="G37" s="264">
        <v>201</v>
      </c>
      <c r="H37" s="264" t="s">
        <v>331</v>
      </c>
      <c r="I37" s="494">
        <f t="shared" si="2"/>
        <v>3638</v>
      </c>
      <c r="J37" s="494"/>
      <c r="K37" s="494">
        <v>1780</v>
      </c>
      <c r="L37" s="494"/>
      <c r="M37" s="496">
        <v>1858</v>
      </c>
      <c r="N37" s="496"/>
      <c r="O37" s="496">
        <v>1007</v>
      </c>
      <c r="P37" s="496"/>
      <c r="Q37" s="494" t="s">
        <v>331</v>
      </c>
      <c r="R37" s="494"/>
      <c r="S37" s="31"/>
      <c r="T37" s="26"/>
      <c r="U37" s="31"/>
      <c r="V37" s="26"/>
      <c r="W37" s="31"/>
      <c r="X37" s="26"/>
      <c r="Y37" s="32"/>
      <c r="Z37" s="26"/>
      <c r="AA37" s="69"/>
      <c r="AB37" s="155"/>
      <c r="AC37" s="155"/>
      <c r="AD37" s="155"/>
      <c r="AE37" s="155"/>
    </row>
    <row r="38" spans="1:31" ht="14.25">
      <c r="A38" s="13" t="s">
        <v>262</v>
      </c>
      <c r="B38" s="13"/>
      <c r="C38" s="13"/>
      <c r="D38" s="13"/>
      <c r="E38" s="13"/>
      <c r="F38" s="13"/>
      <c r="G38" s="13"/>
      <c r="H38" s="13"/>
      <c r="I38" s="13"/>
      <c r="J38" s="13"/>
      <c r="K38" s="13"/>
      <c r="L38" s="13"/>
      <c r="M38" s="13"/>
      <c r="N38" s="13"/>
      <c r="O38" s="13"/>
      <c r="P38" s="13"/>
      <c r="Q38" s="13"/>
      <c r="R38" s="13"/>
      <c r="S38" s="26"/>
      <c r="T38" s="26"/>
      <c r="U38" s="26"/>
      <c r="V38" s="26"/>
      <c r="W38" s="26"/>
      <c r="X38" s="26"/>
      <c r="Y38" s="26"/>
      <c r="Z38" s="26"/>
      <c r="AA38" s="26"/>
      <c r="AB38" s="155"/>
      <c r="AC38" s="155"/>
      <c r="AD38" s="155"/>
      <c r="AE38" s="155"/>
    </row>
    <row r="39" spans="1:31" ht="14.25">
      <c r="A39" s="13"/>
      <c r="B39" s="13"/>
      <c r="C39" s="13"/>
      <c r="D39" s="13"/>
      <c r="E39" s="13"/>
      <c r="F39" s="13"/>
      <c r="G39" s="13"/>
      <c r="H39" s="13"/>
      <c r="I39" s="13"/>
      <c r="J39" s="13"/>
      <c r="K39" s="13"/>
      <c r="L39" s="13"/>
      <c r="M39" s="13"/>
      <c r="N39" s="13"/>
      <c r="O39" s="13"/>
      <c r="P39" s="13"/>
      <c r="Q39" s="13"/>
      <c r="R39" s="13"/>
      <c r="S39" s="13"/>
      <c r="T39" s="26"/>
      <c r="U39" s="26"/>
      <c r="V39" s="26"/>
      <c r="W39" s="26"/>
      <c r="X39" s="26"/>
      <c r="Y39" s="26"/>
      <c r="Z39" s="26"/>
      <c r="AA39" s="26"/>
      <c r="AB39" s="155"/>
      <c r="AC39" s="155"/>
      <c r="AD39" s="155"/>
      <c r="AE39" s="155"/>
    </row>
    <row r="40" spans="1:27" ht="14.25">
      <c r="A40" s="13"/>
      <c r="B40" s="13"/>
      <c r="C40" s="13"/>
      <c r="D40" s="13"/>
      <c r="E40" s="13"/>
      <c r="F40" s="13"/>
      <c r="G40" s="13"/>
      <c r="H40" s="13"/>
      <c r="I40" s="532" t="s">
        <v>436</v>
      </c>
      <c r="J40" s="532"/>
      <c r="K40" s="532"/>
      <c r="L40" s="532"/>
      <c r="M40" s="532"/>
      <c r="N40" s="532"/>
      <c r="O40" s="532"/>
      <c r="P40" s="532"/>
      <c r="Q40" s="532"/>
      <c r="R40" s="532"/>
      <c r="S40" s="532"/>
      <c r="T40" s="13"/>
      <c r="U40" s="13"/>
      <c r="V40" s="13"/>
      <c r="W40" s="13"/>
      <c r="X40" s="13"/>
      <c r="Y40" s="13"/>
      <c r="Z40" s="13"/>
      <c r="AA40" s="13"/>
    </row>
    <row r="41" spans="1:27" ht="15" thickBot="1">
      <c r="A41" s="245"/>
      <c r="B41" s="13"/>
      <c r="C41" s="13"/>
      <c r="D41" s="13"/>
      <c r="E41" s="13"/>
      <c r="F41" s="13"/>
      <c r="G41" s="13"/>
      <c r="H41" s="13"/>
      <c r="I41" s="246"/>
      <c r="J41" s="246"/>
      <c r="K41" s="246"/>
      <c r="L41" s="246"/>
      <c r="M41" s="246"/>
      <c r="N41" s="246"/>
      <c r="O41" s="246"/>
      <c r="P41" s="246"/>
      <c r="Q41" s="246"/>
      <c r="R41" s="246"/>
      <c r="S41" s="198"/>
      <c r="T41" s="13"/>
      <c r="U41" s="13"/>
      <c r="V41" s="13"/>
      <c r="W41" s="13"/>
      <c r="X41" s="13"/>
      <c r="Y41" s="13"/>
      <c r="Z41" s="13"/>
      <c r="AA41" s="13"/>
    </row>
    <row r="42" spans="1:19" ht="13.5" customHeight="1">
      <c r="A42" s="359" t="s">
        <v>426</v>
      </c>
      <c r="B42" s="359"/>
      <c r="C42" s="359"/>
      <c r="D42" s="359"/>
      <c r="E42" s="359"/>
      <c r="F42" s="359"/>
      <c r="G42" s="245"/>
      <c r="H42" s="245"/>
      <c r="I42" s="530" t="s">
        <v>437</v>
      </c>
      <c r="J42" s="530"/>
      <c r="K42" s="510"/>
      <c r="L42" s="355" t="s">
        <v>438</v>
      </c>
      <c r="M42" s="354" t="s">
        <v>439</v>
      </c>
      <c r="N42" s="354" t="s">
        <v>440</v>
      </c>
      <c r="O42" s="470" t="s">
        <v>441</v>
      </c>
      <c r="P42" s="470" t="s">
        <v>442</v>
      </c>
      <c r="Q42" s="356" t="s">
        <v>443</v>
      </c>
      <c r="R42" s="356" t="s">
        <v>444</v>
      </c>
      <c r="S42" s="355" t="s">
        <v>445</v>
      </c>
    </row>
    <row r="43" spans="1:19" ht="14.25" thickBot="1">
      <c r="A43" s="246"/>
      <c r="B43" s="246"/>
      <c r="C43" s="246"/>
      <c r="D43" s="246"/>
      <c r="E43" s="246"/>
      <c r="F43" s="246"/>
      <c r="G43" s="247"/>
      <c r="H43" s="247"/>
      <c r="I43" s="531"/>
      <c r="J43" s="531"/>
      <c r="K43" s="445"/>
      <c r="L43" s="350"/>
      <c r="M43" s="357"/>
      <c r="N43" s="357"/>
      <c r="O43" s="466"/>
      <c r="P43" s="466"/>
      <c r="Q43" s="358"/>
      <c r="R43" s="358"/>
      <c r="S43" s="350"/>
    </row>
    <row r="44" spans="1:19" ht="14.25">
      <c r="A44" s="510" t="s">
        <v>77</v>
      </c>
      <c r="B44" s="381" t="s">
        <v>97</v>
      </c>
      <c r="C44" s="460"/>
      <c r="D44" s="460"/>
      <c r="E44" s="460"/>
      <c r="F44" s="460"/>
      <c r="G44" s="5"/>
      <c r="H44" s="5"/>
      <c r="I44" s="501" t="s">
        <v>114</v>
      </c>
      <c r="J44" s="138"/>
      <c r="K44" s="137" t="s">
        <v>5</v>
      </c>
      <c r="L44" s="269">
        <f>SUM(M44:S44)</f>
        <v>271</v>
      </c>
      <c r="M44" s="248">
        <f aca="true" t="shared" si="3" ref="M44:S44">SUM(M45:M46)</f>
        <v>52</v>
      </c>
      <c r="N44" s="248">
        <f t="shared" si="3"/>
        <v>25</v>
      </c>
      <c r="O44" s="248">
        <f t="shared" si="3"/>
        <v>36</v>
      </c>
      <c r="P44" s="248">
        <f t="shared" si="3"/>
        <v>54</v>
      </c>
      <c r="Q44" s="248">
        <f t="shared" si="3"/>
        <v>14</v>
      </c>
      <c r="R44" s="145">
        <f t="shared" si="3"/>
        <v>27</v>
      </c>
      <c r="S44" s="248">
        <f t="shared" si="3"/>
        <v>63</v>
      </c>
    </row>
    <row r="45" spans="1:19" ht="14.25">
      <c r="A45" s="445"/>
      <c r="B45" s="2" t="s">
        <v>5</v>
      </c>
      <c r="C45" s="2" t="s">
        <v>423</v>
      </c>
      <c r="D45" s="2" t="s">
        <v>424</v>
      </c>
      <c r="E45" s="2" t="s">
        <v>425</v>
      </c>
      <c r="F45" s="3" t="s">
        <v>298</v>
      </c>
      <c r="G45" s="57"/>
      <c r="H45" s="57"/>
      <c r="I45" s="502"/>
      <c r="J45" s="268" t="s">
        <v>111</v>
      </c>
      <c r="K45" s="137" t="s">
        <v>3</v>
      </c>
      <c r="L45" s="269">
        <f aca="true" t="shared" si="4" ref="L45:L61">SUM(M45:S45)</f>
        <v>99</v>
      </c>
      <c r="M45" s="249">
        <v>29</v>
      </c>
      <c r="N45" s="249">
        <v>5</v>
      </c>
      <c r="O45" s="249">
        <v>13</v>
      </c>
      <c r="P45" s="249">
        <v>14</v>
      </c>
      <c r="Q45" s="249">
        <v>9</v>
      </c>
      <c r="R45" s="145">
        <v>9</v>
      </c>
      <c r="S45" s="250">
        <v>20</v>
      </c>
    </row>
    <row r="46" spans="1:19" ht="14.25">
      <c r="A46" s="204"/>
      <c r="B46" s="156"/>
      <c r="C46" s="156"/>
      <c r="D46" s="156"/>
      <c r="E46" s="156"/>
      <c r="F46" s="156"/>
      <c r="G46" s="138"/>
      <c r="H46" s="138"/>
      <c r="I46" s="502"/>
      <c r="J46" s="138"/>
      <c r="K46" s="137" t="s">
        <v>4</v>
      </c>
      <c r="L46" s="269">
        <f t="shared" si="4"/>
        <v>172</v>
      </c>
      <c r="M46" s="249">
        <v>23</v>
      </c>
      <c r="N46" s="249">
        <v>20</v>
      </c>
      <c r="O46" s="249">
        <v>23</v>
      </c>
      <c r="P46" s="249">
        <v>40</v>
      </c>
      <c r="Q46" s="249">
        <v>5</v>
      </c>
      <c r="R46" s="145">
        <v>18</v>
      </c>
      <c r="S46" s="250">
        <v>43</v>
      </c>
    </row>
    <row r="47" spans="1:19" ht="14.25">
      <c r="A47" s="230" t="s">
        <v>1</v>
      </c>
      <c r="B47" s="254">
        <f>SUM(C47:F47)</f>
        <v>39071</v>
      </c>
      <c r="C47" s="254">
        <f>SUM(C49:C58)</f>
        <v>11959</v>
      </c>
      <c r="D47" s="254">
        <f>SUM(D49:D58)</f>
        <v>9606</v>
      </c>
      <c r="E47" s="254">
        <f>SUM(E49:E58)</f>
        <v>10096</v>
      </c>
      <c r="F47" s="254">
        <f>SUM(F49:F58)</f>
        <v>7410</v>
      </c>
      <c r="G47" s="138"/>
      <c r="H47" s="138"/>
      <c r="I47" s="502"/>
      <c r="J47" s="138"/>
      <c r="K47" s="137" t="s">
        <v>5</v>
      </c>
      <c r="L47" s="269">
        <f t="shared" si="4"/>
        <v>2595</v>
      </c>
      <c r="M47" s="145">
        <f aca="true" t="shared" si="5" ref="M47:S47">SUM(M48:M49)</f>
        <v>1043</v>
      </c>
      <c r="N47" s="145">
        <f t="shared" si="5"/>
        <v>266</v>
      </c>
      <c r="O47" s="145">
        <f t="shared" si="5"/>
        <v>263</v>
      </c>
      <c r="P47" s="145">
        <f t="shared" si="5"/>
        <v>319</v>
      </c>
      <c r="Q47" s="145">
        <f t="shared" si="5"/>
        <v>170</v>
      </c>
      <c r="R47" s="145">
        <f t="shared" si="5"/>
        <v>259</v>
      </c>
      <c r="S47" s="145">
        <f t="shared" si="5"/>
        <v>275</v>
      </c>
    </row>
    <row r="48" spans="1:19" ht="14.25">
      <c r="A48" s="251"/>
      <c r="B48" s="252"/>
      <c r="C48" s="252"/>
      <c r="D48" s="252"/>
      <c r="E48" s="252"/>
      <c r="F48" s="252"/>
      <c r="G48" s="138"/>
      <c r="H48" s="138"/>
      <c r="I48" s="502"/>
      <c r="J48" s="5" t="s">
        <v>112</v>
      </c>
      <c r="K48" s="137" t="s">
        <v>3</v>
      </c>
      <c r="L48" s="269">
        <f t="shared" si="4"/>
        <v>805</v>
      </c>
      <c r="M48" s="145">
        <v>221</v>
      </c>
      <c r="N48" s="145">
        <v>66</v>
      </c>
      <c r="O48" s="145">
        <v>115</v>
      </c>
      <c r="P48" s="145">
        <v>146</v>
      </c>
      <c r="Q48" s="145">
        <v>55</v>
      </c>
      <c r="R48" s="145">
        <v>76</v>
      </c>
      <c r="S48" s="145">
        <v>126</v>
      </c>
    </row>
    <row r="49" spans="1:19" ht="14.25">
      <c r="A49" s="45" t="s">
        <v>223</v>
      </c>
      <c r="B49" s="252">
        <f aca="true" t="shared" si="6" ref="B49:B58">SUM(C49:F49)</f>
        <v>570</v>
      </c>
      <c r="C49" s="252">
        <v>73</v>
      </c>
      <c r="D49" s="252">
        <v>422</v>
      </c>
      <c r="E49" s="252">
        <v>54</v>
      </c>
      <c r="F49" s="252">
        <v>21</v>
      </c>
      <c r="G49" s="156"/>
      <c r="H49" s="156"/>
      <c r="I49" s="502"/>
      <c r="J49" s="138"/>
      <c r="K49" s="137" t="s">
        <v>4</v>
      </c>
      <c r="L49" s="269">
        <f t="shared" si="4"/>
        <v>1790</v>
      </c>
      <c r="M49" s="249">
        <v>822</v>
      </c>
      <c r="N49" s="249">
        <v>200</v>
      </c>
      <c r="O49" s="145">
        <v>148</v>
      </c>
      <c r="P49" s="249">
        <v>173</v>
      </c>
      <c r="Q49" s="249">
        <v>115</v>
      </c>
      <c r="R49" s="145">
        <v>183</v>
      </c>
      <c r="S49" s="250">
        <v>149</v>
      </c>
    </row>
    <row r="50" spans="1:19" ht="14.25">
      <c r="A50" s="45" t="s">
        <v>39</v>
      </c>
      <c r="B50" s="252">
        <f t="shared" si="6"/>
        <v>171</v>
      </c>
      <c r="C50" s="252">
        <v>62</v>
      </c>
      <c r="D50" s="252">
        <v>76</v>
      </c>
      <c r="E50" s="252">
        <v>23</v>
      </c>
      <c r="F50" s="252">
        <v>10</v>
      </c>
      <c r="G50" s="156"/>
      <c r="H50" s="156"/>
      <c r="I50" s="502"/>
      <c r="J50" s="138"/>
      <c r="K50" s="137" t="s">
        <v>5</v>
      </c>
      <c r="L50" s="269">
        <f t="shared" si="4"/>
        <v>271</v>
      </c>
      <c r="M50" s="249">
        <f aca="true" t="shared" si="7" ref="M50:S50">SUM(M51:M52)</f>
        <v>52</v>
      </c>
      <c r="N50" s="249">
        <f t="shared" si="7"/>
        <v>25</v>
      </c>
      <c r="O50" s="249">
        <f t="shared" si="7"/>
        <v>36</v>
      </c>
      <c r="P50" s="249">
        <f t="shared" si="7"/>
        <v>54</v>
      </c>
      <c r="Q50" s="249">
        <f t="shared" si="7"/>
        <v>14</v>
      </c>
      <c r="R50" s="145">
        <f t="shared" si="7"/>
        <v>27</v>
      </c>
      <c r="S50" s="250">
        <f t="shared" si="7"/>
        <v>63</v>
      </c>
    </row>
    <row r="51" spans="1:19" ht="14.25">
      <c r="A51" s="45" t="s">
        <v>67</v>
      </c>
      <c r="B51" s="252">
        <f t="shared" si="6"/>
        <v>6615</v>
      </c>
      <c r="C51" s="252">
        <v>3054</v>
      </c>
      <c r="D51" s="252">
        <v>1474</v>
      </c>
      <c r="E51" s="252">
        <v>1257</v>
      </c>
      <c r="F51" s="252">
        <v>830</v>
      </c>
      <c r="G51" s="156"/>
      <c r="H51" s="156"/>
      <c r="I51" s="502"/>
      <c r="J51" s="5" t="s">
        <v>113</v>
      </c>
      <c r="K51" s="137" t="s">
        <v>3</v>
      </c>
      <c r="L51" s="269">
        <f t="shared" si="4"/>
        <v>99</v>
      </c>
      <c r="M51" s="249">
        <v>29</v>
      </c>
      <c r="N51" s="249">
        <v>5</v>
      </c>
      <c r="O51" s="249">
        <v>13</v>
      </c>
      <c r="P51" s="249">
        <v>14</v>
      </c>
      <c r="Q51" s="249">
        <v>9</v>
      </c>
      <c r="R51" s="145">
        <v>9</v>
      </c>
      <c r="S51" s="250">
        <v>20</v>
      </c>
    </row>
    <row r="52" spans="1:19" ht="14.25">
      <c r="A52" s="45" t="s">
        <v>68</v>
      </c>
      <c r="B52" s="252">
        <f t="shared" si="6"/>
        <v>12292</v>
      </c>
      <c r="C52" s="99">
        <v>3257</v>
      </c>
      <c r="D52" s="252">
        <v>3000</v>
      </c>
      <c r="E52" s="252">
        <v>3516</v>
      </c>
      <c r="F52" s="252">
        <v>2519</v>
      </c>
      <c r="G52" s="156"/>
      <c r="H52" s="156"/>
      <c r="I52" s="503"/>
      <c r="J52" s="226"/>
      <c r="K52" s="224" t="s">
        <v>4</v>
      </c>
      <c r="L52" s="270">
        <f t="shared" si="4"/>
        <v>172</v>
      </c>
      <c r="M52" s="167">
        <v>23</v>
      </c>
      <c r="N52" s="167">
        <v>20</v>
      </c>
      <c r="O52" s="167">
        <v>23</v>
      </c>
      <c r="P52" s="167">
        <v>40</v>
      </c>
      <c r="Q52" s="167">
        <v>5</v>
      </c>
      <c r="R52" s="146">
        <v>18</v>
      </c>
      <c r="S52" s="167">
        <v>43</v>
      </c>
    </row>
    <row r="53" spans="1:19" ht="14.25">
      <c r="A53" s="45" t="s">
        <v>210</v>
      </c>
      <c r="B53" s="252">
        <f t="shared" si="6"/>
        <v>8537</v>
      </c>
      <c r="C53" s="99">
        <v>2177</v>
      </c>
      <c r="D53" s="252">
        <v>2160</v>
      </c>
      <c r="E53" s="252">
        <v>2333</v>
      </c>
      <c r="F53" s="252">
        <v>1867</v>
      </c>
      <c r="G53" s="156"/>
      <c r="H53" s="156"/>
      <c r="I53" s="501" t="s">
        <v>115</v>
      </c>
      <c r="J53" s="217"/>
      <c r="K53" s="253" t="s">
        <v>5</v>
      </c>
      <c r="L53" s="269">
        <f t="shared" si="4"/>
        <v>4800</v>
      </c>
      <c r="M53" s="145">
        <f aca="true" t="shared" si="8" ref="M53:S53">SUM(M54:M55)</f>
        <v>2129</v>
      </c>
      <c r="N53" s="145">
        <f t="shared" si="8"/>
        <v>723</v>
      </c>
      <c r="O53" s="145">
        <f t="shared" si="8"/>
        <v>619</v>
      </c>
      <c r="P53" s="145">
        <f t="shared" si="8"/>
        <v>463</v>
      </c>
      <c r="Q53" s="145">
        <f t="shared" si="8"/>
        <v>174</v>
      </c>
      <c r="R53" s="145">
        <f t="shared" si="8"/>
        <v>311</v>
      </c>
      <c r="S53" s="145">
        <f t="shared" si="8"/>
        <v>381</v>
      </c>
    </row>
    <row r="54" spans="1:19" ht="14.25">
      <c r="A54" s="255" t="s">
        <v>216</v>
      </c>
      <c r="B54" s="252">
        <f t="shared" si="6"/>
        <v>966</v>
      </c>
      <c r="C54" s="143">
        <v>186</v>
      </c>
      <c r="D54" s="252">
        <v>237</v>
      </c>
      <c r="E54" s="252">
        <v>223</v>
      </c>
      <c r="F54" s="252">
        <v>320</v>
      </c>
      <c r="G54" s="156"/>
      <c r="H54" s="156"/>
      <c r="I54" s="502"/>
      <c r="J54" s="268" t="s">
        <v>111</v>
      </c>
      <c r="K54" s="137" t="s">
        <v>3</v>
      </c>
      <c r="L54" s="269">
        <f t="shared" si="4"/>
        <v>1945</v>
      </c>
      <c r="M54" s="145">
        <v>802</v>
      </c>
      <c r="N54" s="145">
        <v>314</v>
      </c>
      <c r="O54" s="145">
        <v>241</v>
      </c>
      <c r="P54" s="145">
        <v>198</v>
      </c>
      <c r="Q54" s="145">
        <v>62</v>
      </c>
      <c r="R54" s="145">
        <v>165</v>
      </c>
      <c r="S54" s="145">
        <v>163</v>
      </c>
    </row>
    <row r="55" spans="1:19" ht="14.25">
      <c r="A55" s="45" t="s">
        <v>338</v>
      </c>
      <c r="B55" s="252">
        <f t="shared" si="6"/>
        <v>2148</v>
      </c>
      <c r="C55" s="143">
        <v>564</v>
      </c>
      <c r="D55" s="252">
        <v>571</v>
      </c>
      <c r="E55" s="252">
        <v>559</v>
      </c>
      <c r="F55" s="252">
        <v>454</v>
      </c>
      <c r="G55" s="156"/>
      <c r="H55" s="156"/>
      <c r="I55" s="502"/>
      <c r="J55" s="138"/>
      <c r="K55" s="137" t="s">
        <v>4</v>
      </c>
      <c r="L55" s="269">
        <f t="shared" si="4"/>
        <v>2855</v>
      </c>
      <c r="M55" s="145">
        <v>1327</v>
      </c>
      <c r="N55" s="145">
        <v>409</v>
      </c>
      <c r="O55" s="145">
        <v>378</v>
      </c>
      <c r="P55" s="145">
        <v>265</v>
      </c>
      <c r="Q55" s="145">
        <v>112</v>
      </c>
      <c r="R55" s="145">
        <v>146</v>
      </c>
      <c r="S55" s="145">
        <v>218</v>
      </c>
    </row>
    <row r="56" spans="1:19" ht="14.25">
      <c r="A56" s="71" t="s">
        <v>44</v>
      </c>
      <c r="B56" s="252">
        <f t="shared" si="6"/>
        <v>32</v>
      </c>
      <c r="C56" s="143">
        <v>5</v>
      </c>
      <c r="D56" s="252">
        <v>8</v>
      </c>
      <c r="E56" s="252">
        <v>4</v>
      </c>
      <c r="F56" s="252">
        <v>15</v>
      </c>
      <c r="G56" s="156"/>
      <c r="H56" s="156"/>
      <c r="I56" s="502"/>
      <c r="J56" s="138"/>
      <c r="K56" s="137" t="s">
        <v>5</v>
      </c>
      <c r="L56" s="269">
        <f t="shared" si="4"/>
        <v>27771</v>
      </c>
      <c r="M56" s="145">
        <f aca="true" t="shared" si="9" ref="M56:S56">SUM(M57:M58)</f>
        <v>11470</v>
      </c>
      <c r="N56" s="145">
        <f t="shared" si="9"/>
        <v>2722</v>
      </c>
      <c r="O56" s="145">
        <f t="shared" si="9"/>
        <v>4445</v>
      </c>
      <c r="P56" s="145">
        <f t="shared" si="9"/>
        <v>3106</v>
      </c>
      <c r="Q56" s="145">
        <f t="shared" si="9"/>
        <v>1359</v>
      </c>
      <c r="R56" s="145">
        <f t="shared" si="9"/>
        <v>2441</v>
      </c>
      <c r="S56" s="145">
        <f t="shared" si="9"/>
        <v>2228</v>
      </c>
    </row>
    <row r="57" spans="1:19" ht="14.25">
      <c r="A57" s="45" t="s">
        <v>70</v>
      </c>
      <c r="B57" s="252">
        <f t="shared" si="6"/>
        <v>7608</v>
      </c>
      <c r="C57" s="143">
        <v>2537</v>
      </c>
      <c r="D57" s="252">
        <v>1627</v>
      </c>
      <c r="E57" s="252">
        <v>2099</v>
      </c>
      <c r="F57" s="252">
        <v>1345</v>
      </c>
      <c r="G57" s="156"/>
      <c r="H57" s="156"/>
      <c r="I57" s="502"/>
      <c r="J57" s="5" t="s">
        <v>112</v>
      </c>
      <c r="K57" s="137" t="s">
        <v>3</v>
      </c>
      <c r="L57" s="269">
        <f t="shared" si="4"/>
        <v>13550</v>
      </c>
      <c r="M57" s="145">
        <v>5748</v>
      </c>
      <c r="N57" s="145">
        <v>1373</v>
      </c>
      <c r="O57" s="145">
        <v>1856</v>
      </c>
      <c r="P57" s="145">
        <v>1567</v>
      </c>
      <c r="Q57" s="145">
        <v>675</v>
      </c>
      <c r="R57" s="145">
        <v>1330</v>
      </c>
      <c r="S57" s="145">
        <v>1001</v>
      </c>
    </row>
    <row r="58" spans="1:19" ht="14.25">
      <c r="A58" s="46" t="s">
        <v>71</v>
      </c>
      <c r="B58" s="220">
        <f t="shared" si="6"/>
        <v>132</v>
      </c>
      <c r="C58" s="220">
        <v>44</v>
      </c>
      <c r="D58" s="220">
        <v>31</v>
      </c>
      <c r="E58" s="220">
        <v>28</v>
      </c>
      <c r="F58" s="220">
        <v>29</v>
      </c>
      <c r="G58" s="156"/>
      <c r="H58" s="156"/>
      <c r="I58" s="502"/>
      <c r="J58" s="138"/>
      <c r="K58" s="137" t="s">
        <v>4</v>
      </c>
      <c r="L58" s="269">
        <f t="shared" si="4"/>
        <v>14221</v>
      </c>
      <c r="M58" s="145">
        <v>5722</v>
      </c>
      <c r="N58" s="145">
        <v>1349</v>
      </c>
      <c r="O58" s="145">
        <v>2589</v>
      </c>
      <c r="P58" s="145">
        <v>1539</v>
      </c>
      <c r="Q58" s="145">
        <v>684</v>
      </c>
      <c r="R58" s="145">
        <v>1111</v>
      </c>
      <c r="S58" s="145">
        <v>1227</v>
      </c>
    </row>
    <row r="59" spans="3:19" ht="14.25">
      <c r="C59" s="27"/>
      <c r="I59" s="502"/>
      <c r="J59" s="138"/>
      <c r="K59" s="137" t="s">
        <v>5</v>
      </c>
      <c r="L59" s="269">
        <f t="shared" si="4"/>
        <v>4799</v>
      </c>
      <c r="M59" s="145">
        <f aca="true" t="shared" si="10" ref="M59:S59">SUM(M60:M61)</f>
        <v>2128</v>
      </c>
      <c r="N59" s="145">
        <f t="shared" si="10"/>
        <v>723</v>
      </c>
      <c r="O59" s="145">
        <f t="shared" si="10"/>
        <v>619</v>
      </c>
      <c r="P59" s="145">
        <f t="shared" si="10"/>
        <v>463</v>
      </c>
      <c r="Q59" s="145">
        <f t="shared" si="10"/>
        <v>174</v>
      </c>
      <c r="R59" s="145">
        <f t="shared" si="10"/>
        <v>311</v>
      </c>
      <c r="S59" s="145">
        <f t="shared" si="10"/>
        <v>381</v>
      </c>
    </row>
    <row r="60" spans="3:19" ht="14.25">
      <c r="C60" s="155"/>
      <c r="I60" s="502"/>
      <c r="J60" s="5" t="s">
        <v>113</v>
      </c>
      <c r="K60" s="137" t="s">
        <v>3</v>
      </c>
      <c r="L60" s="269">
        <f t="shared" si="4"/>
        <v>1944</v>
      </c>
      <c r="M60" s="145">
        <v>801</v>
      </c>
      <c r="N60" s="145">
        <v>314</v>
      </c>
      <c r="O60" s="145">
        <v>241</v>
      </c>
      <c r="P60" s="145">
        <v>198</v>
      </c>
      <c r="Q60" s="145">
        <v>62</v>
      </c>
      <c r="R60" s="145">
        <v>165</v>
      </c>
      <c r="S60" s="145">
        <v>163</v>
      </c>
    </row>
    <row r="61" spans="3:19" ht="14.25">
      <c r="C61" s="155"/>
      <c r="I61" s="503"/>
      <c r="J61" s="226"/>
      <c r="K61" s="224" t="s">
        <v>4</v>
      </c>
      <c r="L61" s="270">
        <f t="shared" si="4"/>
        <v>2855</v>
      </c>
      <c r="M61" s="146">
        <v>1327</v>
      </c>
      <c r="N61" s="146">
        <v>409</v>
      </c>
      <c r="O61" s="146">
        <v>378</v>
      </c>
      <c r="P61" s="146">
        <v>265</v>
      </c>
      <c r="Q61" s="146">
        <v>112</v>
      </c>
      <c r="R61" s="146">
        <v>146</v>
      </c>
      <c r="S61" s="146">
        <v>218</v>
      </c>
    </row>
    <row r="62" spans="3:9" ht="14.25">
      <c r="C62" s="155"/>
      <c r="I62" s="156" t="s">
        <v>295</v>
      </c>
    </row>
    <row r="63" ht="13.5">
      <c r="C63" s="155"/>
    </row>
    <row r="64" ht="14.25">
      <c r="C64" s="27"/>
    </row>
    <row r="65" ht="13.5">
      <c r="C65" s="155"/>
    </row>
    <row r="66" ht="13.5">
      <c r="C66" s="155"/>
    </row>
  </sheetData>
  <sheetProtection/>
  <mergeCells count="170">
    <mergeCell ref="A5:R5"/>
    <mergeCell ref="A3:S3"/>
    <mergeCell ref="I25:J25"/>
    <mergeCell ref="I26:J26"/>
    <mergeCell ref="I44:I52"/>
    <mergeCell ref="I27:J27"/>
    <mergeCell ref="I28:J28"/>
    <mergeCell ref="I29:J29"/>
    <mergeCell ref="I30:J30"/>
    <mergeCell ref="N42:N43"/>
    <mergeCell ref="O42:O43"/>
    <mergeCell ref="P42:P43"/>
    <mergeCell ref="I42:K43"/>
    <mergeCell ref="I37:J37"/>
    <mergeCell ref="K37:L37"/>
    <mergeCell ref="I40:S40"/>
    <mergeCell ref="Q42:Q43"/>
    <mergeCell ref="R42:R43"/>
    <mergeCell ref="S42:S43"/>
    <mergeCell ref="L42:L43"/>
    <mergeCell ref="M42:M43"/>
    <mergeCell ref="K10:L10"/>
    <mergeCell ref="K11:L11"/>
    <mergeCell ref="K12:L12"/>
    <mergeCell ref="K13:L13"/>
    <mergeCell ref="K14:L14"/>
    <mergeCell ref="K15:L15"/>
    <mergeCell ref="M15:N15"/>
    <mergeCell ref="M13:N13"/>
    <mergeCell ref="K26:L26"/>
    <mergeCell ref="M8:N9"/>
    <mergeCell ref="I8:J9"/>
    <mergeCell ref="I7:N7"/>
    <mergeCell ref="O8:P9"/>
    <mergeCell ref="M14:N14"/>
    <mergeCell ref="O14:P14"/>
    <mergeCell ref="M10:N10"/>
    <mergeCell ref="M11:N11"/>
    <mergeCell ref="M12:N12"/>
    <mergeCell ref="Q8:R9"/>
    <mergeCell ref="O7:R7"/>
    <mergeCell ref="A44:A45"/>
    <mergeCell ref="B44:F44"/>
    <mergeCell ref="D8:D9"/>
    <mergeCell ref="B7:D7"/>
    <mergeCell ref="E7:H7"/>
    <mergeCell ref="F8:H8"/>
    <mergeCell ref="E8:E9"/>
    <mergeCell ref="K8:L9"/>
    <mergeCell ref="A7:A9"/>
    <mergeCell ref="I53:I61"/>
    <mergeCell ref="I10:J10"/>
    <mergeCell ref="I11:J11"/>
    <mergeCell ref="I12:J12"/>
    <mergeCell ref="I13:J13"/>
    <mergeCell ref="I14:J14"/>
    <mergeCell ref="I15:J15"/>
    <mergeCell ref="I16:J16"/>
    <mergeCell ref="I17:J17"/>
    <mergeCell ref="I31:J31"/>
    <mergeCell ref="K16:L16"/>
    <mergeCell ref="K17:L17"/>
    <mergeCell ref="K18:L18"/>
    <mergeCell ref="K19:L19"/>
    <mergeCell ref="K20:L20"/>
    <mergeCell ref="I18:J18"/>
    <mergeCell ref="I22:J22"/>
    <mergeCell ref="I23:J23"/>
    <mergeCell ref="I24:J24"/>
    <mergeCell ref="A42:F42"/>
    <mergeCell ref="I32:J32"/>
    <mergeCell ref="I33:J33"/>
    <mergeCell ref="K33:L33"/>
    <mergeCell ref="I19:J19"/>
    <mergeCell ref="I20:J20"/>
    <mergeCell ref="K22:L22"/>
    <mergeCell ref="K23:L23"/>
    <mergeCell ref="K24:L24"/>
    <mergeCell ref="I21:J21"/>
    <mergeCell ref="I36:J36"/>
    <mergeCell ref="K36:L36"/>
    <mergeCell ref="K30:L30"/>
    <mergeCell ref="K31:L31"/>
    <mergeCell ref="K32:L32"/>
    <mergeCell ref="K21:L21"/>
    <mergeCell ref="I34:J34"/>
    <mergeCell ref="I35:J35"/>
    <mergeCell ref="K34:L34"/>
    <mergeCell ref="K35:L35"/>
    <mergeCell ref="K27:L27"/>
    <mergeCell ref="K28:L28"/>
    <mergeCell ref="K29:L29"/>
    <mergeCell ref="M18:N18"/>
    <mergeCell ref="M19:N19"/>
    <mergeCell ref="M20:N20"/>
    <mergeCell ref="M21:N21"/>
    <mergeCell ref="K25:L25"/>
    <mergeCell ref="M16:N16"/>
    <mergeCell ref="M17:N17"/>
    <mergeCell ref="M26:N26"/>
    <mergeCell ref="M27:N27"/>
    <mergeCell ref="M28:N28"/>
    <mergeCell ref="M29:N29"/>
    <mergeCell ref="M22:N22"/>
    <mergeCell ref="M23:N23"/>
    <mergeCell ref="M24:N24"/>
    <mergeCell ref="M25:N25"/>
    <mergeCell ref="M34:N34"/>
    <mergeCell ref="M35:N35"/>
    <mergeCell ref="M36:N36"/>
    <mergeCell ref="M37:N37"/>
    <mergeCell ref="M30:N30"/>
    <mergeCell ref="M31:N31"/>
    <mergeCell ref="M32:N32"/>
    <mergeCell ref="M33:N33"/>
    <mergeCell ref="O16:P16"/>
    <mergeCell ref="O17:P17"/>
    <mergeCell ref="O10:P10"/>
    <mergeCell ref="O11:P11"/>
    <mergeCell ref="O12:P12"/>
    <mergeCell ref="O13:P13"/>
    <mergeCell ref="O15:P15"/>
    <mergeCell ref="O22:P22"/>
    <mergeCell ref="O23:P23"/>
    <mergeCell ref="O24:P24"/>
    <mergeCell ref="O25:P25"/>
    <mergeCell ref="O18:P18"/>
    <mergeCell ref="O19:P19"/>
    <mergeCell ref="O20:P20"/>
    <mergeCell ref="O21:P21"/>
    <mergeCell ref="O36:P36"/>
    <mergeCell ref="O37:P37"/>
    <mergeCell ref="O30:P30"/>
    <mergeCell ref="O31:P31"/>
    <mergeCell ref="O32:P32"/>
    <mergeCell ref="O33:P33"/>
    <mergeCell ref="Q10:R10"/>
    <mergeCell ref="Q11:R11"/>
    <mergeCell ref="Q12:R12"/>
    <mergeCell ref="Q13:R13"/>
    <mergeCell ref="O34:P34"/>
    <mergeCell ref="O35:P35"/>
    <mergeCell ref="O26:P26"/>
    <mergeCell ref="O27:P27"/>
    <mergeCell ref="O28:P28"/>
    <mergeCell ref="O29:P29"/>
    <mergeCell ref="Q18:R18"/>
    <mergeCell ref="Q19:R19"/>
    <mergeCell ref="Q20:R20"/>
    <mergeCell ref="Q21:R21"/>
    <mergeCell ref="Q14:R14"/>
    <mergeCell ref="Q15:R15"/>
    <mergeCell ref="Q16:R16"/>
    <mergeCell ref="Q17:R17"/>
    <mergeCell ref="Q26:R26"/>
    <mergeCell ref="Q27:R27"/>
    <mergeCell ref="Q28:R28"/>
    <mergeCell ref="Q29:R29"/>
    <mergeCell ref="Q22:R22"/>
    <mergeCell ref="Q23:R23"/>
    <mergeCell ref="Q24:R24"/>
    <mergeCell ref="Q25:R25"/>
    <mergeCell ref="Q30:R30"/>
    <mergeCell ref="Q31:R31"/>
    <mergeCell ref="Q32:R32"/>
    <mergeCell ref="Q37:R37"/>
    <mergeCell ref="Q33:R33"/>
    <mergeCell ref="Q34:R34"/>
    <mergeCell ref="Q35:R35"/>
    <mergeCell ref="Q36:R36"/>
  </mergeCells>
  <printOptions horizontalCentered="1"/>
  <pageMargins left="0.3937007874015748" right="0.3937007874015748" top="0.5905511811023623" bottom="0.3937007874015748" header="0" footer="0"/>
  <pageSetup fitToHeight="1" fitToWidth="1" horizontalDpi="600" verticalDpi="600" orientation="landscape" paperSize="8" scale="94" r:id="rId2"/>
  <drawing r:id="rId1"/>
</worksheet>
</file>

<file path=xl/worksheets/sheet6.xml><?xml version="1.0" encoding="utf-8"?>
<worksheet xmlns="http://schemas.openxmlformats.org/spreadsheetml/2006/main" xmlns:r="http://schemas.openxmlformats.org/officeDocument/2006/relationships">
  <dimension ref="A1:T78"/>
  <sheetViews>
    <sheetView zoomScalePageLayoutView="0" workbookViewId="0" topLeftCell="H47">
      <selection activeCell="J31" sqref="J31"/>
    </sheetView>
  </sheetViews>
  <sheetFormatPr defaultColWidth="9.00390625" defaultRowHeight="13.5"/>
  <cols>
    <col min="1" max="1" width="13.375" style="1" customWidth="1"/>
    <col min="2" max="8" width="11.625" style="1" customWidth="1"/>
    <col min="9" max="9" width="12.00390625" style="1" customWidth="1"/>
    <col min="10" max="10" width="9.00390625" style="1" customWidth="1"/>
    <col min="11" max="11" width="14.50390625" style="1" customWidth="1"/>
    <col min="12" max="13" width="10.375" style="1" bestFit="1" customWidth="1"/>
    <col min="14" max="14" width="10.75390625" style="1" bestFit="1" customWidth="1"/>
    <col min="15" max="18" width="10.375" style="1" bestFit="1" customWidth="1"/>
    <col min="19" max="19" width="9.125" style="1" bestFit="1" customWidth="1"/>
    <col min="20" max="16384" width="9.00390625" style="1" customWidth="1"/>
  </cols>
  <sheetData>
    <row r="1" spans="1:20" ht="14.25">
      <c r="A1" s="8" t="s">
        <v>463</v>
      </c>
      <c r="K1" s="13"/>
      <c r="L1" s="13"/>
      <c r="M1" s="13"/>
      <c r="N1" s="13"/>
      <c r="O1" s="13"/>
      <c r="P1" s="13"/>
      <c r="Q1" s="13"/>
      <c r="R1" s="13"/>
      <c r="S1" s="13"/>
      <c r="T1" s="10" t="s">
        <v>464</v>
      </c>
    </row>
    <row r="2" spans="1:20" ht="14.25">
      <c r="A2" s="81"/>
      <c r="K2" s="13"/>
      <c r="L2" s="13"/>
      <c r="M2" s="13"/>
      <c r="N2" s="13"/>
      <c r="O2" s="13"/>
      <c r="P2" s="13"/>
      <c r="Q2" s="13"/>
      <c r="R2" s="13"/>
      <c r="S2" s="13"/>
      <c r="T2" s="243"/>
    </row>
    <row r="3" spans="1:20" ht="17.25">
      <c r="A3" s="376" t="s">
        <v>465</v>
      </c>
      <c r="B3" s="376"/>
      <c r="C3" s="376"/>
      <c r="D3" s="376"/>
      <c r="E3" s="376"/>
      <c r="F3" s="376"/>
      <c r="G3" s="376"/>
      <c r="H3" s="376"/>
      <c r="K3" s="547" t="s">
        <v>467</v>
      </c>
      <c r="L3" s="547"/>
      <c r="M3" s="547"/>
      <c r="N3" s="547"/>
      <c r="O3" s="547"/>
      <c r="P3" s="547"/>
      <c r="Q3" s="547"/>
      <c r="R3" s="547"/>
      <c r="S3" s="547"/>
      <c r="T3" s="547"/>
    </row>
    <row r="4" spans="3:20" ht="17.25">
      <c r="C4" s="272"/>
      <c r="K4" s="13"/>
      <c r="L4" s="13"/>
      <c r="M4" s="13"/>
      <c r="N4" s="13"/>
      <c r="O4" s="13"/>
      <c r="P4" s="13"/>
      <c r="Q4" s="13"/>
      <c r="R4" s="13"/>
      <c r="S4" s="13"/>
      <c r="T4" s="13"/>
    </row>
    <row r="5" spans="1:20" ht="14.25">
      <c r="A5" s="359" t="s">
        <v>462</v>
      </c>
      <c r="B5" s="359"/>
      <c r="C5" s="359"/>
      <c r="D5" s="359"/>
      <c r="E5" s="359"/>
      <c r="F5" s="359"/>
      <c r="G5" s="359"/>
      <c r="H5" s="359"/>
      <c r="K5" s="271" t="s">
        <v>450</v>
      </c>
      <c r="L5" s="13"/>
      <c r="M5" s="13"/>
      <c r="N5" s="13"/>
      <c r="O5" s="13"/>
      <c r="P5" s="13"/>
      <c r="Q5" s="13"/>
      <c r="R5" s="13"/>
      <c r="S5" s="13"/>
      <c r="T5" s="13"/>
    </row>
    <row r="6" spans="1:20" ht="15" thickBot="1">
      <c r="A6" s="154"/>
      <c r="B6" s="154"/>
      <c r="C6" s="154"/>
      <c r="D6" s="154"/>
      <c r="E6" s="154"/>
      <c r="F6" s="154"/>
      <c r="G6" s="154"/>
      <c r="H6" s="154"/>
      <c r="K6" s="81" t="s">
        <v>121</v>
      </c>
      <c r="L6" s="82"/>
      <c r="M6" s="82"/>
      <c r="N6" s="82"/>
      <c r="O6" s="82"/>
      <c r="P6" s="82"/>
      <c r="Q6" s="82"/>
      <c r="R6" s="82"/>
      <c r="S6" s="82"/>
      <c r="T6" s="83" t="s">
        <v>264</v>
      </c>
    </row>
    <row r="7" spans="1:20" ht="27" customHeight="1">
      <c r="A7" s="534" t="s">
        <v>277</v>
      </c>
      <c r="B7" s="472" t="s">
        <v>453</v>
      </c>
      <c r="C7" s="472" t="s">
        <v>454</v>
      </c>
      <c r="D7" s="280" t="s">
        <v>452</v>
      </c>
      <c r="E7" s="381" t="s">
        <v>120</v>
      </c>
      <c r="F7" s="460"/>
      <c r="G7" s="460"/>
      <c r="H7" s="460"/>
      <c r="K7" s="388" t="s">
        <v>116</v>
      </c>
      <c r="L7" s="86" t="s">
        <v>123</v>
      </c>
      <c r="M7" s="86" t="s">
        <v>123</v>
      </c>
      <c r="N7" s="548" t="s">
        <v>468</v>
      </c>
      <c r="O7" s="548" t="s">
        <v>469</v>
      </c>
      <c r="P7" s="537" t="s">
        <v>470</v>
      </c>
      <c r="Q7" s="537" t="s">
        <v>471</v>
      </c>
      <c r="R7" s="537" t="s">
        <v>472</v>
      </c>
      <c r="S7" s="537" t="s">
        <v>466</v>
      </c>
      <c r="T7" s="544" t="s">
        <v>122</v>
      </c>
    </row>
    <row r="8" spans="1:20" ht="27" customHeight="1">
      <c r="A8" s="380"/>
      <c r="B8" s="533"/>
      <c r="C8" s="533"/>
      <c r="D8" s="107" t="s">
        <v>455</v>
      </c>
      <c r="E8" s="77" t="s">
        <v>456</v>
      </c>
      <c r="F8" s="78" t="s">
        <v>118</v>
      </c>
      <c r="G8" s="78" t="s">
        <v>256</v>
      </c>
      <c r="H8" s="79" t="s">
        <v>119</v>
      </c>
      <c r="K8" s="413"/>
      <c r="L8" s="542" t="s">
        <v>448</v>
      </c>
      <c r="M8" s="542" t="s">
        <v>449</v>
      </c>
      <c r="N8" s="549"/>
      <c r="O8" s="549"/>
      <c r="P8" s="538"/>
      <c r="Q8" s="538"/>
      <c r="R8" s="538"/>
      <c r="S8" s="538"/>
      <c r="T8" s="545"/>
    </row>
    <row r="9" spans="1:20" ht="14.25" customHeight="1">
      <c r="A9" s="136" t="s">
        <v>282</v>
      </c>
      <c r="B9" s="158">
        <v>298</v>
      </c>
      <c r="C9" s="239" t="s">
        <v>331</v>
      </c>
      <c r="D9" s="158">
        <v>14234</v>
      </c>
      <c r="E9" s="158">
        <f>SUM(F9:H9)</f>
        <v>97930</v>
      </c>
      <c r="F9" s="158">
        <v>12420</v>
      </c>
      <c r="G9" s="158">
        <v>85510</v>
      </c>
      <c r="H9" s="273" t="s">
        <v>331</v>
      </c>
      <c r="K9" s="390"/>
      <c r="L9" s="543"/>
      <c r="M9" s="543"/>
      <c r="N9" s="550"/>
      <c r="O9" s="550"/>
      <c r="P9" s="539"/>
      <c r="Q9" s="539"/>
      <c r="R9" s="539"/>
      <c r="S9" s="539"/>
      <c r="T9" s="546"/>
    </row>
    <row r="10" spans="1:20" ht="14.25">
      <c r="A10" s="123" t="s">
        <v>284</v>
      </c>
      <c r="B10" s="158">
        <v>297</v>
      </c>
      <c r="C10" s="239" t="s">
        <v>331</v>
      </c>
      <c r="D10" s="158">
        <v>10390</v>
      </c>
      <c r="E10" s="158">
        <f>SUM(F10:H10)</f>
        <v>97177</v>
      </c>
      <c r="F10" s="158">
        <v>8875</v>
      </c>
      <c r="G10" s="158">
        <v>86714</v>
      </c>
      <c r="H10" s="158">
        <v>1588</v>
      </c>
      <c r="K10" s="87" t="s">
        <v>124</v>
      </c>
      <c r="L10" s="84"/>
      <c r="M10" s="85"/>
      <c r="N10" s="85"/>
      <c r="O10" s="85"/>
      <c r="P10" s="85"/>
      <c r="Q10" s="85"/>
      <c r="R10" s="85"/>
      <c r="S10" s="85"/>
      <c r="T10" s="85"/>
    </row>
    <row r="11" spans="1:20" ht="14.25">
      <c r="A11" s="123" t="s">
        <v>279</v>
      </c>
      <c r="B11" s="158">
        <v>296</v>
      </c>
      <c r="C11" s="239" t="s">
        <v>331</v>
      </c>
      <c r="D11" s="158">
        <v>6269</v>
      </c>
      <c r="E11" s="158">
        <f>SUM(F11:H11)</f>
        <v>92256</v>
      </c>
      <c r="F11" s="158">
        <v>5642</v>
      </c>
      <c r="G11" s="158">
        <v>85795</v>
      </c>
      <c r="H11" s="158">
        <v>819</v>
      </c>
      <c r="K11" s="141" t="s">
        <v>473</v>
      </c>
      <c r="L11" s="281">
        <v>70.4</v>
      </c>
      <c r="M11" s="282">
        <v>72.2</v>
      </c>
      <c r="N11" s="282">
        <v>76.7</v>
      </c>
      <c r="O11" s="282">
        <v>73.7</v>
      </c>
      <c r="P11" s="282">
        <v>70.9</v>
      </c>
      <c r="Q11" s="282">
        <v>65</v>
      </c>
      <c r="R11" s="282">
        <v>73.7</v>
      </c>
      <c r="S11" s="282">
        <v>68.9</v>
      </c>
      <c r="T11" s="282">
        <v>65.7</v>
      </c>
    </row>
    <row r="12" spans="1:20" ht="14.25" customHeight="1">
      <c r="A12" s="123" t="s">
        <v>276</v>
      </c>
      <c r="B12" s="158">
        <v>291</v>
      </c>
      <c r="C12" s="239" t="s">
        <v>331</v>
      </c>
      <c r="D12" s="158">
        <v>5263</v>
      </c>
      <c r="E12" s="158">
        <f>SUM(F12:H12)</f>
        <v>87553</v>
      </c>
      <c r="F12" s="158">
        <v>4447</v>
      </c>
      <c r="G12" s="158">
        <v>82413</v>
      </c>
      <c r="H12" s="158">
        <v>693</v>
      </c>
      <c r="K12" s="120" t="s">
        <v>284</v>
      </c>
      <c r="L12" s="281">
        <v>87.5</v>
      </c>
      <c r="M12" s="282">
        <v>88.2</v>
      </c>
      <c r="N12" s="282">
        <v>90.4</v>
      </c>
      <c r="O12" s="282">
        <v>90.6</v>
      </c>
      <c r="P12" s="282">
        <v>85.8</v>
      </c>
      <c r="Q12" s="282">
        <v>79.4</v>
      </c>
      <c r="R12" s="282">
        <v>88.4</v>
      </c>
      <c r="S12" s="282">
        <v>90.5</v>
      </c>
      <c r="T12" s="282">
        <v>85.8</v>
      </c>
    </row>
    <row r="13" spans="1:20" ht="14.25">
      <c r="A13" s="210" t="s">
        <v>434</v>
      </c>
      <c r="B13" s="276">
        <f>SUM(B15:B28)</f>
        <v>297</v>
      </c>
      <c r="C13" s="240" t="s">
        <v>451</v>
      </c>
      <c r="D13" s="276">
        <f>SUM(D15:D28)</f>
        <v>4146</v>
      </c>
      <c r="E13" s="276">
        <f>SUM(E15:E28)</f>
        <v>84913</v>
      </c>
      <c r="F13" s="276">
        <f>SUM(F15:F28)</f>
        <v>3482</v>
      </c>
      <c r="G13" s="276">
        <f>SUM(G15:G28)</f>
        <v>80722</v>
      </c>
      <c r="H13" s="276">
        <f>SUM(H15:H28)</f>
        <v>709</v>
      </c>
      <c r="K13" s="120" t="s">
        <v>279</v>
      </c>
      <c r="L13" s="281">
        <v>100</v>
      </c>
      <c r="M13" s="282">
        <v>100</v>
      </c>
      <c r="N13" s="282">
        <v>100</v>
      </c>
      <c r="O13" s="282">
        <v>100</v>
      </c>
      <c r="P13" s="282">
        <v>100</v>
      </c>
      <c r="Q13" s="282">
        <v>100</v>
      </c>
      <c r="R13" s="282">
        <v>100</v>
      </c>
      <c r="S13" s="282">
        <v>100</v>
      </c>
      <c r="T13" s="282">
        <v>100</v>
      </c>
    </row>
    <row r="14" spans="1:20" ht="14.25">
      <c r="A14" s="38"/>
      <c r="B14" s="156"/>
      <c r="C14" s="156"/>
      <c r="D14" s="156"/>
      <c r="E14" s="156"/>
      <c r="F14" s="156"/>
      <c r="G14" s="156"/>
      <c r="H14" s="156"/>
      <c r="K14" s="120" t="s">
        <v>276</v>
      </c>
      <c r="L14" s="281">
        <v>114.6</v>
      </c>
      <c r="M14" s="282">
        <v>114.4</v>
      </c>
      <c r="N14" s="282">
        <v>122.9</v>
      </c>
      <c r="O14" s="282">
        <v>114.9</v>
      </c>
      <c r="P14" s="282">
        <v>111.1</v>
      </c>
      <c r="Q14" s="282">
        <v>120.4</v>
      </c>
      <c r="R14" s="282">
        <v>109.2</v>
      </c>
      <c r="S14" s="282">
        <v>108.6</v>
      </c>
      <c r="T14" s="282">
        <v>115.1</v>
      </c>
    </row>
    <row r="15" spans="1:20" ht="14.25">
      <c r="A15" s="111" t="s">
        <v>294</v>
      </c>
      <c r="B15" s="277">
        <v>23</v>
      </c>
      <c r="C15" s="277">
        <v>354</v>
      </c>
      <c r="D15" s="277">
        <v>435</v>
      </c>
      <c r="E15" s="278">
        <f>SUM(F15:H15)</f>
        <v>6308</v>
      </c>
      <c r="F15" s="277">
        <v>392</v>
      </c>
      <c r="G15" s="277">
        <v>5861</v>
      </c>
      <c r="H15" s="277">
        <v>55</v>
      </c>
      <c r="K15" s="216" t="s">
        <v>458</v>
      </c>
      <c r="L15" s="290">
        <v>126.2</v>
      </c>
      <c r="M15" s="291">
        <f aca="true" t="shared" si="0" ref="M15:T15">AVERAGE(M17:M30)</f>
        <v>126.10000000000002</v>
      </c>
      <c r="N15" s="291">
        <f t="shared" si="0"/>
        <v>135.29166666666666</v>
      </c>
      <c r="O15" s="291">
        <f t="shared" si="0"/>
        <v>125.625</v>
      </c>
      <c r="P15" s="291">
        <f t="shared" si="0"/>
        <v>124.55833333333334</v>
      </c>
      <c r="Q15" s="291">
        <f t="shared" si="0"/>
        <v>133.86666666666667</v>
      </c>
      <c r="R15" s="291">
        <f t="shared" si="0"/>
        <v>120.675</v>
      </c>
      <c r="S15" s="291">
        <f t="shared" si="0"/>
        <v>118.575</v>
      </c>
      <c r="T15" s="291">
        <f t="shared" si="0"/>
        <v>126.30833333333332</v>
      </c>
    </row>
    <row r="16" spans="1:20" ht="14.25">
      <c r="A16" s="113" t="s">
        <v>233</v>
      </c>
      <c r="B16" s="277">
        <v>23</v>
      </c>
      <c r="C16" s="277">
        <v>349</v>
      </c>
      <c r="D16" s="277">
        <v>215</v>
      </c>
      <c r="E16" s="278">
        <f>SUM(F16:H16)</f>
        <v>6672</v>
      </c>
      <c r="F16" s="277">
        <v>200</v>
      </c>
      <c r="G16" s="277">
        <v>6457</v>
      </c>
      <c r="H16" s="277">
        <v>15</v>
      </c>
      <c r="K16" s="122"/>
      <c r="L16" s="283"/>
      <c r="M16" s="284"/>
      <c r="N16" s="284"/>
      <c r="O16" s="284"/>
      <c r="P16" s="284"/>
      <c r="Q16" s="284"/>
      <c r="R16" s="284"/>
      <c r="S16" s="284"/>
      <c r="T16" s="284"/>
    </row>
    <row r="17" spans="1:20" ht="14.25">
      <c r="A17" s="113" t="s">
        <v>234</v>
      </c>
      <c r="B17" s="277">
        <v>26</v>
      </c>
      <c r="C17" s="277">
        <v>340</v>
      </c>
      <c r="D17" s="277">
        <v>151</v>
      </c>
      <c r="E17" s="278">
        <f>SUM(F17:H17)</f>
        <v>7130</v>
      </c>
      <c r="F17" s="277">
        <v>122</v>
      </c>
      <c r="G17" s="277">
        <v>6976</v>
      </c>
      <c r="H17" s="277">
        <v>32</v>
      </c>
      <c r="K17" s="57" t="s">
        <v>294</v>
      </c>
      <c r="L17" s="281">
        <v>93.6</v>
      </c>
      <c r="M17" s="282">
        <v>92.8</v>
      </c>
      <c r="N17" s="282">
        <v>108</v>
      </c>
      <c r="O17" s="282">
        <v>93.8</v>
      </c>
      <c r="P17" s="282">
        <v>93.6</v>
      </c>
      <c r="Q17" s="282">
        <v>90.7</v>
      </c>
      <c r="R17" s="282">
        <v>85.1</v>
      </c>
      <c r="S17" s="282">
        <v>84.4</v>
      </c>
      <c r="T17" s="282">
        <v>95.4</v>
      </c>
    </row>
    <row r="18" spans="1:20" ht="14.25">
      <c r="A18" s="113" t="s">
        <v>235</v>
      </c>
      <c r="B18" s="277">
        <v>25</v>
      </c>
      <c r="C18" s="277">
        <v>347</v>
      </c>
      <c r="D18" s="277">
        <v>390</v>
      </c>
      <c r="E18" s="278">
        <f>SUM(F18:H18)</f>
        <v>7039</v>
      </c>
      <c r="F18" s="277">
        <v>329</v>
      </c>
      <c r="G18" s="277">
        <v>6655</v>
      </c>
      <c r="H18" s="277">
        <v>55</v>
      </c>
      <c r="K18" s="117" t="s">
        <v>233</v>
      </c>
      <c r="L18" s="281">
        <v>90.6</v>
      </c>
      <c r="M18" s="282">
        <v>90.7</v>
      </c>
      <c r="N18" s="282">
        <v>98.7</v>
      </c>
      <c r="O18" s="282">
        <v>93.8</v>
      </c>
      <c r="P18" s="282">
        <v>90.2</v>
      </c>
      <c r="Q18" s="282">
        <v>85.3</v>
      </c>
      <c r="R18" s="282">
        <v>82.7</v>
      </c>
      <c r="S18" s="282">
        <v>83.1</v>
      </c>
      <c r="T18" s="282">
        <v>90.2</v>
      </c>
    </row>
    <row r="19" spans="1:20" ht="14.25">
      <c r="A19" s="38"/>
      <c r="B19" s="277"/>
      <c r="C19" s="277"/>
      <c r="D19" s="277"/>
      <c r="E19" s="277"/>
      <c r="F19" s="277"/>
      <c r="G19" s="277"/>
      <c r="H19" s="277"/>
      <c r="K19" s="117" t="s">
        <v>234</v>
      </c>
      <c r="L19" s="281">
        <v>102.9</v>
      </c>
      <c r="M19" s="282">
        <v>97.3</v>
      </c>
      <c r="N19" s="282">
        <v>106.6</v>
      </c>
      <c r="O19" s="282">
        <v>93.6</v>
      </c>
      <c r="P19" s="282">
        <v>89.9</v>
      </c>
      <c r="Q19" s="282">
        <v>117.2</v>
      </c>
      <c r="R19" s="282">
        <v>98.9</v>
      </c>
      <c r="S19" s="282">
        <v>97.1</v>
      </c>
      <c r="T19" s="282">
        <v>117</v>
      </c>
    </row>
    <row r="20" spans="1:20" ht="14.25">
      <c r="A20" s="113" t="s">
        <v>236</v>
      </c>
      <c r="B20" s="277">
        <v>24</v>
      </c>
      <c r="C20" s="277">
        <v>345</v>
      </c>
      <c r="D20" s="277">
        <v>529</v>
      </c>
      <c r="E20" s="278">
        <f>SUM(F20:H20)</f>
        <v>8001</v>
      </c>
      <c r="F20" s="277">
        <v>475</v>
      </c>
      <c r="G20" s="277">
        <v>7476</v>
      </c>
      <c r="H20" s="277">
        <v>50</v>
      </c>
      <c r="K20" s="117" t="s">
        <v>235</v>
      </c>
      <c r="L20" s="281">
        <v>94</v>
      </c>
      <c r="M20" s="282">
        <v>95.4</v>
      </c>
      <c r="N20" s="282">
        <v>122.3</v>
      </c>
      <c r="O20" s="282">
        <v>94.7</v>
      </c>
      <c r="P20" s="282">
        <v>88.8</v>
      </c>
      <c r="Q20" s="282">
        <v>91.8</v>
      </c>
      <c r="R20" s="282">
        <v>93.5</v>
      </c>
      <c r="S20" s="282">
        <v>83.9</v>
      </c>
      <c r="T20" s="282">
        <v>90.5</v>
      </c>
    </row>
    <row r="21" spans="1:11" ht="14.25">
      <c r="A21" s="113" t="s">
        <v>237</v>
      </c>
      <c r="B21" s="277">
        <v>26</v>
      </c>
      <c r="C21" s="277">
        <v>344</v>
      </c>
      <c r="D21" s="277">
        <v>258</v>
      </c>
      <c r="E21" s="278">
        <f>SUM(F21:H21)</f>
        <v>8487</v>
      </c>
      <c r="F21" s="277">
        <v>215</v>
      </c>
      <c r="G21" s="277">
        <v>8229</v>
      </c>
      <c r="H21" s="277">
        <v>43</v>
      </c>
      <c r="K21" s="293"/>
    </row>
    <row r="22" spans="1:20" ht="14.25">
      <c r="A22" s="113" t="s">
        <v>238</v>
      </c>
      <c r="B22" s="277">
        <v>26</v>
      </c>
      <c r="C22" s="277">
        <v>342</v>
      </c>
      <c r="D22" s="277">
        <v>273</v>
      </c>
      <c r="E22" s="278">
        <f>SUM(F22:H22)</f>
        <v>6779</v>
      </c>
      <c r="F22" s="277">
        <v>184</v>
      </c>
      <c r="G22" s="277">
        <v>6506</v>
      </c>
      <c r="H22" s="277">
        <v>89</v>
      </c>
      <c r="K22" s="113" t="s">
        <v>236</v>
      </c>
      <c r="L22" s="284">
        <v>94.6</v>
      </c>
      <c r="M22" s="284">
        <v>95.6</v>
      </c>
      <c r="N22" s="284">
        <v>111.5</v>
      </c>
      <c r="O22" s="284">
        <v>100.5</v>
      </c>
      <c r="P22" s="282">
        <v>88.6</v>
      </c>
      <c r="Q22" s="284">
        <v>88.8</v>
      </c>
      <c r="R22" s="284">
        <v>85.8</v>
      </c>
      <c r="S22" s="284">
        <v>86.1</v>
      </c>
      <c r="T22" s="284">
        <v>91.7</v>
      </c>
    </row>
    <row r="23" spans="1:20" ht="14.25" customHeight="1">
      <c r="A23" s="113" t="s">
        <v>239</v>
      </c>
      <c r="B23" s="277">
        <v>27</v>
      </c>
      <c r="C23" s="277">
        <v>341</v>
      </c>
      <c r="D23" s="277">
        <v>290</v>
      </c>
      <c r="E23" s="278">
        <f>SUM(F23:H23)</f>
        <v>6844</v>
      </c>
      <c r="F23" s="277">
        <v>196</v>
      </c>
      <c r="G23" s="277">
        <v>6558</v>
      </c>
      <c r="H23" s="277">
        <v>90</v>
      </c>
      <c r="K23" s="113" t="s">
        <v>237</v>
      </c>
      <c r="L23" s="282">
        <v>166.3</v>
      </c>
      <c r="M23" s="282">
        <v>151.8</v>
      </c>
      <c r="N23" s="282">
        <v>165.9</v>
      </c>
      <c r="O23" s="282">
        <v>142.8</v>
      </c>
      <c r="P23" s="282">
        <v>121.6</v>
      </c>
      <c r="Q23" s="282">
        <v>169</v>
      </c>
      <c r="R23" s="282">
        <v>172.5</v>
      </c>
      <c r="S23" s="282">
        <v>234.9</v>
      </c>
      <c r="T23" s="282">
        <v>201.8</v>
      </c>
    </row>
    <row r="24" spans="1:20" ht="14.25" customHeight="1">
      <c r="A24" s="38"/>
      <c r="B24" s="277"/>
      <c r="C24" s="277"/>
      <c r="D24" s="277"/>
      <c r="E24" s="277"/>
      <c r="F24" s="277"/>
      <c r="G24" s="277"/>
      <c r="H24" s="277"/>
      <c r="K24" s="113" t="s">
        <v>238</v>
      </c>
      <c r="L24" s="282">
        <v>177.7</v>
      </c>
      <c r="M24" s="282">
        <v>202</v>
      </c>
      <c r="N24" s="282">
        <v>179.5</v>
      </c>
      <c r="O24" s="282">
        <v>215.3</v>
      </c>
      <c r="P24" s="282">
        <v>233.9</v>
      </c>
      <c r="Q24" s="282">
        <v>211.2</v>
      </c>
      <c r="R24" s="282">
        <v>160.7</v>
      </c>
      <c r="S24" s="282">
        <v>87.8</v>
      </c>
      <c r="T24" s="282">
        <v>116.4</v>
      </c>
    </row>
    <row r="25" spans="1:20" ht="14.25">
      <c r="A25" s="113" t="s">
        <v>240</v>
      </c>
      <c r="B25" s="277">
        <v>24</v>
      </c>
      <c r="C25" s="277">
        <v>341</v>
      </c>
      <c r="D25" s="277">
        <v>499</v>
      </c>
      <c r="E25" s="278">
        <f>SUM(F25:H25)</f>
        <v>6845</v>
      </c>
      <c r="F25" s="277">
        <v>406</v>
      </c>
      <c r="G25" s="277">
        <v>6349</v>
      </c>
      <c r="H25" s="277">
        <v>90</v>
      </c>
      <c r="K25" s="113" t="s">
        <v>239</v>
      </c>
      <c r="L25" s="282">
        <v>105.5</v>
      </c>
      <c r="M25" s="282">
        <v>105.5</v>
      </c>
      <c r="N25" s="282">
        <v>120</v>
      </c>
      <c r="O25" s="282">
        <v>106.9</v>
      </c>
      <c r="P25" s="282">
        <v>92.2</v>
      </c>
      <c r="Q25" s="282">
        <v>96.3</v>
      </c>
      <c r="R25" s="282">
        <v>109.3</v>
      </c>
      <c r="S25" s="282">
        <v>96.6</v>
      </c>
      <c r="T25" s="282">
        <v>105.2</v>
      </c>
    </row>
    <row r="26" spans="1:11" ht="14.25">
      <c r="A26" s="113" t="s">
        <v>241</v>
      </c>
      <c r="B26" s="277">
        <v>25</v>
      </c>
      <c r="C26" s="277">
        <v>339</v>
      </c>
      <c r="D26" s="277">
        <v>498</v>
      </c>
      <c r="E26" s="278">
        <f>SUM(F26:H26)</f>
        <v>7107</v>
      </c>
      <c r="F26" s="277">
        <v>404</v>
      </c>
      <c r="G26" s="277">
        <v>6613</v>
      </c>
      <c r="H26" s="277">
        <v>90</v>
      </c>
      <c r="K26" s="293"/>
    </row>
    <row r="27" spans="1:20" ht="14.25">
      <c r="A27" s="113" t="s">
        <v>242</v>
      </c>
      <c r="B27" s="279">
        <v>24</v>
      </c>
      <c r="C27" s="279">
        <v>338</v>
      </c>
      <c r="D27" s="279">
        <v>355</v>
      </c>
      <c r="E27" s="278">
        <f>SUM(F27:H27)</f>
        <v>6970</v>
      </c>
      <c r="F27" s="279">
        <v>319</v>
      </c>
      <c r="G27" s="279">
        <v>6591</v>
      </c>
      <c r="H27" s="279">
        <v>60</v>
      </c>
      <c r="K27" s="117" t="s">
        <v>240</v>
      </c>
      <c r="L27" s="281">
        <v>97.2</v>
      </c>
      <c r="M27" s="282">
        <v>97.4</v>
      </c>
      <c r="N27" s="282">
        <v>112.1</v>
      </c>
      <c r="O27" s="282">
        <v>99.9</v>
      </c>
      <c r="P27" s="282">
        <v>94.1</v>
      </c>
      <c r="Q27" s="282">
        <v>92.4</v>
      </c>
      <c r="R27" s="282">
        <v>90.1</v>
      </c>
      <c r="S27" s="282">
        <v>87.5</v>
      </c>
      <c r="T27" s="282">
        <v>96.4</v>
      </c>
    </row>
    <row r="28" spans="1:20" ht="14.25">
      <c r="A28" s="113" t="s">
        <v>243</v>
      </c>
      <c r="B28" s="279">
        <v>24</v>
      </c>
      <c r="C28" s="279">
        <v>336</v>
      </c>
      <c r="D28" s="279">
        <v>253</v>
      </c>
      <c r="E28" s="278">
        <f>SUM(F28:H28)</f>
        <v>6731</v>
      </c>
      <c r="F28" s="279">
        <v>240</v>
      </c>
      <c r="G28" s="279">
        <v>6451</v>
      </c>
      <c r="H28" s="279">
        <v>40</v>
      </c>
      <c r="K28" s="117" t="s">
        <v>241</v>
      </c>
      <c r="L28" s="281">
        <v>99.2</v>
      </c>
      <c r="M28" s="282">
        <v>101.2</v>
      </c>
      <c r="N28" s="282">
        <v>109.7</v>
      </c>
      <c r="O28" s="282">
        <v>101.7</v>
      </c>
      <c r="P28" s="282">
        <v>91.5</v>
      </c>
      <c r="Q28" s="282">
        <v>97.4</v>
      </c>
      <c r="R28" s="282">
        <v>105.2</v>
      </c>
      <c r="S28" s="282">
        <v>89.9</v>
      </c>
      <c r="T28" s="282">
        <v>93.9</v>
      </c>
    </row>
    <row r="29" spans="1:20" ht="14.25">
      <c r="A29" s="135"/>
      <c r="B29" s="226"/>
      <c r="C29" s="226"/>
      <c r="D29" s="226"/>
      <c r="E29" s="226"/>
      <c r="F29" s="226"/>
      <c r="G29" s="226"/>
      <c r="H29" s="226"/>
      <c r="K29" s="117" t="s">
        <v>242</v>
      </c>
      <c r="L29" s="281">
        <v>98.9</v>
      </c>
      <c r="M29" s="282">
        <v>100.3</v>
      </c>
      <c r="N29" s="282">
        <v>111.7</v>
      </c>
      <c r="O29" s="282">
        <v>103.2</v>
      </c>
      <c r="P29" s="282">
        <v>99.3</v>
      </c>
      <c r="Q29" s="282">
        <v>92.8</v>
      </c>
      <c r="R29" s="282">
        <v>92.2</v>
      </c>
      <c r="S29" s="282">
        <v>89.9</v>
      </c>
      <c r="T29" s="282">
        <v>95.1</v>
      </c>
    </row>
    <row r="30" spans="1:20" ht="14.25">
      <c r="A30" s="80" t="s">
        <v>461</v>
      </c>
      <c r="B30" s="138"/>
      <c r="C30" s="138"/>
      <c r="D30" s="138"/>
      <c r="E30" s="138"/>
      <c r="F30" s="138"/>
      <c r="G30" s="274"/>
      <c r="H30" s="138"/>
      <c r="K30" s="117" t="s">
        <v>243</v>
      </c>
      <c r="L30" s="283">
        <v>294.6</v>
      </c>
      <c r="M30" s="284">
        <v>283.2</v>
      </c>
      <c r="N30" s="284">
        <v>277.5</v>
      </c>
      <c r="O30" s="284">
        <v>261.3</v>
      </c>
      <c r="P30" s="284">
        <v>311</v>
      </c>
      <c r="Q30" s="284">
        <v>373.5</v>
      </c>
      <c r="R30" s="284">
        <v>272.1</v>
      </c>
      <c r="S30" s="284">
        <v>301.7</v>
      </c>
      <c r="T30" s="284">
        <v>322.1</v>
      </c>
    </row>
    <row r="31" spans="1:20" ht="14.25">
      <c r="A31" s="351"/>
      <c r="B31" s="351"/>
      <c r="C31" s="138"/>
      <c r="D31" s="138"/>
      <c r="E31" s="138"/>
      <c r="F31" s="138"/>
      <c r="G31" s="274"/>
      <c r="H31" s="138"/>
      <c r="K31" s="26"/>
      <c r="L31" s="281"/>
      <c r="M31" s="282"/>
      <c r="N31" s="282"/>
      <c r="O31" s="282"/>
      <c r="P31" s="282"/>
      <c r="Q31" s="282"/>
      <c r="R31" s="282"/>
      <c r="S31" s="282"/>
      <c r="T31" s="282"/>
    </row>
    <row r="32" spans="1:20" ht="14.25">
      <c r="A32" s="80"/>
      <c r="B32" s="57"/>
      <c r="C32" s="138"/>
      <c r="D32" s="138"/>
      <c r="E32" s="138"/>
      <c r="F32" s="138"/>
      <c r="G32" s="138"/>
      <c r="H32" s="138"/>
      <c r="K32" s="292" t="s">
        <v>125</v>
      </c>
      <c r="L32" s="281"/>
      <c r="M32" s="282"/>
      <c r="N32" s="282"/>
      <c r="O32" s="282"/>
      <c r="P32" s="282"/>
      <c r="Q32" s="282"/>
      <c r="R32" s="282"/>
      <c r="S32" s="282"/>
      <c r="T32" s="282"/>
    </row>
    <row r="33" spans="1:20" ht="14.25">
      <c r="A33" s="13"/>
      <c r="B33" s="57"/>
      <c r="C33" s="138"/>
      <c r="D33" s="138"/>
      <c r="E33" s="138"/>
      <c r="F33" s="138"/>
      <c r="G33" s="138"/>
      <c r="H33" s="138"/>
      <c r="K33" s="141" t="s">
        <v>473</v>
      </c>
      <c r="L33" s="281">
        <v>97.5</v>
      </c>
      <c r="M33" s="282">
        <v>100</v>
      </c>
      <c r="N33" s="282">
        <v>106.2</v>
      </c>
      <c r="O33" s="282">
        <v>102.1</v>
      </c>
      <c r="P33" s="282">
        <v>98.2</v>
      </c>
      <c r="Q33" s="282">
        <v>90</v>
      </c>
      <c r="R33" s="282">
        <v>102.1</v>
      </c>
      <c r="S33" s="282">
        <v>95.4</v>
      </c>
      <c r="T33" s="282">
        <v>91</v>
      </c>
    </row>
    <row r="34" spans="11:20" ht="13.5" customHeight="1">
      <c r="K34" s="120" t="s">
        <v>284</v>
      </c>
      <c r="L34" s="281">
        <v>98.1</v>
      </c>
      <c r="M34" s="282">
        <v>98.9</v>
      </c>
      <c r="N34" s="282">
        <v>101.3</v>
      </c>
      <c r="O34" s="282">
        <v>101.6</v>
      </c>
      <c r="P34" s="282">
        <v>96.2</v>
      </c>
      <c r="Q34" s="282">
        <v>89</v>
      </c>
      <c r="R34" s="282">
        <v>99.1</v>
      </c>
      <c r="S34" s="282">
        <v>101.5</v>
      </c>
      <c r="T34" s="282">
        <v>96.2</v>
      </c>
    </row>
    <row r="35" spans="1:20" ht="14.25" customHeight="1">
      <c r="A35" s="359" t="s">
        <v>459</v>
      </c>
      <c r="B35" s="359"/>
      <c r="C35" s="359"/>
      <c r="D35" s="359"/>
      <c r="E35" s="359"/>
      <c r="F35" s="359"/>
      <c r="G35" s="359"/>
      <c r="H35" s="359"/>
      <c r="I35" s="359"/>
      <c r="K35" s="120" t="s">
        <v>279</v>
      </c>
      <c r="L35" s="281">
        <v>100</v>
      </c>
      <c r="M35" s="282">
        <v>100</v>
      </c>
      <c r="N35" s="282">
        <v>100</v>
      </c>
      <c r="O35" s="282">
        <v>100</v>
      </c>
      <c r="P35" s="282">
        <v>100</v>
      </c>
      <c r="Q35" s="282">
        <v>100</v>
      </c>
      <c r="R35" s="282">
        <v>100</v>
      </c>
      <c r="S35" s="282">
        <v>100</v>
      </c>
      <c r="T35" s="282">
        <v>100</v>
      </c>
    </row>
    <row r="36" spans="1:20" ht="15" thickBot="1">
      <c r="A36" s="155"/>
      <c r="B36" s="155"/>
      <c r="C36" s="138"/>
      <c r="D36" s="155"/>
      <c r="E36" s="155"/>
      <c r="F36" s="155"/>
      <c r="G36" s="155"/>
      <c r="H36" s="155"/>
      <c r="I36" s="155"/>
      <c r="K36" s="120" t="s">
        <v>276</v>
      </c>
      <c r="L36" s="281">
        <v>105.7</v>
      </c>
      <c r="M36" s="282">
        <v>105.5</v>
      </c>
      <c r="N36" s="282">
        <v>113.4</v>
      </c>
      <c r="O36" s="282">
        <v>106</v>
      </c>
      <c r="P36" s="282">
        <v>102</v>
      </c>
      <c r="Q36" s="282">
        <v>111.1</v>
      </c>
      <c r="R36" s="282">
        <v>100.7</v>
      </c>
      <c r="S36" s="282">
        <v>100</v>
      </c>
      <c r="T36" s="282">
        <v>106.2</v>
      </c>
    </row>
    <row r="37" spans="1:20" ht="14.25">
      <c r="A37" s="356" t="s">
        <v>277</v>
      </c>
      <c r="B37" s="535" t="s">
        <v>1</v>
      </c>
      <c r="C37" s="535" t="s">
        <v>105</v>
      </c>
      <c r="D37" s="535" t="s">
        <v>106</v>
      </c>
      <c r="E37" s="535" t="s">
        <v>107</v>
      </c>
      <c r="F37" s="535" t="s">
        <v>457</v>
      </c>
      <c r="G37" s="535" t="s">
        <v>108</v>
      </c>
      <c r="H37" s="535" t="s">
        <v>109</v>
      </c>
      <c r="I37" s="540" t="s">
        <v>110</v>
      </c>
      <c r="K37" s="216" t="s">
        <v>458</v>
      </c>
      <c r="L37" s="290">
        <v>108.9</v>
      </c>
      <c r="M37" s="291">
        <v>108.8</v>
      </c>
      <c r="N37" s="291">
        <v>116.7</v>
      </c>
      <c r="O37" s="291">
        <v>108.4</v>
      </c>
      <c r="P37" s="291">
        <v>107.5</v>
      </c>
      <c r="Q37" s="291">
        <v>115.5</v>
      </c>
      <c r="R37" s="291">
        <v>104.1</v>
      </c>
      <c r="S37" s="291">
        <v>102.5</v>
      </c>
      <c r="T37" s="291">
        <v>109</v>
      </c>
    </row>
    <row r="38" spans="1:20" ht="14.25">
      <c r="A38" s="358"/>
      <c r="B38" s="440"/>
      <c r="C38" s="536"/>
      <c r="D38" s="536"/>
      <c r="E38" s="440"/>
      <c r="F38" s="440"/>
      <c r="G38" s="440"/>
      <c r="H38" s="440"/>
      <c r="I38" s="541"/>
      <c r="K38" s="122"/>
      <c r="L38" s="281"/>
      <c r="M38" s="282"/>
      <c r="N38" s="282"/>
      <c r="O38" s="282"/>
      <c r="P38" s="282"/>
      <c r="Q38" s="282"/>
      <c r="R38" s="282"/>
      <c r="S38" s="282"/>
      <c r="T38" s="282"/>
    </row>
    <row r="39" spans="1:20" ht="14.25">
      <c r="A39" s="136" t="s">
        <v>282</v>
      </c>
      <c r="B39" s="158">
        <f>SUM(C39:D39)</f>
        <v>97930</v>
      </c>
      <c r="C39" s="158">
        <v>92908</v>
      </c>
      <c r="D39" s="158">
        <v>5022</v>
      </c>
      <c r="E39" s="206" t="s">
        <v>331</v>
      </c>
      <c r="F39" s="206" t="s">
        <v>331</v>
      </c>
      <c r="G39" s="206" t="s">
        <v>331</v>
      </c>
      <c r="H39" s="206" t="s">
        <v>331</v>
      </c>
      <c r="I39" s="206" t="s">
        <v>331</v>
      </c>
      <c r="K39" s="57" t="s">
        <v>294</v>
      </c>
      <c r="L39" s="281">
        <v>82.8</v>
      </c>
      <c r="M39" s="282">
        <v>82.1</v>
      </c>
      <c r="N39" s="282">
        <v>95.5</v>
      </c>
      <c r="O39" s="282">
        <v>82.9</v>
      </c>
      <c r="P39" s="282">
        <v>82.8</v>
      </c>
      <c r="Q39" s="282">
        <v>80.2</v>
      </c>
      <c r="R39" s="282">
        <v>75.2</v>
      </c>
      <c r="S39" s="282">
        <v>74.6</v>
      </c>
      <c r="T39" s="282">
        <v>84.4</v>
      </c>
    </row>
    <row r="40" spans="1:20" ht="14.25">
      <c r="A40" s="123" t="s">
        <v>284</v>
      </c>
      <c r="B40" s="158">
        <f>SUM(C40:D40)</f>
        <v>97177</v>
      </c>
      <c r="C40" s="158">
        <v>92538</v>
      </c>
      <c r="D40" s="158">
        <v>4639</v>
      </c>
      <c r="E40" s="206" t="s">
        <v>331</v>
      </c>
      <c r="F40" s="206" t="s">
        <v>331</v>
      </c>
      <c r="G40" s="206" t="s">
        <v>331</v>
      </c>
      <c r="H40" s="206" t="s">
        <v>331</v>
      </c>
      <c r="I40" s="206" t="s">
        <v>331</v>
      </c>
      <c r="K40" s="117" t="s">
        <v>233</v>
      </c>
      <c r="L40" s="281">
        <v>79.7</v>
      </c>
      <c r="M40" s="282">
        <v>79.8</v>
      </c>
      <c r="N40" s="282">
        <v>86.8</v>
      </c>
      <c r="O40" s="282">
        <v>82.5</v>
      </c>
      <c r="P40" s="282">
        <v>79.3</v>
      </c>
      <c r="Q40" s="282">
        <v>75.2</v>
      </c>
      <c r="R40" s="282">
        <v>72.7</v>
      </c>
      <c r="S40" s="282">
        <v>73.1</v>
      </c>
      <c r="T40" s="282">
        <v>79.3</v>
      </c>
    </row>
    <row r="41" spans="1:20" ht="14.25">
      <c r="A41" s="123" t="s">
        <v>279</v>
      </c>
      <c r="B41" s="158">
        <f>SUM(C41:D41)</f>
        <v>92256</v>
      </c>
      <c r="C41" s="158">
        <v>87700</v>
      </c>
      <c r="D41" s="158">
        <v>4556</v>
      </c>
      <c r="E41" s="206" t="s">
        <v>331</v>
      </c>
      <c r="F41" s="206" t="s">
        <v>331</v>
      </c>
      <c r="G41" s="206" t="s">
        <v>331</v>
      </c>
      <c r="H41" s="206" t="s">
        <v>331</v>
      </c>
      <c r="I41" s="206" t="s">
        <v>331</v>
      </c>
      <c r="K41" s="117" t="s">
        <v>234</v>
      </c>
      <c r="L41" s="281">
        <v>90.1</v>
      </c>
      <c r="M41" s="282">
        <v>85.2</v>
      </c>
      <c r="N41" s="282">
        <v>93.3</v>
      </c>
      <c r="O41" s="282">
        <v>82</v>
      </c>
      <c r="P41" s="282">
        <v>78.7</v>
      </c>
      <c r="Q41" s="282">
        <v>102.6</v>
      </c>
      <c r="R41" s="282">
        <v>86.6</v>
      </c>
      <c r="S41" s="284">
        <v>85</v>
      </c>
      <c r="T41" s="284">
        <v>102.5</v>
      </c>
    </row>
    <row r="42" spans="1:20" ht="14.25">
      <c r="A42" s="123" t="s">
        <v>276</v>
      </c>
      <c r="B42" s="158">
        <f>SUM(C42:D42)</f>
        <v>87553</v>
      </c>
      <c r="C42" s="158">
        <v>83005</v>
      </c>
      <c r="D42" s="158">
        <v>4548</v>
      </c>
      <c r="E42" s="206" t="s">
        <v>331</v>
      </c>
      <c r="F42" s="206" t="s">
        <v>331</v>
      </c>
      <c r="G42" s="206" t="s">
        <v>331</v>
      </c>
      <c r="H42" s="206" t="s">
        <v>331</v>
      </c>
      <c r="I42" s="206" t="s">
        <v>331</v>
      </c>
      <c r="K42" s="117" t="s">
        <v>235</v>
      </c>
      <c r="L42" s="283">
        <v>81.3</v>
      </c>
      <c r="M42" s="284">
        <v>82.5</v>
      </c>
      <c r="N42" s="284">
        <v>105.8</v>
      </c>
      <c r="O42" s="284">
        <v>81.9</v>
      </c>
      <c r="P42" s="282">
        <v>76.8</v>
      </c>
      <c r="Q42" s="284">
        <v>79.4</v>
      </c>
      <c r="R42" s="284">
        <v>80.9</v>
      </c>
      <c r="S42" s="282">
        <v>72.6</v>
      </c>
      <c r="T42" s="282">
        <v>78.3</v>
      </c>
    </row>
    <row r="43" spans="1:11" ht="14.25">
      <c r="A43" s="210" t="s">
        <v>341</v>
      </c>
      <c r="B43" s="276">
        <f>SUM(C43:D43)</f>
        <v>84913</v>
      </c>
      <c r="C43" s="276">
        <f>SUM(C45:C58)</f>
        <v>80605</v>
      </c>
      <c r="D43" s="276">
        <f>SUM(D45:D58)</f>
        <v>4308</v>
      </c>
      <c r="E43" s="211" t="s">
        <v>331</v>
      </c>
      <c r="F43" s="211" t="s">
        <v>331</v>
      </c>
      <c r="G43" s="211" t="s">
        <v>331</v>
      </c>
      <c r="H43" s="211" t="s">
        <v>331</v>
      </c>
      <c r="I43" s="211" t="s">
        <v>331</v>
      </c>
      <c r="K43" s="293"/>
    </row>
    <row r="44" spans="1:20" ht="14.25">
      <c r="A44" s="38"/>
      <c r="B44" s="158"/>
      <c r="C44" s="158"/>
      <c r="D44" s="158"/>
      <c r="E44" s="206"/>
      <c r="F44" s="206"/>
      <c r="G44" s="206"/>
      <c r="H44" s="206"/>
      <c r="I44" s="206"/>
      <c r="K44" s="113" t="s">
        <v>236</v>
      </c>
      <c r="L44" s="282">
        <v>81.3</v>
      </c>
      <c r="M44" s="282">
        <v>82.2</v>
      </c>
      <c r="N44" s="282">
        <v>95.9</v>
      </c>
      <c r="O44" s="282">
        <v>86.4</v>
      </c>
      <c r="P44" s="282">
        <v>76.2</v>
      </c>
      <c r="Q44" s="282">
        <v>76.4</v>
      </c>
      <c r="R44" s="282">
        <v>73.8</v>
      </c>
      <c r="S44" s="282">
        <v>74</v>
      </c>
      <c r="T44" s="282">
        <v>78.8</v>
      </c>
    </row>
    <row r="45" spans="1:20" ht="14.25">
      <c r="A45" s="111" t="s">
        <v>294</v>
      </c>
      <c r="B45" s="158">
        <f>SUM(C45:D45)</f>
        <v>6308</v>
      </c>
      <c r="C45" s="158">
        <v>6012</v>
      </c>
      <c r="D45" s="158">
        <v>296</v>
      </c>
      <c r="E45" s="206" t="s">
        <v>331</v>
      </c>
      <c r="F45" s="206" t="s">
        <v>331</v>
      </c>
      <c r="G45" s="206" t="s">
        <v>331</v>
      </c>
      <c r="H45" s="206" t="s">
        <v>331</v>
      </c>
      <c r="I45" s="206" t="s">
        <v>331</v>
      </c>
      <c r="K45" s="113" t="s">
        <v>237</v>
      </c>
      <c r="L45" s="282">
        <v>144</v>
      </c>
      <c r="M45" s="282">
        <v>131.4</v>
      </c>
      <c r="N45" s="282">
        <v>146.3</v>
      </c>
      <c r="O45" s="282">
        <v>123.6</v>
      </c>
      <c r="P45" s="282">
        <v>105.3</v>
      </c>
      <c r="Q45" s="282">
        <v>146.3</v>
      </c>
      <c r="R45" s="282">
        <v>149.4</v>
      </c>
      <c r="S45" s="282">
        <v>203.4</v>
      </c>
      <c r="T45" s="282">
        <v>174.7</v>
      </c>
    </row>
    <row r="46" spans="1:20" ht="14.25">
      <c r="A46" s="113" t="s">
        <v>233</v>
      </c>
      <c r="B46" s="158">
        <f>SUM(C46:D46)</f>
        <v>6672</v>
      </c>
      <c r="C46" s="158">
        <v>6361</v>
      </c>
      <c r="D46" s="158">
        <v>311</v>
      </c>
      <c r="E46" s="206" t="s">
        <v>331</v>
      </c>
      <c r="F46" s="206" t="s">
        <v>331</v>
      </c>
      <c r="G46" s="206" t="s">
        <v>331</v>
      </c>
      <c r="H46" s="206" t="s">
        <v>331</v>
      </c>
      <c r="I46" s="206" t="s">
        <v>331</v>
      </c>
      <c r="K46" s="113" t="s">
        <v>238</v>
      </c>
      <c r="L46" s="282">
        <v>154.3</v>
      </c>
      <c r="M46" s="282">
        <v>175.3</v>
      </c>
      <c r="N46" s="282">
        <v>155.8</v>
      </c>
      <c r="O46" s="282">
        <v>186.9</v>
      </c>
      <c r="P46" s="282">
        <v>203</v>
      </c>
      <c r="Q46" s="282">
        <v>183.3</v>
      </c>
      <c r="R46" s="282">
        <v>139.5</v>
      </c>
      <c r="S46" s="282">
        <v>76.2</v>
      </c>
      <c r="T46" s="282">
        <v>101</v>
      </c>
    </row>
    <row r="47" spans="1:20" ht="14.25">
      <c r="A47" s="113" t="s">
        <v>234</v>
      </c>
      <c r="B47" s="158">
        <f>SUM(C47:D47)</f>
        <v>7130</v>
      </c>
      <c r="C47" s="158">
        <v>6738</v>
      </c>
      <c r="D47" s="158">
        <v>392</v>
      </c>
      <c r="E47" s="206" t="s">
        <v>331</v>
      </c>
      <c r="F47" s="206" t="s">
        <v>331</v>
      </c>
      <c r="G47" s="206" t="s">
        <v>331</v>
      </c>
      <c r="H47" s="206" t="s">
        <v>331</v>
      </c>
      <c r="I47" s="206" t="s">
        <v>331</v>
      </c>
      <c r="K47" s="113" t="s">
        <v>239</v>
      </c>
      <c r="L47" s="282">
        <v>91.4</v>
      </c>
      <c r="M47" s="282">
        <v>91.4</v>
      </c>
      <c r="N47" s="282">
        <v>104</v>
      </c>
      <c r="O47" s="282">
        <v>92.6</v>
      </c>
      <c r="P47" s="282">
        <v>79.9</v>
      </c>
      <c r="Q47" s="282">
        <v>83.4</v>
      </c>
      <c r="R47" s="282">
        <v>94.7</v>
      </c>
      <c r="S47" s="282">
        <v>83.7</v>
      </c>
      <c r="T47" s="282">
        <v>91.2</v>
      </c>
    </row>
    <row r="48" spans="1:11" ht="14.25">
      <c r="A48" s="113" t="s">
        <v>235</v>
      </c>
      <c r="B48" s="158">
        <f>SUM(C48:D48)</f>
        <v>7039</v>
      </c>
      <c r="C48" s="158">
        <v>6656</v>
      </c>
      <c r="D48" s="158">
        <v>383</v>
      </c>
      <c r="E48" s="206" t="s">
        <v>331</v>
      </c>
      <c r="F48" s="206" t="s">
        <v>331</v>
      </c>
      <c r="G48" s="206" t="s">
        <v>331</v>
      </c>
      <c r="H48" s="206" t="s">
        <v>331</v>
      </c>
      <c r="I48" s="206" t="s">
        <v>331</v>
      </c>
      <c r="K48" s="293"/>
    </row>
    <row r="49" spans="1:20" ht="14.25">
      <c r="A49" s="38"/>
      <c r="B49" s="158"/>
      <c r="C49" s="158"/>
      <c r="D49" s="158"/>
      <c r="E49" s="206"/>
      <c r="F49" s="206"/>
      <c r="G49" s="206"/>
      <c r="H49" s="206"/>
      <c r="I49" s="206"/>
      <c r="K49" s="117" t="s">
        <v>240</v>
      </c>
      <c r="L49" s="281">
        <v>82.8</v>
      </c>
      <c r="M49" s="282">
        <v>83</v>
      </c>
      <c r="N49" s="282">
        <v>95.5</v>
      </c>
      <c r="O49" s="282">
        <v>85.1</v>
      </c>
      <c r="P49" s="282">
        <v>80.2</v>
      </c>
      <c r="Q49" s="282">
        <v>78.7</v>
      </c>
      <c r="R49" s="282">
        <v>76.7</v>
      </c>
      <c r="S49" s="282">
        <v>74.5</v>
      </c>
      <c r="T49" s="282">
        <v>82.1</v>
      </c>
    </row>
    <row r="50" spans="1:20" ht="14.25" customHeight="1">
      <c r="A50" s="113" t="s">
        <v>236</v>
      </c>
      <c r="B50" s="158">
        <f>SUM(C50:D50)</f>
        <v>8001</v>
      </c>
      <c r="C50" s="158">
        <v>7599</v>
      </c>
      <c r="D50" s="273">
        <v>402</v>
      </c>
      <c r="E50" s="206" t="s">
        <v>331</v>
      </c>
      <c r="F50" s="206" t="s">
        <v>331</v>
      </c>
      <c r="G50" s="206" t="s">
        <v>331</v>
      </c>
      <c r="H50" s="206" t="s">
        <v>331</v>
      </c>
      <c r="I50" s="206" t="s">
        <v>331</v>
      </c>
      <c r="K50" s="117" t="s">
        <v>241</v>
      </c>
      <c r="L50" s="281">
        <v>83.4</v>
      </c>
      <c r="M50" s="282">
        <v>85.1</v>
      </c>
      <c r="N50" s="282">
        <v>92.3</v>
      </c>
      <c r="O50" s="282">
        <v>85.5</v>
      </c>
      <c r="P50" s="282">
        <v>77</v>
      </c>
      <c r="Q50" s="282">
        <v>81.9</v>
      </c>
      <c r="R50" s="282">
        <v>88.5</v>
      </c>
      <c r="S50" s="284">
        <v>75.6</v>
      </c>
      <c r="T50" s="284">
        <v>79</v>
      </c>
    </row>
    <row r="51" spans="1:20" ht="14.25">
      <c r="A51" s="113" t="s">
        <v>237</v>
      </c>
      <c r="B51" s="158">
        <f>SUM(C51:D51)</f>
        <v>8487</v>
      </c>
      <c r="C51" s="158">
        <v>8068</v>
      </c>
      <c r="D51" s="273">
        <v>419</v>
      </c>
      <c r="E51" s="206" t="s">
        <v>331</v>
      </c>
      <c r="F51" s="206" t="s">
        <v>331</v>
      </c>
      <c r="G51" s="206" t="s">
        <v>331</v>
      </c>
      <c r="H51" s="206" t="s">
        <v>331</v>
      </c>
      <c r="I51" s="206" t="s">
        <v>331</v>
      </c>
      <c r="K51" s="117" t="s">
        <v>242</v>
      </c>
      <c r="L51" s="283">
        <v>84.2</v>
      </c>
      <c r="M51" s="284">
        <v>85.4</v>
      </c>
      <c r="N51" s="284">
        <v>95.1</v>
      </c>
      <c r="O51" s="284">
        <v>87.9</v>
      </c>
      <c r="P51" s="284">
        <v>84.6</v>
      </c>
      <c r="Q51" s="284">
        <v>79</v>
      </c>
      <c r="R51" s="284">
        <v>78.5</v>
      </c>
      <c r="S51" s="282">
        <v>76.6</v>
      </c>
      <c r="T51" s="282">
        <v>81</v>
      </c>
    </row>
    <row r="52" spans="1:20" ht="14.25">
      <c r="A52" s="113" t="s">
        <v>238</v>
      </c>
      <c r="B52" s="158">
        <f>SUM(C52:D52)</f>
        <v>6779</v>
      </c>
      <c r="C52" s="158">
        <v>6416</v>
      </c>
      <c r="D52" s="273">
        <v>363</v>
      </c>
      <c r="E52" s="206" t="s">
        <v>331</v>
      </c>
      <c r="F52" s="206" t="s">
        <v>331</v>
      </c>
      <c r="G52" s="206" t="s">
        <v>331</v>
      </c>
      <c r="H52" s="206" t="s">
        <v>331</v>
      </c>
      <c r="I52" s="206" t="s">
        <v>331</v>
      </c>
      <c r="K52" s="117" t="s">
        <v>243</v>
      </c>
      <c r="L52" s="281">
        <v>250.3</v>
      </c>
      <c r="M52" s="282">
        <v>240.6</v>
      </c>
      <c r="N52" s="282">
        <v>235.8</v>
      </c>
      <c r="O52" s="282">
        <v>222</v>
      </c>
      <c r="P52" s="282">
        <v>264.2</v>
      </c>
      <c r="Q52" s="282">
        <v>317.3</v>
      </c>
      <c r="R52" s="282">
        <v>231.5</v>
      </c>
      <c r="S52" s="282">
        <v>256.3</v>
      </c>
      <c r="T52" s="282">
        <v>273.7</v>
      </c>
    </row>
    <row r="53" spans="1:20" ht="14.25">
      <c r="A53" s="113" t="s">
        <v>239</v>
      </c>
      <c r="B53" s="158">
        <f>SUM(C53:D53)</f>
        <v>6844</v>
      </c>
      <c r="C53" s="158">
        <v>6494</v>
      </c>
      <c r="D53" s="273">
        <v>350</v>
      </c>
      <c r="E53" s="206" t="s">
        <v>331</v>
      </c>
      <c r="F53" s="206" t="s">
        <v>331</v>
      </c>
      <c r="G53" s="206" t="s">
        <v>331</v>
      </c>
      <c r="H53" s="206" t="s">
        <v>331</v>
      </c>
      <c r="I53" s="206" t="s">
        <v>331</v>
      </c>
      <c r="K53" s="26"/>
      <c r="L53" s="281"/>
      <c r="M53" s="282"/>
      <c r="N53" s="282"/>
      <c r="O53" s="282"/>
      <c r="P53" s="282"/>
      <c r="Q53" s="282"/>
      <c r="R53" s="282"/>
      <c r="S53" s="282"/>
      <c r="T53" s="282"/>
    </row>
    <row r="54" spans="1:20" ht="14.25">
      <c r="A54" s="38"/>
      <c r="B54" s="158"/>
      <c r="C54" s="158"/>
      <c r="D54" s="158"/>
      <c r="E54" s="206"/>
      <c r="F54" s="206"/>
      <c r="G54" s="206"/>
      <c r="H54" s="206"/>
      <c r="I54" s="206"/>
      <c r="K54" s="292" t="s">
        <v>126</v>
      </c>
      <c r="L54" s="281"/>
      <c r="M54" s="282"/>
      <c r="N54" s="282"/>
      <c r="O54" s="282"/>
      <c r="P54" s="282"/>
      <c r="Q54" s="282"/>
      <c r="R54" s="282"/>
      <c r="S54" s="282"/>
      <c r="T54" s="282"/>
    </row>
    <row r="55" spans="1:20" ht="14.25">
      <c r="A55" s="113" t="s">
        <v>240</v>
      </c>
      <c r="B55" s="158">
        <f>SUM(C55:D55)</f>
        <v>6845</v>
      </c>
      <c r="C55" s="158">
        <v>6498</v>
      </c>
      <c r="D55" s="273">
        <v>347</v>
      </c>
      <c r="E55" s="206" t="s">
        <v>331</v>
      </c>
      <c r="F55" s="206" t="s">
        <v>331</v>
      </c>
      <c r="G55" s="206" t="s">
        <v>331</v>
      </c>
      <c r="H55" s="206" t="s">
        <v>331</v>
      </c>
      <c r="I55" s="206" t="s">
        <v>331</v>
      </c>
      <c r="K55" s="141" t="s">
        <v>473</v>
      </c>
      <c r="L55" s="281">
        <v>101.9</v>
      </c>
      <c r="M55" s="282">
        <v>106.1</v>
      </c>
      <c r="N55" s="282">
        <v>109.4</v>
      </c>
      <c r="O55" s="282">
        <v>113.6</v>
      </c>
      <c r="P55" s="282">
        <v>102.8</v>
      </c>
      <c r="Q55" s="282">
        <v>89.1</v>
      </c>
      <c r="R55" s="282">
        <v>93</v>
      </c>
      <c r="S55" s="282">
        <v>80.4</v>
      </c>
      <c r="T55" s="282">
        <v>89.1</v>
      </c>
    </row>
    <row r="56" spans="1:20" ht="14.25">
      <c r="A56" s="113" t="s">
        <v>241</v>
      </c>
      <c r="B56" s="158">
        <f>SUM(C56:D56)</f>
        <v>7107</v>
      </c>
      <c r="C56" s="158">
        <v>6750</v>
      </c>
      <c r="D56" s="273">
        <v>357</v>
      </c>
      <c r="E56" s="206" t="s">
        <v>331</v>
      </c>
      <c r="F56" s="206" t="s">
        <v>331</v>
      </c>
      <c r="G56" s="206" t="s">
        <v>331</v>
      </c>
      <c r="H56" s="206" t="s">
        <v>331</v>
      </c>
      <c r="I56" s="206" t="s">
        <v>331</v>
      </c>
      <c r="K56" s="120" t="s">
        <v>284</v>
      </c>
      <c r="L56" s="281">
        <v>102.8</v>
      </c>
      <c r="M56" s="282">
        <v>104.6</v>
      </c>
      <c r="N56" s="282">
        <v>99.4</v>
      </c>
      <c r="O56" s="282">
        <v>110.8</v>
      </c>
      <c r="P56" s="282">
        <v>99</v>
      </c>
      <c r="Q56" s="282">
        <v>95.1</v>
      </c>
      <c r="R56" s="282">
        <v>96.3</v>
      </c>
      <c r="S56" s="282">
        <v>94.3</v>
      </c>
      <c r="T56" s="282">
        <v>97.5</v>
      </c>
    </row>
    <row r="57" spans="1:20" ht="14.25">
      <c r="A57" s="113" t="s">
        <v>242</v>
      </c>
      <c r="B57" s="158">
        <f>SUM(C57:D57)</f>
        <v>6970</v>
      </c>
      <c r="C57" s="158">
        <v>6627</v>
      </c>
      <c r="D57" s="273">
        <v>343</v>
      </c>
      <c r="E57" s="206" t="s">
        <v>331</v>
      </c>
      <c r="F57" s="206" t="s">
        <v>331</v>
      </c>
      <c r="G57" s="206" t="s">
        <v>331</v>
      </c>
      <c r="H57" s="206" t="s">
        <v>331</v>
      </c>
      <c r="I57" s="206" t="s">
        <v>331</v>
      </c>
      <c r="K57" s="120" t="s">
        <v>279</v>
      </c>
      <c r="L57" s="281">
        <v>100</v>
      </c>
      <c r="M57" s="282">
        <v>100</v>
      </c>
      <c r="N57" s="282">
        <v>100</v>
      </c>
      <c r="O57" s="282">
        <v>100</v>
      </c>
      <c r="P57" s="282">
        <v>100</v>
      </c>
      <c r="Q57" s="282">
        <v>100</v>
      </c>
      <c r="R57" s="282">
        <v>100</v>
      </c>
      <c r="S57" s="284">
        <v>100</v>
      </c>
      <c r="T57" s="284">
        <v>100</v>
      </c>
    </row>
    <row r="58" spans="1:20" ht="14.25">
      <c r="A58" s="113" t="s">
        <v>243</v>
      </c>
      <c r="B58" s="158">
        <f>SUM(C58:D58)</f>
        <v>6731</v>
      </c>
      <c r="C58" s="158">
        <v>6386</v>
      </c>
      <c r="D58" s="273">
        <v>345</v>
      </c>
      <c r="E58" s="206" t="s">
        <v>331</v>
      </c>
      <c r="F58" s="206" t="s">
        <v>331</v>
      </c>
      <c r="G58" s="206" t="s">
        <v>331</v>
      </c>
      <c r="H58" s="206" t="s">
        <v>331</v>
      </c>
      <c r="I58" s="206" t="s">
        <v>331</v>
      </c>
      <c r="K58" s="120" t="s">
        <v>276</v>
      </c>
      <c r="L58" s="283">
        <v>99.6</v>
      </c>
      <c r="M58" s="284">
        <v>99.5</v>
      </c>
      <c r="N58" s="284">
        <v>99</v>
      </c>
      <c r="O58" s="284">
        <v>98.7</v>
      </c>
      <c r="P58" s="284">
        <v>100.4</v>
      </c>
      <c r="Q58" s="284">
        <v>99.2</v>
      </c>
      <c r="R58" s="284">
        <v>100.6</v>
      </c>
      <c r="S58" s="282">
        <v>103</v>
      </c>
      <c r="T58" s="282">
        <v>99.5</v>
      </c>
    </row>
    <row r="59" spans="1:20" ht="14.25">
      <c r="A59" s="119"/>
      <c r="B59" s="167"/>
      <c r="C59" s="167"/>
      <c r="D59" s="146"/>
      <c r="E59" s="275"/>
      <c r="F59" s="275"/>
      <c r="G59" s="275"/>
      <c r="H59" s="275"/>
      <c r="I59" s="275"/>
      <c r="K59" s="216" t="s">
        <v>458</v>
      </c>
      <c r="L59" s="291">
        <f aca="true" t="shared" si="1" ref="L59:T59">AVERAGE(L61:L74)</f>
        <v>98.5</v>
      </c>
      <c r="M59" s="291">
        <f t="shared" si="1"/>
        <v>98.375</v>
      </c>
      <c r="N59" s="291">
        <f t="shared" si="1"/>
        <v>100.375</v>
      </c>
      <c r="O59" s="291">
        <f t="shared" si="1"/>
        <v>96.47500000000001</v>
      </c>
      <c r="P59" s="291">
        <f t="shared" si="1"/>
        <v>101.96666666666665</v>
      </c>
      <c r="Q59" s="291">
        <f t="shared" si="1"/>
        <v>98.08333333333333</v>
      </c>
      <c r="R59" s="291">
        <f t="shared" si="1"/>
        <v>99.16666666666667</v>
      </c>
      <c r="S59" s="291">
        <f t="shared" si="1"/>
        <v>107.88333333333334</v>
      </c>
      <c r="T59" s="291">
        <f t="shared" si="1"/>
        <v>98.55833333333334</v>
      </c>
    </row>
    <row r="60" spans="1:20" ht="14.25">
      <c r="A60" s="13" t="s">
        <v>460</v>
      </c>
      <c r="K60" s="122"/>
      <c r="L60" s="281"/>
      <c r="M60" s="282"/>
      <c r="N60" s="282"/>
      <c r="O60" s="282"/>
      <c r="P60" s="282"/>
      <c r="Q60" s="282"/>
      <c r="R60" s="282"/>
      <c r="S60" s="282"/>
      <c r="T60" s="282"/>
    </row>
    <row r="61" spans="11:20" ht="14.25">
      <c r="K61" s="57" t="s">
        <v>294</v>
      </c>
      <c r="L61" s="281">
        <v>97.9</v>
      </c>
      <c r="M61" s="282">
        <v>98</v>
      </c>
      <c r="N61" s="282">
        <v>94.9</v>
      </c>
      <c r="O61" s="282">
        <v>97.8</v>
      </c>
      <c r="P61" s="282">
        <v>98.6</v>
      </c>
      <c r="Q61" s="282">
        <v>96.2</v>
      </c>
      <c r="R61" s="282">
        <v>99.8</v>
      </c>
      <c r="S61" s="284">
        <v>103.1</v>
      </c>
      <c r="T61" s="284">
        <v>97.4</v>
      </c>
    </row>
    <row r="62" spans="11:20" ht="14.25">
      <c r="K62" s="117" t="s">
        <v>233</v>
      </c>
      <c r="L62" s="281">
        <v>97.6</v>
      </c>
      <c r="M62" s="282">
        <v>97.7</v>
      </c>
      <c r="N62" s="282">
        <v>94.8</v>
      </c>
      <c r="O62" s="282">
        <v>97.5</v>
      </c>
      <c r="P62" s="282">
        <v>98.3</v>
      </c>
      <c r="Q62" s="282">
        <v>96.9</v>
      </c>
      <c r="R62" s="282">
        <v>98.9</v>
      </c>
      <c r="S62" s="282">
        <v>103.1</v>
      </c>
      <c r="T62" s="282">
        <v>97</v>
      </c>
    </row>
    <row r="63" spans="11:20" ht="14.25">
      <c r="K63" s="117" t="s">
        <v>234</v>
      </c>
      <c r="L63" s="283">
        <v>98.6</v>
      </c>
      <c r="M63" s="284">
        <v>99</v>
      </c>
      <c r="N63" s="284">
        <v>99.3</v>
      </c>
      <c r="O63" s="284">
        <v>97.5</v>
      </c>
      <c r="P63" s="282">
        <v>102.7</v>
      </c>
      <c r="Q63" s="284">
        <v>97.2</v>
      </c>
      <c r="R63" s="284">
        <v>100</v>
      </c>
      <c r="S63" s="282">
        <v>102.8</v>
      </c>
      <c r="T63" s="282">
        <v>97.1</v>
      </c>
    </row>
    <row r="64" spans="11:20" ht="14.25">
      <c r="K64" s="117" t="s">
        <v>235</v>
      </c>
      <c r="L64" s="281">
        <v>99.7</v>
      </c>
      <c r="M64" s="282">
        <v>99.6</v>
      </c>
      <c r="N64" s="282">
        <v>100.2</v>
      </c>
      <c r="O64" s="282">
        <v>97.7</v>
      </c>
      <c r="P64" s="282">
        <v>105.2</v>
      </c>
      <c r="Q64" s="282">
        <v>99.8</v>
      </c>
      <c r="R64" s="282">
        <v>99.1</v>
      </c>
      <c r="S64" s="282">
        <v>107.8</v>
      </c>
      <c r="T64" s="282">
        <v>99.6</v>
      </c>
    </row>
    <row r="65" ht="13.5">
      <c r="K65" s="293"/>
    </row>
    <row r="66" spans="11:20" ht="14.25">
      <c r="K66" s="113" t="s">
        <v>236</v>
      </c>
      <c r="L66" s="282">
        <v>99.5</v>
      </c>
      <c r="M66" s="282">
        <v>99.3</v>
      </c>
      <c r="N66" s="282">
        <v>100.7</v>
      </c>
      <c r="O66" s="282">
        <v>97.3</v>
      </c>
      <c r="P66" s="282">
        <v>103.7</v>
      </c>
      <c r="Q66" s="282">
        <v>100.4</v>
      </c>
      <c r="R66" s="282">
        <v>99.2</v>
      </c>
      <c r="S66" s="282">
        <v>107.5</v>
      </c>
      <c r="T66" s="282">
        <v>100</v>
      </c>
    </row>
    <row r="67" spans="11:20" ht="14.25">
      <c r="K67" s="113" t="s">
        <v>237</v>
      </c>
      <c r="L67" s="282">
        <v>99.6</v>
      </c>
      <c r="M67" s="282">
        <v>99.2</v>
      </c>
      <c r="N67" s="282">
        <v>101.2</v>
      </c>
      <c r="O67" s="282">
        <v>97.3</v>
      </c>
      <c r="P67" s="282">
        <v>103.3</v>
      </c>
      <c r="Q67" s="282">
        <v>99.8</v>
      </c>
      <c r="R67" s="282">
        <v>99.4</v>
      </c>
      <c r="S67" s="282">
        <v>107.4</v>
      </c>
      <c r="T67" s="282">
        <v>100.1</v>
      </c>
    </row>
    <row r="68" spans="11:20" ht="14.25">
      <c r="K68" s="113" t="s">
        <v>238</v>
      </c>
      <c r="L68" s="282">
        <v>99.5</v>
      </c>
      <c r="M68" s="282">
        <v>99.3</v>
      </c>
      <c r="N68" s="282">
        <v>102.4</v>
      </c>
      <c r="O68" s="282">
        <v>97.2</v>
      </c>
      <c r="P68" s="282">
        <v>103.4</v>
      </c>
      <c r="Q68" s="282">
        <v>99.1</v>
      </c>
      <c r="R68" s="282">
        <v>99.5</v>
      </c>
      <c r="S68" s="282">
        <v>110.9</v>
      </c>
      <c r="T68" s="282">
        <v>99.7</v>
      </c>
    </row>
    <row r="69" spans="11:20" ht="14.25">
      <c r="K69" s="113" t="s">
        <v>239</v>
      </c>
      <c r="L69" s="282">
        <v>99.2</v>
      </c>
      <c r="M69" s="282">
        <v>99.1</v>
      </c>
      <c r="N69" s="282">
        <v>103.7</v>
      </c>
      <c r="O69" s="282">
        <v>96.9</v>
      </c>
      <c r="P69" s="282">
        <v>103</v>
      </c>
      <c r="Q69" s="282">
        <v>98.6</v>
      </c>
      <c r="R69" s="282">
        <v>99.3</v>
      </c>
      <c r="S69" s="284">
        <v>112.2</v>
      </c>
      <c r="T69" s="284">
        <v>99.2</v>
      </c>
    </row>
    <row r="70" ht="13.5">
      <c r="K70" s="293"/>
    </row>
    <row r="71" spans="11:20" ht="14.25">
      <c r="K71" s="117" t="s">
        <v>240</v>
      </c>
      <c r="L71" s="285">
        <v>98.1</v>
      </c>
      <c r="M71" s="282">
        <v>97.9</v>
      </c>
      <c r="N71" s="282">
        <v>101.7</v>
      </c>
      <c r="O71" s="282">
        <v>95.6</v>
      </c>
      <c r="P71" s="282">
        <v>101.8</v>
      </c>
      <c r="Q71" s="282">
        <v>97.2</v>
      </c>
      <c r="R71" s="282">
        <v>98.6</v>
      </c>
      <c r="S71" s="284">
        <v>110.5</v>
      </c>
      <c r="T71" s="284">
        <v>98.5</v>
      </c>
    </row>
    <row r="72" spans="11:20" ht="14.25">
      <c r="K72" s="117" t="s">
        <v>241</v>
      </c>
      <c r="L72" s="286">
        <v>98</v>
      </c>
      <c r="M72" s="284">
        <v>97.6</v>
      </c>
      <c r="N72" s="284">
        <v>101.6</v>
      </c>
      <c r="O72" s="284">
        <v>94.8</v>
      </c>
      <c r="P72" s="284">
        <v>102.7</v>
      </c>
      <c r="Q72" s="284">
        <v>97.8</v>
      </c>
      <c r="R72" s="284">
        <v>98.6</v>
      </c>
      <c r="S72" s="284">
        <v>110</v>
      </c>
      <c r="T72" s="284">
        <v>98.9</v>
      </c>
    </row>
    <row r="73" spans="11:20" ht="14.25">
      <c r="K73" s="117" t="s">
        <v>242</v>
      </c>
      <c r="L73" s="286">
        <v>97.8</v>
      </c>
      <c r="M73" s="284">
        <v>97.3</v>
      </c>
      <c r="N73" s="284">
        <v>102.4</v>
      </c>
      <c r="O73" s="284">
        <v>94.4</v>
      </c>
      <c r="P73" s="284">
        <v>100.6</v>
      </c>
      <c r="Q73" s="284">
        <v>97.9</v>
      </c>
      <c r="R73" s="284">
        <v>99.3</v>
      </c>
      <c r="S73" s="284">
        <v>109.9</v>
      </c>
      <c r="T73" s="284">
        <v>99</v>
      </c>
    </row>
    <row r="74" spans="11:20" ht="14.25">
      <c r="K74" s="119" t="s">
        <v>243</v>
      </c>
      <c r="L74" s="287">
        <v>96.5</v>
      </c>
      <c r="M74" s="288">
        <v>96.5</v>
      </c>
      <c r="N74" s="288">
        <v>101.6</v>
      </c>
      <c r="O74" s="288">
        <v>93.7</v>
      </c>
      <c r="P74" s="288">
        <v>100.3</v>
      </c>
      <c r="Q74" s="288">
        <v>96.1</v>
      </c>
      <c r="R74" s="288">
        <v>98.3</v>
      </c>
      <c r="S74" s="289">
        <v>109.4</v>
      </c>
      <c r="T74" s="289">
        <v>96.2</v>
      </c>
    </row>
    <row r="75" ht="14.25">
      <c r="K75" s="13" t="s">
        <v>281</v>
      </c>
    </row>
    <row r="76" spans="1:8" ht="14.25">
      <c r="A76" s="156"/>
      <c r="B76" s="156"/>
      <c r="C76" s="156"/>
      <c r="D76" s="156"/>
      <c r="E76" s="156"/>
      <c r="F76" s="156"/>
      <c r="G76" s="156"/>
      <c r="H76" s="156"/>
    </row>
    <row r="77" spans="1:8" ht="14.25">
      <c r="A77" s="156"/>
      <c r="B77" s="156"/>
      <c r="C77" s="156"/>
      <c r="D77" s="156"/>
      <c r="E77" s="156"/>
      <c r="F77" s="156"/>
      <c r="G77" s="156"/>
      <c r="H77" s="156"/>
    </row>
    <row r="78" spans="1:8" ht="14.25">
      <c r="A78" s="13"/>
      <c r="B78" s="156"/>
      <c r="C78" s="156"/>
      <c r="D78" s="156"/>
      <c r="E78" s="156"/>
      <c r="F78" s="156"/>
      <c r="G78" s="156"/>
      <c r="H78" s="156"/>
    </row>
  </sheetData>
  <sheetProtection/>
  <mergeCells count="28">
    <mergeCell ref="A5:H5"/>
    <mergeCell ref="A3:H3"/>
    <mergeCell ref="T7:T9"/>
    <mergeCell ref="M8:M9"/>
    <mergeCell ref="K3:T3"/>
    <mergeCell ref="K7:K9"/>
    <mergeCell ref="N7:N9"/>
    <mergeCell ref="O7:O9"/>
    <mergeCell ref="S7:S9"/>
    <mergeCell ref="R7:R9"/>
    <mergeCell ref="P7:P9"/>
    <mergeCell ref="E37:E38"/>
    <mergeCell ref="Q7:Q9"/>
    <mergeCell ref="G37:G38"/>
    <mergeCell ref="H37:H38"/>
    <mergeCell ref="I37:I38"/>
    <mergeCell ref="L8:L9"/>
    <mergeCell ref="A35:I35"/>
    <mergeCell ref="B37:B38"/>
    <mergeCell ref="F37:F38"/>
    <mergeCell ref="A37:A38"/>
    <mergeCell ref="C7:C8"/>
    <mergeCell ref="E7:H7"/>
    <mergeCell ref="A7:A8"/>
    <mergeCell ref="A31:B31"/>
    <mergeCell ref="C37:C38"/>
    <mergeCell ref="B7:B8"/>
    <mergeCell ref="D37:D38"/>
  </mergeCells>
  <printOptions/>
  <pageMargins left="0.787" right="0.787" top="0.984" bottom="0.984" header="0.512" footer="0.512"/>
  <pageSetup horizontalDpi="600" verticalDpi="600" orientation="landscape" paperSize="8" scale="6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Z80"/>
  <sheetViews>
    <sheetView zoomScaleSheetLayoutView="75" zoomScalePageLayoutView="0" workbookViewId="0" topLeftCell="K28">
      <selection activeCell="J31" sqref="J31"/>
    </sheetView>
  </sheetViews>
  <sheetFormatPr defaultColWidth="10.625" defaultRowHeight="13.5"/>
  <cols>
    <col min="1" max="1" width="15.125" style="13" customWidth="1"/>
    <col min="2" max="4" width="9.875" style="13" customWidth="1"/>
    <col min="5" max="7" width="10.375" style="13" customWidth="1"/>
    <col min="8" max="25" width="9.875" style="13" customWidth="1"/>
    <col min="26" max="16384" width="10.625" style="13" customWidth="1"/>
  </cols>
  <sheetData>
    <row r="1" spans="1:25" s="9" customFormat="1" ht="19.5" customHeight="1">
      <c r="A1" s="8" t="s">
        <v>478</v>
      </c>
      <c r="Y1" s="10" t="s">
        <v>479</v>
      </c>
    </row>
    <row r="2" spans="1:25" s="9" customFormat="1" ht="19.5" customHeight="1">
      <c r="A2" s="8"/>
      <c r="Y2" s="10"/>
    </row>
    <row r="3" spans="1:25" ht="19.5" customHeight="1">
      <c r="A3" s="385" t="s">
        <v>475</v>
      </c>
      <c r="B3" s="385"/>
      <c r="C3" s="385"/>
      <c r="D3" s="385"/>
      <c r="E3" s="385"/>
      <c r="F3" s="385"/>
      <c r="G3" s="385"/>
      <c r="H3" s="385"/>
      <c r="I3" s="385"/>
      <c r="J3" s="385"/>
      <c r="K3" s="385"/>
      <c r="L3" s="385"/>
      <c r="M3" s="385"/>
      <c r="N3" s="385"/>
      <c r="O3" s="385"/>
      <c r="P3" s="385"/>
      <c r="Q3" s="385"/>
      <c r="R3" s="385"/>
      <c r="S3" s="385"/>
      <c r="T3" s="385"/>
      <c r="U3" s="385"/>
      <c r="V3" s="385"/>
      <c r="W3" s="385"/>
      <c r="X3" s="385"/>
      <c r="Y3" s="385"/>
    </row>
    <row r="4" spans="2:25" ht="18" customHeight="1" thickBot="1">
      <c r="B4" s="16"/>
      <c r="C4" s="18"/>
      <c r="D4" s="18"/>
      <c r="E4" s="18"/>
      <c r="F4" s="18"/>
      <c r="G4" s="18"/>
      <c r="H4" s="18"/>
      <c r="I4" s="18"/>
      <c r="J4" s="18"/>
      <c r="K4" s="18"/>
      <c r="L4" s="18"/>
      <c r="M4" s="18"/>
      <c r="N4" s="18"/>
      <c r="O4" s="18"/>
      <c r="P4" s="18"/>
      <c r="Q4" s="18"/>
      <c r="R4" s="18"/>
      <c r="S4" s="18"/>
      <c r="T4" s="18"/>
      <c r="U4" s="18"/>
      <c r="V4" s="18"/>
      <c r="W4" s="18"/>
      <c r="X4" s="18"/>
      <c r="Y4" s="17" t="s">
        <v>480</v>
      </c>
    </row>
    <row r="5" spans="1:25" ht="17.25" customHeight="1">
      <c r="A5" s="88" t="s">
        <v>127</v>
      </c>
      <c r="B5" s="387" t="s">
        <v>224</v>
      </c>
      <c r="C5" s="388"/>
      <c r="D5" s="410"/>
      <c r="E5" s="387" t="s">
        <v>474</v>
      </c>
      <c r="F5" s="388"/>
      <c r="G5" s="410"/>
      <c r="H5" s="387" t="s">
        <v>174</v>
      </c>
      <c r="I5" s="388"/>
      <c r="J5" s="410"/>
      <c r="K5" s="513" t="s">
        <v>175</v>
      </c>
      <c r="L5" s="514"/>
      <c r="M5" s="514"/>
      <c r="N5" s="514"/>
      <c r="O5" s="514"/>
      <c r="P5" s="514"/>
      <c r="Q5" s="514"/>
      <c r="R5" s="514"/>
      <c r="S5" s="514"/>
      <c r="T5" s="514"/>
      <c r="U5" s="514"/>
      <c r="V5" s="514"/>
      <c r="W5" s="514"/>
      <c r="X5" s="514"/>
      <c r="Y5" s="514"/>
    </row>
    <row r="6" spans="1:25" ht="17.25" customHeight="1">
      <c r="A6" s="24"/>
      <c r="B6" s="389"/>
      <c r="C6" s="390"/>
      <c r="D6" s="411"/>
      <c r="E6" s="389"/>
      <c r="F6" s="390"/>
      <c r="G6" s="411"/>
      <c r="H6" s="389"/>
      <c r="I6" s="390"/>
      <c r="J6" s="411"/>
      <c r="K6" s="551" t="s">
        <v>128</v>
      </c>
      <c r="L6" s="552"/>
      <c r="M6" s="553"/>
      <c r="N6" s="551" t="s">
        <v>176</v>
      </c>
      <c r="O6" s="552"/>
      <c r="P6" s="553"/>
      <c r="Q6" s="551" t="s">
        <v>177</v>
      </c>
      <c r="R6" s="552"/>
      <c r="S6" s="553"/>
      <c r="T6" s="551" t="s">
        <v>129</v>
      </c>
      <c r="U6" s="552"/>
      <c r="V6" s="553"/>
      <c r="W6" s="551" t="s">
        <v>178</v>
      </c>
      <c r="X6" s="552"/>
      <c r="Y6" s="552"/>
    </row>
    <row r="7" spans="1:25" ht="17.25" customHeight="1">
      <c r="A7" s="554" t="s">
        <v>130</v>
      </c>
      <c r="B7" s="556" t="s">
        <v>131</v>
      </c>
      <c r="C7" s="557" t="s">
        <v>132</v>
      </c>
      <c r="D7" s="557" t="s">
        <v>133</v>
      </c>
      <c r="E7" s="556" t="s">
        <v>131</v>
      </c>
      <c r="F7" s="557" t="s">
        <v>132</v>
      </c>
      <c r="G7" s="557" t="s">
        <v>133</v>
      </c>
      <c r="H7" s="556" t="s">
        <v>131</v>
      </c>
      <c r="I7" s="557" t="s">
        <v>132</v>
      </c>
      <c r="J7" s="557" t="s">
        <v>133</v>
      </c>
      <c r="K7" s="556" t="s">
        <v>131</v>
      </c>
      <c r="L7" s="557" t="s">
        <v>132</v>
      </c>
      <c r="M7" s="557" t="s">
        <v>133</v>
      </c>
      <c r="N7" s="556" t="s">
        <v>131</v>
      </c>
      <c r="O7" s="557" t="s">
        <v>132</v>
      </c>
      <c r="P7" s="557" t="s">
        <v>133</v>
      </c>
      <c r="Q7" s="556" t="s">
        <v>131</v>
      </c>
      <c r="R7" s="557" t="s">
        <v>132</v>
      </c>
      <c r="S7" s="557" t="s">
        <v>133</v>
      </c>
      <c r="T7" s="556" t="s">
        <v>131</v>
      </c>
      <c r="U7" s="557" t="s">
        <v>132</v>
      </c>
      <c r="V7" s="557" t="s">
        <v>133</v>
      </c>
      <c r="W7" s="556" t="s">
        <v>131</v>
      </c>
      <c r="X7" s="557" t="s">
        <v>132</v>
      </c>
      <c r="Y7" s="558" t="s">
        <v>133</v>
      </c>
    </row>
    <row r="8" spans="1:25" ht="17.25" customHeight="1">
      <c r="A8" s="555"/>
      <c r="B8" s="539"/>
      <c r="C8" s="550"/>
      <c r="D8" s="550"/>
      <c r="E8" s="539"/>
      <c r="F8" s="550"/>
      <c r="G8" s="550"/>
      <c r="H8" s="539"/>
      <c r="I8" s="550"/>
      <c r="J8" s="550"/>
      <c r="K8" s="539"/>
      <c r="L8" s="550"/>
      <c r="M8" s="550"/>
      <c r="N8" s="539"/>
      <c r="O8" s="550"/>
      <c r="P8" s="550"/>
      <c r="Q8" s="539"/>
      <c r="R8" s="550"/>
      <c r="S8" s="550"/>
      <c r="T8" s="539"/>
      <c r="U8" s="550"/>
      <c r="V8" s="550"/>
      <c r="W8" s="539"/>
      <c r="X8" s="550"/>
      <c r="Y8" s="389"/>
    </row>
    <row r="9" spans="1:25" ht="17.25" customHeight="1">
      <c r="A9" s="297" t="s">
        <v>477</v>
      </c>
      <c r="B9" s="89"/>
      <c r="C9" s="65"/>
      <c r="D9" s="65"/>
      <c r="E9" s="65"/>
      <c r="F9" s="65"/>
      <c r="G9" s="65"/>
      <c r="H9" s="65"/>
      <c r="I9" s="65"/>
      <c r="J9" s="65"/>
      <c r="K9" s="65"/>
      <c r="L9" s="65"/>
      <c r="M9" s="65"/>
      <c r="N9" s="65"/>
      <c r="O9" s="65"/>
      <c r="P9" s="65"/>
      <c r="Q9" s="65"/>
      <c r="R9" s="65"/>
      <c r="S9" s="65"/>
      <c r="T9" s="65"/>
      <c r="U9" s="65"/>
      <c r="V9" s="65"/>
      <c r="W9" s="65"/>
      <c r="X9" s="65"/>
      <c r="Y9" s="65"/>
    </row>
    <row r="10" spans="1:25" ht="17.25" customHeight="1">
      <c r="A10" s="38" t="s">
        <v>296</v>
      </c>
      <c r="B10" s="30">
        <f>SUM(C10:D10)</f>
        <v>155070</v>
      </c>
      <c r="C10" s="31">
        <v>118016</v>
      </c>
      <c r="D10" s="31">
        <v>37054</v>
      </c>
      <c r="E10" s="31">
        <f>SUM(F10:G10)</f>
        <v>150572</v>
      </c>
      <c r="F10" s="31">
        <v>116058</v>
      </c>
      <c r="G10" s="31">
        <v>34514</v>
      </c>
      <c r="H10" s="31">
        <f>SUM(I10:J10)</f>
        <v>151636</v>
      </c>
      <c r="I10" s="31">
        <v>128556</v>
      </c>
      <c r="J10" s="31">
        <v>23080</v>
      </c>
      <c r="K10" s="31">
        <f>SUM(L10:M10)</f>
        <v>136387</v>
      </c>
      <c r="L10" s="31">
        <v>107632</v>
      </c>
      <c r="M10" s="31">
        <v>28755</v>
      </c>
      <c r="N10" s="31">
        <f>SUM(O10:P10)</f>
        <v>145950</v>
      </c>
      <c r="O10" s="31">
        <v>111806</v>
      </c>
      <c r="P10" s="31">
        <v>34144</v>
      </c>
      <c r="Q10" s="31">
        <f>SUM(R10:S10)</f>
        <v>121504</v>
      </c>
      <c r="R10" s="31">
        <v>96499</v>
      </c>
      <c r="S10" s="31">
        <v>25005</v>
      </c>
      <c r="T10" s="31">
        <f>SUM(U10:V10)</f>
        <v>79733</v>
      </c>
      <c r="U10" s="31">
        <v>66377</v>
      </c>
      <c r="V10" s="31">
        <v>13356</v>
      </c>
      <c r="W10" s="31">
        <f>SUM(X10:Y10)</f>
        <v>207964</v>
      </c>
      <c r="X10" s="31">
        <v>147151</v>
      </c>
      <c r="Y10" s="31">
        <v>60813</v>
      </c>
    </row>
    <row r="11" spans="1:25" ht="17.25" customHeight="1">
      <c r="A11" s="113" t="s">
        <v>297</v>
      </c>
      <c r="B11" s="30">
        <f>SUM(C11:D11)</f>
        <v>178705</v>
      </c>
      <c r="C11" s="31">
        <v>133692</v>
      </c>
      <c r="D11" s="31">
        <v>45013</v>
      </c>
      <c r="E11" s="31">
        <f>SUM(F11:G11)</f>
        <v>172677</v>
      </c>
      <c r="F11" s="31">
        <v>130292</v>
      </c>
      <c r="G11" s="31">
        <v>42385</v>
      </c>
      <c r="H11" s="31">
        <f>SUM(I11:J11)</f>
        <v>177558</v>
      </c>
      <c r="I11" s="31">
        <v>140590</v>
      </c>
      <c r="J11" s="31">
        <v>36968</v>
      </c>
      <c r="K11" s="31">
        <f>SUM(L11:M11)</f>
        <v>158951</v>
      </c>
      <c r="L11" s="31">
        <v>122947</v>
      </c>
      <c r="M11" s="31">
        <v>36004</v>
      </c>
      <c r="N11" s="31">
        <f>SUM(O11:P11)</f>
        <v>168973</v>
      </c>
      <c r="O11" s="31">
        <v>122275</v>
      </c>
      <c r="P11" s="31">
        <v>46698</v>
      </c>
      <c r="Q11" s="31">
        <f>SUM(R11:S11)</f>
        <v>146368</v>
      </c>
      <c r="R11" s="31">
        <v>119403</v>
      </c>
      <c r="S11" s="31">
        <v>26965</v>
      </c>
      <c r="T11" s="31">
        <f>SUM(U11:V11)</f>
        <v>91234</v>
      </c>
      <c r="U11" s="31">
        <v>74123</v>
      </c>
      <c r="V11" s="31">
        <v>17111</v>
      </c>
      <c r="W11" s="31">
        <f>SUM(X11:Y11)</f>
        <v>237873</v>
      </c>
      <c r="X11" s="31">
        <v>163929</v>
      </c>
      <c r="Y11" s="31">
        <v>73944</v>
      </c>
    </row>
    <row r="12" spans="1:26" ht="17.25" customHeight="1">
      <c r="A12" s="295" t="s">
        <v>476</v>
      </c>
      <c r="B12" s="296">
        <f>SUM(C12:D12)</f>
        <v>197205.16666666666</v>
      </c>
      <c r="C12" s="49">
        <f>AVERAGE(C14:C17,C19:C22,C24:C27)</f>
        <v>146912.41666666666</v>
      </c>
      <c r="D12" s="49">
        <f>AVERAGE(D14:D17,D19:D22,D24:D27)</f>
        <v>50292.75</v>
      </c>
      <c r="E12" s="49">
        <f>SUM(F12:G12)</f>
        <v>190551.41666666666</v>
      </c>
      <c r="F12" s="49">
        <f>AVERAGE(F14:F17,F19:F22,F24:F27)</f>
        <v>143361.16666666666</v>
      </c>
      <c r="G12" s="49">
        <f>AVERAGE(G14:G17,G19:G22,G24:G27)</f>
        <v>47190.25</v>
      </c>
      <c r="H12" s="49">
        <f>SUM(I12:J12)</f>
        <v>192410.58333333334</v>
      </c>
      <c r="I12" s="49">
        <f>AVERAGE(I14:I17,I19:I22,I24:I27)</f>
        <v>151090.58333333334</v>
      </c>
      <c r="J12" s="49">
        <f>SUM(J14:J27)/12</f>
        <v>41320</v>
      </c>
      <c r="K12" s="49">
        <f>SUM(L12:M12)</f>
        <v>174587</v>
      </c>
      <c r="L12" s="49">
        <f>AVERAGE(L14:L17,L19:L22,L24:L27)</f>
        <v>136196.33333333334</v>
      </c>
      <c r="M12" s="49">
        <f>AVERAGE(M14:M17,M19:M22,M24:M27)</f>
        <v>38390.666666666664</v>
      </c>
      <c r="N12" s="49">
        <f>SUM(O12:P12)</f>
        <v>190312.75</v>
      </c>
      <c r="O12" s="49">
        <f>AVERAGE(O14:O17,O19:O22,O24:O27)</f>
        <v>135974.66666666666</v>
      </c>
      <c r="P12" s="49">
        <f>SUM(P14:P27)/12</f>
        <v>54338.083333333336</v>
      </c>
      <c r="Q12" s="49">
        <f>SUM(R12:S12)</f>
        <v>173518.5</v>
      </c>
      <c r="R12" s="49">
        <f>AVERAGE(R14:R17,R19:R22,R24:R27)</f>
        <v>137136.5</v>
      </c>
      <c r="S12" s="49">
        <v>36382</v>
      </c>
      <c r="T12" s="49">
        <f>SUM(U12:V12)</f>
        <v>97997.33333333333</v>
      </c>
      <c r="U12" s="49">
        <f>AVERAGE(U14:U17,U19:U22,U24:U27)</f>
        <v>80416.33333333333</v>
      </c>
      <c r="V12" s="49">
        <v>17581</v>
      </c>
      <c r="W12" s="49">
        <f>SUM(X12:Y12)</f>
        <v>259963.16666666666</v>
      </c>
      <c r="X12" s="49">
        <f>AVERAGE(X14:X17,X19:X22,X24:X27)</f>
        <v>180283.16666666666</v>
      </c>
      <c r="Y12" s="49">
        <v>79680</v>
      </c>
      <c r="Z12" s="90"/>
    </row>
    <row r="13" spans="1:25" ht="17.25" customHeight="1">
      <c r="A13" s="60"/>
      <c r="B13" s="22"/>
      <c r="C13" s="14"/>
      <c r="D13" s="14"/>
      <c r="E13" s="14"/>
      <c r="F13" s="14"/>
      <c r="G13" s="14"/>
      <c r="H13" s="14"/>
      <c r="I13" s="14"/>
      <c r="J13" s="14"/>
      <c r="K13" s="14"/>
      <c r="L13" s="14"/>
      <c r="M13" s="14"/>
      <c r="N13" s="14"/>
      <c r="O13" s="14"/>
      <c r="P13" s="14"/>
      <c r="Q13" s="14"/>
      <c r="R13" s="14"/>
      <c r="S13" s="14"/>
      <c r="T13" s="14"/>
      <c r="U13" s="14"/>
      <c r="V13" s="14"/>
      <c r="W13" s="14"/>
      <c r="X13" s="14"/>
      <c r="Y13" s="14"/>
    </row>
    <row r="14" spans="1:25" ht="17.25" customHeight="1">
      <c r="A14" s="111" t="s">
        <v>294</v>
      </c>
      <c r="B14" s="30">
        <f>SUM(C14:D14)</f>
        <v>146185</v>
      </c>
      <c r="C14" s="31">
        <v>140762</v>
      </c>
      <c r="D14" s="31">
        <v>5423</v>
      </c>
      <c r="E14" s="31">
        <f>SUM(F14:G14)</f>
        <v>140241</v>
      </c>
      <c r="F14" s="31">
        <v>136353</v>
      </c>
      <c r="G14" s="31">
        <v>3888</v>
      </c>
      <c r="H14" s="31">
        <f>SUM(I14:J14)</f>
        <v>153567</v>
      </c>
      <c r="I14" s="31">
        <v>134426</v>
      </c>
      <c r="J14" s="31">
        <v>19141</v>
      </c>
      <c r="K14" s="31">
        <f>SUM(L14:M14)</f>
        <v>130332</v>
      </c>
      <c r="L14" s="31">
        <v>126817</v>
      </c>
      <c r="M14" s="31">
        <v>3515</v>
      </c>
      <c r="N14" s="31">
        <f>SUM(O14:P14)</f>
        <v>125954</v>
      </c>
      <c r="O14" s="31">
        <v>125417</v>
      </c>
      <c r="P14" s="31">
        <v>537</v>
      </c>
      <c r="Q14" s="31">
        <f>SUM(R14:S14)</f>
        <v>125434</v>
      </c>
      <c r="R14" s="31">
        <v>125434</v>
      </c>
      <c r="S14" s="209" t="s">
        <v>331</v>
      </c>
      <c r="T14" s="31">
        <f>SUM(U14:V14)</f>
        <v>74794</v>
      </c>
      <c r="U14" s="31">
        <v>74794</v>
      </c>
      <c r="V14" s="209" t="s">
        <v>331</v>
      </c>
      <c r="W14" s="31">
        <f>SUM(X14:Y14)</f>
        <v>168640</v>
      </c>
      <c r="X14" s="31">
        <v>168003</v>
      </c>
      <c r="Y14" s="31">
        <v>637</v>
      </c>
    </row>
    <row r="15" spans="1:25" ht="17.25" customHeight="1">
      <c r="A15" s="113" t="s">
        <v>233</v>
      </c>
      <c r="B15" s="30">
        <f>SUM(C15:D15)</f>
        <v>141539</v>
      </c>
      <c r="C15" s="31">
        <v>141393</v>
      </c>
      <c r="D15" s="31">
        <v>146</v>
      </c>
      <c r="E15" s="31">
        <f>SUM(F15:G15)</f>
        <v>137076</v>
      </c>
      <c r="F15" s="31">
        <v>136901</v>
      </c>
      <c r="G15" s="31">
        <v>175</v>
      </c>
      <c r="H15" s="31">
        <f>SUM(I15:J15)</f>
        <v>140365</v>
      </c>
      <c r="I15" s="31">
        <v>139594</v>
      </c>
      <c r="J15" s="31">
        <v>771</v>
      </c>
      <c r="K15" s="31">
        <f>SUM(L15:M15)</f>
        <v>130331</v>
      </c>
      <c r="L15" s="31">
        <v>130171</v>
      </c>
      <c r="M15" s="31">
        <v>160</v>
      </c>
      <c r="N15" s="31">
        <f>SUM(O15:P15)</f>
        <v>125197</v>
      </c>
      <c r="O15" s="31">
        <v>125197</v>
      </c>
      <c r="P15" s="209" t="s">
        <v>331</v>
      </c>
      <c r="Q15" s="31">
        <f>SUM(R15:S15)</f>
        <v>135333</v>
      </c>
      <c r="R15" s="31">
        <v>135333</v>
      </c>
      <c r="S15" s="209" t="s">
        <v>331</v>
      </c>
      <c r="T15" s="31">
        <f>SUM(U15:V15)</f>
        <v>78215</v>
      </c>
      <c r="U15" s="31">
        <v>78215</v>
      </c>
      <c r="V15" s="209" t="s">
        <v>331</v>
      </c>
      <c r="W15" s="31">
        <f>SUM(X15:Y15)</f>
        <v>167178</v>
      </c>
      <c r="X15" s="31">
        <v>167178</v>
      </c>
      <c r="Y15" s="209" t="s">
        <v>331</v>
      </c>
    </row>
    <row r="16" spans="1:25" ht="17.25" customHeight="1">
      <c r="A16" s="113" t="s">
        <v>234</v>
      </c>
      <c r="B16" s="30">
        <f>SUM(C16:D16)</f>
        <v>160709</v>
      </c>
      <c r="C16" s="31">
        <v>139515</v>
      </c>
      <c r="D16" s="31">
        <v>21194</v>
      </c>
      <c r="E16" s="31">
        <f>SUM(F16:G16)</f>
        <v>147024</v>
      </c>
      <c r="F16" s="31">
        <v>135350</v>
      </c>
      <c r="G16" s="31">
        <v>11674</v>
      </c>
      <c r="H16" s="31">
        <f>SUM(I16:J16)</f>
        <v>151667</v>
      </c>
      <c r="I16" s="31">
        <v>145882</v>
      </c>
      <c r="J16" s="31">
        <v>5785</v>
      </c>
      <c r="K16" s="31">
        <f>SUM(L16:M16)</f>
        <v>130051</v>
      </c>
      <c r="L16" s="31">
        <v>128769</v>
      </c>
      <c r="M16" s="31">
        <v>1282</v>
      </c>
      <c r="N16" s="31">
        <f>SUM(O16:P16)</f>
        <v>141901</v>
      </c>
      <c r="O16" s="31">
        <v>127651</v>
      </c>
      <c r="P16" s="31">
        <v>14250</v>
      </c>
      <c r="Q16" s="31">
        <f>SUM(R16:S16)</f>
        <v>126416</v>
      </c>
      <c r="R16" s="31">
        <v>125780</v>
      </c>
      <c r="S16" s="31">
        <v>636</v>
      </c>
      <c r="T16" s="31">
        <f>SUM(U16:V16)</f>
        <v>77351</v>
      </c>
      <c r="U16" s="31">
        <v>77351</v>
      </c>
      <c r="V16" s="209" t="s">
        <v>331</v>
      </c>
      <c r="W16" s="31">
        <f>SUM(X16:Y16)</f>
        <v>169271</v>
      </c>
      <c r="X16" s="31">
        <v>169271</v>
      </c>
      <c r="Y16" s="209" t="s">
        <v>331</v>
      </c>
    </row>
    <row r="17" spans="1:25" ht="17.25" customHeight="1">
      <c r="A17" s="113" t="s">
        <v>235</v>
      </c>
      <c r="B17" s="30">
        <f>SUM(C17:D17)</f>
        <v>146889</v>
      </c>
      <c r="C17" s="31">
        <v>142232</v>
      </c>
      <c r="D17" s="31">
        <v>4657</v>
      </c>
      <c r="E17" s="31">
        <f>SUM(F17:G17)</f>
        <v>144116</v>
      </c>
      <c r="F17" s="31">
        <v>138570</v>
      </c>
      <c r="G17" s="31">
        <v>5546</v>
      </c>
      <c r="H17" s="31">
        <f>SUM(I17:J17)</f>
        <v>173968</v>
      </c>
      <c r="I17" s="31">
        <v>146465</v>
      </c>
      <c r="J17" s="31">
        <v>27503</v>
      </c>
      <c r="K17" s="31">
        <f>SUM(L17:M17)</f>
        <v>131652</v>
      </c>
      <c r="L17" s="31">
        <v>131231</v>
      </c>
      <c r="M17" s="31">
        <v>421</v>
      </c>
      <c r="N17" s="31">
        <f>SUM(O17:P17)</f>
        <v>142230</v>
      </c>
      <c r="O17" s="31">
        <v>137290</v>
      </c>
      <c r="P17" s="31">
        <v>4940</v>
      </c>
      <c r="Q17" s="31">
        <f>SUM(R17:S17)</f>
        <v>135775</v>
      </c>
      <c r="R17" s="31">
        <v>135775</v>
      </c>
      <c r="S17" s="209" t="s">
        <v>331</v>
      </c>
      <c r="T17" s="31">
        <f>SUM(U17:V17)</f>
        <v>81279</v>
      </c>
      <c r="U17" s="31">
        <v>81279</v>
      </c>
      <c r="V17" s="209" t="s">
        <v>331</v>
      </c>
      <c r="W17" s="31">
        <f>SUM(X17:Y17)</f>
        <v>171033</v>
      </c>
      <c r="X17" s="31">
        <v>171033</v>
      </c>
      <c r="Y17" s="209" t="s">
        <v>331</v>
      </c>
    </row>
    <row r="18" spans="1:25" ht="17.25" customHeight="1">
      <c r="A18" s="60"/>
      <c r="B18" s="22"/>
      <c r="C18" s="14"/>
      <c r="D18" s="14"/>
      <c r="E18" s="294"/>
      <c r="F18" s="14"/>
      <c r="G18" s="14"/>
      <c r="H18" s="294"/>
      <c r="I18" s="14"/>
      <c r="J18" s="14"/>
      <c r="K18" s="294"/>
      <c r="L18" s="14"/>
      <c r="M18" s="14"/>
      <c r="N18" s="294"/>
      <c r="O18" s="14"/>
      <c r="P18" s="14"/>
      <c r="Q18" s="294"/>
      <c r="R18" s="14"/>
      <c r="S18" s="14"/>
      <c r="T18" s="294"/>
      <c r="U18" s="14"/>
      <c r="V18" s="14"/>
      <c r="W18" s="294"/>
      <c r="X18" s="14"/>
      <c r="Y18" s="14"/>
    </row>
    <row r="19" spans="1:25" ht="17.25" customHeight="1">
      <c r="A19" s="113" t="s">
        <v>236</v>
      </c>
      <c r="B19" s="30">
        <f>SUM(C19:D19)</f>
        <v>147694</v>
      </c>
      <c r="C19" s="31">
        <v>144753</v>
      </c>
      <c r="D19" s="31">
        <v>2941</v>
      </c>
      <c r="E19" s="31">
        <f>SUM(F19:G19)</f>
        <v>144464</v>
      </c>
      <c r="F19" s="31">
        <v>140701</v>
      </c>
      <c r="G19" s="31">
        <v>3763</v>
      </c>
      <c r="H19" s="31">
        <f>SUM(I19:J19)</f>
        <v>158588</v>
      </c>
      <c r="I19" s="31">
        <v>152182</v>
      </c>
      <c r="J19" s="31">
        <v>6406</v>
      </c>
      <c r="K19" s="31">
        <f>SUM(L19:M19)</f>
        <v>139615</v>
      </c>
      <c r="L19" s="31">
        <v>134680</v>
      </c>
      <c r="M19" s="31">
        <v>4935</v>
      </c>
      <c r="N19" s="31">
        <f>SUM(O19:P19)</f>
        <v>134895</v>
      </c>
      <c r="O19" s="31">
        <v>134895</v>
      </c>
      <c r="P19" s="209" t="s">
        <v>331</v>
      </c>
      <c r="Q19" s="31">
        <f>SUM(R19:S19)</f>
        <v>139305</v>
      </c>
      <c r="R19" s="31">
        <v>136691</v>
      </c>
      <c r="S19" s="31">
        <v>2614</v>
      </c>
      <c r="T19" s="31">
        <f>SUM(U19:V19)</f>
        <v>79417</v>
      </c>
      <c r="U19" s="31">
        <v>78880</v>
      </c>
      <c r="V19" s="31">
        <v>537</v>
      </c>
      <c r="W19" s="31">
        <f>SUM(X19:Y19)</f>
        <v>191343</v>
      </c>
      <c r="X19" s="31">
        <v>181222</v>
      </c>
      <c r="Y19" s="31">
        <v>10121</v>
      </c>
    </row>
    <row r="20" spans="1:25" ht="17.25" customHeight="1">
      <c r="A20" s="113" t="s">
        <v>237</v>
      </c>
      <c r="B20" s="30">
        <f>SUM(C20:D20)</f>
        <v>259737</v>
      </c>
      <c r="C20" s="31">
        <v>148840</v>
      </c>
      <c r="D20" s="31">
        <v>110897</v>
      </c>
      <c r="E20" s="31">
        <f>SUM(F20:G20)</f>
        <v>229428</v>
      </c>
      <c r="F20" s="31">
        <v>145274</v>
      </c>
      <c r="G20" s="31">
        <v>84154</v>
      </c>
      <c r="H20" s="31">
        <f>SUM(I20:J20)</f>
        <v>235919</v>
      </c>
      <c r="I20" s="31">
        <v>157947</v>
      </c>
      <c r="J20" s="31">
        <v>77972</v>
      </c>
      <c r="K20" s="31">
        <f>SUM(L20:M20)</f>
        <v>198460</v>
      </c>
      <c r="L20" s="31">
        <v>139391</v>
      </c>
      <c r="M20" s="31">
        <v>59069</v>
      </c>
      <c r="N20" s="31">
        <f>SUM(O20:P20)</f>
        <v>390404</v>
      </c>
      <c r="O20" s="31">
        <v>139307</v>
      </c>
      <c r="P20" s="31">
        <v>251097</v>
      </c>
      <c r="Q20" s="31">
        <f>SUM(R20:S20)</f>
        <v>145490</v>
      </c>
      <c r="R20" s="31">
        <v>138659</v>
      </c>
      <c r="S20" s="31">
        <v>6831</v>
      </c>
      <c r="T20" s="31">
        <f>SUM(U20:V20)</f>
        <v>97862</v>
      </c>
      <c r="U20" s="31">
        <v>83998</v>
      </c>
      <c r="V20" s="31">
        <v>13864</v>
      </c>
      <c r="W20" s="31">
        <f>SUM(X20:Y20)</f>
        <v>279543</v>
      </c>
      <c r="X20" s="31">
        <v>189961</v>
      </c>
      <c r="Y20" s="31">
        <v>89582</v>
      </c>
    </row>
    <row r="21" spans="1:25" ht="17.25" customHeight="1">
      <c r="A21" s="113" t="s">
        <v>238</v>
      </c>
      <c r="B21" s="30">
        <f>SUM(C21:D21)</f>
        <v>277519</v>
      </c>
      <c r="C21" s="31">
        <v>148828</v>
      </c>
      <c r="D21" s="31">
        <v>128691</v>
      </c>
      <c r="E21" s="31">
        <f>SUM(F21:G21)</f>
        <v>305201</v>
      </c>
      <c r="F21" s="31">
        <v>145897</v>
      </c>
      <c r="G21" s="31">
        <v>159304</v>
      </c>
      <c r="H21" s="31">
        <f>SUM(I21:J21)</f>
        <v>255256</v>
      </c>
      <c r="I21" s="31">
        <v>155616</v>
      </c>
      <c r="J21" s="31">
        <v>99640</v>
      </c>
      <c r="K21" s="31">
        <f>SUM(L21:M21)</f>
        <v>299213</v>
      </c>
      <c r="L21" s="31">
        <v>139724</v>
      </c>
      <c r="M21" s="31">
        <v>159489</v>
      </c>
      <c r="N21" s="31">
        <f>SUM(O21:P21)</f>
        <v>181086</v>
      </c>
      <c r="O21" s="31">
        <v>137149</v>
      </c>
      <c r="P21" s="31">
        <v>43937</v>
      </c>
      <c r="Q21" s="31">
        <f>SUM(R21:S21)</f>
        <v>344163</v>
      </c>
      <c r="R21" s="31">
        <v>138565</v>
      </c>
      <c r="S21" s="31">
        <v>205598</v>
      </c>
      <c r="T21" s="31">
        <f>SUM(U21:V21)</f>
        <v>162489</v>
      </c>
      <c r="U21" s="31">
        <v>82674</v>
      </c>
      <c r="V21" s="31">
        <v>79815</v>
      </c>
      <c r="W21" s="31">
        <f>SUM(X21:Y21)</f>
        <v>531245</v>
      </c>
      <c r="X21" s="31">
        <v>185706</v>
      </c>
      <c r="Y21" s="31">
        <v>345539</v>
      </c>
    </row>
    <row r="22" spans="1:25" ht="17.25" customHeight="1">
      <c r="A22" s="113" t="s">
        <v>239</v>
      </c>
      <c r="B22" s="30">
        <f>SUM(C22:D22)</f>
        <v>164740</v>
      </c>
      <c r="C22" s="31">
        <v>148272</v>
      </c>
      <c r="D22" s="31">
        <v>16468</v>
      </c>
      <c r="E22" s="31">
        <f>SUM(F22:G22)</f>
        <v>159381</v>
      </c>
      <c r="F22" s="31">
        <v>145044</v>
      </c>
      <c r="G22" s="31">
        <v>14337</v>
      </c>
      <c r="H22" s="31">
        <f>SUM(I22:J22)</f>
        <v>170652</v>
      </c>
      <c r="I22" s="31">
        <v>152888</v>
      </c>
      <c r="J22" s="31">
        <v>17764</v>
      </c>
      <c r="K22" s="31">
        <f>SUM(L22:M22)</f>
        <v>148583</v>
      </c>
      <c r="L22" s="31">
        <v>137228</v>
      </c>
      <c r="M22" s="31">
        <v>11355</v>
      </c>
      <c r="N22" s="31">
        <f>SUM(O22:P22)</f>
        <v>139422</v>
      </c>
      <c r="O22" s="31">
        <v>139422</v>
      </c>
      <c r="P22" s="209" t="s">
        <v>331</v>
      </c>
      <c r="Q22" s="31">
        <f>SUM(R22:S22)</f>
        <v>148001</v>
      </c>
      <c r="R22" s="31">
        <v>135396</v>
      </c>
      <c r="S22" s="31">
        <v>12605</v>
      </c>
      <c r="T22" s="31">
        <f>SUM(U22:V22)</f>
        <v>82330</v>
      </c>
      <c r="U22" s="31">
        <v>81077</v>
      </c>
      <c r="V22" s="31">
        <v>1253</v>
      </c>
      <c r="W22" s="31">
        <f>SUM(X22:Y22)</f>
        <v>183864</v>
      </c>
      <c r="X22" s="31">
        <v>183864</v>
      </c>
      <c r="Y22" s="209" t="s">
        <v>331</v>
      </c>
    </row>
    <row r="23" spans="1:25" ht="17.25" customHeight="1">
      <c r="A23" s="60"/>
      <c r="B23" s="22"/>
      <c r="C23" s="14"/>
      <c r="D23" s="14"/>
      <c r="E23" s="14"/>
      <c r="F23" s="14"/>
      <c r="G23" s="14"/>
      <c r="H23" s="14"/>
      <c r="I23" s="14"/>
      <c r="J23" s="14"/>
      <c r="K23" s="14"/>
      <c r="L23" s="14"/>
      <c r="M23" s="14"/>
      <c r="N23" s="14"/>
      <c r="O23" s="14"/>
      <c r="P23" s="14"/>
      <c r="Q23" s="14"/>
      <c r="R23" s="14"/>
      <c r="S23" s="14"/>
      <c r="T23" s="14"/>
      <c r="U23" s="14"/>
      <c r="V23" s="14"/>
      <c r="W23" s="14"/>
      <c r="X23" s="14"/>
      <c r="Y23" s="14"/>
    </row>
    <row r="24" spans="1:25" ht="17.25" customHeight="1">
      <c r="A24" s="113" t="s">
        <v>240</v>
      </c>
      <c r="B24" s="30">
        <f>SUM(C24:D24)</f>
        <v>151770</v>
      </c>
      <c r="C24" s="31">
        <v>148751</v>
      </c>
      <c r="D24" s="31">
        <v>3019</v>
      </c>
      <c r="E24" s="31">
        <f>SUM(F24:G24)</f>
        <v>147129</v>
      </c>
      <c r="F24" s="31">
        <v>145484</v>
      </c>
      <c r="G24" s="31">
        <v>1645</v>
      </c>
      <c r="H24" s="31">
        <f>SUM(I24:J24)</f>
        <v>159374</v>
      </c>
      <c r="I24" s="31">
        <v>156517</v>
      </c>
      <c r="J24" s="31">
        <v>2857</v>
      </c>
      <c r="K24" s="31">
        <f>SUM(L24:M24)</f>
        <v>138782</v>
      </c>
      <c r="L24" s="31">
        <v>138135</v>
      </c>
      <c r="M24" s="31">
        <v>647</v>
      </c>
      <c r="N24" s="31">
        <f>SUM(O24:P24)</f>
        <v>148563</v>
      </c>
      <c r="O24" s="31">
        <v>137325</v>
      </c>
      <c r="P24" s="31">
        <v>11238</v>
      </c>
      <c r="Q24" s="31">
        <f>SUM(R24:S24)</f>
        <v>135567</v>
      </c>
      <c r="R24" s="31">
        <v>135567</v>
      </c>
      <c r="S24" s="209" t="s">
        <v>331</v>
      </c>
      <c r="T24" s="31">
        <f>SUM(U24:V24)</f>
        <v>78356</v>
      </c>
      <c r="U24" s="31">
        <v>78356</v>
      </c>
      <c r="V24" s="209" t="s">
        <v>331</v>
      </c>
      <c r="W24" s="31">
        <f>SUM(X24:Y24)</f>
        <v>185185</v>
      </c>
      <c r="X24" s="31">
        <v>185185</v>
      </c>
      <c r="Y24" s="209" t="s">
        <v>331</v>
      </c>
    </row>
    <row r="25" spans="1:25" ht="17.25" customHeight="1">
      <c r="A25" s="113" t="s">
        <v>241</v>
      </c>
      <c r="B25" s="30">
        <f>SUM(C25:D25)</f>
        <v>154942</v>
      </c>
      <c r="C25" s="31">
        <v>151482</v>
      </c>
      <c r="D25" s="31">
        <v>3460</v>
      </c>
      <c r="E25" s="31">
        <f>SUM(F25:G25)</f>
        <v>152931</v>
      </c>
      <c r="F25" s="31">
        <v>148243</v>
      </c>
      <c r="G25" s="31">
        <v>4688</v>
      </c>
      <c r="H25" s="31">
        <f>SUM(I25:J25)</f>
        <v>156004</v>
      </c>
      <c r="I25" s="31">
        <v>156004</v>
      </c>
      <c r="J25" s="209" t="s">
        <v>331</v>
      </c>
      <c r="K25" s="31">
        <f>SUM(L25:M25)</f>
        <v>141347</v>
      </c>
      <c r="L25" s="31">
        <v>140455</v>
      </c>
      <c r="M25" s="31">
        <v>892</v>
      </c>
      <c r="N25" s="31">
        <f>SUM(O25:P25)</f>
        <v>141696</v>
      </c>
      <c r="O25" s="31">
        <v>141696</v>
      </c>
      <c r="P25" s="209" t="s">
        <v>331</v>
      </c>
      <c r="Q25" s="31">
        <f>SUM(R25:S25)</f>
        <v>139986</v>
      </c>
      <c r="R25" s="31">
        <v>139986</v>
      </c>
      <c r="S25" s="209" t="s">
        <v>331</v>
      </c>
      <c r="T25" s="31">
        <f>SUM(U25:V25)</f>
        <v>81677</v>
      </c>
      <c r="U25" s="31">
        <v>81677</v>
      </c>
      <c r="V25" s="209" t="s">
        <v>331</v>
      </c>
      <c r="W25" s="31">
        <f>SUM(X25:Y25)</f>
        <v>183069</v>
      </c>
      <c r="X25" s="31">
        <v>183069</v>
      </c>
      <c r="Y25" s="209" t="s">
        <v>331</v>
      </c>
    </row>
    <row r="26" spans="1:25" ht="17.25" customHeight="1">
      <c r="A26" s="113" t="s">
        <v>242</v>
      </c>
      <c r="B26" s="30">
        <f>SUM(C26:D26)</f>
        <v>154526</v>
      </c>
      <c r="C26" s="31">
        <v>153935</v>
      </c>
      <c r="D26" s="31">
        <v>591</v>
      </c>
      <c r="E26" s="31">
        <f>SUM(F26:G26)</f>
        <v>151619</v>
      </c>
      <c r="F26" s="31">
        <v>150905</v>
      </c>
      <c r="G26" s="31">
        <v>714</v>
      </c>
      <c r="H26" s="31">
        <f>SUM(I26:J26)</f>
        <v>158909</v>
      </c>
      <c r="I26" s="31">
        <v>158909</v>
      </c>
      <c r="J26" s="209" t="s">
        <v>331</v>
      </c>
      <c r="K26" s="31">
        <f>SUM(L26:M26)</f>
        <v>143482</v>
      </c>
      <c r="L26" s="31">
        <v>143299</v>
      </c>
      <c r="M26" s="31">
        <v>183</v>
      </c>
      <c r="N26" s="31">
        <f>SUM(O26:P26)</f>
        <v>143476</v>
      </c>
      <c r="O26" s="31">
        <v>140328</v>
      </c>
      <c r="P26" s="31">
        <v>3148</v>
      </c>
      <c r="Q26" s="31">
        <f>SUM(R26:S26)</f>
        <v>148889</v>
      </c>
      <c r="R26" s="31">
        <v>148889</v>
      </c>
      <c r="S26" s="209" t="s">
        <v>331</v>
      </c>
      <c r="T26" s="31">
        <f>SUM(U26:V26)</f>
        <v>82918</v>
      </c>
      <c r="U26" s="31">
        <v>82918</v>
      </c>
      <c r="V26" s="209" t="s">
        <v>331</v>
      </c>
      <c r="W26" s="31">
        <f>SUM(X26:Y26)</f>
        <v>185248</v>
      </c>
      <c r="X26" s="31">
        <v>185248</v>
      </c>
      <c r="Y26" s="209" t="s">
        <v>331</v>
      </c>
    </row>
    <row r="27" spans="1:25" ht="17.25" customHeight="1">
      <c r="A27" s="113" t="s">
        <v>243</v>
      </c>
      <c r="B27" s="30">
        <f>SUM(C27:D27)</f>
        <v>460212</v>
      </c>
      <c r="C27" s="31">
        <v>154186</v>
      </c>
      <c r="D27" s="31">
        <v>306026</v>
      </c>
      <c r="E27" s="31">
        <f>SUM(F27:G27)</f>
        <v>428007</v>
      </c>
      <c r="F27" s="31">
        <v>151612</v>
      </c>
      <c r="G27" s="31">
        <v>276395</v>
      </c>
      <c r="H27" s="31">
        <f>SUM(I27:J27)</f>
        <v>394658</v>
      </c>
      <c r="I27" s="31">
        <v>156657</v>
      </c>
      <c r="J27" s="31">
        <v>238001</v>
      </c>
      <c r="K27" s="31">
        <f>SUM(L27:M27)</f>
        <v>363196</v>
      </c>
      <c r="L27" s="31">
        <v>144456</v>
      </c>
      <c r="M27" s="31">
        <v>218740</v>
      </c>
      <c r="N27" s="31">
        <f>SUM(O27:P27)</f>
        <v>468929</v>
      </c>
      <c r="O27" s="31">
        <v>146019</v>
      </c>
      <c r="P27" s="31">
        <v>322910</v>
      </c>
      <c r="Q27" s="31">
        <f>SUM(R27:S27)</f>
        <v>357870</v>
      </c>
      <c r="R27" s="31">
        <v>149563</v>
      </c>
      <c r="S27" s="31">
        <v>208307</v>
      </c>
      <c r="T27" s="31">
        <f>SUM(U27:V27)</f>
        <v>199270</v>
      </c>
      <c r="U27" s="31">
        <v>83777</v>
      </c>
      <c r="V27" s="31">
        <v>115493</v>
      </c>
      <c r="W27" s="31">
        <f>SUM(X27:Y27)</f>
        <v>703931</v>
      </c>
      <c r="X27" s="31">
        <v>193658</v>
      </c>
      <c r="Y27" s="31">
        <v>510273</v>
      </c>
    </row>
    <row r="28" spans="1:25" ht="17.25" customHeight="1">
      <c r="A28" s="91"/>
      <c r="B28" s="30"/>
      <c r="C28" s="31"/>
      <c r="D28" s="31"/>
      <c r="E28" s="31"/>
      <c r="F28" s="31"/>
      <c r="G28" s="31"/>
      <c r="H28" s="31"/>
      <c r="I28" s="31"/>
      <c r="J28" s="31"/>
      <c r="K28" s="31"/>
      <c r="L28" s="31"/>
      <c r="M28" s="31"/>
      <c r="N28" s="31"/>
      <c r="O28" s="31"/>
      <c r="P28" s="32"/>
      <c r="Q28" s="31"/>
      <c r="R28" s="31"/>
      <c r="S28" s="32"/>
      <c r="T28" s="31"/>
      <c r="U28" s="31"/>
      <c r="V28" s="32"/>
      <c r="W28" s="31"/>
      <c r="X28" s="31"/>
      <c r="Y28" s="32"/>
    </row>
    <row r="29" spans="1:25" ht="17.25" customHeight="1">
      <c r="A29" s="297" t="s">
        <v>2</v>
      </c>
      <c r="B29" s="22"/>
      <c r="C29" s="14"/>
      <c r="D29" s="14"/>
      <c r="E29" s="14"/>
      <c r="F29" s="14"/>
      <c r="G29" s="14"/>
      <c r="H29" s="14"/>
      <c r="I29" s="14"/>
      <c r="J29" s="14"/>
      <c r="K29" s="14"/>
      <c r="L29" s="14"/>
      <c r="M29" s="14"/>
      <c r="N29" s="14"/>
      <c r="O29" s="14"/>
      <c r="P29" s="14"/>
      <c r="Q29" s="14"/>
      <c r="R29" s="14"/>
      <c r="S29" s="14"/>
      <c r="T29" s="14"/>
      <c r="U29" s="14"/>
      <c r="V29" s="14"/>
      <c r="W29" s="14"/>
      <c r="X29" s="14"/>
      <c r="Y29" s="14"/>
    </row>
    <row r="30" spans="1:25" ht="17.25" customHeight="1">
      <c r="A30" s="38" t="s">
        <v>296</v>
      </c>
      <c r="B30" s="30">
        <f>SUM(C30:D30)</f>
        <v>186634</v>
      </c>
      <c r="C30" s="31">
        <v>141218</v>
      </c>
      <c r="D30" s="31">
        <v>45416</v>
      </c>
      <c r="E30" s="31">
        <f>SUM(F30:G30)</f>
        <v>181543</v>
      </c>
      <c r="F30" s="31">
        <v>139221</v>
      </c>
      <c r="G30" s="31">
        <v>42322</v>
      </c>
      <c r="H30" s="31">
        <f>SUM(I30:J30)</f>
        <v>164227</v>
      </c>
      <c r="I30" s="31">
        <v>139255</v>
      </c>
      <c r="J30" s="31">
        <v>24972</v>
      </c>
      <c r="K30" s="31">
        <f>SUM(L30:M30)</f>
        <v>173840</v>
      </c>
      <c r="L30" s="31">
        <v>136015</v>
      </c>
      <c r="M30" s="31">
        <v>37825</v>
      </c>
      <c r="N30" s="31">
        <f>SUM(O30:P30)</f>
        <v>186593</v>
      </c>
      <c r="O30" s="31">
        <v>142975</v>
      </c>
      <c r="P30" s="31">
        <v>43618</v>
      </c>
      <c r="Q30" s="31">
        <f>SUM(R30:S30)</f>
        <v>171442</v>
      </c>
      <c r="R30" s="31">
        <v>133790</v>
      </c>
      <c r="S30" s="31">
        <v>37652</v>
      </c>
      <c r="T30" s="31">
        <f>SUM(U30:V30)</f>
        <v>156040</v>
      </c>
      <c r="U30" s="31">
        <v>128966</v>
      </c>
      <c r="V30" s="31">
        <v>27074</v>
      </c>
      <c r="W30" s="31">
        <f>SUM(X30:Y30)</f>
        <v>236746</v>
      </c>
      <c r="X30" s="31">
        <v>166680</v>
      </c>
      <c r="Y30" s="31">
        <v>70066</v>
      </c>
    </row>
    <row r="31" spans="1:25" ht="17.25" customHeight="1">
      <c r="A31" s="113" t="s">
        <v>297</v>
      </c>
      <c r="B31" s="30">
        <f>SUM(C31:D31)</f>
        <v>212387</v>
      </c>
      <c r="C31" s="31">
        <v>157851</v>
      </c>
      <c r="D31" s="31">
        <v>54536</v>
      </c>
      <c r="E31" s="31">
        <f>SUM(F31:G31)</f>
        <v>204469</v>
      </c>
      <c r="F31" s="31">
        <v>153894</v>
      </c>
      <c r="G31" s="31">
        <v>50575</v>
      </c>
      <c r="H31" s="31">
        <f>SUM(I31:J31)</f>
        <v>197770</v>
      </c>
      <c r="I31" s="31">
        <v>155253</v>
      </c>
      <c r="J31" s="31">
        <v>42517</v>
      </c>
      <c r="K31" s="31">
        <f>SUM(L31:M31)</f>
        <v>199118</v>
      </c>
      <c r="L31" s="31">
        <v>153535</v>
      </c>
      <c r="M31" s="31">
        <v>45583</v>
      </c>
      <c r="N31" s="31">
        <f>SUM(O31:P31)</f>
        <v>212248</v>
      </c>
      <c r="O31" s="31">
        <v>154382</v>
      </c>
      <c r="P31" s="31">
        <v>57866</v>
      </c>
      <c r="Q31" s="31">
        <f>SUM(R31:S31)</f>
        <v>193932</v>
      </c>
      <c r="R31" s="31">
        <v>159044</v>
      </c>
      <c r="S31" s="31">
        <v>34888</v>
      </c>
      <c r="T31" s="31">
        <f>SUM(U31:V31)</f>
        <v>176879</v>
      </c>
      <c r="U31" s="31">
        <v>142980</v>
      </c>
      <c r="V31" s="31">
        <v>33899</v>
      </c>
      <c r="W31" s="31">
        <f>SUM(X31:Y31)</f>
        <v>266405</v>
      </c>
      <c r="X31" s="31">
        <v>183665</v>
      </c>
      <c r="Y31" s="31">
        <v>82740</v>
      </c>
    </row>
    <row r="32" spans="1:25" ht="17.25" customHeight="1">
      <c r="A32" s="295" t="s">
        <v>476</v>
      </c>
      <c r="B32" s="296">
        <f>SUM(C32:D32)</f>
        <v>232651.66666666666</v>
      </c>
      <c r="C32" s="49">
        <f>AVERAGE(C34:C37,C39:C42,C44:C47)</f>
        <v>172805.75</v>
      </c>
      <c r="D32" s="49">
        <f>AVERAGE(D34:D37,D39:D42,D44:D47)</f>
        <v>59845.916666666664</v>
      </c>
      <c r="E32" s="49">
        <f>SUM(F32:G32)</f>
        <v>223512.41666666666</v>
      </c>
      <c r="F32" s="49">
        <f>AVERAGE(F34:F37,F39:F42,F44:F47)</f>
        <v>168059.25</v>
      </c>
      <c r="G32" s="49">
        <f>AVERAGE(G34:G37,G39:G42,G44:G47)</f>
        <v>55453.166666666664</v>
      </c>
      <c r="H32" s="49">
        <f>SUM(I32:J32)</f>
        <v>215417.75</v>
      </c>
      <c r="I32" s="49">
        <f>AVERAGE(I34:I37,I39:I42,I44:I47)</f>
        <v>167974.66666666666</v>
      </c>
      <c r="J32" s="49">
        <f>SUM(J34:J47)/12</f>
        <v>47443.083333333336</v>
      </c>
      <c r="K32" s="49">
        <f>SUM(L32:M32)</f>
        <v>216413.4166666667</v>
      </c>
      <c r="L32" s="49">
        <f>AVERAGE(L34:L37,L39:L42,L44:L47)</f>
        <v>169313.58333333334</v>
      </c>
      <c r="M32" s="49">
        <f>AVERAGE(M34:M37,M39:M42,M44:M47)</f>
        <v>47099.833333333336</v>
      </c>
      <c r="N32" s="49">
        <f>SUM(O32:P32)</f>
        <v>230715.83333333334</v>
      </c>
      <c r="O32" s="49">
        <f>AVERAGE(O34:O37,O39:O42,O44:O47)</f>
        <v>166516.58333333334</v>
      </c>
      <c r="P32" s="49">
        <f>SUM(P34:P47)/12</f>
        <v>64199.25</v>
      </c>
      <c r="Q32" s="49">
        <f>SUM(R32:S32)</f>
        <v>227979.9166666667</v>
      </c>
      <c r="R32" s="49">
        <f>AVERAGE(R34:R37,R39:R42,R44:R47)</f>
        <v>180625.83333333334</v>
      </c>
      <c r="S32" s="49">
        <f>SUM(S34:S47)/12</f>
        <v>47354.083333333336</v>
      </c>
      <c r="T32" s="49">
        <f>SUM(U32:V32)</f>
        <v>181909</v>
      </c>
      <c r="U32" s="49">
        <f>AVERAGE(U34:U37,U39:U42,U44:U47)</f>
        <v>148678</v>
      </c>
      <c r="V32" s="49">
        <f>SUM(V34:V47)/12</f>
        <v>33231</v>
      </c>
      <c r="W32" s="49">
        <f>SUM(X32:Y32)</f>
        <v>291941.9166666666</v>
      </c>
      <c r="X32" s="49">
        <f>AVERAGE(X34:X37,X39:X42,X44:X47)</f>
        <v>202152.16666666666</v>
      </c>
      <c r="Y32" s="49">
        <f>SUM(Y34:Y47)/12</f>
        <v>89789.75</v>
      </c>
    </row>
    <row r="33" spans="1:25" ht="17.25" customHeight="1">
      <c r="A33" s="60"/>
      <c r="B33" s="22"/>
      <c r="C33" s="14"/>
      <c r="D33" s="14"/>
      <c r="E33" s="14"/>
      <c r="F33" s="14"/>
      <c r="G33" s="14"/>
      <c r="H33" s="14"/>
      <c r="I33" s="14"/>
      <c r="J33" s="14"/>
      <c r="K33" s="14"/>
      <c r="L33" s="14"/>
      <c r="M33" s="14"/>
      <c r="N33" s="14"/>
      <c r="O33" s="14"/>
      <c r="P33" s="14"/>
      <c r="Q33" s="14"/>
      <c r="R33" s="14"/>
      <c r="S33" s="14"/>
      <c r="T33" s="14"/>
      <c r="U33" s="14"/>
      <c r="V33" s="14"/>
      <c r="W33" s="14"/>
      <c r="X33" s="14"/>
      <c r="Y33" s="14"/>
    </row>
    <row r="34" spans="1:25" ht="17.25" customHeight="1">
      <c r="A34" s="111" t="s">
        <v>294</v>
      </c>
      <c r="B34" s="30">
        <f>SUM(C34:D34)</f>
        <v>170359</v>
      </c>
      <c r="C34" s="31">
        <v>165839</v>
      </c>
      <c r="D34" s="31">
        <v>4520</v>
      </c>
      <c r="E34" s="31">
        <f>SUM(F34:G34)</f>
        <v>164234</v>
      </c>
      <c r="F34" s="31">
        <v>160526</v>
      </c>
      <c r="G34" s="31">
        <v>3708</v>
      </c>
      <c r="H34" s="31">
        <f>SUM(I34:J34)</f>
        <v>169985</v>
      </c>
      <c r="I34" s="31">
        <v>150777</v>
      </c>
      <c r="J34" s="31">
        <v>19208</v>
      </c>
      <c r="K34" s="31">
        <f>SUM(L34:M34)</f>
        <v>161331</v>
      </c>
      <c r="L34" s="31">
        <v>158765</v>
      </c>
      <c r="M34" s="31">
        <v>2566</v>
      </c>
      <c r="N34" s="31">
        <f>SUM(O34:P34)</f>
        <v>158619</v>
      </c>
      <c r="O34" s="31">
        <v>157548</v>
      </c>
      <c r="P34" s="31">
        <v>1071</v>
      </c>
      <c r="Q34" s="31">
        <f>SUM(R34:S34)</f>
        <v>165892</v>
      </c>
      <c r="R34" s="31">
        <v>165892</v>
      </c>
      <c r="S34" s="209" t="s">
        <v>331</v>
      </c>
      <c r="T34" s="31">
        <f>SUM(U34:V34)</f>
        <v>146132</v>
      </c>
      <c r="U34" s="31">
        <v>146132</v>
      </c>
      <c r="V34" s="209" t="s">
        <v>331</v>
      </c>
      <c r="W34" s="31">
        <f>SUM(X34:Y34)</f>
        <v>188318</v>
      </c>
      <c r="X34" s="31">
        <v>188318</v>
      </c>
      <c r="Y34" s="209" t="s">
        <v>331</v>
      </c>
    </row>
    <row r="35" spans="1:25" ht="17.25" customHeight="1">
      <c r="A35" s="113" t="s">
        <v>233</v>
      </c>
      <c r="B35" s="30">
        <f>SUM(C35:D35)</f>
        <v>166638</v>
      </c>
      <c r="C35" s="31">
        <v>166434</v>
      </c>
      <c r="D35" s="31">
        <v>204</v>
      </c>
      <c r="E35" s="31">
        <f>SUM(F35:G35)</f>
        <v>161520</v>
      </c>
      <c r="F35" s="31">
        <v>161283</v>
      </c>
      <c r="G35" s="31">
        <v>237</v>
      </c>
      <c r="H35" s="31">
        <f>SUM(I35:J35)</f>
        <v>155101</v>
      </c>
      <c r="I35" s="31">
        <v>154177</v>
      </c>
      <c r="J35" s="31">
        <v>924</v>
      </c>
      <c r="K35" s="31">
        <f>SUM(L35:M35)</f>
        <v>162762</v>
      </c>
      <c r="L35" s="31">
        <v>162543</v>
      </c>
      <c r="M35" s="31">
        <v>219</v>
      </c>
      <c r="N35" s="31">
        <f>SUM(O35:P35)</f>
        <v>157945</v>
      </c>
      <c r="O35" s="31">
        <v>157945</v>
      </c>
      <c r="P35" s="209" t="s">
        <v>331</v>
      </c>
      <c r="Q35" s="31">
        <f>SUM(R35:S35)</f>
        <v>181120</v>
      </c>
      <c r="R35" s="31">
        <v>181120</v>
      </c>
      <c r="S35" s="209" t="s">
        <v>331</v>
      </c>
      <c r="T35" s="31">
        <f>SUM(U35:V35)</f>
        <v>145208</v>
      </c>
      <c r="U35" s="31">
        <v>145208</v>
      </c>
      <c r="V35" s="209" t="s">
        <v>331</v>
      </c>
      <c r="W35" s="31">
        <f>SUM(X35:Y35)</f>
        <v>187125</v>
      </c>
      <c r="X35" s="31">
        <v>187125</v>
      </c>
      <c r="Y35" s="209" t="s">
        <v>331</v>
      </c>
    </row>
    <row r="36" spans="1:25" ht="17.25" customHeight="1">
      <c r="A36" s="113" t="s">
        <v>234</v>
      </c>
      <c r="B36" s="30">
        <f>SUM(C36:D36)</f>
        <v>188630</v>
      </c>
      <c r="C36" s="31">
        <v>164216</v>
      </c>
      <c r="D36" s="31">
        <v>24414</v>
      </c>
      <c r="E36" s="31">
        <f>SUM(F36:G36)</f>
        <v>173855</v>
      </c>
      <c r="F36" s="31">
        <v>159269</v>
      </c>
      <c r="G36" s="31">
        <v>14586</v>
      </c>
      <c r="H36" s="31">
        <f>SUM(I36:J36)</f>
        <v>167123</v>
      </c>
      <c r="I36" s="31">
        <v>160444</v>
      </c>
      <c r="J36" s="31">
        <v>6679</v>
      </c>
      <c r="K36" s="31">
        <f>SUM(L36:M36)</f>
        <v>162709</v>
      </c>
      <c r="L36" s="31">
        <v>161259</v>
      </c>
      <c r="M36" s="31">
        <v>1450</v>
      </c>
      <c r="N36" s="31">
        <f>SUM(O36:P36)</f>
        <v>176976</v>
      </c>
      <c r="O36" s="31">
        <v>160540</v>
      </c>
      <c r="P36" s="31">
        <v>16436</v>
      </c>
      <c r="Q36" s="31">
        <f>SUM(R36:S36)</f>
        <v>167382</v>
      </c>
      <c r="R36" s="31">
        <v>166534</v>
      </c>
      <c r="S36" s="31">
        <v>848</v>
      </c>
      <c r="T36" s="31">
        <f>SUM(U36:V36)</f>
        <v>143189</v>
      </c>
      <c r="U36" s="31">
        <v>143189</v>
      </c>
      <c r="V36" s="209" t="s">
        <v>331</v>
      </c>
      <c r="W36" s="31">
        <f>SUM(X36:Y36)</f>
        <v>188683</v>
      </c>
      <c r="X36" s="31">
        <v>188683</v>
      </c>
      <c r="Y36" s="209" t="s">
        <v>331</v>
      </c>
    </row>
    <row r="37" spans="1:25" ht="17.25" customHeight="1">
      <c r="A37" s="113" t="s">
        <v>235</v>
      </c>
      <c r="B37" s="30">
        <f>SUM(C37:D37)</f>
        <v>174307</v>
      </c>
      <c r="C37" s="31">
        <v>167460</v>
      </c>
      <c r="D37" s="31">
        <v>6847</v>
      </c>
      <c r="E37" s="31">
        <f>SUM(F37:G37)</f>
        <v>169720</v>
      </c>
      <c r="F37" s="31">
        <v>161873</v>
      </c>
      <c r="G37" s="31">
        <v>7847</v>
      </c>
      <c r="H37" s="31">
        <f>SUM(I37:J37)</f>
        <v>194572</v>
      </c>
      <c r="I37" s="31">
        <v>162963</v>
      </c>
      <c r="J37" s="31">
        <v>31609</v>
      </c>
      <c r="K37" s="31">
        <f>SUM(L37:M37)</f>
        <v>163261</v>
      </c>
      <c r="L37" s="31">
        <v>162692</v>
      </c>
      <c r="M37" s="31">
        <v>569</v>
      </c>
      <c r="N37" s="31">
        <f>SUM(O37:P37)</f>
        <v>177729</v>
      </c>
      <c r="O37" s="31">
        <v>169178</v>
      </c>
      <c r="P37" s="31">
        <v>8551</v>
      </c>
      <c r="Q37" s="31">
        <f>SUM(R37:S37)</f>
        <v>179469</v>
      </c>
      <c r="R37" s="31">
        <v>179469</v>
      </c>
      <c r="S37" s="209" t="s">
        <v>331</v>
      </c>
      <c r="T37" s="31">
        <f>SUM(U37:V37)</f>
        <v>147021</v>
      </c>
      <c r="U37" s="31">
        <v>147021</v>
      </c>
      <c r="V37" s="209" t="s">
        <v>331</v>
      </c>
      <c r="W37" s="31">
        <f>SUM(X37:Y37)</f>
        <v>191925</v>
      </c>
      <c r="X37" s="31">
        <v>191925</v>
      </c>
      <c r="Y37" s="209" t="s">
        <v>331</v>
      </c>
    </row>
    <row r="38" spans="1:25" ht="17.25" customHeight="1">
      <c r="A38" s="60"/>
      <c r="B38" s="22"/>
      <c r="C38" s="14"/>
      <c r="D38" s="14"/>
      <c r="E38" s="14"/>
      <c r="F38" s="14"/>
      <c r="G38" s="14"/>
      <c r="H38" s="14"/>
      <c r="I38" s="14"/>
      <c r="J38" s="14"/>
      <c r="K38" s="14"/>
      <c r="L38" s="14"/>
      <c r="M38" s="14"/>
      <c r="N38" s="14"/>
      <c r="O38" s="14"/>
      <c r="P38" s="14"/>
      <c r="Q38" s="14"/>
      <c r="R38" s="14"/>
      <c r="S38" s="14"/>
      <c r="T38" s="14"/>
      <c r="U38" s="14"/>
      <c r="V38" s="14"/>
      <c r="W38" s="14"/>
      <c r="X38" s="14"/>
      <c r="Y38" s="14"/>
    </row>
    <row r="39" spans="1:25" ht="17.25" customHeight="1">
      <c r="A39" s="113" t="s">
        <v>236</v>
      </c>
      <c r="B39" s="30">
        <f>SUM(C39:D39)</f>
        <v>174259</v>
      </c>
      <c r="C39" s="31">
        <v>170309</v>
      </c>
      <c r="D39" s="31">
        <v>3950</v>
      </c>
      <c r="E39" s="31">
        <f>SUM(F39:G39)</f>
        <v>169415</v>
      </c>
      <c r="F39" s="31">
        <v>164701</v>
      </c>
      <c r="G39" s="31">
        <v>4714</v>
      </c>
      <c r="H39" s="31">
        <f>SUM(I39:J39)</f>
        <v>178014</v>
      </c>
      <c r="I39" s="31">
        <v>170305</v>
      </c>
      <c r="J39" s="31">
        <v>7709</v>
      </c>
      <c r="K39" s="31">
        <f>SUM(L39:M39)</f>
        <v>173979</v>
      </c>
      <c r="L39" s="31">
        <v>167071</v>
      </c>
      <c r="M39" s="31">
        <v>6908</v>
      </c>
      <c r="N39" s="31">
        <f>SUM(O39:P39)</f>
        <v>163489</v>
      </c>
      <c r="O39" s="31">
        <v>163489</v>
      </c>
      <c r="P39" s="209" t="s">
        <v>331</v>
      </c>
      <c r="Q39" s="31">
        <f>SUM(R39:S39)</f>
        <v>184276</v>
      </c>
      <c r="R39" s="31">
        <v>180342</v>
      </c>
      <c r="S39" s="31">
        <v>3934</v>
      </c>
      <c r="T39" s="31">
        <f>SUM(U39:V39)</f>
        <v>149286</v>
      </c>
      <c r="U39" s="31">
        <v>148035</v>
      </c>
      <c r="V39" s="31">
        <v>1251</v>
      </c>
      <c r="W39" s="31">
        <f>SUM(X39:Y39)</f>
        <v>214462</v>
      </c>
      <c r="X39" s="31">
        <v>203071</v>
      </c>
      <c r="Y39" s="31">
        <v>11391</v>
      </c>
    </row>
    <row r="40" spans="1:25" ht="17.25" customHeight="1">
      <c r="A40" s="113" t="s">
        <v>237</v>
      </c>
      <c r="B40" s="30">
        <f>SUM(C40:D40)</f>
        <v>307413</v>
      </c>
      <c r="C40" s="31">
        <v>174248</v>
      </c>
      <c r="D40" s="31">
        <v>133165</v>
      </c>
      <c r="E40" s="31">
        <f>SUM(F40:G40)</f>
        <v>272466</v>
      </c>
      <c r="F40" s="31">
        <v>169273</v>
      </c>
      <c r="G40" s="31">
        <v>103193</v>
      </c>
      <c r="H40" s="31">
        <f>SUM(I40:J40)</f>
        <v>263703</v>
      </c>
      <c r="I40" s="31">
        <v>174965</v>
      </c>
      <c r="J40" s="31">
        <v>88738</v>
      </c>
      <c r="K40" s="31">
        <f>SUM(L40:M40)</f>
        <v>252650</v>
      </c>
      <c r="L40" s="31">
        <v>172379</v>
      </c>
      <c r="M40" s="31">
        <v>80271</v>
      </c>
      <c r="N40" s="31">
        <f>SUM(O40:P40)</f>
        <v>468379</v>
      </c>
      <c r="O40" s="31">
        <v>168607</v>
      </c>
      <c r="P40" s="31">
        <v>299772</v>
      </c>
      <c r="Q40" s="31">
        <f>SUM(R40:S40)</f>
        <v>185948</v>
      </c>
      <c r="R40" s="31">
        <v>182007</v>
      </c>
      <c r="S40" s="31">
        <v>3941</v>
      </c>
      <c r="T40" s="31">
        <f>SUM(U40:V40)</f>
        <v>160415</v>
      </c>
      <c r="U40" s="31">
        <v>150490</v>
      </c>
      <c r="V40" s="31">
        <v>9925</v>
      </c>
      <c r="W40" s="31">
        <f>SUM(X40:Y40)</f>
        <v>320753</v>
      </c>
      <c r="X40" s="31">
        <v>212556</v>
      </c>
      <c r="Y40" s="31">
        <v>108197</v>
      </c>
    </row>
    <row r="41" spans="1:25" ht="17.25" customHeight="1">
      <c r="A41" s="113" t="s">
        <v>238</v>
      </c>
      <c r="B41" s="30">
        <f>SUM(C41:D41)</f>
        <v>332131</v>
      </c>
      <c r="C41" s="31">
        <v>174942</v>
      </c>
      <c r="D41" s="31">
        <v>157189</v>
      </c>
      <c r="E41" s="31">
        <f>SUM(F41:G41)</f>
        <v>355075</v>
      </c>
      <c r="F41" s="31">
        <v>171012</v>
      </c>
      <c r="G41" s="31">
        <v>184063</v>
      </c>
      <c r="H41" s="31">
        <f>SUM(I41:J41)</f>
        <v>287545</v>
      </c>
      <c r="I41" s="31">
        <v>171810</v>
      </c>
      <c r="J41" s="31">
        <v>115735</v>
      </c>
      <c r="K41" s="31">
        <f>SUM(L41:M41)</f>
        <v>367872</v>
      </c>
      <c r="L41" s="31">
        <v>173628</v>
      </c>
      <c r="M41" s="31">
        <v>194244</v>
      </c>
      <c r="N41" s="31">
        <f>SUM(O41:P41)</f>
        <v>219381</v>
      </c>
      <c r="O41" s="31">
        <v>166237</v>
      </c>
      <c r="P41" s="31">
        <v>53144</v>
      </c>
      <c r="Q41" s="31">
        <f>SUM(R41:S41)</f>
        <v>459392</v>
      </c>
      <c r="R41" s="31">
        <v>181861</v>
      </c>
      <c r="S41" s="31">
        <v>277531</v>
      </c>
      <c r="T41" s="31">
        <f>SUM(U41:V41)</f>
        <v>317437</v>
      </c>
      <c r="U41" s="31">
        <v>148971</v>
      </c>
      <c r="V41" s="31">
        <v>168466</v>
      </c>
      <c r="W41" s="31">
        <f>SUM(X41:Y41)</f>
        <v>595065</v>
      </c>
      <c r="X41" s="31">
        <v>208653</v>
      </c>
      <c r="Y41" s="31">
        <v>386412</v>
      </c>
    </row>
    <row r="42" spans="1:25" ht="17.25" customHeight="1">
      <c r="A42" s="113" t="s">
        <v>239</v>
      </c>
      <c r="B42" s="30">
        <f>SUM(C42:D42)</f>
        <v>196474</v>
      </c>
      <c r="C42" s="31">
        <v>174678</v>
      </c>
      <c r="D42" s="31">
        <v>21796</v>
      </c>
      <c r="E42" s="31">
        <f>SUM(F42:G42)</f>
        <v>189144</v>
      </c>
      <c r="F42" s="31">
        <v>170307</v>
      </c>
      <c r="G42" s="31">
        <v>18837</v>
      </c>
      <c r="H42" s="31">
        <f>SUM(I42:J42)</f>
        <v>189650</v>
      </c>
      <c r="I42" s="31">
        <v>170185</v>
      </c>
      <c r="J42" s="31">
        <v>19465</v>
      </c>
      <c r="K42" s="31">
        <f>SUM(L42:M42)</f>
        <v>186082</v>
      </c>
      <c r="L42" s="31">
        <v>171115</v>
      </c>
      <c r="M42" s="31">
        <v>14967</v>
      </c>
      <c r="N42" s="31">
        <f>SUM(O42:P42)</f>
        <v>168557</v>
      </c>
      <c r="O42" s="31">
        <v>168557</v>
      </c>
      <c r="P42" s="209" t="s">
        <v>331</v>
      </c>
      <c r="Q42" s="31">
        <f>SUM(R42:S42)</f>
        <v>197365</v>
      </c>
      <c r="R42" s="31">
        <v>179660</v>
      </c>
      <c r="S42" s="31">
        <v>17705</v>
      </c>
      <c r="T42" s="31">
        <f>SUM(U42:V42)</f>
        <v>150853</v>
      </c>
      <c r="U42" s="31">
        <v>149007</v>
      </c>
      <c r="V42" s="31">
        <v>1846</v>
      </c>
      <c r="W42" s="31">
        <f>SUM(X42:Y42)</f>
        <v>206405</v>
      </c>
      <c r="X42" s="31">
        <v>206405</v>
      </c>
      <c r="Y42" s="209" t="s">
        <v>331</v>
      </c>
    </row>
    <row r="43" spans="1:25" ht="17.25" customHeight="1">
      <c r="A43" s="60"/>
      <c r="B43" s="22"/>
      <c r="C43" s="14"/>
      <c r="D43" s="14"/>
      <c r="E43" s="14"/>
      <c r="F43" s="14"/>
      <c r="G43" s="14"/>
      <c r="H43" s="14"/>
      <c r="I43" s="14"/>
      <c r="J43" s="14"/>
      <c r="K43" s="14"/>
      <c r="L43" s="14"/>
      <c r="M43" s="14"/>
      <c r="N43" s="14"/>
      <c r="O43" s="14"/>
      <c r="P43" s="14"/>
      <c r="Q43" s="14"/>
      <c r="R43" s="14"/>
      <c r="S43" s="14"/>
      <c r="T43" s="14"/>
      <c r="U43" s="14"/>
      <c r="V43" s="14"/>
      <c r="W43" s="14"/>
      <c r="X43" s="14"/>
      <c r="Y43" s="14"/>
    </row>
    <row r="44" spans="1:25" ht="17.25" customHeight="1">
      <c r="A44" s="113" t="s">
        <v>240</v>
      </c>
      <c r="B44" s="30">
        <f>SUM(C44:D44)</f>
        <v>178623</v>
      </c>
      <c r="C44" s="31">
        <v>175789</v>
      </c>
      <c r="D44" s="31">
        <v>2834</v>
      </c>
      <c r="E44" s="31">
        <f>SUM(F44:G44)</f>
        <v>173322</v>
      </c>
      <c r="F44" s="31">
        <v>171413</v>
      </c>
      <c r="G44" s="31">
        <v>1909</v>
      </c>
      <c r="H44" s="31">
        <f>SUM(I44:J44)</f>
        <v>179672</v>
      </c>
      <c r="I44" s="31">
        <v>176418</v>
      </c>
      <c r="J44" s="31">
        <v>3254</v>
      </c>
      <c r="K44" s="31">
        <f>SUM(L44:M44)</f>
        <v>173354</v>
      </c>
      <c r="L44" s="31">
        <v>172766</v>
      </c>
      <c r="M44" s="31">
        <v>588</v>
      </c>
      <c r="N44" s="31">
        <f>SUM(O44:P44)</f>
        <v>181176</v>
      </c>
      <c r="O44" s="31">
        <v>168823</v>
      </c>
      <c r="P44" s="31">
        <v>12353</v>
      </c>
      <c r="Q44" s="31">
        <f>SUM(R44:S44)</f>
        <v>179371</v>
      </c>
      <c r="R44" s="31">
        <v>179371</v>
      </c>
      <c r="S44" s="209" t="s">
        <v>331</v>
      </c>
      <c r="T44" s="31">
        <f>SUM(U44:V44)</f>
        <v>148419</v>
      </c>
      <c r="U44" s="31">
        <v>148419</v>
      </c>
      <c r="V44" s="209" t="s">
        <v>331</v>
      </c>
      <c r="W44" s="31">
        <f>SUM(X44:Y44)</f>
        <v>207497</v>
      </c>
      <c r="X44" s="31">
        <v>207497</v>
      </c>
      <c r="Y44" s="209" t="s">
        <v>331</v>
      </c>
    </row>
    <row r="45" spans="1:25" ht="17.25" customHeight="1">
      <c r="A45" s="113" t="s">
        <v>241</v>
      </c>
      <c r="B45" s="30">
        <f>SUM(C45:D45)</f>
        <v>182356</v>
      </c>
      <c r="C45" s="31">
        <v>178250</v>
      </c>
      <c r="D45" s="31">
        <v>4106</v>
      </c>
      <c r="E45" s="31">
        <f>SUM(F45:G45)</f>
        <v>178897</v>
      </c>
      <c r="F45" s="31">
        <v>173732</v>
      </c>
      <c r="G45" s="31">
        <v>5165</v>
      </c>
      <c r="H45" s="31">
        <f>SUM(I45:J45)</f>
        <v>172990</v>
      </c>
      <c r="I45" s="31">
        <v>172990</v>
      </c>
      <c r="J45" s="209" t="s">
        <v>331</v>
      </c>
      <c r="K45" s="31">
        <f>SUM(L45:M45)</f>
        <v>175603</v>
      </c>
      <c r="L45" s="31">
        <v>174460</v>
      </c>
      <c r="M45" s="31">
        <v>1143</v>
      </c>
      <c r="N45" s="31">
        <f>SUM(O45:P45)</f>
        <v>172288</v>
      </c>
      <c r="O45" s="31">
        <v>172288</v>
      </c>
      <c r="P45" s="209" t="s">
        <v>331</v>
      </c>
      <c r="Q45" s="31">
        <f>SUM(R45:S45)</f>
        <v>183578</v>
      </c>
      <c r="R45" s="31">
        <v>183578</v>
      </c>
      <c r="S45" s="209" t="s">
        <v>331</v>
      </c>
      <c r="T45" s="31">
        <f>SUM(U45:V45)</f>
        <v>149703</v>
      </c>
      <c r="U45" s="31">
        <v>149703</v>
      </c>
      <c r="V45" s="209" t="s">
        <v>331</v>
      </c>
      <c r="W45" s="31">
        <f>SUM(X45:Y45)</f>
        <v>205696</v>
      </c>
      <c r="X45" s="31">
        <v>205696</v>
      </c>
      <c r="Y45" s="209" t="s">
        <v>331</v>
      </c>
    </row>
    <row r="46" spans="1:25" ht="17.25" customHeight="1">
      <c r="A46" s="113" t="s">
        <v>242</v>
      </c>
      <c r="B46" s="30">
        <f>SUM(C46:D46)</f>
        <v>181372</v>
      </c>
      <c r="C46" s="31">
        <v>180524</v>
      </c>
      <c r="D46" s="31">
        <v>848</v>
      </c>
      <c r="E46" s="31">
        <f>SUM(F46:G46)</f>
        <v>177726</v>
      </c>
      <c r="F46" s="31">
        <v>176720</v>
      </c>
      <c r="G46" s="31">
        <v>1006</v>
      </c>
      <c r="H46" s="31">
        <f>SUM(I46:J46)</f>
        <v>175679</v>
      </c>
      <c r="I46" s="31">
        <v>175679</v>
      </c>
      <c r="J46" s="209" t="s">
        <v>331</v>
      </c>
      <c r="K46" s="31">
        <f>SUM(L46:M46)</f>
        <v>177524</v>
      </c>
      <c r="L46" s="31">
        <v>177271</v>
      </c>
      <c r="M46" s="31">
        <v>253</v>
      </c>
      <c r="N46" s="31">
        <f>SUM(O46:P46)</f>
        <v>177874</v>
      </c>
      <c r="O46" s="31">
        <v>172519</v>
      </c>
      <c r="P46" s="31">
        <v>5355</v>
      </c>
      <c r="Q46" s="31">
        <f>SUM(R46:S46)</f>
        <v>193753</v>
      </c>
      <c r="R46" s="31">
        <v>193753</v>
      </c>
      <c r="S46" s="209" t="s">
        <v>331</v>
      </c>
      <c r="T46" s="31">
        <f>SUM(U46:V46)</f>
        <v>151831</v>
      </c>
      <c r="U46" s="31">
        <v>151831</v>
      </c>
      <c r="V46" s="209" t="s">
        <v>331</v>
      </c>
      <c r="W46" s="31">
        <f>SUM(X46:Y46)</f>
        <v>208190</v>
      </c>
      <c r="X46" s="31">
        <v>208190</v>
      </c>
      <c r="Y46" s="209" t="s">
        <v>331</v>
      </c>
    </row>
    <row r="47" spans="1:25" ht="17.25" customHeight="1">
      <c r="A47" s="113" t="s">
        <v>243</v>
      </c>
      <c r="B47" s="30">
        <f>SUM(C47:D47)</f>
        <v>539258</v>
      </c>
      <c r="C47" s="31">
        <v>180980</v>
      </c>
      <c r="D47" s="31">
        <v>358278</v>
      </c>
      <c r="E47" s="31">
        <f>SUM(F47:G47)</f>
        <v>496775</v>
      </c>
      <c r="F47" s="31">
        <v>176602</v>
      </c>
      <c r="G47" s="31">
        <v>320173</v>
      </c>
      <c r="H47" s="31">
        <f>SUM(I47:J47)</f>
        <v>450979</v>
      </c>
      <c r="I47" s="31">
        <v>174983</v>
      </c>
      <c r="J47" s="31">
        <v>275996</v>
      </c>
      <c r="K47" s="31">
        <f>SUM(L47:M47)</f>
        <v>439834</v>
      </c>
      <c r="L47" s="31">
        <v>177814</v>
      </c>
      <c r="M47" s="31">
        <v>262020</v>
      </c>
      <c r="N47" s="31">
        <f>SUM(O47:P47)</f>
        <v>546177</v>
      </c>
      <c r="O47" s="31">
        <v>172468</v>
      </c>
      <c r="P47" s="31">
        <v>373709</v>
      </c>
      <c r="Q47" s="31">
        <f>SUM(R47:S47)</f>
        <v>458213</v>
      </c>
      <c r="R47" s="31">
        <v>193923</v>
      </c>
      <c r="S47" s="31">
        <v>264290</v>
      </c>
      <c r="T47" s="31">
        <f>SUM(U47:V47)</f>
        <v>373414</v>
      </c>
      <c r="U47" s="31">
        <v>156130</v>
      </c>
      <c r="V47" s="31">
        <v>217284</v>
      </c>
      <c r="W47" s="31">
        <f>SUM(X47:Y47)</f>
        <v>789184</v>
      </c>
      <c r="X47" s="31">
        <v>217707</v>
      </c>
      <c r="Y47" s="31">
        <v>571477</v>
      </c>
    </row>
    <row r="48" spans="1:25" ht="17.25" customHeight="1">
      <c r="A48" s="91"/>
      <c r="B48" s="30"/>
      <c r="C48" s="31"/>
      <c r="D48" s="31"/>
      <c r="E48" s="31"/>
      <c r="F48" s="31"/>
      <c r="G48" s="31"/>
      <c r="H48" s="31"/>
      <c r="I48" s="31"/>
      <c r="J48" s="31"/>
      <c r="K48" s="31"/>
      <c r="L48" s="31"/>
      <c r="M48" s="31"/>
      <c r="N48" s="31"/>
      <c r="O48" s="31"/>
      <c r="P48" s="32"/>
      <c r="Q48" s="31"/>
      <c r="R48" s="31"/>
      <c r="S48" s="32"/>
      <c r="T48" s="31"/>
      <c r="U48" s="31"/>
      <c r="V48" s="32"/>
      <c r="W48" s="31"/>
      <c r="X48" s="31"/>
      <c r="Y48" s="32"/>
    </row>
    <row r="49" spans="1:25" ht="17.25" customHeight="1">
      <c r="A49" s="297" t="s">
        <v>134</v>
      </c>
      <c r="B49" s="22"/>
      <c r="C49" s="14"/>
      <c r="D49" s="14"/>
      <c r="E49" s="14"/>
      <c r="F49" s="14"/>
      <c r="G49" s="14"/>
      <c r="H49" s="14"/>
      <c r="I49" s="14"/>
      <c r="J49" s="14"/>
      <c r="K49" s="14"/>
      <c r="L49" s="14"/>
      <c r="M49" s="14"/>
      <c r="N49" s="14"/>
      <c r="O49" s="14"/>
      <c r="P49" s="14"/>
      <c r="Q49" s="14"/>
      <c r="R49" s="14"/>
      <c r="S49" s="14"/>
      <c r="T49" s="14"/>
      <c r="U49" s="14"/>
      <c r="V49" s="14"/>
      <c r="W49" s="14"/>
      <c r="X49" s="14"/>
      <c r="Y49" s="14"/>
    </row>
    <row r="50" spans="1:25" ht="17.25" customHeight="1">
      <c r="A50" s="38" t="s">
        <v>296</v>
      </c>
      <c r="B50" s="30">
        <f>SUM(C50:D50)</f>
        <v>101769</v>
      </c>
      <c r="C50" s="31">
        <v>78732</v>
      </c>
      <c r="D50" s="31">
        <v>23037</v>
      </c>
      <c r="E50" s="31">
        <f>SUM(F50:G50)</f>
        <v>92320</v>
      </c>
      <c r="F50" s="31">
        <v>72495</v>
      </c>
      <c r="G50" s="31">
        <v>19825</v>
      </c>
      <c r="H50" s="31">
        <f>SUM(I50:J50)</f>
        <v>85051</v>
      </c>
      <c r="I50" s="31">
        <v>72288</v>
      </c>
      <c r="J50" s="31">
        <v>12763</v>
      </c>
      <c r="K50" s="31">
        <f>SUM(L50:M50)</f>
        <v>83212</v>
      </c>
      <c r="L50" s="31">
        <v>67226</v>
      </c>
      <c r="M50" s="31">
        <v>15986</v>
      </c>
      <c r="N50" s="31">
        <f>SUM(O50:P50)</f>
        <v>105855</v>
      </c>
      <c r="O50" s="31">
        <v>81119</v>
      </c>
      <c r="P50" s="31">
        <v>24736</v>
      </c>
      <c r="Q50" s="31">
        <f>SUM(R50:S50)</f>
        <v>81907</v>
      </c>
      <c r="R50" s="31">
        <v>66772</v>
      </c>
      <c r="S50" s="31">
        <v>15135</v>
      </c>
      <c r="T50" s="31">
        <f>SUM(U50:V50)</f>
        <v>64143</v>
      </c>
      <c r="U50" s="31">
        <v>53601</v>
      </c>
      <c r="V50" s="31">
        <v>10542</v>
      </c>
      <c r="W50" s="31">
        <f>SUM(X50:Y50)</f>
        <v>108585</v>
      </c>
      <c r="X50" s="31">
        <v>80018</v>
      </c>
      <c r="Y50" s="31">
        <v>28567</v>
      </c>
    </row>
    <row r="51" spans="1:25" ht="17.25" customHeight="1">
      <c r="A51" s="113" t="s">
        <v>297</v>
      </c>
      <c r="B51" s="30">
        <f>SUM(C51:D51)</f>
        <v>122096</v>
      </c>
      <c r="C51" s="31">
        <v>93018</v>
      </c>
      <c r="D51" s="31">
        <v>29078</v>
      </c>
      <c r="E51" s="31">
        <f>SUM(F51:G51)</f>
        <v>109167</v>
      </c>
      <c r="F51" s="31">
        <v>83344</v>
      </c>
      <c r="G51" s="31">
        <v>25823</v>
      </c>
      <c r="H51" s="31">
        <f>SUM(I51:J51)</f>
        <v>91464</v>
      </c>
      <c r="I51" s="31">
        <v>77091</v>
      </c>
      <c r="J51" s="31">
        <v>14373</v>
      </c>
      <c r="K51" s="31">
        <f>SUM(L51:M51)</f>
        <v>96868</v>
      </c>
      <c r="L51" s="31">
        <v>75946</v>
      </c>
      <c r="M51" s="31">
        <v>20922</v>
      </c>
      <c r="N51" s="31">
        <f>SUM(O51:P51)</f>
        <v>126476</v>
      </c>
      <c r="O51" s="31">
        <v>90764</v>
      </c>
      <c r="P51" s="31">
        <v>35712</v>
      </c>
      <c r="Q51" s="31">
        <f>SUM(R51:S51)</f>
        <v>93517</v>
      </c>
      <c r="R51" s="31">
        <v>75808</v>
      </c>
      <c r="S51" s="31">
        <v>17709</v>
      </c>
      <c r="T51" s="31">
        <f>SUM(U51:V51)</f>
        <v>74948</v>
      </c>
      <c r="U51" s="31">
        <v>60953</v>
      </c>
      <c r="V51" s="31">
        <v>13995</v>
      </c>
      <c r="W51" s="31">
        <f>SUM(X51:Y51)</f>
        <v>132828</v>
      </c>
      <c r="X51" s="31">
        <v>91467</v>
      </c>
      <c r="Y51" s="31">
        <v>41361</v>
      </c>
    </row>
    <row r="52" spans="1:25" ht="17.25" customHeight="1">
      <c r="A52" s="295" t="s">
        <v>476</v>
      </c>
      <c r="B52" s="296">
        <f>SUM(C52:D52)</f>
        <v>136707.8333333333</v>
      </c>
      <c r="C52" s="49">
        <f>AVERAGE(C54:C57,C59:C62,C64:C67)</f>
        <v>102788.83333333333</v>
      </c>
      <c r="D52" s="49">
        <v>33919</v>
      </c>
      <c r="E52" s="49">
        <f>SUM(F52:G52)</f>
        <v>121192</v>
      </c>
      <c r="F52" s="49">
        <f>AVERAGE(F54:F57,F59:F62,F64:F67)</f>
        <v>91590.41666666667</v>
      </c>
      <c r="G52" s="49">
        <f>AVERAGE(G54:G57,G59:G62,G64:G67)</f>
        <v>29601.583333333332</v>
      </c>
      <c r="H52" s="49">
        <f>SUM(I52:J52)</f>
        <v>99495.16666666667</v>
      </c>
      <c r="I52" s="49">
        <f>AVERAGE(I54:I57,I59:I62,I64:I67)</f>
        <v>82365.91666666667</v>
      </c>
      <c r="J52" s="49">
        <f>SUM(J54:J67)/12</f>
        <v>17129.25</v>
      </c>
      <c r="K52" s="49">
        <f>SUM(L52:M52)</f>
        <v>107017.08333333334</v>
      </c>
      <c r="L52" s="49">
        <f>AVERAGE(L54:L57,L59:L62,L64:L67)</f>
        <v>82907.91666666667</v>
      </c>
      <c r="M52" s="49">
        <f>SUM(M54:M67)/12</f>
        <v>24109.166666666668</v>
      </c>
      <c r="N52" s="49">
        <f>SUM(O52:P52)</f>
        <v>148357.5833333333</v>
      </c>
      <c r="O52" s="49">
        <f>AVERAGE(O54:O57,O59:O62,O64:O67)</f>
        <v>104377.58333333333</v>
      </c>
      <c r="P52" s="49">
        <v>43980</v>
      </c>
      <c r="Q52" s="49">
        <f>SUM(R52:S52)</f>
        <v>104592.5</v>
      </c>
      <c r="R52" s="49">
        <f>AVERAGE(R54:R57,R59:R62,R64:R67)</f>
        <v>82536.5</v>
      </c>
      <c r="S52" s="49">
        <f>SUM(S54:S67)/12</f>
        <v>22056</v>
      </c>
      <c r="T52" s="49">
        <f>SUM(U52:V52)</f>
        <v>82277.91666666667</v>
      </c>
      <c r="U52" s="49">
        <f>AVERAGE(U54:U57,U59:U62,U64:U67)</f>
        <v>67637.5</v>
      </c>
      <c r="V52" s="49">
        <f>SUM(V54:V67)/12</f>
        <v>14640.416666666666</v>
      </c>
      <c r="W52" s="49">
        <f>SUM(X52:Y52)</f>
        <v>142832.5</v>
      </c>
      <c r="X52" s="49">
        <f>AVERAGE(X54:X57,X59:X62,X64:X67)</f>
        <v>100141.58333333333</v>
      </c>
      <c r="Y52" s="49">
        <f>SUM(Y54:Y67)/12</f>
        <v>42690.916666666664</v>
      </c>
    </row>
    <row r="53" spans="1:25" ht="17.25" customHeight="1">
      <c r="A53" s="60"/>
      <c r="B53" s="22"/>
      <c r="C53" s="14"/>
      <c r="D53" s="14"/>
      <c r="E53" s="14"/>
      <c r="F53" s="14"/>
      <c r="G53" s="14"/>
      <c r="H53" s="14"/>
      <c r="I53" s="14"/>
      <c r="J53" s="14"/>
      <c r="K53" s="14"/>
      <c r="L53" s="14"/>
      <c r="M53" s="14"/>
      <c r="N53" s="14"/>
      <c r="O53" s="14"/>
      <c r="P53" s="14"/>
      <c r="Q53" s="14"/>
      <c r="R53" s="14"/>
      <c r="S53" s="14"/>
      <c r="T53" s="14"/>
      <c r="U53" s="14"/>
      <c r="V53" s="14"/>
      <c r="W53" s="14"/>
      <c r="X53" s="14"/>
      <c r="Y53" s="14"/>
    </row>
    <row r="54" spans="1:25" ht="17.25" customHeight="1">
      <c r="A54" s="111" t="s">
        <v>294</v>
      </c>
      <c r="B54" s="30">
        <f>SUM(C54:D54)</f>
        <v>104905</v>
      </c>
      <c r="C54" s="31">
        <v>97941</v>
      </c>
      <c r="D54" s="31">
        <v>6964</v>
      </c>
      <c r="E54" s="31">
        <f>SUM(F54:G54)</f>
        <v>91091</v>
      </c>
      <c r="F54" s="31">
        <v>86833</v>
      </c>
      <c r="G54" s="31">
        <v>4258</v>
      </c>
      <c r="H54" s="31">
        <f>SUM(I54:J54)</f>
        <v>85920</v>
      </c>
      <c r="I54" s="31">
        <v>67056</v>
      </c>
      <c r="J54" s="31">
        <v>18864</v>
      </c>
      <c r="K54" s="31">
        <f>SUM(L54:M54)</f>
        <v>81852</v>
      </c>
      <c r="L54" s="31">
        <v>76853</v>
      </c>
      <c r="M54" s="31">
        <v>4999</v>
      </c>
      <c r="N54" s="31">
        <f>SUM(O54:P54)</f>
        <v>93151</v>
      </c>
      <c r="O54" s="31">
        <v>93151</v>
      </c>
      <c r="P54" s="209" t="s">
        <v>331</v>
      </c>
      <c r="Q54" s="31">
        <f>SUM(R54:S54)</f>
        <v>77525</v>
      </c>
      <c r="R54" s="31">
        <v>77525</v>
      </c>
      <c r="S54" s="209" t="s">
        <v>331</v>
      </c>
      <c r="T54" s="31">
        <f>SUM(U54:V54)</f>
        <v>61627</v>
      </c>
      <c r="U54" s="31">
        <v>61627</v>
      </c>
      <c r="V54" s="209" t="s">
        <v>331</v>
      </c>
      <c r="W54" s="31">
        <f>SUM(X54:Y54)</f>
        <v>95354</v>
      </c>
      <c r="X54" s="31">
        <v>92343</v>
      </c>
      <c r="Y54" s="31">
        <v>3011</v>
      </c>
    </row>
    <row r="55" spans="1:25" ht="17.25" customHeight="1">
      <c r="A55" s="117" t="s">
        <v>233</v>
      </c>
      <c r="B55" s="30">
        <f>SUM(C55:D55)</f>
        <v>98642</v>
      </c>
      <c r="C55" s="31">
        <v>98595</v>
      </c>
      <c r="D55" s="31">
        <v>47</v>
      </c>
      <c r="E55" s="31">
        <f>SUM(F55:G55)</f>
        <v>86654</v>
      </c>
      <c r="F55" s="31">
        <v>86607</v>
      </c>
      <c r="G55" s="31">
        <v>47</v>
      </c>
      <c r="H55" s="31">
        <f>SUM(I55:J55)</f>
        <v>76726</v>
      </c>
      <c r="I55" s="31">
        <v>76616</v>
      </c>
      <c r="J55" s="31">
        <v>110</v>
      </c>
      <c r="K55" s="31">
        <f>SUM(L55:M55)</f>
        <v>79413</v>
      </c>
      <c r="L55" s="31">
        <v>79345</v>
      </c>
      <c r="M55" s="31">
        <v>68</v>
      </c>
      <c r="N55" s="31">
        <f>SUM(O55:P55)</f>
        <v>91712</v>
      </c>
      <c r="O55" s="31">
        <v>91712</v>
      </c>
      <c r="P55" s="209" t="s">
        <v>331</v>
      </c>
      <c r="Q55" s="31">
        <f>SUM(R55:S55)</f>
        <v>80808</v>
      </c>
      <c r="R55" s="31">
        <v>80808</v>
      </c>
      <c r="S55" s="209" t="s">
        <v>331</v>
      </c>
      <c r="T55" s="31">
        <f>SUM(U55:V55)</f>
        <v>65796</v>
      </c>
      <c r="U55" s="31">
        <v>65796</v>
      </c>
      <c r="V55" s="209" t="s">
        <v>331</v>
      </c>
      <c r="W55" s="31">
        <f>SUM(X55:Y55)</f>
        <v>92600</v>
      </c>
      <c r="X55" s="31">
        <v>92600</v>
      </c>
      <c r="Y55" s="209" t="s">
        <v>331</v>
      </c>
    </row>
    <row r="56" spans="1:25" ht="17.25" customHeight="1">
      <c r="A56" s="117" t="s">
        <v>234</v>
      </c>
      <c r="B56" s="30">
        <f>SUM(C56:D56)</f>
        <v>113226</v>
      </c>
      <c r="C56" s="31">
        <v>97508</v>
      </c>
      <c r="D56" s="31">
        <v>15718</v>
      </c>
      <c r="E56" s="31">
        <f>SUM(F56:G56)</f>
        <v>91962</v>
      </c>
      <c r="F56" s="31">
        <v>86263</v>
      </c>
      <c r="G56" s="31">
        <v>5699</v>
      </c>
      <c r="H56" s="31">
        <f>SUM(I56:J56)</f>
        <v>86283</v>
      </c>
      <c r="I56" s="31">
        <v>84279</v>
      </c>
      <c r="J56" s="31">
        <v>2004</v>
      </c>
      <c r="K56" s="31">
        <f>SUM(L56:M56)</f>
        <v>78560</v>
      </c>
      <c r="L56" s="31">
        <v>77543</v>
      </c>
      <c r="M56" s="31">
        <v>1017</v>
      </c>
      <c r="N56" s="31">
        <f>SUM(O56:P56)</f>
        <v>106324</v>
      </c>
      <c r="O56" s="31">
        <v>94292</v>
      </c>
      <c r="P56" s="31">
        <v>12032</v>
      </c>
      <c r="Q56" s="31">
        <f>SUM(R56:S56)</f>
        <v>77053</v>
      </c>
      <c r="R56" s="31">
        <v>76673</v>
      </c>
      <c r="S56" s="31">
        <v>380</v>
      </c>
      <c r="T56" s="31">
        <f>SUM(U56:V56)</f>
        <v>64899</v>
      </c>
      <c r="U56" s="31">
        <v>64899</v>
      </c>
      <c r="V56" s="209" t="s">
        <v>331</v>
      </c>
      <c r="W56" s="31">
        <f>SUM(X56:Y56)</f>
        <v>97626</v>
      </c>
      <c r="X56" s="31">
        <v>97626</v>
      </c>
      <c r="Y56" s="209" t="s">
        <v>331</v>
      </c>
    </row>
    <row r="57" spans="1:25" ht="17.25" customHeight="1">
      <c r="A57" s="117" t="s">
        <v>235</v>
      </c>
      <c r="B57" s="30">
        <f>SUM(C57:D57)</f>
        <v>100660</v>
      </c>
      <c r="C57" s="31">
        <v>99695</v>
      </c>
      <c r="D57" s="31">
        <v>965</v>
      </c>
      <c r="E57" s="31">
        <f>SUM(F57:G57)</f>
        <v>91207</v>
      </c>
      <c r="F57" s="31">
        <v>90417</v>
      </c>
      <c r="G57" s="31">
        <v>790</v>
      </c>
      <c r="H57" s="31">
        <f>SUM(I57:J57)</f>
        <v>90111</v>
      </c>
      <c r="I57" s="31">
        <v>79320</v>
      </c>
      <c r="J57" s="31">
        <v>10791</v>
      </c>
      <c r="K57" s="31">
        <f>SUM(L57:M57)</f>
        <v>81142</v>
      </c>
      <c r="L57" s="31">
        <v>80959</v>
      </c>
      <c r="M57" s="31">
        <v>183</v>
      </c>
      <c r="N57" s="31">
        <f>SUM(O57:P57)</f>
        <v>105982</v>
      </c>
      <c r="O57" s="31">
        <v>104729</v>
      </c>
      <c r="P57" s="31">
        <v>1253</v>
      </c>
      <c r="Q57" s="31">
        <f>SUM(R57:S57)</f>
        <v>82149</v>
      </c>
      <c r="R57" s="31">
        <v>82149</v>
      </c>
      <c r="S57" s="209" t="s">
        <v>331</v>
      </c>
      <c r="T57" s="31">
        <f>SUM(U57:V57)</f>
        <v>68717</v>
      </c>
      <c r="U57" s="31">
        <v>68717</v>
      </c>
      <c r="V57" s="209" t="s">
        <v>331</v>
      </c>
      <c r="W57" s="31">
        <f>SUM(X57:Y57)</f>
        <v>94683</v>
      </c>
      <c r="X57" s="31">
        <v>94683</v>
      </c>
      <c r="Y57" s="209" t="s">
        <v>331</v>
      </c>
    </row>
    <row r="58" spans="1:25" ht="17.25" customHeight="1">
      <c r="A58" s="108"/>
      <c r="B58" s="22"/>
      <c r="C58" s="14"/>
      <c r="D58" s="14"/>
      <c r="E58" s="14"/>
      <c r="F58" s="14"/>
      <c r="G58" s="14"/>
      <c r="H58" s="14"/>
      <c r="I58" s="14"/>
      <c r="J58" s="14"/>
      <c r="K58" s="14"/>
      <c r="L58" s="14"/>
      <c r="M58" s="14"/>
      <c r="N58" s="14"/>
      <c r="O58" s="14"/>
      <c r="P58" s="14"/>
      <c r="Q58" s="14"/>
      <c r="R58" s="14"/>
      <c r="S58" s="14"/>
      <c r="T58" s="14"/>
      <c r="U58" s="14"/>
      <c r="V58" s="14"/>
      <c r="W58" s="14"/>
      <c r="X58" s="14"/>
      <c r="Y58" s="14"/>
    </row>
    <row r="59" spans="1:25" ht="17.25" customHeight="1">
      <c r="A59" s="117" t="s">
        <v>236</v>
      </c>
      <c r="B59" s="30">
        <f>SUM(C59:D59)</f>
        <v>102933</v>
      </c>
      <c r="C59" s="31">
        <v>101692</v>
      </c>
      <c r="D59" s="31">
        <v>1241</v>
      </c>
      <c r="E59" s="31">
        <f>SUM(F59:G59)</f>
        <v>92517</v>
      </c>
      <c r="F59" s="31">
        <v>90733</v>
      </c>
      <c r="G59" s="31">
        <v>1784</v>
      </c>
      <c r="H59" s="31">
        <f>SUM(I59:J59)</f>
        <v>79846</v>
      </c>
      <c r="I59" s="31">
        <v>78723</v>
      </c>
      <c r="J59" s="31">
        <v>1123</v>
      </c>
      <c r="K59" s="31">
        <f>SUM(L59:M59)</f>
        <v>84178</v>
      </c>
      <c r="L59" s="31">
        <v>82425</v>
      </c>
      <c r="M59" s="31">
        <v>1753</v>
      </c>
      <c r="N59" s="31">
        <f>SUM(O59:P59)</f>
        <v>104503</v>
      </c>
      <c r="O59" s="31">
        <v>104503</v>
      </c>
      <c r="P59" s="209" t="s">
        <v>331</v>
      </c>
      <c r="Q59" s="31">
        <f>SUM(R59:S59)</f>
        <v>83067</v>
      </c>
      <c r="R59" s="31">
        <v>82105</v>
      </c>
      <c r="S59" s="31">
        <v>962</v>
      </c>
      <c r="T59" s="31">
        <f>SUM(U59:V59)</f>
        <v>66283</v>
      </c>
      <c r="U59" s="31">
        <v>65881</v>
      </c>
      <c r="V59" s="31">
        <v>402</v>
      </c>
      <c r="W59" s="31">
        <f>SUM(X59:Y59)</f>
        <v>106238</v>
      </c>
      <c r="X59" s="31">
        <v>100790</v>
      </c>
      <c r="Y59" s="31">
        <v>5448</v>
      </c>
    </row>
    <row r="60" spans="1:25" ht="17.25" customHeight="1">
      <c r="A60" s="117" t="s">
        <v>237</v>
      </c>
      <c r="B60" s="30">
        <f>SUM(C60:D60)</f>
        <v>179548</v>
      </c>
      <c r="C60" s="31">
        <v>106105</v>
      </c>
      <c r="D60" s="31">
        <v>73443</v>
      </c>
      <c r="E60" s="31">
        <f>SUM(F60:G60)</f>
        <v>139807</v>
      </c>
      <c r="F60" s="31">
        <v>95299</v>
      </c>
      <c r="G60" s="31">
        <v>44508</v>
      </c>
      <c r="H60" s="31">
        <f>SUM(I60:J60)</f>
        <v>121582</v>
      </c>
      <c r="I60" s="31">
        <v>87913</v>
      </c>
      <c r="J60" s="31">
        <v>33669</v>
      </c>
      <c r="K60" s="31">
        <f>SUM(L60:M60)</f>
        <v>111061</v>
      </c>
      <c r="L60" s="31">
        <v>86187</v>
      </c>
      <c r="M60" s="31">
        <v>24874</v>
      </c>
      <c r="N60" s="31">
        <f>SUM(O60:P60)</f>
        <v>307702</v>
      </c>
      <c r="O60" s="31">
        <v>108231</v>
      </c>
      <c r="P60" s="31">
        <v>199471</v>
      </c>
      <c r="Q60" s="31">
        <f>SUM(R60:S60)</f>
        <v>94505</v>
      </c>
      <c r="R60" s="31">
        <v>84032</v>
      </c>
      <c r="S60" s="31">
        <v>10473</v>
      </c>
      <c r="T60" s="31">
        <f>SUM(U60:V60)</f>
        <v>86081</v>
      </c>
      <c r="U60" s="31">
        <v>71475</v>
      </c>
      <c r="V60" s="31">
        <v>14606</v>
      </c>
      <c r="W60" s="31">
        <f>SUM(X60:Y60)</f>
        <v>128066</v>
      </c>
      <c r="X60" s="31">
        <v>106907</v>
      </c>
      <c r="Y60" s="31">
        <v>21159</v>
      </c>
    </row>
    <row r="61" spans="1:25" ht="17.25" customHeight="1">
      <c r="A61" s="117" t="s">
        <v>238</v>
      </c>
      <c r="B61" s="30">
        <f>SUM(C61:D61)</f>
        <v>184561</v>
      </c>
      <c r="C61" s="31">
        <v>104378</v>
      </c>
      <c r="D61" s="31">
        <v>80183</v>
      </c>
      <c r="E61" s="31">
        <f>SUM(F61:G61)</f>
        <v>200529</v>
      </c>
      <c r="F61" s="31">
        <v>93187</v>
      </c>
      <c r="G61" s="31">
        <v>107342</v>
      </c>
      <c r="H61" s="31">
        <f>SUM(I61:J61)</f>
        <v>118664</v>
      </c>
      <c r="I61" s="31">
        <v>87111</v>
      </c>
      <c r="J61" s="31">
        <v>31553</v>
      </c>
      <c r="K61" s="31">
        <f>SUM(L61:M61)</f>
        <v>188720</v>
      </c>
      <c r="L61" s="31">
        <v>85162</v>
      </c>
      <c r="M61" s="31">
        <v>103558</v>
      </c>
      <c r="N61" s="31">
        <f>SUM(O61:P61)</f>
        <v>140581</v>
      </c>
      <c r="O61" s="31">
        <v>106383</v>
      </c>
      <c r="P61" s="31">
        <v>34198</v>
      </c>
      <c r="Q61" s="31">
        <f>SUM(R61:S61)</f>
        <v>198598</v>
      </c>
      <c r="R61" s="31">
        <v>83870</v>
      </c>
      <c r="S61" s="31">
        <v>114728</v>
      </c>
      <c r="T61" s="31">
        <f>SUM(U61:V61)</f>
        <v>133201</v>
      </c>
      <c r="U61" s="31">
        <v>70143</v>
      </c>
      <c r="V61" s="31">
        <v>63058</v>
      </c>
      <c r="W61" s="31">
        <f>SUM(X61:Y61)</f>
        <v>297659</v>
      </c>
      <c r="X61" s="31">
        <v>101718</v>
      </c>
      <c r="Y61" s="31">
        <v>195941</v>
      </c>
    </row>
    <row r="62" spans="1:25" ht="17.25" customHeight="1">
      <c r="A62" s="117" t="s">
        <v>239</v>
      </c>
      <c r="B62" s="30">
        <f>SUM(C62:D62)</f>
        <v>111076</v>
      </c>
      <c r="C62" s="31">
        <v>103619</v>
      </c>
      <c r="D62" s="31">
        <v>7457</v>
      </c>
      <c r="E62" s="31">
        <f>SUM(F62:G62)</f>
        <v>97595</v>
      </c>
      <c r="F62" s="31">
        <v>92599</v>
      </c>
      <c r="G62" s="31">
        <v>4996</v>
      </c>
      <c r="H62" s="31">
        <f>SUM(I62:J62)</f>
        <v>93491</v>
      </c>
      <c r="I62" s="31">
        <v>82636</v>
      </c>
      <c r="J62" s="31">
        <v>10855</v>
      </c>
      <c r="K62" s="31">
        <f>SUM(L62:M62)</f>
        <v>89478</v>
      </c>
      <c r="L62" s="31">
        <v>83816</v>
      </c>
      <c r="M62" s="31">
        <v>5662</v>
      </c>
      <c r="N62" s="31">
        <f>SUM(O62:P62)</f>
        <v>109922</v>
      </c>
      <c r="O62" s="31">
        <v>109922</v>
      </c>
      <c r="P62" s="209" t="s">
        <v>331</v>
      </c>
      <c r="Q62" s="31">
        <f>SUM(R62:S62)</f>
        <v>88338</v>
      </c>
      <c r="R62" s="31">
        <v>81897</v>
      </c>
      <c r="S62" s="31">
        <v>6441</v>
      </c>
      <c r="T62" s="31">
        <f>SUM(U62:V62)</f>
        <v>69490</v>
      </c>
      <c r="U62" s="31">
        <v>68348</v>
      </c>
      <c r="V62" s="31">
        <v>1142</v>
      </c>
      <c r="W62" s="31">
        <f>SUM(X62:Y62)</f>
        <v>101742</v>
      </c>
      <c r="X62" s="31">
        <v>101742</v>
      </c>
      <c r="Y62" s="209" t="s">
        <v>331</v>
      </c>
    </row>
    <row r="63" spans="1:25" ht="17.25" customHeight="1">
      <c r="A63" s="108"/>
      <c r="B63" s="22"/>
      <c r="C63" s="14"/>
      <c r="D63" s="14"/>
      <c r="E63" s="14"/>
      <c r="F63" s="14"/>
      <c r="G63" s="14"/>
      <c r="H63" s="14"/>
      <c r="I63" s="14"/>
      <c r="J63" s="14"/>
      <c r="K63" s="14"/>
      <c r="L63" s="14"/>
      <c r="M63" s="14"/>
      <c r="N63" s="14"/>
      <c r="O63" s="14"/>
      <c r="P63" s="14"/>
      <c r="Q63" s="14"/>
      <c r="R63" s="14"/>
      <c r="S63" s="14"/>
      <c r="T63" s="14"/>
      <c r="U63" s="14"/>
      <c r="V63" s="14"/>
      <c r="W63" s="14"/>
      <c r="X63" s="14"/>
      <c r="Y63" s="14"/>
    </row>
    <row r="64" spans="1:25" ht="17.25" customHeight="1">
      <c r="A64" s="117" t="s">
        <v>240</v>
      </c>
      <c r="B64" s="30">
        <f>SUM(C64:D64)</f>
        <v>106154</v>
      </c>
      <c r="C64" s="31">
        <v>102822</v>
      </c>
      <c r="D64" s="31">
        <v>3332</v>
      </c>
      <c r="E64" s="31">
        <f>SUM(F64:G64)</f>
        <v>92237</v>
      </c>
      <c r="F64" s="31">
        <v>91146</v>
      </c>
      <c r="G64" s="31">
        <v>1091</v>
      </c>
      <c r="H64" s="31">
        <f>SUM(I64:J64)</f>
        <v>81203</v>
      </c>
      <c r="I64" s="31">
        <v>79876</v>
      </c>
      <c r="J64" s="31">
        <v>1327</v>
      </c>
      <c r="K64" s="31">
        <f>SUM(L64:M64)</f>
        <v>83277</v>
      </c>
      <c r="L64" s="31">
        <v>82537</v>
      </c>
      <c r="M64" s="31">
        <v>740</v>
      </c>
      <c r="N64" s="31">
        <f>SUM(O64:P64)</f>
        <v>114433</v>
      </c>
      <c r="O64" s="31">
        <v>104362</v>
      </c>
      <c r="P64" s="31">
        <v>10071</v>
      </c>
      <c r="Q64" s="31">
        <f>SUM(R64:S64)</f>
        <v>80579</v>
      </c>
      <c r="R64" s="31">
        <v>80579</v>
      </c>
      <c r="S64" s="209" t="s">
        <v>331</v>
      </c>
      <c r="T64" s="31">
        <f>SUM(U64:V64)</f>
        <v>65309</v>
      </c>
      <c r="U64" s="31">
        <v>65309</v>
      </c>
      <c r="V64" s="209" t="s">
        <v>331</v>
      </c>
      <c r="W64" s="31">
        <f>SUM(X64:Y64)</f>
        <v>103888</v>
      </c>
      <c r="X64" s="31">
        <v>103888</v>
      </c>
      <c r="Y64" s="209" t="s">
        <v>331</v>
      </c>
    </row>
    <row r="65" spans="1:25" ht="17.25" customHeight="1">
      <c r="A65" s="117" t="s">
        <v>241</v>
      </c>
      <c r="B65" s="30">
        <f>SUM(C65:D65)</f>
        <v>107997</v>
      </c>
      <c r="C65" s="31">
        <v>105643</v>
      </c>
      <c r="D65" s="31">
        <v>2354</v>
      </c>
      <c r="E65" s="31">
        <f>SUM(F65:G65)</f>
        <v>97782</v>
      </c>
      <c r="F65" s="31">
        <v>94109</v>
      </c>
      <c r="G65" s="31">
        <v>3673</v>
      </c>
      <c r="H65" s="31">
        <f>SUM(I65:J65)</f>
        <v>86418</v>
      </c>
      <c r="I65" s="31">
        <v>86418</v>
      </c>
      <c r="J65" s="209" t="s">
        <v>331</v>
      </c>
      <c r="K65" s="31">
        <f>SUM(L65:M65)</f>
        <v>85593</v>
      </c>
      <c r="L65" s="31">
        <v>85111</v>
      </c>
      <c r="M65" s="31">
        <v>482</v>
      </c>
      <c r="N65" s="31">
        <f>SUM(O65:P65)</f>
        <v>109903</v>
      </c>
      <c r="O65" s="31">
        <v>109903</v>
      </c>
      <c r="P65" s="209" t="s">
        <v>331</v>
      </c>
      <c r="Q65" s="31">
        <f>SUM(R65:S65)</f>
        <v>83922</v>
      </c>
      <c r="R65" s="31">
        <v>83922</v>
      </c>
      <c r="S65" s="209" t="s">
        <v>331</v>
      </c>
      <c r="T65" s="31">
        <f>SUM(U65:V65)</f>
        <v>69031</v>
      </c>
      <c r="U65" s="31">
        <v>69031</v>
      </c>
      <c r="V65" s="209" t="s">
        <v>331</v>
      </c>
      <c r="W65" s="31">
        <f>SUM(X65:Y65)</f>
        <v>101198</v>
      </c>
      <c r="X65" s="31">
        <v>101198</v>
      </c>
      <c r="Y65" s="209" t="s">
        <v>331</v>
      </c>
    </row>
    <row r="66" spans="1:25" ht="17.25" customHeight="1">
      <c r="A66" s="117" t="s">
        <v>242</v>
      </c>
      <c r="B66" s="30">
        <f>SUM(C66:D66)</f>
        <v>108011</v>
      </c>
      <c r="C66" s="31">
        <v>107866</v>
      </c>
      <c r="D66" s="31">
        <v>145</v>
      </c>
      <c r="E66" s="31">
        <f>SUM(F66:G66)</f>
        <v>94842</v>
      </c>
      <c r="F66" s="31">
        <v>94764</v>
      </c>
      <c r="G66" s="31">
        <v>78</v>
      </c>
      <c r="H66" s="31">
        <f>SUM(I66:J66)</f>
        <v>90637</v>
      </c>
      <c r="I66" s="31">
        <v>90637</v>
      </c>
      <c r="J66" s="209" t="s">
        <v>331</v>
      </c>
      <c r="K66" s="31">
        <f>SUM(L66:M66)</f>
        <v>86704</v>
      </c>
      <c r="L66" s="31">
        <v>86637</v>
      </c>
      <c r="M66" s="31">
        <v>67</v>
      </c>
      <c r="N66" s="31">
        <f>SUM(O66:P66)</f>
        <v>107790</v>
      </c>
      <c r="O66" s="31">
        <v>106932</v>
      </c>
      <c r="P66" s="31">
        <v>858</v>
      </c>
      <c r="Q66" s="31">
        <f>SUM(R66:S66)</f>
        <v>88027</v>
      </c>
      <c r="R66" s="31">
        <v>88027</v>
      </c>
      <c r="S66" s="209" t="s">
        <v>331</v>
      </c>
      <c r="T66" s="31">
        <f>SUM(U66:V66)</f>
        <v>70164</v>
      </c>
      <c r="U66" s="31">
        <v>70164</v>
      </c>
      <c r="V66" s="209" t="s">
        <v>331</v>
      </c>
      <c r="W66" s="31">
        <f>SUM(X66:Y66)</f>
        <v>102381</v>
      </c>
      <c r="X66" s="31">
        <v>102381</v>
      </c>
      <c r="Y66" s="209" t="s">
        <v>331</v>
      </c>
    </row>
    <row r="67" spans="1:25" ht="17.25" customHeight="1">
      <c r="A67" s="116" t="s">
        <v>243</v>
      </c>
      <c r="B67" s="125">
        <f>SUM(C67:D67)</f>
        <v>322787</v>
      </c>
      <c r="C67" s="126">
        <v>107602</v>
      </c>
      <c r="D67" s="126">
        <v>215185</v>
      </c>
      <c r="E67" s="126">
        <f>SUM(F67:G67)</f>
        <v>278081</v>
      </c>
      <c r="F67" s="126">
        <v>97128</v>
      </c>
      <c r="G67" s="126">
        <v>180953</v>
      </c>
      <c r="H67" s="126">
        <f>SUM(I67:J67)</f>
        <v>183061</v>
      </c>
      <c r="I67" s="126">
        <v>87806</v>
      </c>
      <c r="J67" s="126">
        <v>95255</v>
      </c>
      <c r="K67" s="126">
        <f>SUM(L67:M67)</f>
        <v>234227</v>
      </c>
      <c r="L67" s="126">
        <v>88320</v>
      </c>
      <c r="M67" s="126">
        <v>145907</v>
      </c>
      <c r="N67" s="126">
        <f>SUM(O67:P67)</f>
        <v>388297</v>
      </c>
      <c r="O67" s="126">
        <v>118411</v>
      </c>
      <c r="P67" s="126">
        <v>269886</v>
      </c>
      <c r="Q67" s="126">
        <f>SUM(R67:S67)</f>
        <v>220539</v>
      </c>
      <c r="R67" s="126">
        <v>88851</v>
      </c>
      <c r="S67" s="126">
        <v>131688</v>
      </c>
      <c r="T67" s="126">
        <f>SUM(U67:V67)</f>
        <v>166737</v>
      </c>
      <c r="U67" s="126">
        <v>70260</v>
      </c>
      <c r="V67" s="126">
        <v>96477</v>
      </c>
      <c r="W67" s="126">
        <f>SUM(X67:Y67)</f>
        <v>392555</v>
      </c>
      <c r="X67" s="126">
        <v>105823</v>
      </c>
      <c r="Y67" s="126">
        <v>286732</v>
      </c>
    </row>
    <row r="68" spans="1:25" ht="15" customHeight="1">
      <c r="A68" s="15" t="s">
        <v>281</v>
      </c>
      <c r="B68" s="33"/>
      <c r="C68" s="33"/>
      <c r="D68" s="33"/>
      <c r="E68" s="33"/>
      <c r="F68" s="33"/>
      <c r="G68" s="33"/>
      <c r="H68" s="33"/>
      <c r="I68" s="33"/>
      <c r="J68" s="33"/>
      <c r="K68" s="33"/>
      <c r="L68" s="33"/>
      <c r="M68" s="33"/>
      <c r="N68" s="33"/>
      <c r="O68" s="33"/>
      <c r="P68" s="33"/>
      <c r="Q68" s="33"/>
      <c r="R68" s="33"/>
      <c r="S68" s="33"/>
      <c r="T68" s="33"/>
      <c r="U68" s="33"/>
      <c r="V68" s="33"/>
      <c r="W68" s="33"/>
      <c r="X68" s="33"/>
      <c r="Y68" s="33"/>
    </row>
    <row r="69" spans="1:25" ht="14.25">
      <c r="A69" s="15"/>
      <c r="B69" s="33"/>
      <c r="C69" s="33"/>
      <c r="D69" s="33"/>
      <c r="E69" s="33"/>
      <c r="F69" s="33"/>
      <c r="G69" s="33"/>
      <c r="H69" s="33"/>
      <c r="I69" s="33"/>
      <c r="J69" s="33"/>
      <c r="K69" s="33"/>
      <c r="L69" s="33"/>
      <c r="M69" s="33"/>
      <c r="N69" s="33"/>
      <c r="O69" s="33"/>
      <c r="P69" s="33"/>
      <c r="Q69" s="33"/>
      <c r="R69" s="33"/>
      <c r="S69" s="33"/>
      <c r="T69" s="33"/>
      <c r="U69" s="33"/>
      <c r="V69" s="33"/>
      <c r="W69" s="33"/>
      <c r="X69" s="33"/>
      <c r="Y69" s="33"/>
    </row>
    <row r="70" spans="1:25" ht="14.25">
      <c r="A70" s="15"/>
      <c r="B70" s="33"/>
      <c r="C70" s="33"/>
      <c r="D70" s="33"/>
      <c r="E70" s="33"/>
      <c r="F70" s="33"/>
      <c r="G70" s="33"/>
      <c r="H70" s="33"/>
      <c r="I70" s="33"/>
      <c r="J70" s="33"/>
      <c r="K70" s="33"/>
      <c r="L70" s="33"/>
      <c r="M70" s="33"/>
      <c r="N70" s="33"/>
      <c r="O70" s="33"/>
      <c r="P70" s="33"/>
      <c r="Q70" s="33"/>
      <c r="R70" s="33"/>
      <c r="S70" s="33"/>
      <c r="T70" s="33"/>
      <c r="U70" s="33"/>
      <c r="V70" s="33"/>
      <c r="W70" s="33"/>
      <c r="X70" s="33"/>
      <c r="Y70" s="33"/>
    </row>
    <row r="71" spans="1:25" ht="14.25">
      <c r="A71" s="15"/>
      <c r="B71" s="33"/>
      <c r="C71" s="33"/>
      <c r="D71" s="33"/>
      <c r="E71" s="33"/>
      <c r="F71" s="33"/>
      <c r="G71" s="33"/>
      <c r="H71" s="33"/>
      <c r="I71" s="33"/>
      <c r="J71" s="33"/>
      <c r="K71" s="33"/>
      <c r="L71" s="33"/>
      <c r="M71" s="33"/>
      <c r="N71" s="33"/>
      <c r="O71" s="33"/>
      <c r="P71" s="33"/>
      <c r="Q71" s="33"/>
      <c r="R71" s="33"/>
      <c r="S71" s="33"/>
      <c r="T71" s="33"/>
      <c r="U71" s="33"/>
      <c r="V71" s="33"/>
      <c r="W71" s="33"/>
      <c r="X71" s="33"/>
      <c r="Y71" s="33"/>
    </row>
    <row r="72" spans="1:25" ht="14.25">
      <c r="A72" s="15"/>
      <c r="B72" s="33"/>
      <c r="C72" s="33"/>
      <c r="D72" s="33"/>
      <c r="E72" s="33"/>
      <c r="F72" s="33"/>
      <c r="G72" s="33"/>
      <c r="H72" s="33"/>
      <c r="I72" s="33"/>
      <c r="J72" s="33"/>
      <c r="K72" s="33"/>
      <c r="L72" s="33"/>
      <c r="M72" s="33"/>
      <c r="N72" s="33"/>
      <c r="O72" s="33"/>
      <c r="P72" s="33"/>
      <c r="Q72" s="33"/>
      <c r="R72" s="33"/>
      <c r="S72" s="33"/>
      <c r="T72" s="33"/>
      <c r="U72" s="33"/>
      <c r="V72" s="33"/>
      <c r="W72" s="33"/>
      <c r="X72" s="33"/>
      <c r="Y72" s="33"/>
    </row>
    <row r="73" spans="1:25" ht="14.25">
      <c r="A73" s="15"/>
      <c r="B73" s="33"/>
      <c r="C73" s="33"/>
      <c r="D73" s="33"/>
      <c r="E73" s="33"/>
      <c r="F73" s="33"/>
      <c r="G73" s="33"/>
      <c r="H73" s="33"/>
      <c r="I73" s="33"/>
      <c r="J73" s="33"/>
      <c r="K73" s="33"/>
      <c r="L73" s="33"/>
      <c r="M73" s="33"/>
      <c r="N73" s="33"/>
      <c r="O73" s="33"/>
      <c r="P73" s="33"/>
      <c r="Q73" s="33"/>
      <c r="R73" s="33"/>
      <c r="S73" s="33"/>
      <c r="T73" s="33"/>
      <c r="U73" s="33"/>
      <c r="V73" s="33"/>
      <c r="W73" s="33"/>
      <c r="X73" s="33"/>
      <c r="Y73" s="33"/>
    </row>
    <row r="74" spans="1:25" ht="14.25">
      <c r="A74" s="15"/>
      <c r="B74" s="33"/>
      <c r="C74" s="33"/>
      <c r="D74" s="33"/>
      <c r="E74" s="33"/>
      <c r="F74" s="33"/>
      <c r="G74" s="33"/>
      <c r="H74" s="33"/>
      <c r="I74" s="33"/>
      <c r="J74" s="33"/>
      <c r="K74" s="33"/>
      <c r="L74" s="33"/>
      <c r="M74" s="33"/>
      <c r="N74" s="33"/>
      <c r="O74" s="33"/>
      <c r="P74" s="33"/>
      <c r="Q74" s="33"/>
      <c r="R74" s="33"/>
      <c r="S74" s="33"/>
      <c r="T74" s="33"/>
      <c r="U74" s="33"/>
      <c r="V74" s="33"/>
      <c r="W74" s="33"/>
      <c r="X74" s="33"/>
      <c r="Y74" s="33"/>
    </row>
    <row r="75" spans="1:25" ht="14.25">
      <c r="A75" s="15"/>
      <c r="B75" s="33"/>
      <c r="C75" s="33"/>
      <c r="D75" s="33"/>
      <c r="E75" s="33"/>
      <c r="F75" s="33"/>
      <c r="G75" s="33"/>
      <c r="H75" s="33"/>
      <c r="I75" s="33"/>
      <c r="J75" s="33"/>
      <c r="K75" s="33"/>
      <c r="L75" s="33"/>
      <c r="M75" s="33"/>
      <c r="N75" s="33"/>
      <c r="O75" s="33"/>
      <c r="P75" s="33"/>
      <c r="Q75" s="33"/>
      <c r="R75" s="33"/>
      <c r="S75" s="33"/>
      <c r="T75" s="33"/>
      <c r="U75" s="33"/>
      <c r="V75" s="33"/>
      <c r="W75" s="33"/>
      <c r="X75" s="33"/>
      <c r="Y75" s="33"/>
    </row>
    <row r="76" spans="1:25" ht="14.25">
      <c r="A76" s="15"/>
      <c r="B76" s="33"/>
      <c r="C76" s="33"/>
      <c r="D76" s="33"/>
      <c r="E76" s="33"/>
      <c r="F76" s="33"/>
      <c r="G76" s="33"/>
      <c r="H76" s="33"/>
      <c r="I76" s="33"/>
      <c r="J76" s="33"/>
      <c r="K76" s="33"/>
      <c r="L76" s="33"/>
      <c r="M76" s="33"/>
      <c r="N76" s="33"/>
      <c r="O76" s="33"/>
      <c r="P76" s="33"/>
      <c r="Q76" s="33"/>
      <c r="R76" s="33"/>
      <c r="S76" s="33"/>
      <c r="T76" s="33"/>
      <c r="U76" s="33"/>
      <c r="V76" s="33"/>
      <c r="W76" s="33"/>
      <c r="X76" s="33"/>
      <c r="Y76" s="33"/>
    </row>
    <row r="77" spans="1:25" ht="14.25">
      <c r="A77" s="15"/>
      <c r="B77" s="33"/>
      <c r="C77" s="33"/>
      <c r="D77" s="33"/>
      <c r="E77" s="33"/>
      <c r="F77" s="33"/>
      <c r="G77" s="33"/>
      <c r="H77" s="33"/>
      <c r="I77" s="33"/>
      <c r="J77" s="33"/>
      <c r="K77" s="33"/>
      <c r="L77" s="33"/>
      <c r="M77" s="33"/>
      <c r="N77" s="33"/>
      <c r="O77" s="33"/>
      <c r="P77" s="33"/>
      <c r="Q77" s="33"/>
      <c r="R77" s="33"/>
      <c r="S77" s="33"/>
      <c r="T77" s="33"/>
      <c r="U77" s="33"/>
      <c r="V77" s="33"/>
      <c r="W77" s="33"/>
      <c r="X77" s="33"/>
      <c r="Y77" s="33"/>
    </row>
    <row r="78" spans="1:25" ht="14.25">
      <c r="A78" s="15"/>
      <c r="B78" s="33"/>
      <c r="C78" s="33"/>
      <c r="D78" s="33"/>
      <c r="E78" s="33"/>
      <c r="F78" s="33"/>
      <c r="G78" s="33"/>
      <c r="H78" s="33"/>
      <c r="I78" s="33"/>
      <c r="J78" s="33"/>
      <c r="K78" s="33"/>
      <c r="L78" s="33"/>
      <c r="M78" s="33"/>
      <c r="N78" s="33"/>
      <c r="O78" s="33"/>
      <c r="P78" s="33"/>
      <c r="Q78" s="33"/>
      <c r="R78" s="33"/>
      <c r="S78" s="33"/>
      <c r="T78" s="33"/>
      <c r="U78" s="33"/>
      <c r="V78" s="33"/>
      <c r="W78" s="33"/>
      <c r="X78" s="33"/>
      <c r="Y78" s="33"/>
    </row>
    <row r="79" spans="1:25" ht="14.25">
      <c r="A79" s="15"/>
      <c r="B79" s="33"/>
      <c r="C79" s="33"/>
      <c r="D79" s="33"/>
      <c r="E79" s="33"/>
      <c r="F79" s="33"/>
      <c r="G79" s="33"/>
      <c r="H79" s="33"/>
      <c r="I79" s="33"/>
      <c r="J79" s="33"/>
      <c r="K79" s="33"/>
      <c r="L79" s="33"/>
      <c r="M79" s="33"/>
      <c r="N79" s="33"/>
      <c r="O79" s="33"/>
      <c r="P79" s="33"/>
      <c r="Q79" s="33"/>
      <c r="R79" s="33"/>
      <c r="S79" s="33"/>
      <c r="T79" s="33"/>
      <c r="U79" s="33"/>
      <c r="V79" s="33"/>
      <c r="W79" s="33"/>
      <c r="X79" s="33"/>
      <c r="Y79" s="33"/>
    </row>
    <row r="80" spans="1:25" ht="14.25">
      <c r="A80" s="15"/>
      <c r="B80" s="33"/>
      <c r="C80" s="33"/>
      <c r="D80" s="33"/>
      <c r="E80" s="33"/>
      <c r="F80" s="33"/>
      <c r="G80" s="33"/>
      <c r="H80" s="33"/>
      <c r="I80" s="33"/>
      <c r="J80" s="33"/>
      <c r="K80" s="33"/>
      <c r="L80" s="33"/>
      <c r="M80" s="33"/>
      <c r="N80" s="33"/>
      <c r="O80" s="33"/>
      <c r="P80" s="33"/>
      <c r="Q80" s="33"/>
      <c r="R80" s="33"/>
      <c r="S80" s="33"/>
      <c r="T80" s="33"/>
      <c r="U80" s="33"/>
      <c r="V80" s="33"/>
      <c r="W80" s="33"/>
      <c r="X80" s="33"/>
      <c r="Y80" s="33"/>
    </row>
  </sheetData>
  <sheetProtection/>
  <mergeCells count="35">
    <mergeCell ref="A3:Y3"/>
    <mergeCell ref="S7:S8"/>
    <mergeCell ref="T7:T8"/>
    <mergeCell ref="Y7:Y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B5:D6"/>
    <mergeCell ref="E5:G6"/>
    <mergeCell ref="H5:J6"/>
    <mergeCell ref="K5:Y5"/>
    <mergeCell ref="K6:M6"/>
    <mergeCell ref="N6:P6"/>
    <mergeCell ref="Q6:S6"/>
    <mergeCell ref="T6:V6"/>
    <mergeCell ref="W6:Y6"/>
  </mergeCells>
  <printOptions horizontalCentered="1"/>
  <pageMargins left="0.3937007874015748" right="0.3937007874015748" top="0.5905511811023623" bottom="0.3937007874015748" header="0" footer="0"/>
  <pageSetup fitToHeight="1" fitToWidth="1" horizontalDpi="600" verticalDpi="600" orientation="landscape" paperSize="8" scale="7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Y68"/>
  <sheetViews>
    <sheetView zoomScaleSheetLayoutView="75" zoomScalePageLayoutView="0" workbookViewId="0" topLeftCell="A1">
      <selection activeCell="J31" sqref="J31"/>
    </sheetView>
  </sheetViews>
  <sheetFormatPr defaultColWidth="9.00390625" defaultRowHeight="18.75" customHeight="1"/>
  <cols>
    <col min="1" max="1" width="15.125" style="0" customWidth="1"/>
    <col min="2" max="2" width="10.625" style="0" customWidth="1"/>
    <col min="3" max="3" width="11.00390625" style="148" customWidth="1"/>
    <col min="4" max="4" width="11.625" style="148" bestFit="1" customWidth="1"/>
    <col min="5" max="5" width="12.875" style="0" bestFit="1" customWidth="1"/>
    <col min="6" max="6" width="10.875" style="148" customWidth="1"/>
    <col min="7" max="7" width="11.625" style="148" bestFit="1" customWidth="1"/>
    <col min="8" max="8" width="11.625" style="0" customWidth="1"/>
    <col min="9" max="9" width="13.00390625" style="148" customWidth="1"/>
    <col min="10" max="10" width="11.625" style="148" bestFit="1" customWidth="1"/>
    <col min="11" max="11" width="11.375" style="0" customWidth="1"/>
    <col min="12" max="12" width="12.50390625" style="148" customWidth="1"/>
    <col min="13" max="13" width="11.75390625" style="148" bestFit="1" customWidth="1"/>
    <col min="14" max="14" width="11.00390625" style="0" customWidth="1"/>
    <col min="15" max="15" width="13.125" style="148" customWidth="1"/>
    <col min="16" max="16" width="11.75390625" style="148" bestFit="1" customWidth="1"/>
    <col min="17" max="17" width="13.00390625" style="0" bestFit="1" customWidth="1"/>
    <col min="18" max="18" width="11.375" style="148" customWidth="1"/>
    <col min="19" max="19" width="11.00390625" style="148" customWidth="1"/>
    <col min="20" max="20" width="12.50390625" style="0" bestFit="1" customWidth="1"/>
    <col min="21" max="21" width="10.875" style="148" customWidth="1"/>
    <col min="22" max="22" width="10.625" style="148" bestFit="1" customWidth="1"/>
    <col min="23" max="23" width="10.75390625" style="0" customWidth="1"/>
    <col min="24" max="24" width="10.875" style="148" customWidth="1"/>
    <col min="25" max="25" width="10.625" style="148" bestFit="1" customWidth="1"/>
  </cols>
  <sheetData>
    <row r="1" spans="1:25" ht="18.75" customHeight="1">
      <c r="A1" s="8" t="s">
        <v>482</v>
      </c>
      <c r="C1" s="147"/>
      <c r="D1" s="147"/>
      <c r="F1" s="147"/>
      <c r="G1" s="147"/>
      <c r="I1" s="147"/>
      <c r="J1" s="147"/>
      <c r="L1" s="147"/>
      <c r="M1" s="147"/>
      <c r="O1" s="147"/>
      <c r="P1" s="147"/>
      <c r="R1" s="147"/>
      <c r="S1" s="147"/>
      <c r="U1" s="147"/>
      <c r="V1" s="147"/>
      <c r="X1" s="147"/>
      <c r="Y1" s="10" t="s">
        <v>483</v>
      </c>
    </row>
    <row r="3" spans="1:25" ht="18.75" customHeight="1">
      <c r="A3" s="385" t="s">
        <v>481</v>
      </c>
      <c r="B3" s="385"/>
      <c r="C3" s="385"/>
      <c r="D3" s="385"/>
      <c r="E3" s="385"/>
      <c r="F3" s="385"/>
      <c r="G3" s="385"/>
      <c r="H3" s="385"/>
      <c r="I3" s="385"/>
      <c r="J3" s="385"/>
      <c r="K3" s="385"/>
      <c r="L3" s="385"/>
      <c r="M3" s="385"/>
      <c r="N3" s="385"/>
      <c r="O3" s="385"/>
      <c r="P3" s="385"/>
      <c r="Q3" s="385"/>
      <c r="R3" s="385"/>
      <c r="S3" s="385"/>
      <c r="T3" s="385"/>
      <c r="U3" s="385"/>
      <c r="V3" s="385"/>
      <c r="W3" s="385"/>
      <c r="X3" s="385"/>
      <c r="Y3" s="385"/>
    </row>
    <row r="4" spans="3:25" ht="18.75" customHeight="1" thickBot="1">
      <c r="C4" s="147"/>
      <c r="D4" s="147"/>
      <c r="F4" s="147"/>
      <c r="G4" s="147"/>
      <c r="I4" s="147"/>
      <c r="J4" s="147"/>
      <c r="L4" s="147"/>
      <c r="M4" s="147"/>
      <c r="O4" s="147"/>
      <c r="P4" s="147"/>
      <c r="R4" s="147"/>
      <c r="S4" s="147"/>
      <c r="U4" s="147"/>
      <c r="V4" s="147"/>
      <c r="Y4" s="17" t="s">
        <v>480</v>
      </c>
    </row>
    <row r="5" spans="1:25" ht="18.75" customHeight="1">
      <c r="A5" s="88" t="s">
        <v>127</v>
      </c>
      <c r="B5" s="513" t="s">
        <v>179</v>
      </c>
      <c r="C5" s="514"/>
      <c r="D5" s="514"/>
      <c r="E5" s="514"/>
      <c r="F5" s="514"/>
      <c r="G5" s="514"/>
      <c r="H5" s="514"/>
      <c r="I5" s="514"/>
      <c r="J5" s="514"/>
      <c r="K5" s="514"/>
      <c r="L5" s="514"/>
      <c r="M5" s="514"/>
      <c r="N5" s="514"/>
      <c r="O5" s="514"/>
      <c r="P5" s="559"/>
      <c r="Q5" s="560" t="s">
        <v>225</v>
      </c>
      <c r="R5" s="561"/>
      <c r="S5" s="561"/>
      <c r="T5" s="560" t="s">
        <v>377</v>
      </c>
      <c r="U5" s="561"/>
      <c r="V5" s="564"/>
      <c r="W5" s="560" t="s">
        <v>378</v>
      </c>
      <c r="X5" s="561"/>
      <c r="Y5" s="561"/>
    </row>
    <row r="6" spans="1:25" ht="18.75" customHeight="1">
      <c r="A6" s="24"/>
      <c r="B6" s="551" t="s">
        <v>180</v>
      </c>
      <c r="C6" s="552"/>
      <c r="D6" s="553"/>
      <c r="E6" s="551" t="s">
        <v>181</v>
      </c>
      <c r="F6" s="552"/>
      <c r="G6" s="553"/>
      <c r="H6" s="551" t="s">
        <v>182</v>
      </c>
      <c r="I6" s="552"/>
      <c r="J6" s="553"/>
      <c r="K6" s="551" t="s">
        <v>183</v>
      </c>
      <c r="L6" s="552"/>
      <c r="M6" s="553"/>
      <c r="N6" s="551" t="s">
        <v>184</v>
      </c>
      <c r="O6" s="552"/>
      <c r="P6" s="553"/>
      <c r="Q6" s="562"/>
      <c r="R6" s="563"/>
      <c r="S6" s="563"/>
      <c r="T6" s="562"/>
      <c r="U6" s="563"/>
      <c r="V6" s="565"/>
      <c r="W6" s="562"/>
      <c r="X6" s="563"/>
      <c r="Y6" s="563"/>
    </row>
    <row r="7" spans="1:25" ht="18.75" customHeight="1">
      <c r="A7" s="566" t="s">
        <v>135</v>
      </c>
      <c r="B7" s="556" t="s">
        <v>136</v>
      </c>
      <c r="C7" s="557" t="s">
        <v>132</v>
      </c>
      <c r="D7" s="557" t="s">
        <v>133</v>
      </c>
      <c r="E7" s="556" t="s">
        <v>136</v>
      </c>
      <c r="F7" s="557" t="s">
        <v>132</v>
      </c>
      <c r="G7" s="557" t="s">
        <v>133</v>
      </c>
      <c r="H7" s="556" t="s">
        <v>136</v>
      </c>
      <c r="I7" s="557" t="s">
        <v>132</v>
      </c>
      <c r="J7" s="557" t="s">
        <v>133</v>
      </c>
      <c r="K7" s="556" t="s">
        <v>136</v>
      </c>
      <c r="L7" s="557" t="s">
        <v>132</v>
      </c>
      <c r="M7" s="557" t="s">
        <v>133</v>
      </c>
      <c r="N7" s="556" t="s">
        <v>136</v>
      </c>
      <c r="O7" s="557" t="s">
        <v>132</v>
      </c>
      <c r="P7" s="557" t="s">
        <v>133</v>
      </c>
      <c r="Q7" s="556" t="s">
        <v>136</v>
      </c>
      <c r="R7" s="557" t="s">
        <v>132</v>
      </c>
      <c r="S7" s="557" t="s">
        <v>133</v>
      </c>
      <c r="T7" s="556" t="s">
        <v>136</v>
      </c>
      <c r="U7" s="557" t="s">
        <v>132</v>
      </c>
      <c r="V7" s="557" t="s">
        <v>133</v>
      </c>
      <c r="W7" s="556" t="s">
        <v>136</v>
      </c>
      <c r="X7" s="557" t="s">
        <v>132</v>
      </c>
      <c r="Y7" s="558" t="s">
        <v>133</v>
      </c>
    </row>
    <row r="8" spans="1:25" ht="18.75" customHeight="1">
      <c r="A8" s="567"/>
      <c r="B8" s="539"/>
      <c r="C8" s="550"/>
      <c r="D8" s="550"/>
      <c r="E8" s="539"/>
      <c r="F8" s="550"/>
      <c r="G8" s="550"/>
      <c r="H8" s="539"/>
      <c r="I8" s="550"/>
      <c r="J8" s="550"/>
      <c r="K8" s="539"/>
      <c r="L8" s="550"/>
      <c r="M8" s="550"/>
      <c r="N8" s="539"/>
      <c r="O8" s="550"/>
      <c r="P8" s="550"/>
      <c r="Q8" s="539"/>
      <c r="R8" s="550"/>
      <c r="S8" s="550"/>
      <c r="T8" s="539"/>
      <c r="U8" s="550"/>
      <c r="V8" s="550"/>
      <c r="W8" s="539"/>
      <c r="X8" s="550"/>
      <c r="Y8" s="389"/>
    </row>
    <row r="9" spans="1:25" ht="18.75" customHeight="1">
      <c r="A9" s="308" t="s">
        <v>484</v>
      </c>
      <c r="B9" s="89"/>
      <c r="C9" s="65"/>
      <c r="D9" s="65"/>
      <c r="E9" s="65"/>
      <c r="F9" s="65"/>
      <c r="G9" s="65"/>
      <c r="H9" s="65"/>
      <c r="I9" s="65"/>
      <c r="J9" s="65"/>
      <c r="K9" s="65"/>
      <c r="L9" s="65"/>
      <c r="M9" s="65"/>
      <c r="N9" s="65"/>
      <c r="O9" s="65"/>
      <c r="P9" s="65"/>
      <c r="Q9" s="65"/>
      <c r="R9" s="65"/>
      <c r="S9" s="65"/>
      <c r="T9" s="65"/>
      <c r="U9" s="65"/>
      <c r="V9" s="65"/>
      <c r="W9" s="65"/>
      <c r="X9" s="65"/>
      <c r="Y9" s="65"/>
    </row>
    <row r="10" spans="1:25" ht="18.75" customHeight="1">
      <c r="A10" s="38" t="s">
        <v>296</v>
      </c>
      <c r="B10" s="298">
        <f>SUM(C10:D10)</f>
        <v>137387</v>
      </c>
      <c r="C10" s="299">
        <v>105452</v>
      </c>
      <c r="D10" s="299">
        <v>31935</v>
      </c>
      <c r="E10" s="299">
        <f>SUM(F10:G10)</f>
        <v>150995</v>
      </c>
      <c r="F10" s="299">
        <v>122150</v>
      </c>
      <c r="G10" s="299">
        <v>28845</v>
      </c>
      <c r="H10" s="299">
        <f>SUM(I10:J10)</f>
        <v>174776</v>
      </c>
      <c r="I10" s="299">
        <v>136313</v>
      </c>
      <c r="J10" s="299">
        <v>38463</v>
      </c>
      <c r="K10" s="299">
        <f>SUM(L10:M10)</f>
        <v>87869</v>
      </c>
      <c r="L10" s="299">
        <v>71491</v>
      </c>
      <c r="M10" s="299">
        <v>16378</v>
      </c>
      <c r="N10" s="299">
        <f>SUM(O10:P10)</f>
        <v>114756</v>
      </c>
      <c r="O10" s="299">
        <v>95073</v>
      </c>
      <c r="P10" s="299">
        <v>19683</v>
      </c>
      <c r="Q10" s="299">
        <f>SUM(R10:S10)</f>
        <v>150543</v>
      </c>
      <c r="R10" s="299">
        <v>115469</v>
      </c>
      <c r="S10" s="299">
        <v>35074</v>
      </c>
      <c r="T10" s="299">
        <f>SUM(U10:V10)</f>
        <v>174229</v>
      </c>
      <c r="U10" s="299">
        <v>118247</v>
      </c>
      <c r="V10" s="299">
        <v>55982</v>
      </c>
      <c r="W10" s="299">
        <f>SUM(X10:Y10)</f>
        <v>183947</v>
      </c>
      <c r="X10" s="299">
        <v>136014</v>
      </c>
      <c r="Y10" s="299">
        <v>47933</v>
      </c>
    </row>
    <row r="11" spans="1:25" ht="18.75" customHeight="1">
      <c r="A11" s="113" t="s">
        <v>297</v>
      </c>
      <c r="B11" s="298">
        <f>SUM(C11:D11)</f>
        <v>149928</v>
      </c>
      <c r="C11" s="299">
        <v>115568</v>
      </c>
      <c r="D11" s="299">
        <v>34360</v>
      </c>
      <c r="E11" s="299">
        <f>SUM(F11:G11)</f>
        <v>162577</v>
      </c>
      <c r="F11" s="299">
        <v>131181</v>
      </c>
      <c r="G11" s="299">
        <v>31396</v>
      </c>
      <c r="H11" s="299">
        <f>SUM(I11:J11)</f>
        <v>197811</v>
      </c>
      <c r="I11" s="299">
        <v>148007</v>
      </c>
      <c r="J11" s="299">
        <v>49804</v>
      </c>
      <c r="K11" s="299">
        <f>SUM(L11:M11)</f>
        <v>109342</v>
      </c>
      <c r="L11" s="299">
        <v>85058</v>
      </c>
      <c r="M11" s="299">
        <v>24284</v>
      </c>
      <c r="N11" s="299">
        <f>SUM(O11:P11)</f>
        <v>159142</v>
      </c>
      <c r="O11" s="299">
        <v>123366</v>
      </c>
      <c r="P11" s="299">
        <v>35776</v>
      </c>
      <c r="Q11" s="299">
        <f>SUM(R11:S11)</f>
        <v>165455</v>
      </c>
      <c r="R11" s="299">
        <v>124061</v>
      </c>
      <c r="S11" s="299">
        <v>41394</v>
      </c>
      <c r="T11" s="299">
        <f>SUM(U11:V11)</f>
        <v>225407</v>
      </c>
      <c r="U11" s="299">
        <v>153693</v>
      </c>
      <c r="V11" s="299">
        <v>71714</v>
      </c>
      <c r="W11" s="299">
        <f>SUM(X11:Y11)</f>
        <v>194572</v>
      </c>
      <c r="X11" s="299">
        <v>142209</v>
      </c>
      <c r="Y11" s="299">
        <v>52363</v>
      </c>
    </row>
    <row r="12" spans="1:25" s="50" customFormat="1" ht="18.75" customHeight="1">
      <c r="A12" s="295" t="s">
        <v>476</v>
      </c>
      <c r="B12" s="306">
        <f>SUM(C12:D12)</f>
        <v>165594</v>
      </c>
      <c r="C12" s="307">
        <f>AVERAGE(C14:C17,C19:C22,C24:C27)</f>
        <v>128070.41666666667</v>
      </c>
      <c r="D12" s="307">
        <f>SUM(D14:D27)/12</f>
        <v>37523.583333333336</v>
      </c>
      <c r="E12" s="307">
        <f>SUM(F12:G12)</f>
        <v>175226.75</v>
      </c>
      <c r="F12" s="307">
        <f>AVERAGE(F14:F17,F19:F22,F24:F27)</f>
        <v>141336.25</v>
      </c>
      <c r="G12" s="307">
        <f>SUM(G14:G27)/12</f>
        <v>33890.5</v>
      </c>
      <c r="H12" s="307">
        <f>SUM(I12:J12)</f>
        <v>205284.1666666667</v>
      </c>
      <c r="I12" s="307">
        <f>AVERAGE(I14:I17,I19:I22,I24:I27)</f>
        <v>160661.08333333334</v>
      </c>
      <c r="J12" s="307">
        <f>SUM(J14:J27)/12</f>
        <v>44623.083333333336</v>
      </c>
      <c r="K12" s="307">
        <f>SUM(L12:M12)</f>
        <v>119286.75</v>
      </c>
      <c r="L12" s="307">
        <f>AVERAGE(L14:L17,L19:L22,L24:L27)</f>
        <v>93492.91666666667</v>
      </c>
      <c r="M12" s="307">
        <f>SUM(M14:M27)/12</f>
        <v>25793.833333333332</v>
      </c>
      <c r="N12" s="307">
        <f>SUM(O12:P12)</f>
        <v>173389.41666666666</v>
      </c>
      <c r="O12" s="307">
        <f>AVERAGE(O14:O17,O19:O22,O24:O27)</f>
        <v>137679.41666666666</v>
      </c>
      <c r="P12" s="307">
        <v>35710</v>
      </c>
      <c r="Q12" s="307">
        <f>SUM(R12:S12)</f>
        <v>184840.58333333334</v>
      </c>
      <c r="R12" s="307">
        <f>AVERAGE(R14:R17,R19:R22,R24:R27)</f>
        <v>135186</v>
      </c>
      <c r="S12" s="307">
        <f>AVERAGE(S14:S17,S19:S22,S24:S27)</f>
        <v>49654.583333333336</v>
      </c>
      <c r="T12" s="307">
        <f>SUM(U12:V12)</f>
        <v>254988.83333333334</v>
      </c>
      <c r="U12" s="307">
        <f>AVERAGE(U14:U17,U19:U22,U24:U27)</f>
        <v>172836.83333333334</v>
      </c>
      <c r="V12" s="307">
        <f>SUM(V14:V27)/12</f>
        <v>82152</v>
      </c>
      <c r="W12" s="307">
        <f>SUM(X12:Y12)</f>
        <v>212711.08333333334</v>
      </c>
      <c r="X12" s="307">
        <f>AVERAGE(X14:X17,X19:X22,X24:X27)</f>
        <v>153708</v>
      </c>
      <c r="Y12" s="307">
        <f>SUM(Y14:Y27)/12</f>
        <v>59003.083333333336</v>
      </c>
    </row>
    <row r="13" spans="1:25" ht="18.75" customHeight="1">
      <c r="A13" s="60"/>
      <c r="B13" s="300"/>
      <c r="C13" s="301"/>
      <c r="D13" s="301"/>
      <c r="E13" s="301"/>
      <c r="F13" s="301"/>
      <c r="G13" s="301"/>
      <c r="H13" s="301"/>
      <c r="I13" s="301"/>
      <c r="J13" s="301"/>
      <c r="K13" s="301"/>
      <c r="L13" s="301"/>
      <c r="M13" s="301"/>
      <c r="N13" s="301"/>
      <c r="O13" s="301"/>
      <c r="P13" s="301"/>
      <c r="Q13" s="301"/>
      <c r="R13" s="301"/>
      <c r="S13" s="301"/>
      <c r="T13" s="301"/>
      <c r="U13" s="301"/>
      <c r="V13" s="301"/>
      <c r="W13" s="301"/>
      <c r="X13" s="301"/>
      <c r="Y13" s="301"/>
    </row>
    <row r="14" spans="1:25" ht="18.75" customHeight="1">
      <c r="A14" s="111" t="s">
        <v>294</v>
      </c>
      <c r="B14" s="298">
        <f>SUM(C14:D14)</f>
        <v>119147</v>
      </c>
      <c r="C14" s="299">
        <v>119147</v>
      </c>
      <c r="D14" s="209" t="s">
        <v>331</v>
      </c>
      <c r="E14" s="299">
        <f>SUM(F14:G14)</f>
        <v>131191</v>
      </c>
      <c r="F14" s="299">
        <v>131191</v>
      </c>
      <c r="G14" s="209" t="s">
        <v>331</v>
      </c>
      <c r="H14" s="299">
        <f>SUM(I14:J14)</f>
        <v>156758</v>
      </c>
      <c r="I14" s="299">
        <v>153750</v>
      </c>
      <c r="J14" s="299">
        <v>3008</v>
      </c>
      <c r="K14" s="299">
        <f>SUM(L14:M14)</f>
        <v>107473</v>
      </c>
      <c r="L14" s="299">
        <v>84253</v>
      </c>
      <c r="M14" s="299">
        <v>23220</v>
      </c>
      <c r="N14" s="299">
        <f>SUM(O14:P14)</f>
        <v>131392</v>
      </c>
      <c r="O14" s="299">
        <v>126988</v>
      </c>
      <c r="P14" s="299">
        <v>4404</v>
      </c>
      <c r="Q14" s="299">
        <f>SUM(R14:S14)</f>
        <v>138903</v>
      </c>
      <c r="R14" s="299">
        <v>137834</v>
      </c>
      <c r="S14" s="299">
        <v>1069</v>
      </c>
      <c r="T14" s="299">
        <f>SUM(U14:V14)</f>
        <v>172705</v>
      </c>
      <c r="U14" s="299">
        <v>172295</v>
      </c>
      <c r="V14" s="299">
        <v>410</v>
      </c>
      <c r="W14" s="299">
        <f>SUM(X14:Y14)</f>
        <v>150062</v>
      </c>
      <c r="X14" s="299">
        <v>147670</v>
      </c>
      <c r="Y14" s="299">
        <v>2392</v>
      </c>
    </row>
    <row r="15" spans="1:25" ht="18.75" customHeight="1">
      <c r="A15" s="114" t="s">
        <v>233</v>
      </c>
      <c r="B15" s="298">
        <f>SUM(C15:D15)</f>
        <v>120760</v>
      </c>
      <c r="C15" s="299">
        <v>120760</v>
      </c>
      <c r="D15" s="209" t="s">
        <v>331</v>
      </c>
      <c r="E15" s="299">
        <f>SUM(F15:G15)</f>
        <v>131026</v>
      </c>
      <c r="F15" s="299">
        <v>131026</v>
      </c>
      <c r="G15" s="209" t="s">
        <v>331</v>
      </c>
      <c r="H15" s="299">
        <f>SUM(I15:J15)</f>
        <v>151837</v>
      </c>
      <c r="I15" s="299">
        <v>151837</v>
      </c>
      <c r="J15" s="209" t="s">
        <v>331</v>
      </c>
      <c r="K15" s="299">
        <f>SUM(L15:M15)</f>
        <v>88193</v>
      </c>
      <c r="L15" s="299">
        <v>86490</v>
      </c>
      <c r="M15" s="299">
        <v>1703</v>
      </c>
      <c r="N15" s="299">
        <f>SUM(O15:P15)</f>
        <v>130059</v>
      </c>
      <c r="O15" s="299">
        <v>130059</v>
      </c>
      <c r="P15" s="209" t="s">
        <v>331</v>
      </c>
      <c r="Q15" s="299">
        <f>SUM(R15:S15)</f>
        <v>133797</v>
      </c>
      <c r="R15" s="299">
        <v>133562</v>
      </c>
      <c r="S15" s="299">
        <v>235</v>
      </c>
      <c r="T15" s="299">
        <f>SUM(U15:V15)</f>
        <v>162489</v>
      </c>
      <c r="U15" s="299">
        <v>162489</v>
      </c>
      <c r="V15" s="209" t="s">
        <v>331</v>
      </c>
      <c r="W15" s="299">
        <f>SUM(X15:Y15)</f>
        <v>145702</v>
      </c>
      <c r="X15" s="299">
        <v>145702</v>
      </c>
      <c r="Y15" s="209" t="s">
        <v>331</v>
      </c>
    </row>
    <row r="16" spans="1:25" ht="18.75" customHeight="1">
      <c r="A16" s="114" t="s">
        <v>234</v>
      </c>
      <c r="B16" s="298">
        <f>SUM(C16:D16)</f>
        <v>121853</v>
      </c>
      <c r="C16" s="299">
        <v>120252</v>
      </c>
      <c r="D16" s="299">
        <v>1601</v>
      </c>
      <c r="E16" s="299">
        <f>SUM(F16:G16)</f>
        <v>136702</v>
      </c>
      <c r="F16" s="299">
        <v>136702</v>
      </c>
      <c r="G16" s="209" t="s">
        <v>331</v>
      </c>
      <c r="H16" s="299">
        <f>SUM(I16:J16)</f>
        <v>155881</v>
      </c>
      <c r="I16" s="299">
        <v>155881</v>
      </c>
      <c r="J16" s="209" t="s">
        <v>331</v>
      </c>
      <c r="K16" s="299">
        <f>SUM(L16:M16)</f>
        <v>86553</v>
      </c>
      <c r="L16" s="299">
        <v>85947</v>
      </c>
      <c r="M16" s="299">
        <v>606</v>
      </c>
      <c r="N16" s="299">
        <f>SUM(O16:P16)</f>
        <v>134035</v>
      </c>
      <c r="O16" s="299">
        <v>132456</v>
      </c>
      <c r="P16" s="299">
        <v>1579</v>
      </c>
      <c r="Q16" s="299">
        <f>SUM(R16:S16)</f>
        <v>133436</v>
      </c>
      <c r="R16" s="299">
        <v>125706</v>
      </c>
      <c r="S16" s="299">
        <v>7730</v>
      </c>
      <c r="T16" s="299">
        <f>SUM(U16:V16)</f>
        <v>223329</v>
      </c>
      <c r="U16" s="299">
        <v>165322</v>
      </c>
      <c r="V16" s="299">
        <v>58007</v>
      </c>
      <c r="W16" s="299">
        <f>SUM(X16:Y16)</f>
        <v>174228</v>
      </c>
      <c r="X16" s="299">
        <v>144137</v>
      </c>
      <c r="Y16" s="299">
        <v>30091</v>
      </c>
    </row>
    <row r="17" spans="1:25" ht="18.75" customHeight="1">
      <c r="A17" s="114" t="s">
        <v>235</v>
      </c>
      <c r="B17" s="298">
        <f>SUM(C17:D17)</f>
        <v>123249</v>
      </c>
      <c r="C17" s="299">
        <v>123249</v>
      </c>
      <c r="D17" s="209" t="s">
        <v>331</v>
      </c>
      <c r="E17" s="299">
        <f>SUM(F17:G17)</f>
        <v>139231</v>
      </c>
      <c r="F17" s="299">
        <v>139231</v>
      </c>
      <c r="G17" s="209" t="s">
        <v>331</v>
      </c>
      <c r="H17" s="299">
        <f>SUM(I17:J17)</f>
        <v>147241</v>
      </c>
      <c r="I17" s="299">
        <v>147241</v>
      </c>
      <c r="J17" s="209" t="s">
        <v>331</v>
      </c>
      <c r="K17" s="299">
        <f>SUM(L17:M17)</f>
        <v>91676</v>
      </c>
      <c r="L17" s="299">
        <v>91676</v>
      </c>
      <c r="M17" s="209" t="s">
        <v>331</v>
      </c>
      <c r="N17" s="299">
        <f>SUM(O17:P17)</f>
        <v>134972</v>
      </c>
      <c r="O17" s="299">
        <v>133555</v>
      </c>
      <c r="P17" s="299">
        <v>1417</v>
      </c>
      <c r="Q17" s="299">
        <f>SUM(R17:S17)</f>
        <v>131800</v>
      </c>
      <c r="R17" s="299">
        <v>131493</v>
      </c>
      <c r="S17" s="299">
        <v>307</v>
      </c>
      <c r="T17" s="299">
        <f>SUM(U17:V17)</f>
        <v>174804</v>
      </c>
      <c r="U17" s="299">
        <v>173961</v>
      </c>
      <c r="V17" s="299">
        <v>843</v>
      </c>
      <c r="W17" s="299">
        <f>SUM(X17:Y17)</f>
        <v>164766</v>
      </c>
      <c r="X17" s="299">
        <v>146416</v>
      </c>
      <c r="Y17" s="299">
        <v>18350</v>
      </c>
    </row>
    <row r="18" spans="1:25" ht="18.75" customHeight="1">
      <c r="A18" s="115"/>
      <c r="B18" s="300"/>
      <c r="C18" s="301"/>
      <c r="D18" s="301"/>
      <c r="E18" s="302"/>
      <c r="F18" s="301"/>
      <c r="G18" s="301"/>
      <c r="H18" s="302"/>
      <c r="I18" s="301"/>
      <c r="J18" s="301"/>
      <c r="K18" s="302"/>
      <c r="L18" s="301"/>
      <c r="M18" s="301"/>
      <c r="N18" s="302"/>
      <c r="O18" s="301"/>
      <c r="P18" s="301"/>
      <c r="Q18" s="302"/>
      <c r="R18" s="301"/>
      <c r="S18" s="301"/>
      <c r="T18" s="302"/>
      <c r="U18" s="301"/>
      <c r="V18" s="301"/>
      <c r="W18" s="302"/>
      <c r="X18" s="301"/>
      <c r="Y18" s="301"/>
    </row>
    <row r="19" spans="1:25" ht="18.75" customHeight="1">
      <c r="A19" s="114" t="s">
        <v>236</v>
      </c>
      <c r="B19" s="298">
        <f>SUM(C19:D19)</f>
        <v>126947</v>
      </c>
      <c r="C19" s="299">
        <v>123060</v>
      </c>
      <c r="D19" s="299">
        <v>3887</v>
      </c>
      <c r="E19" s="299">
        <f>SUM(F19:G19)</f>
        <v>147943</v>
      </c>
      <c r="F19" s="299">
        <v>146124</v>
      </c>
      <c r="G19" s="299">
        <v>1819</v>
      </c>
      <c r="H19" s="299">
        <f>SUM(I19:J19)</f>
        <v>167101</v>
      </c>
      <c r="I19" s="299">
        <v>155440</v>
      </c>
      <c r="J19" s="299">
        <v>11661</v>
      </c>
      <c r="K19" s="299">
        <f>SUM(L19:M19)</f>
        <v>95644</v>
      </c>
      <c r="L19" s="299">
        <v>95391</v>
      </c>
      <c r="M19" s="299">
        <v>253</v>
      </c>
      <c r="N19" s="299">
        <f>SUM(O19:P19)</f>
        <v>142997</v>
      </c>
      <c r="O19" s="299">
        <v>138595</v>
      </c>
      <c r="P19" s="299">
        <v>4402</v>
      </c>
      <c r="Q19" s="299">
        <f>SUM(R19:S19)</f>
        <v>131470</v>
      </c>
      <c r="R19" s="299">
        <v>129907</v>
      </c>
      <c r="S19" s="299">
        <v>1563</v>
      </c>
      <c r="T19" s="299">
        <f>SUM(U19:V19)</f>
        <v>169188</v>
      </c>
      <c r="U19" s="299">
        <v>166302</v>
      </c>
      <c r="V19" s="299">
        <v>2886</v>
      </c>
      <c r="W19" s="299">
        <f>SUM(X19:Y19)</f>
        <v>151301</v>
      </c>
      <c r="X19" s="299">
        <v>149619</v>
      </c>
      <c r="Y19" s="299">
        <v>1682</v>
      </c>
    </row>
    <row r="20" spans="1:25" ht="18.75" customHeight="1">
      <c r="A20" s="114" t="s">
        <v>237</v>
      </c>
      <c r="B20" s="298">
        <f>SUM(C20:D20)</f>
        <v>133593</v>
      </c>
      <c r="C20" s="299">
        <v>130613</v>
      </c>
      <c r="D20" s="299">
        <v>2980</v>
      </c>
      <c r="E20" s="299">
        <f>SUM(F20:G20)</f>
        <v>139594</v>
      </c>
      <c r="F20" s="299">
        <v>139594</v>
      </c>
      <c r="G20" s="209" t="s">
        <v>331</v>
      </c>
      <c r="H20" s="299">
        <f>SUM(I20:J20)</f>
        <v>303044</v>
      </c>
      <c r="I20" s="299">
        <v>164648</v>
      </c>
      <c r="J20" s="299">
        <v>138396</v>
      </c>
      <c r="K20" s="299">
        <f>SUM(L20:M20)</f>
        <v>98800</v>
      </c>
      <c r="L20" s="299">
        <v>98800</v>
      </c>
      <c r="M20" s="209" t="s">
        <v>331</v>
      </c>
      <c r="N20" s="299">
        <f>SUM(O20:P20)</f>
        <v>165295</v>
      </c>
      <c r="O20" s="299">
        <v>142524</v>
      </c>
      <c r="P20" s="299">
        <v>22771</v>
      </c>
      <c r="Q20" s="299">
        <f>SUM(R20:S20)</f>
        <v>180497</v>
      </c>
      <c r="R20" s="299">
        <v>133692</v>
      </c>
      <c r="S20" s="299">
        <v>46805</v>
      </c>
      <c r="T20" s="299">
        <f>SUM(U20:V20)</f>
        <v>321993</v>
      </c>
      <c r="U20" s="299">
        <v>170436</v>
      </c>
      <c r="V20" s="299">
        <v>151557</v>
      </c>
      <c r="W20" s="299">
        <f>SUM(X20:Y20)</f>
        <v>304000</v>
      </c>
      <c r="X20" s="299">
        <v>154428</v>
      </c>
      <c r="Y20" s="299">
        <v>149572</v>
      </c>
    </row>
    <row r="21" spans="1:25" ht="18.75" customHeight="1">
      <c r="A21" s="114" t="s">
        <v>238</v>
      </c>
      <c r="B21" s="298">
        <f>SUM(C21:D21)</f>
        <v>320565</v>
      </c>
      <c r="C21" s="299">
        <v>133005</v>
      </c>
      <c r="D21" s="299">
        <v>187560</v>
      </c>
      <c r="E21" s="299">
        <f>SUM(F21:G21)</f>
        <v>305282</v>
      </c>
      <c r="F21" s="299">
        <v>141220</v>
      </c>
      <c r="G21" s="299">
        <v>164062</v>
      </c>
      <c r="H21" s="299">
        <f>SUM(I21:J21)</f>
        <v>297475</v>
      </c>
      <c r="I21" s="299">
        <v>168817</v>
      </c>
      <c r="J21" s="299">
        <v>128658</v>
      </c>
      <c r="K21" s="299">
        <f>SUM(L21:M21)</f>
        <v>246709</v>
      </c>
      <c r="L21" s="299">
        <v>96649</v>
      </c>
      <c r="M21" s="299">
        <v>150060</v>
      </c>
      <c r="N21" s="299">
        <f>SUM(O21:P21)</f>
        <v>307244</v>
      </c>
      <c r="O21" s="299">
        <v>139150</v>
      </c>
      <c r="P21" s="299">
        <v>168094</v>
      </c>
      <c r="Q21" s="299">
        <f>SUM(R21:S21)</f>
        <v>347065</v>
      </c>
      <c r="R21" s="299">
        <v>135749</v>
      </c>
      <c r="S21" s="299">
        <v>211316</v>
      </c>
      <c r="T21" s="299">
        <f>SUM(U21:V21)</f>
        <v>402281</v>
      </c>
      <c r="U21" s="299">
        <v>176090</v>
      </c>
      <c r="V21" s="299">
        <v>226191</v>
      </c>
      <c r="W21" s="299">
        <f>SUM(X21:Y21)</f>
        <v>283282</v>
      </c>
      <c r="X21" s="299">
        <v>153593</v>
      </c>
      <c r="Y21" s="299">
        <v>129689</v>
      </c>
    </row>
    <row r="22" spans="1:25" ht="18.75" customHeight="1">
      <c r="A22" s="114" t="s">
        <v>239</v>
      </c>
      <c r="B22" s="298">
        <f>SUM(C22:D22)</f>
        <v>143418</v>
      </c>
      <c r="C22" s="299">
        <v>129689</v>
      </c>
      <c r="D22" s="299">
        <v>13729</v>
      </c>
      <c r="E22" s="299">
        <f>SUM(F22:G22)</f>
        <v>140338</v>
      </c>
      <c r="F22" s="299">
        <v>140338</v>
      </c>
      <c r="G22" s="209" t="s">
        <v>331</v>
      </c>
      <c r="H22" s="299">
        <f>SUM(I22:J22)</f>
        <v>183742</v>
      </c>
      <c r="I22" s="299">
        <v>164473</v>
      </c>
      <c r="J22" s="299">
        <v>19269</v>
      </c>
      <c r="K22" s="299">
        <f>SUM(L22:M22)</f>
        <v>97430</v>
      </c>
      <c r="L22" s="299">
        <v>95211</v>
      </c>
      <c r="M22" s="299">
        <v>2219</v>
      </c>
      <c r="N22" s="299">
        <f>SUM(O22:P22)</f>
        <v>153619</v>
      </c>
      <c r="O22" s="299">
        <v>138887</v>
      </c>
      <c r="P22" s="299">
        <v>14732</v>
      </c>
      <c r="Q22" s="299">
        <f>SUM(R22:S22)</f>
        <v>136819</v>
      </c>
      <c r="R22" s="299">
        <v>135795</v>
      </c>
      <c r="S22" s="299">
        <v>1024</v>
      </c>
      <c r="T22" s="299">
        <f>SUM(U22:V22)</f>
        <v>183436</v>
      </c>
      <c r="U22" s="299">
        <v>176764</v>
      </c>
      <c r="V22" s="299">
        <v>6672</v>
      </c>
      <c r="W22" s="299">
        <f>SUM(X22:Y22)</f>
        <v>192710</v>
      </c>
      <c r="X22" s="299">
        <v>157074</v>
      </c>
      <c r="Y22" s="299">
        <v>35636</v>
      </c>
    </row>
    <row r="23" spans="1:25" ht="18.75" customHeight="1">
      <c r="A23" s="115"/>
      <c r="B23" s="300"/>
      <c r="C23" s="301"/>
      <c r="D23" s="301"/>
      <c r="E23" s="301"/>
      <c r="F23" s="301"/>
      <c r="G23" s="301"/>
      <c r="H23" s="301"/>
      <c r="I23" s="301"/>
      <c r="J23" s="301"/>
      <c r="K23" s="301"/>
      <c r="L23" s="301"/>
      <c r="M23" s="301"/>
      <c r="N23" s="301"/>
      <c r="O23" s="301"/>
      <c r="P23" s="301"/>
      <c r="Q23" s="301"/>
      <c r="R23" s="301"/>
      <c r="S23" s="301"/>
      <c r="T23" s="301"/>
      <c r="U23" s="301"/>
      <c r="V23" s="301"/>
      <c r="W23" s="301"/>
      <c r="X23" s="301"/>
      <c r="Y23" s="301"/>
    </row>
    <row r="24" spans="1:25" ht="18.75" customHeight="1">
      <c r="A24" s="114" t="s">
        <v>240</v>
      </c>
      <c r="B24" s="298">
        <f>SUM(C24:D24)</f>
        <v>127417</v>
      </c>
      <c r="C24" s="299">
        <v>127417</v>
      </c>
      <c r="D24" s="209" t="s">
        <v>331</v>
      </c>
      <c r="E24" s="299">
        <f>SUM(F24:G24)</f>
        <v>144151</v>
      </c>
      <c r="F24" s="299">
        <v>144151</v>
      </c>
      <c r="G24" s="209" t="s">
        <v>331</v>
      </c>
      <c r="H24" s="299">
        <f>SUM(I24:J24)</f>
        <v>166639</v>
      </c>
      <c r="I24" s="299">
        <v>166639</v>
      </c>
      <c r="J24" s="209" t="s">
        <v>331</v>
      </c>
      <c r="K24" s="299">
        <f>SUM(L24:M24)</f>
        <v>96857</v>
      </c>
      <c r="L24" s="299">
        <v>96857</v>
      </c>
      <c r="M24" s="209" t="s">
        <v>331</v>
      </c>
      <c r="N24" s="299">
        <f>SUM(O24:P24)</f>
        <v>142214</v>
      </c>
      <c r="O24" s="299">
        <v>142067</v>
      </c>
      <c r="P24" s="299">
        <v>147</v>
      </c>
      <c r="Q24" s="299">
        <f>SUM(R24:S24)</f>
        <v>139606</v>
      </c>
      <c r="R24" s="299">
        <v>133391</v>
      </c>
      <c r="S24" s="299">
        <v>6215</v>
      </c>
      <c r="T24" s="299">
        <f>SUM(U24:V24)</f>
        <v>175995</v>
      </c>
      <c r="U24" s="299">
        <v>173998</v>
      </c>
      <c r="V24" s="299">
        <v>1997</v>
      </c>
      <c r="W24" s="299">
        <f>SUM(X24:Y24)</f>
        <v>158824</v>
      </c>
      <c r="X24" s="299">
        <v>158708</v>
      </c>
      <c r="Y24" s="299">
        <v>116</v>
      </c>
    </row>
    <row r="25" spans="1:25" ht="18.75" customHeight="1">
      <c r="A25" s="114" t="s">
        <v>241</v>
      </c>
      <c r="B25" s="298">
        <f>SUM(C25:D25)</f>
        <v>132037</v>
      </c>
      <c r="C25" s="299">
        <v>132037</v>
      </c>
      <c r="D25" s="209" t="s">
        <v>331</v>
      </c>
      <c r="E25" s="299">
        <f>SUM(F25:G25)</f>
        <v>145434</v>
      </c>
      <c r="F25" s="299">
        <v>145434</v>
      </c>
      <c r="G25" s="209" t="s">
        <v>331</v>
      </c>
      <c r="H25" s="299">
        <f>SUM(I25:J25)</f>
        <v>170391</v>
      </c>
      <c r="I25" s="299">
        <v>167086</v>
      </c>
      <c r="J25" s="299">
        <v>3305</v>
      </c>
      <c r="K25" s="299">
        <f>SUM(L25:M25)</f>
        <v>96482</v>
      </c>
      <c r="L25" s="299">
        <v>96482</v>
      </c>
      <c r="M25" s="209" t="s">
        <v>331</v>
      </c>
      <c r="N25" s="299">
        <f>SUM(O25:P25)</f>
        <v>143623</v>
      </c>
      <c r="O25" s="299">
        <v>143581</v>
      </c>
      <c r="P25" s="299">
        <v>42</v>
      </c>
      <c r="Q25" s="299">
        <f>SUM(R25:S25)</f>
        <v>135744</v>
      </c>
      <c r="R25" s="299">
        <v>135207</v>
      </c>
      <c r="S25" s="299">
        <v>537</v>
      </c>
      <c r="T25" s="299">
        <f>SUM(U25:V25)</f>
        <v>185494</v>
      </c>
      <c r="U25" s="299">
        <v>178658</v>
      </c>
      <c r="V25" s="299">
        <v>6836</v>
      </c>
      <c r="W25" s="299">
        <f>SUM(X25:Y25)</f>
        <v>185497</v>
      </c>
      <c r="X25" s="299">
        <v>164031</v>
      </c>
      <c r="Y25" s="299">
        <v>21466</v>
      </c>
    </row>
    <row r="26" spans="1:25" ht="18.75" customHeight="1">
      <c r="A26" s="114" t="s">
        <v>242</v>
      </c>
      <c r="B26" s="298">
        <f>SUM(C26:D26)</f>
        <v>134369</v>
      </c>
      <c r="C26" s="299">
        <v>134369</v>
      </c>
      <c r="D26" s="209" t="s">
        <v>331</v>
      </c>
      <c r="E26" s="299">
        <f>SUM(F26:G26)</f>
        <v>146910</v>
      </c>
      <c r="F26" s="299">
        <v>146910</v>
      </c>
      <c r="G26" s="209" t="s">
        <v>331</v>
      </c>
      <c r="H26" s="299">
        <f>SUM(I26:J26)</f>
        <v>166640</v>
      </c>
      <c r="I26" s="299">
        <v>166640</v>
      </c>
      <c r="J26" s="209" t="s">
        <v>331</v>
      </c>
      <c r="K26" s="299">
        <f>SUM(L26:M26)</f>
        <v>96973</v>
      </c>
      <c r="L26" s="299">
        <v>96973</v>
      </c>
      <c r="M26" s="209" t="s">
        <v>331</v>
      </c>
      <c r="N26" s="299">
        <f>SUM(O26:P26)</f>
        <v>142565</v>
      </c>
      <c r="O26" s="299">
        <v>142542</v>
      </c>
      <c r="P26" s="299">
        <v>23</v>
      </c>
      <c r="Q26" s="299">
        <f>SUM(R26:S26)</f>
        <v>147412</v>
      </c>
      <c r="R26" s="299">
        <v>143677</v>
      </c>
      <c r="S26" s="299">
        <v>3735</v>
      </c>
      <c r="T26" s="299">
        <f>SUM(U26:V26)</f>
        <v>176788</v>
      </c>
      <c r="U26" s="299">
        <v>176788</v>
      </c>
      <c r="V26" s="209" t="s">
        <v>331</v>
      </c>
      <c r="W26" s="299">
        <f>SUM(X26:Y26)</f>
        <v>162548</v>
      </c>
      <c r="X26" s="299">
        <v>162548</v>
      </c>
      <c r="Y26" s="209" t="s">
        <v>331</v>
      </c>
    </row>
    <row r="27" spans="1:25" ht="18.75" customHeight="1">
      <c r="A27" s="114" t="s">
        <v>243</v>
      </c>
      <c r="B27" s="298">
        <f>SUM(C27:D27)</f>
        <v>383773</v>
      </c>
      <c r="C27" s="299">
        <v>143247</v>
      </c>
      <c r="D27" s="299">
        <v>240526</v>
      </c>
      <c r="E27" s="299">
        <f>SUM(F27:G27)</f>
        <v>394919</v>
      </c>
      <c r="F27" s="299">
        <v>154114</v>
      </c>
      <c r="G27" s="299">
        <v>240805</v>
      </c>
      <c r="H27" s="299">
        <f>SUM(I27:J27)</f>
        <v>396661</v>
      </c>
      <c r="I27" s="299">
        <v>165481</v>
      </c>
      <c r="J27" s="299">
        <v>231180</v>
      </c>
      <c r="K27" s="299">
        <f>SUM(L27:M27)</f>
        <v>228651</v>
      </c>
      <c r="L27" s="299">
        <v>97186</v>
      </c>
      <c r="M27" s="299">
        <v>131465</v>
      </c>
      <c r="N27" s="299">
        <f>SUM(O27:P27)</f>
        <v>352649</v>
      </c>
      <c r="O27" s="299">
        <v>141749</v>
      </c>
      <c r="P27" s="299">
        <v>210900</v>
      </c>
      <c r="Q27" s="299">
        <f>SUM(R27:S27)</f>
        <v>461538</v>
      </c>
      <c r="R27" s="299">
        <v>146219</v>
      </c>
      <c r="S27" s="299">
        <v>315319</v>
      </c>
      <c r="T27" s="299">
        <f>SUM(U27:V27)</f>
        <v>711364</v>
      </c>
      <c r="U27" s="299">
        <v>180939</v>
      </c>
      <c r="V27" s="299">
        <v>530425</v>
      </c>
      <c r="W27" s="299">
        <f>SUM(X27:Y27)</f>
        <v>479613</v>
      </c>
      <c r="X27" s="299">
        <v>160570</v>
      </c>
      <c r="Y27" s="299">
        <v>319043</v>
      </c>
    </row>
    <row r="28" spans="1:25" ht="18.75" customHeight="1">
      <c r="A28" s="109"/>
      <c r="B28" s="298"/>
      <c r="C28" s="299"/>
      <c r="D28" s="299"/>
      <c r="E28" s="299"/>
      <c r="F28" s="299"/>
      <c r="G28" s="299"/>
      <c r="H28" s="299"/>
      <c r="I28" s="299"/>
      <c r="J28" s="299"/>
      <c r="K28" s="299"/>
      <c r="L28" s="299"/>
      <c r="M28" s="299"/>
      <c r="N28" s="299"/>
      <c r="O28" s="299"/>
      <c r="P28" s="209"/>
      <c r="Q28" s="299"/>
      <c r="R28" s="299"/>
      <c r="S28" s="209"/>
      <c r="T28" s="299"/>
      <c r="U28" s="299"/>
      <c r="V28" s="209"/>
      <c r="W28" s="299"/>
      <c r="X28" s="299"/>
      <c r="Y28" s="209"/>
    </row>
    <row r="29" spans="1:25" ht="18.75" customHeight="1">
      <c r="A29" s="309" t="s">
        <v>2</v>
      </c>
      <c r="B29" s="300"/>
      <c r="C29" s="301"/>
      <c r="D29" s="301"/>
      <c r="E29" s="301"/>
      <c r="F29" s="301"/>
      <c r="G29" s="301"/>
      <c r="H29" s="301"/>
      <c r="I29" s="301"/>
      <c r="J29" s="301"/>
      <c r="K29" s="301"/>
      <c r="L29" s="301"/>
      <c r="M29" s="301"/>
      <c r="N29" s="301"/>
      <c r="O29" s="301"/>
      <c r="P29" s="301"/>
      <c r="Q29" s="301"/>
      <c r="R29" s="301"/>
      <c r="S29" s="301"/>
      <c r="T29" s="301"/>
      <c r="U29" s="301"/>
      <c r="V29" s="301"/>
      <c r="W29" s="301"/>
      <c r="X29" s="301"/>
      <c r="Y29" s="301"/>
    </row>
    <row r="30" spans="1:25" ht="18.75" customHeight="1">
      <c r="A30" s="38" t="s">
        <v>296</v>
      </c>
      <c r="B30" s="298">
        <f>SUM(C30:D30)</f>
        <v>172757</v>
      </c>
      <c r="C30" s="299">
        <v>129978</v>
      </c>
      <c r="D30" s="299">
        <v>42779</v>
      </c>
      <c r="E30" s="299">
        <f>SUM(F30:G30)</f>
        <v>164050</v>
      </c>
      <c r="F30" s="299">
        <v>133521</v>
      </c>
      <c r="G30" s="299">
        <v>30529</v>
      </c>
      <c r="H30" s="299">
        <f>SUM(I30:J30)</f>
        <v>182015</v>
      </c>
      <c r="I30" s="299">
        <v>142151</v>
      </c>
      <c r="J30" s="299">
        <v>39864</v>
      </c>
      <c r="K30" s="299">
        <f>SUM(L30:M30)</f>
        <v>150700</v>
      </c>
      <c r="L30" s="299">
        <v>119203</v>
      </c>
      <c r="M30" s="299">
        <v>31497</v>
      </c>
      <c r="N30" s="299">
        <f>SUM(O30:P30)</f>
        <v>142003</v>
      </c>
      <c r="O30" s="299">
        <v>114697</v>
      </c>
      <c r="P30" s="299">
        <v>27306</v>
      </c>
      <c r="Q30" s="299">
        <f>SUM(R30:S30)</f>
        <v>180651</v>
      </c>
      <c r="R30" s="299">
        <v>138014</v>
      </c>
      <c r="S30" s="299">
        <v>42637</v>
      </c>
      <c r="T30" s="299">
        <f>SUM(U30:V30)</f>
        <v>243657</v>
      </c>
      <c r="U30" s="299">
        <v>159913</v>
      </c>
      <c r="V30" s="299">
        <v>83744</v>
      </c>
      <c r="W30" s="299">
        <f>SUM(X30:Y30)</f>
        <v>189963</v>
      </c>
      <c r="X30" s="299">
        <v>140891</v>
      </c>
      <c r="Y30" s="299">
        <v>49072</v>
      </c>
    </row>
    <row r="31" spans="1:25" ht="18.75" customHeight="1">
      <c r="A31" s="113" t="s">
        <v>297</v>
      </c>
      <c r="B31" s="298">
        <f>SUM(C31:D31)</f>
        <v>185086</v>
      </c>
      <c r="C31" s="299">
        <v>142754</v>
      </c>
      <c r="D31" s="299">
        <v>42332</v>
      </c>
      <c r="E31" s="299">
        <f>SUM(F31:G31)</f>
        <v>174930</v>
      </c>
      <c r="F31" s="299">
        <v>140799</v>
      </c>
      <c r="G31" s="299">
        <v>34131</v>
      </c>
      <c r="H31" s="299">
        <f>SUM(I31:J31)</f>
        <v>207895</v>
      </c>
      <c r="I31" s="299">
        <v>155366</v>
      </c>
      <c r="J31" s="299">
        <v>52529</v>
      </c>
      <c r="K31" s="299">
        <f>SUM(L31:M31)</f>
        <v>163543</v>
      </c>
      <c r="L31" s="299">
        <v>129025</v>
      </c>
      <c r="M31" s="299">
        <v>34518</v>
      </c>
      <c r="N31" s="299">
        <f>SUM(O31:P31)</f>
        <v>185995</v>
      </c>
      <c r="O31" s="299">
        <v>143647</v>
      </c>
      <c r="P31" s="299">
        <v>42348</v>
      </c>
      <c r="Q31" s="299">
        <f>SUM(R31:S31)</f>
        <v>190750</v>
      </c>
      <c r="R31" s="299">
        <v>143014</v>
      </c>
      <c r="S31" s="299">
        <v>47736</v>
      </c>
      <c r="T31" s="299">
        <f>SUM(U31:V31)</f>
        <v>290481</v>
      </c>
      <c r="U31" s="299">
        <v>194223</v>
      </c>
      <c r="V31" s="299">
        <v>96258</v>
      </c>
      <c r="W31" s="299">
        <f>SUM(X31:Y31)</f>
        <v>206437</v>
      </c>
      <c r="X31" s="299">
        <v>150644</v>
      </c>
      <c r="Y31" s="299">
        <v>55793</v>
      </c>
    </row>
    <row r="32" spans="1:25" s="50" customFormat="1" ht="18.75" customHeight="1">
      <c r="A32" s="295" t="s">
        <v>476</v>
      </c>
      <c r="B32" s="306">
        <f>SUM(C32:D32)</f>
        <v>205527.33333333334</v>
      </c>
      <c r="C32" s="307">
        <f>AVERAGE(C34:C37,C39:C42,C44:C47)</f>
        <v>158553.33333333334</v>
      </c>
      <c r="D32" s="307">
        <v>46974</v>
      </c>
      <c r="E32" s="307">
        <f>SUM(F32:G32)</f>
        <v>186629.08333333334</v>
      </c>
      <c r="F32" s="307">
        <f>AVERAGE(F34:F37,F39:F42,F44:F47)</f>
        <v>151711.33333333334</v>
      </c>
      <c r="G32" s="307">
        <f>SUM(G34:G47)/12</f>
        <v>34917.75</v>
      </c>
      <c r="H32" s="307">
        <f>SUM(I32:J32)</f>
        <v>215886</v>
      </c>
      <c r="I32" s="307">
        <f>AVERAGE(I34:I37,I39:I42,I44:I47)</f>
        <v>169741</v>
      </c>
      <c r="J32" s="307">
        <f>SUM(J34:J47)/12</f>
        <v>46145</v>
      </c>
      <c r="K32" s="307">
        <f>SUM(L32:M32)</f>
        <v>169056.83333333334</v>
      </c>
      <c r="L32" s="307">
        <f>AVERAGE(L34:L37,L39:L42,L44:L47)</f>
        <v>134752.83333333334</v>
      </c>
      <c r="M32" s="307">
        <f>SUM(M34:M47)/12</f>
        <v>34304</v>
      </c>
      <c r="N32" s="307">
        <f>SUM(O32:P32)</f>
        <v>200807.5</v>
      </c>
      <c r="O32" s="307">
        <f>AVERAGE(O34:O37,O39:O42,O44:O47)</f>
        <v>159460.75</v>
      </c>
      <c r="P32" s="307">
        <f>SUM(P34:P47)/12</f>
        <v>41346.75</v>
      </c>
      <c r="Q32" s="307">
        <f>SUM(R32:S32)</f>
        <v>212433</v>
      </c>
      <c r="R32" s="307">
        <f>AVERAGE(R34:R37,R39:R42,R44:R47)</f>
        <v>154850.08333333334</v>
      </c>
      <c r="S32" s="307">
        <f>SUM(S34:S47)/12</f>
        <v>57582.916666666664</v>
      </c>
      <c r="T32" s="307">
        <f>SUM(U32:V32)</f>
        <v>324015.4166666666</v>
      </c>
      <c r="U32" s="307">
        <f>AVERAGE(U34:U37,U39:U42,U44:U47)</f>
        <v>213736.41666666666</v>
      </c>
      <c r="V32" s="307">
        <v>110279</v>
      </c>
      <c r="W32" s="307">
        <f>SUM(X32:Y32)</f>
        <v>225064.5</v>
      </c>
      <c r="X32" s="307">
        <f>AVERAGE(X34:X37,X39:X42,X44:X47)</f>
        <v>162494.66666666666</v>
      </c>
      <c r="Y32" s="307">
        <f>SUM(Y34:Y47)/12</f>
        <v>62569.833333333336</v>
      </c>
    </row>
    <row r="33" spans="1:25" ht="18.75" customHeight="1">
      <c r="A33" s="60"/>
      <c r="B33" s="300"/>
      <c r="C33" s="301"/>
      <c r="D33" s="301"/>
      <c r="E33" s="301"/>
      <c r="F33" s="301"/>
      <c r="G33" s="301"/>
      <c r="H33" s="301"/>
      <c r="I33" s="301"/>
      <c r="J33" s="301"/>
      <c r="K33" s="301"/>
      <c r="L33" s="301"/>
      <c r="M33" s="301"/>
      <c r="N33" s="301"/>
      <c r="O33" s="301"/>
      <c r="P33" s="301"/>
      <c r="Q33" s="301"/>
      <c r="R33" s="301"/>
      <c r="S33" s="301"/>
      <c r="T33" s="301"/>
      <c r="U33" s="301"/>
      <c r="V33" s="301"/>
      <c r="W33" s="301"/>
      <c r="X33" s="301"/>
      <c r="Y33" s="301"/>
    </row>
    <row r="34" spans="1:25" ht="18.75" customHeight="1">
      <c r="A34" s="111" t="s">
        <v>294</v>
      </c>
      <c r="B34" s="298">
        <f>SUM(C34:D34)</f>
        <v>148436</v>
      </c>
      <c r="C34" s="299">
        <v>148436</v>
      </c>
      <c r="D34" s="209" t="s">
        <v>331</v>
      </c>
      <c r="E34" s="299">
        <f>SUM(F34:G34)</f>
        <v>141054</v>
      </c>
      <c r="F34" s="299">
        <v>141054</v>
      </c>
      <c r="G34" s="209" t="s">
        <v>331</v>
      </c>
      <c r="H34" s="299">
        <f>SUM(I34:J34)</f>
        <v>165551</v>
      </c>
      <c r="I34" s="299">
        <v>162199</v>
      </c>
      <c r="J34" s="299">
        <v>3352</v>
      </c>
      <c r="K34" s="299">
        <f>SUM(L34:M34)</f>
        <v>144266</v>
      </c>
      <c r="L34" s="299">
        <v>123781</v>
      </c>
      <c r="M34" s="299">
        <v>20485</v>
      </c>
      <c r="N34" s="299">
        <f>SUM(O34:P34)</f>
        <v>150289</v>
      </c>
      <c r="O34" s="299">
        <v>147292</v>
      </c>
      <c r="P34" s="299">
        <v>2997</v>
      </c>
      <c r="Q34" s="299">
        <f>SUM(R34:S34)</f>
        <v>160515</v>
      </c>
      <c r="R34" s="299">
        <v>159302</v>
      </c>
      <c r="S34" s="299">
        <v>1213</v>
      </c>
      <c r="T34" s="299">
        <f>SUM(U34:V34)</f>
        <v>202421</v>
      </c>
      <c r="U34" s="299">
        <v>202332</v>
      </c>
      <c r="V34" s="299">
        <v>89</v>
      </c>
      <c r="W34" s="299">
        <f>SUM(X34:Y34)</f>
        <v>160086</v>
      </c>
      <c r="X34" s="299">
        <v>157452</v>
      </c>
      <c r="Y34" s="299">
        <v>2634</v>
      </c>
    </row>
    <row r="35" spans="1:25" ht="18.75" customHeight="1">
      <c r="A35" s="114" t="s">
        <v>233</v>
      </c>
      <c r="B35" s="298">
        <f>SUM(C35:D35)</f>
        <v>148918</v>
      </c>
      <c r="C35" s="299">
        <v>148918</v>
      </c>
      <c r="D35" s="209" t="s">
        <v>331</v>
      </c>
      <c r="E35" s="299">
        <f>SUM(F35:G35)</f>
        <v>141398</v>
      </c>
      <c r="F35" s="299">
        <v>141398</v>
      </c>
      <c r="G35" s="209" t="s">
        <v>331</v>
      </c>
      <c r="H35" s="299">
        <f>SUM(I35:J35)</f>
        <v>159518</v>
      </c>
      <c r="I35" s="299">
        <v>159518</v>
      </c>
      <c r="J35" s="209" t="s">
        <v>331</v>
      </c>
      <c r="K35" s="299">
        <f>SUM(L35:M35)</f>
        <v>132033</v>
      </c>
      <c r="L35" s="299">
        <v>126879</v>
      </c>
      <c r="M35" s="299">
        <v>5154</v>
      </c>
      <c r="N35" s="299">
        <f>SUM(O35:P35)</f>
        <v>151080</v>
      </c>
      <c r="O35" s="299">
        <v>151080</v>
      </c>
      <c r="P35" s="209" t="s">
        <v>331</v>
      </c>
      <c r="Q35" s="299">
        <f>SUM(R35:S35)</f>
        <v>154272</v>
      </c>
      <c r="R35" s="299">
        <v>153938</v>
      </c>
      <c r="S35" s="299">
        <v>334</v>
      </c>
      <c r="T35" s="299">
        <f>SUM(U35:V35)</f>
        <v>203775</v>
      </c>
      <c r="U35" s="299">
        <v>203775</v>
      </c>
      <c r="V35" s="209" t="s">
        <v>331</v>
      </c>
      <c r="W35" s="299">
        <f>SUM(X35:Y35)</f>
        <v>154786</v>
      </c>
      <c r="X35" s="299">
        <v>154786</v>
      </c>
      <c r="Y35" s="209" t="s">
        <v>331</v>
      </c>
    </row>
    <row r="36" spans="1:25" ht="18.75" customHeight="1">
      <c r="A36" s="114" t="s">
        <v>234</v>
      </c>
      <c r="B36" s="298">
        <f>SUM(C36:D36)</f>
        <v>151437</v>
      </c>
      <c r="C36" s="299">
        <v>148856</v>
      </c>
      <c r="D36" s="299">
        <v>2581</v>
      </c>
      <c r="E36" s="299">
        <f>SUM(F36:G36)</f>
        <v>148543</v>
      </c>
      <c r="F36" s="299">
        <v>148543</v>
      </c>
      <c r="G36" s="209" t="s">
        <v>331</v>
      </c>
      <c r="H36" s="299">
        <f>SUM(I36:J36)</f>
        <v>164510</v>
      </c>
      <c r="I36" s="299">
        <v>164510</v>
      </c>
      <c r="J36" s="209" t="s">
        <v>331</v>
      </c>
      <c r="K36" s="299">
        <f>SUM(L36:M36)</f>
        <v>129587</v>
      </c>
      <c r="L36" s="299">
        <v>127426</v>
      </c>
      <c r="M36" s="299">
        <v>2161</v>
      </c>
      <c r="N36" s="299">
        <f>SUM(O36:P36)</f>
        <v>156462</v>
      </c>
      <c r="O36" s="299">
        <v>154345</v>
      </c>
      <c r="P36" s="299">
        <v>2117</v>
      </c>
      <c r="Q36" s="299">
        <f>SUM(R36:S36)</f>
        <v>153833</v>
      </c>
      <c r="R36" s="299">
        <v>143835</v>
      </c>
      <c r="S36" s="299">
        <v>9998</v>
      </c>
      <c r="T36" s="299">
        <f>SUM(U36:V36)</f>
        <v>297762</v>
      </c>
      <c r="U36" s="299">
        <v>202113</v>
      </c>
      <c r="V36" s="299">
        <v>95649</v>
      </c>
      <c r="W36" s="299">
        <f>SUM(X36:Y36)</f>
        <v>184779</v>
      </c>
      <c r="X36" s="299">
        <v>153489</v>
      </c>
      <c r="Y36" s="299">
        <v>31290</v>
      </c>
    </row>
    <row r="37" spans="1:25" ht="18.75" customHeight="1">
      <c r="A37" s="114" t="s">
        <v>235</v>
      </c>
      <c r="B37" s="298">
        <f>SUM(C37:D37)</f>
        <v>154753</v>
      </c>
      <c r="C37" s="299">
        <v>154753</v>
      </c>
      <c r="D37" s="209" t="s">
        <v>331</v>
      </c>
      <c r="E37" s="299">
        <f>SUM(F37:G37)</f>
        <v>151188</v>
      </c>
      <c r="F37" s="299">
        <v>151188</v>
      </c>
      <c r="G37" s="209" t="s">
        <v>331</v>
      </c>
      <c r="H37" s="299">
        <f>SUM(I37:J37)</f>
        <v>155531</v>
      </c>
      <c r="I37" s="299">
        <v>155531</v>
      </c>
      <c r="J37" s="209" t="s">
        <v>331</v>
      </c>
      <c r="K37" s="299">
        <f>SUM(L37:M37)</f>
        <v>135286</v>
      </c>
      <c r="L37" s="299">
        <v>135286</v>
      </c>
      <c r="M37" s="209" t="s">
        <v>331</v>
      </c>
      <c r="N37" s="299">
        <f>SUM(O37:P37)</f>
        <v>156591</v>
      </c>
      <c r="O37" s="299">
        <v>155101</v>
      </c>
      <c r="P37" s="299">
        <v>1490</v>
      </c>
      <c r="Q37" s="299">
        <f>SUM(R37:S37)</f>
        <v>150837</v>
      </c>
      <c r="R37" s="299">
        <v>150395</v>
      </c>
      <c r="S37" s="299">
        <v>442</v>
      </c>
      <c r="T37" s="299">
        <f>SUM(U37:V37)</f>
        <v>207978</v>
      </c>
      <c r="U37" s="299">
        <v>207654</v>
      </c>
      <c r="V37" s="299">
        <v>324</v>
      </c>
      <c r="W37" s="299">
        <f>SUM(X37:Y37)</f>
        <v>177401</v>
      </c>
      <c r="X37" s="299">
        <v>155399</v>
      </c>
      <c r="Y37" s="299">
        <v>22002</v>
      </c>
    </row>
    <row r="38" spans="1:25" ht="18.75" customHeight="1">
      <c r="A38" s="115"/>
      <c r="B38" s="300"/>
      <c r="C38" s="301"/>
      <c r="D38" s="301"/>
      <c r="E38" s="301"/>
      <c r="F38" s="301"/>
      <c r="G38" s="301"/>
      <c r="H38" s="301"/>
      <c r="I38" s="301"/>
      <c r="J38" s="301"/>
      <c r="K38" s="301"/>
      <c r="L38" s="301"/>
      <c r="M38" s="301"/>
      <c r="N38" s="301"/>
      <c r="O38" s="301"/>
      <c r="P38" s="301"/>
      <c r="Q38" s="301"/>
      <c r="R38" s="301"/>
      <c r="S38" s="301"/>
      <c r="T38" s="301"/>
      <c r="U38" s="301"/>
      <c r="V38" s="301"/>
      <c r="W38" s="301"/>
      <c r="X38" s="301"/>
      <c r="Y38" s="301"/>
    </row>
    <row r="39" spans="1:25" ht="18.75" customHeight="1">
      <c r="A39" s="114" t="s">
        <v>236</v>
      </c>
      <c r="B39" s="298">
        <f>SUM(C39:D39)</f>
        <v>158196</v>
      </c>
      <c r="C39" s="299">
        <v>154003</v>
      </c>
      <c r="D39" s="299">
        <v>4193</v>
      </c>
      <c r="E39" s="299">
        <f>SUM(F39:G39)</f>
        <v>159954</v>
      </c>
      <c r="F39" s="299">
        <v>157903</v>
      </c>
      <c r="G39" s="299">
        <v>2051</v>
      </c>
      <c r="H39" s="299">
        <f>SUM(I39:J39)</f>
        <v>175735</v>
      </c>
      <c r="I39" s="299">
        <v>163811</v>
      </c>
      <c r="J39" s="299">
        <v>11924</v>
      </c>
      <c r="K39" s="299">
        <f>SUM(L39:M39)</f>
        <v>134748</v>
      </c>
      <c r="L39" s="299">
        <v>134657</v>
      </c>
      <c r="M39" s="299">
        <v>91</v>
      </c>
      <c r="N39" s="299">
        <f>SUM(O39:P39)</f>
        <v>166839</v>
      </c>
      <c r="O39" s="299">
        <v>161302</v>
      </c>
      <c r="P39" s="299">
        <v>5537</v>
      </c>
      <c r="Q39" s="299">
        <f>SUM(R39:S39)</f>
        <v>149050</v>
      </c>
      <c r="R39" s="299">
        <v>147430</v>
      </c>
      <c r="S39" s="299">
        <v>1620</v>
      </c>
      <c r="T39" s="299">
        <f>SUM(U39:V39)</f>
        <v>209066</v>
      </c>
      <c r="U39" s="299">
        <v>205859</v>
      </c>
      <c r="V39" s="299">
        <v>3207</v>
      </c>
      <c r="W39" s="299">
        <f>SUM(X39:Y39)</f>
        <v>159558</v>
      </c>
      <c r="X39" s="299">
        <v>157954</v>
      </c>
      <c r="Y39" s="299">
        <v>1604</v>
      </c>
    </row>
    <row r="40" spans="1:25" ht="18.75" customHeight="1">
      <c r="A40" s="114" t="s">
        <v>237</v>
      </c>
      <c r="B40" s="298">
        <f>SUM(C40:D40)</f>
        <v>164528</v>
      </c>
      <c r="C40" s="299">
        <v>160700</v>
      </c>
      <c r="D40" s="299">
        <v>3828</v>
      </c>
      <c r="E40" s="299">
        <f>SUM(F40:G40)</f>
        <v>149595</v>
      </c>
      <c r="F40" s="299">
        <v>149595</v>
      </c>
      <c r="G40" s="209" t="s">
        <v>331</v>
      </c>
      <c r="H40" s="299">
        <f>SUM(I40:J40)</f>
        <v>327958</v>
      </c>
      <c r="I40" s="299">
        <v>173867</v>
      </c>
      <c r="J40" s="299">
        <v>154091</v>
      </c>
      <c r="K40" s="299">
        <f>SUM(L40:M40)</f>
        <v>135798</v>
      </c>
      <c r="L40" s="299">
        <v>135798</v>
      </c>
      <c r="M40" s="209" t="s">
        <v>331</v>
      </c>
      <c r="N40" s="299">
        <f>SUM(O40:P40)</f>
        <v>192524</v>
      </c>
      <c r="O40" s="299">
        <v>165153</v>
      </c>
      <c r="P40" s="299">
        <v>27371</v>
      </c>
      <c r="Q40" s="299">
        <f>SUM(R40:S40)</f>
        <v>196790</v>
      </c>
      <c r="R40" s="299">
        <v>151728</v>
      </c>
      <c r="S40" s="299">
        <v>45062</v>
      </c>
      <c r="T40" s="299">
        <f>SUM(U40:V40)</f>
        <v>424992</v>
      </c>
      <c r="U40" s="299">
        <v>211829</v>
      </c>
      <c r="V40" s="299">
        <v>213163</v>
      </c>
      <c r="W40" s="299">
        <f>SUM(X40:Y40)</f>
        <v>319954</v>
      </c>
      <c r="X40" s="299">
        <v>161247</v>
      </c>
      <c r="Y40" s="299">
        <v>158707</v>
      </c>
    </row>
    <row r="41" spans="1:25" ht="18.75" customHeight="1">
      <c r="A41" s="114" t="s">
        <v>238</v>
      </c>
      <c r="B41" s="298">
        <f>SUM(C41:D41)</f>
        <v>402077</v>
      </c>
      <c r="C41" s="299">
        <v>165385</v>
      </c>
      <c r="D41" s="299">
        <v>236692</v>
      </c>
      <c r="E41" s="299">
        <f>SUM(F41:G41)</f>
        <v>313091</v>
      </c>
      <c r="F41" s="299">
        <v>150934</v>
      </c>
      <c r="G41" s="299">
        <v>162157</v>
      </c>
      <c r="H41" s="299">
        <f>SUM(I41:J41)</f>
        <v>308125</v>
      </c>
      <c r="I41" s="299">
        <v>178833</v>
      </c>
      <c r="J41" s="299">
        <v>129292</v>
      </c>
      <c r="K41" s="299">
        <f>SUM(L41:M41)</f>
        <v>347557</v>
      </c>
      <c r="L41" s="299">
        <v>134293</v>
      </c>
      <c r="M41" s="299">
        <v>213264</v>
      </c>
      <c r="N41" s="299">
        <f>SUM(O41:P41)</f>
        <v>357316</v>
      </c>
      <c r="O41" s="299">
        <v>160929</v>
      </c>
      <c r="P41" s="299">
        <v>196387</v>
      </c>
      <c r="Q41" s="299">
        <f>SUM(R41:S41)</f>
        <v>408328</v>
      </c>
      <c r="R41" s="299">
        <v>155345</v>
      </c>
      <c r="S41" s="299">
        <v>252983</v>
      </c>
      <c r="T41" s="299">
        <f>SUM(U41:V41)</f>
        <v>514632</v>
      </c>
      <c r="U41" s="299">
        <v>222340</v>
      </c>
      <c r="V41" s="299">
        <v>292292</v>
      </c>
      <c r="W41" s="299">
        <f>SUM(X41:Y41)</f>
        <v>297791</v>
      </c>
      <c r="X41" s="299">
        <v>162458</v>
      </c>
      <c r="Y41" s="299">
        <v>135333</v>
      </c>
    </row>
    <row r="42" spans="1:25" ht="18.75" customHeight="1">
      <c r="A42" s="114" t="s">
        <v>239</v>
      </c>
      <c r="B42" s="298">
        <f>SUM(C42:D42)</f>
        <v>178318</v>
      </c>
      <c r="C42" s="299">
        <v>161402</v>
      </c>
      <c r="D42" s="299">
        <v>16916</v>
      </c>
      <c r="E42" s="299">
        <f>SUM(F42:G42)</f>
        <v>150219</v>
      </c>
      <c r="F42" s="299">
        <v>150219</v>
      </c>
      <c r="G42" s="209" t="s">
        <v>331</v>
      </c>
      <c r="H42" s="299">
        <f>SUM(I42:J42)</f>
        <v>192915</v>
      </c>
      <c r="I42" s="299">
        <v>173877</v>
      </c>
      <c r="J42" s="299">
        <v>19038</v>
      </c>
      <c r="K42" s="299">
        <f>SUM(L42:M42)</f>
        <v>143357</v>
      </c>
      <c r="L42" s="299">
        <v>136932</v>
      </c>
      <c r="M42" s="299">
        <v>6425</v>
      </c>
      <c r="N42" s="299">
        <f>SUM(O42:P42)</f>
        <v>176660</v>
      </c>
      <c r="O42" s="299">
        <v>160639</v>
      </c>
      <c r="P42" s="299">
        <v>16021</v>
      </c>
      <c r="Q42" s="299">
        <f>SUM(R42:S42)</f>
        <v>157182</v>
      </c>
      <c r="R42" s="299">
        <v>155716</v>
      </c>
      <c r="S42" s="299">
        <v>1466</v>
      </c>
      <c r="T42" s="299">
        <f>SUM(U42:V42)</f>
        <v>226196</v>
      </c>
      <c r="U42" s="299">
        <v>219617</v>
      </c>
      <c r="V42" s="299">
        <v>6579</v>
      </c>
      <c r="W42" s="299">
        <f>SUM(X42:Y42)</f>
        <v>207836</v>
      </c>
      <c r="X42" s="299">
        <v>165726</v>
      </c>
      <c r="Y42" s="299">
        <v>42110</v>
      </c>
    </row>
    <row r="43" spans="1:25" ht="18.75" customHeight="1">
      <c r="A43" s="115"/>
      <c r="B43" s="300"/>
      <c r="C43" s="301"/>
      <c r="D43" s="301"/>
      <c r="E43" s="301"/>
      <c r="F43" s="301"/>
      <c r="G43" s="301"/>
      <c r="H43" s="301"/>
      <c r="I43" s="301"/>
      <c r="J43" s="301"/>
      <c r="K43" s="301"/>
      <c r="L43" s="301"/>
      <c r="M43" s="301"/>
      <c r="N43" s="301"/>
      <c r="O43" s="301"/>
      <c r="P43" s="301"/>
      <c r="Q43" s="301"/>
      <c r="R43" s="301"/>
      <c r="S43" s="301"/>
      <c r="T43" s="301"/>
      <c r="U43" s="301"/>
      <c r="V43" s="301"/>
      <c r="W43" s="301"/>
      <c r="X43" s="301"/>
      <c r="Y43" s="301"/>
    </row>
    <row r="44" spans="1:25" ht="18.75" customHeight="1">
      <c r="A44" s="114" t="s">
        <v>240</v>
      </c>
      <c r="B44" s="298">
        <f>SUM(C44:D44)</f>
        <v>158689</v>
      </c>
      <c r="C44" s="299">
        <v>158689</v>
      </c>
      <c r="D44" s="209" t="s">
        <v>331</v>
      </c>
      <c r="E44" s="299">
        <f>SUM(F44:G44)</f>
        <v>153461</v>
      </c>
      <c r="F44" s="299">
        <v>153461</v>
      </c>
      <c r="G44" s="209" t="s">
        <v>331</v>
      </c>
      <c r="H44" s="299">
        <f>SUM(I44:J44)</f>
        <v>176382</v>
      </c>
      <c r="I44" s="299">
        <v>176382</v>
      </c>
      <c r="J44" s="209" t="s">
        <v>331</v>
      </c>
      <c r="K44" s="299">
        <f>SUM(L44:M44)</f>
        <v>140743</v>
      </c>
      <c r="L44" s="299">
        <v>140743</v>
      </c>
      <c r="M44" s="209" t="s">
        <v>331</v>
      </c>
      <c r="N44" s="299">
        <f>SUM(O44:P44)</f>
        <v>165296</v>
      </c>
      <c r="O44" s="299">
        <v>165193</v>
      </c>
      <c r="P44" s="299">
        <v>103</v>
      </c>
      <c r="Q44" s="299">
        <f>SUM(R44:S44)</f>
        <v>160925</v>
      </c>
      <c r="R44" s="299">
        <v>153120</v>
      </c>
      <c r="S44" s="299">
        <v>7805</v>
      </c>
      <c r="T44" s="299">
        <f>SUM(U44:V44)</f>
        <v>220839</v>
      </c>
      <c r="U44" s="299">
        <v>218913</v>
      </c>
      <c r="V44" s="299">
        <v>1926</v>
      </c>
      <c r="W44" s="299">
        <f>SUM(X44:Y44)</f>
        <v>167223</v>
      </c>
      <c r="X44" s="299">
        <v>167087</v>
      </c>
      <c r="Y44" s="299">
        <v>136</v>
      </c>
    </row>
    <row r="45" spans="1:25" ht="18.75" customHeight="1">
      <c r="A45" s="114" t="s">
        <v>241</v>
      </c>
      <c r="B45" s="298">
        <f>SUM(C45:D45)</f>
        <v>163042</v>
      </c>
      <c r="C45" s="299">
        <v>163042</v>
      </c>
      <c r="D45" s="209" t="s">
        <v>331</v>
      </c>
      <c r="E45" s="299">
        <f>SUM(F45:G45)</f>
        <v>154581</v>
      </c>
      <c r="F45" s="299">
        <v>154581</v>
      </c>
      <c r="G45" s="209" t="s">
        <v>331</v>
      </c>
      <c r="H45" s="299">
        <f>SUM(I45:J45)</f>
        <v>179865</v>
      </c>
      <c r="I45" s="299">
        <v>176837</v>
      </c>
      <c r="J45" s="299">
        <v>3028</v>
      </c>
      <c r="K45" s="299">
        <f>SUM(L45:M45)</f>
        <v>141322</v>
      </c>
      <c r="L45" s="299">
        <v>141322</v>
      </c>
      <c r="M45" s="209" t="s">
        <v>331</v>
      </c>
      <c r="N45" s="299">
        <f>SUM(O45:P45)</f>
        <v>165415</v>
      </c>
      <c r="O45" s="299">
        <v>165367</v>
      </c>
      <c r="P45" s="299">
        <v>48</v>
      </c>
      <c r="Q45" s="299">
        <f>SUM(R45:S45)</f>
        <v>156037</v>
      </c>
      <c r="R45" s="299">
        <v>155271</v>
      </c>
      <c r="S45" s="299">
        <v>766</v>
      </c>
      <c r="T45" s="299">
        <f>SUM(U45:V45)</f>
        <v>223092</v>
      </c>
      <c r="U45" s="299">
        <v>221146</v>
      </c>
      <c r="V45" s="299">
        <v>1946</v>
      </c>
      <c r="W45" s="299">
        <f>SUM(X45:Y45)</f>
        <v>193940</v>
      </c>
      <c r="X45" s="299">
        <v>173195</v>
      </c>
      <c r="Y45" s="299">
        <v>20745</v>
      </c>
    </row>
    <row r="46" spans="1:25" ht="18.75" customHeight="1">
      <c r="A46" s="114" t="s">
        <v>242</v>
      </c>
      <c r="B46" s="298">
        <f>SUM(C46:D46)</f>
        <v>165865</v>
      </c>
      <c r="C46" s="299">
        <v>165865</v>
      </c>
      <c r="D46" s="209" t="s">
        <v>331</v>
      </c>
      <c r="E46" s="299">
        <f>SUM(F46:G46)</f>
        <v>156435</v>
      </c>
      <c r="F46" s="299">
        <v>156435</v>
      </c>
      <c r="G46" s="209" t="s">
        <v>331</v>
      </c>
      <c r="H46" s="299">
        <f>SUM(I46:J46)</f>
        <v>176503</v>
      </c>
      <c r="I46" s="299">
        <v>176503</v>
      </c>
      <c r="J46" s="209" t="s">
        <v>331</v>
      </c>
      <c r="K46" s="299">
        <f>SUM(L46:M46)</f>
        <v>140372</v>
      </c>
      <c r="L46" s="299">
        <v>140372</v>
      </c>
      <c r="M46" s="209" t="s">
        <v>331</v>
      </c>
      <c r="N46" s="299">
        <f>SUM(O46:P46)</f>
        <v>163641</v>
      </c>
      <c r="O46" s="299">
        <v>163622</v>
      </c>
      <c r="P46" s="299">
        <v>19</v>
      </c>
      <c r="Q46" s="299">
        <f>SUM(R46:S46)</f>
        <v>170485</v>
      </c>
      <c r="R46" s="299">
        <v>165264</v>
      </c>
      <c r="S46" s="299">
        <v>5221</v>
      </c>
      <c r="T46" s="299">
        <f>SUM(U46:V46)</f>
        <v>224740</v>
      </c>
      <c r="U46" s="299">
        <v>224740</v>
      </c>
      <c r="V46" s="209" t="s">
        <v>331</v>
      </c>
      <c r="W46" s="299">
        <f>SUM(X46:Y46)</f>
        <v>171757</v>
      </c>
      <c r="X46" s="299">
        <v>171757</v>
      </c>
      <c r="Y46" s="209" t="s">
        <v>331</v>
      </c>
    </row>
    <row r="47" spans="1:25" ht="18.75" customHeight="1">
      <c r="A47" s="114" t="s">
        <v>243</v>
      </c>
      <c r="B47" s="298">
        <f>SUM(C47:D47)</f>
        <v>472062</v>
      </c>
      <c r="C47" s="299">
        <v>172591</v>
      </c>
      <c r="D47" s="299">
        <v>299471</v>
      </c>
      <c r="E47" s="299">
        <f>SUM(F47:G47)</f>
        <v>420030</v>
      </c>
      <c r="F47" s="299">
        <v>165225</v>
      </c>
      <c r="G47" s="299">
        <v>254805</v>
      </c>
      <c r="H47" s="299">
        <f>SUM(I47:J47)</f>
        <v>408039</v>
      </c>
      <c r="I47" s="299">
        <v>175024</v>
      </c>
      <c r="J47" s="299">
        <v>233015</v>
      </c>
      <c r="K47" s="299">
        <f>SUM(L47:M47)</f>
        <v>303613</v>
      </c>
      <c r="L47" s="299">
        <v>139545</v>
      </c>
      <c r="M47" s="299">
        <v>164068</v>
      </c>
      <c r="N47" s="299">
        <f>SUM(O47:P47)</f>
        <v>407577</v>
      </c>
      <c r="O47" s="299">
        <v>163506</v>
      </c>
      <c r="P47" s="299">
        <v>244071</v>
      </c>
      <c r="Q47" s="299">
        <f>SUM(R47:S47)</f>
        <v>530942</v>
      </c>
      <c r="R47" s="299">
        <v>166857</v>
      </c>
      <c r="S47" s="299">
        <v>364085</v>
      </c>
      <c r="T47" s="299">
        <f>SUM(U47:V47)</f>
        <v>932684</v>
      </c>
      <c r="U47" s="299">
        <v>224519</v>
      </c>
      <c r="V47" s="299">
        <v>708165</v>
      </c>
      <c r="W47" s="299">
        <f>SUM(X47:Y47)</f>
        <v>505663</v>
      </c>
      <c r="X47" s="299">
        <v>169386</v>
      </c>
      <c r="Y47" s="299">
        <v>336277</v>
      </c>
    </row>
    <row r="48" spans="1:25" ht="18.75" customHeight="1">
      <c r="A48" s="109"/>
      <c r="B48" s="298"/>
      <c r="C48" s="299"/>
      <c r="D48" s="299"/>
      <c r="E48" s="299"/>
      <c r="F48" s="299"/>
      <c r="G48" s="299"/>
      <c r="H48" s="299"/>
      <c r="I48" s="299"/>
      <c r="J48" s="299"/>
      <c r="K48" s="299"/>
      <c r="L48" s="299"/>
      <c r="M48" s="299"/>
      <c r="N48" s="299"/>
      <c r="O48" s="299"/>
      <c r="P48" s="209"/>
      <c r="Q48" s="299"/>
      <c r="R48" s="299"/>
      <c r="S48" s="209"/>
      <c r="T48" s="299"/>
      <c r="U48" s="299"/>
      <c r="V48" s="209"/>
      <c r="W48" s="299"/>
      <c r="X48" s="299"/>
      <c r="Y48" s="209"/>
    </row>
    <row r="49" spans="1:25" ht="18.75" customHeight="1">
      <c r="A49" s="309" t="s">
        <v>134</v>
      </c>
      <c r="B49" s="300"/>
      <c r="C49" s="301"/>
      <c r="D49" s="301"/>
      <c r="E49" s="301"/>
      <c r="F49" s="301"/>
      <c r="G49" s="301"/>
      <c r="H49" s="301"/>
      <c r="I49" s="301"/>
      <c r="J49" s="301"/>
      <c r="K49" s="301"/>
      <c r="L49" s="301"/>
      <c r="M49" s="301"/>
      <c r="N49" s="301"/>
      <c r="O49" s="301"/>
      <c r="P49" s="301"/>
      <c r="Q49" s="301"/>
      <c r="R49" s="301"/>
      <c r="S49" s="301"/>
      <c r="T49" s="301"/>
      <c r="U49" s="301"/>
      <c r="V49" s="301"/>
      <c r="W49" s="301"/>
      <c r="X49" s="301"/>
      <c r="Y49" s="301"/>
    </row>
    <row r="50" spans="1:25" ht="18.75" customHeight="1">
      <c r="A50" s="38" t="s">
        <v>296</v>
      </c>
      <c r="B50" s="298">
        <f>SUM(C50:D50)</f>
        <v>86961</v>
      </c>
      <c r="C50" s="299">
        <v>70332</v>
      </c>
      <c r="D50" s="299">
        <v>16629</v>
      </c>
      <c r="E50" s="299">
        <f>SUM(F50:G50)</f>
        <v>112413</v>
      </c>
      <c r="F50" s="299">
        <v>88707</v>
      </c>
      <c r="G50" s="299">
        <v>23706</v>
      </c>
      <c r="H50" s="299">
        <f>SUM(I50:J50)</f>
        <v>114811</v>
      </c>
      <c r="I50" s="299">
        <v>87993</v>
      </c>
      <c r="J50" s="299">
        <v>26818</v>
      </c>
      <c r="K50" s="299">
        <f>SUM(L50:M50)</f>
        <v>70627</v>
      </c>
      <c r="L50" s="299">
        <v>58403</v>
      </c>
      <c r="M50" s="299">
        <v>12224</v>
      </c>
      <c r="N50" s="299">
        <f>SUM(O50:P50)</f>
        <v>76420</v>
      </c>
      <c r="O50" s="299">
        <v>63514</v>
      </c>
      <c r="P50" s="299">
        <v>12906</v>
      </c>
      <c r="Q50" s="299">
        <f>SUM(R50:S50)</f>
        <v>100669</v>
      </c>
      <c r="R50" s="299">
        <v>78222</v>
      </c>
      <c r="S50" s="299">
        <v>22447</v>
      </c>
      <c r="T50" s="299">
        <f>SUM(U50:V50)</f>
        <v>114832</v>
      </c>
      <c r="U50" s="299">
        <v>82423</v>
      </c>
      <c r="V50" s="299">
        <v>32409</v>
      </c>
      <c r="W50" s="299">
        <f>SUM(X50:Y50)</f>
        <v>139209</v>
      </c>
      <c r="X50" s="299">
        <v>100055</v>
      </c>
      <c r="Y50" s="299">
        <v>39154</v>
      </c>
    </row>
    <row r="51" spans="1:25" ht="18.75" customHeight="1">
      <c r="A51" s="113" t="s">
        <v>297</v>
      </c>
      <c r="B51" s="298">
        <f>SUM(C51:D51)</f>
        <v>94229</v>
      </c>
      <c r="C51" s="299">
        <v>73224</v>
      </c>
      <c r="D51" s="299">
        <v>21005</v>
      </c>
      <c r="E51" s="299">
        <f>SUM(F51:G51)</f>
        <v>123435</v>
      </c>
      <c r="F51" s="299">
        <v>100704</v>
      </c>
      <c r="G51" s="299">
        <v>22731</v>
      </c>
      <c r="H51" s="299">
        <f>SUM(I51:J51)</f>
        <v>126801</v>
      </c>
      <c r="I51" s="299">
        <v>95560</v>
      </c>
      <c r="J51" s="299">
        <v>31241</v>
      </c>
      <c r="K51" s="299">
        <f>SUM(L51:M51)</f>
        <v>89818</v>
      </c>
      <c r="L51" s="299">
        <v>69504</v>
      </c>
      <c r="M51" s="299">
        <v>20314</v>
      </c>
      <c r="N51" s="299">
        <f>SUM(O51:P51)</f>
        <v>95175</v>
      </c>
      <c r="O51" s="299">
        <v>75427</v>
      </c>
      <c r="P51" s="299">
        <v>19748</v>
      </c>
      <c r="Q51" s="299">
        <f>SUM(R51:S51)</f>
        <v>112092</v>
      </c>
      <c r="R51" s="299">
        <v>84618</v>
      </c>
      <c r="S51" s="299">
        <v>27474</v>
      </c>
      <c r="T51" s="299">
        <f>SUM(U51:V51)</f>
        <v>165298</v>
      </c>
      <c r="U51" s="299">
        <v>116692</v>
      </c>
      <c r="V51" s="299">
        <v>48606</v>
      </c>
      <c r="W51" s="299">
        <f>SUM(X51:Y51)</f>
        <v>137493</v>
      </c>
      <c r="X51" s="299">
        <v>100461</v>
      </c>
      <c r="Y51" s="299">
        <v>37032</v>
      </c>
    </row>
    <row r="52" spans="1:25" s="50" customFormat="1" ht="18.75" customHeight="1">
      <c r="A52" s="295" t="s">
        <v>476</v>
      </c>
      <c r="B52" s="306">
        <f>SUM(C52:D52)</f>
        <v>100497.16666666666</v>
      </c>
      <c r="C52" s="307">
        <f>AVERAGE(C54:C57,C59:C62,C64:C67)</f>
        <v>78563.83333333333</v>
      </c>
      <c r="D52" s="307">
        <f>SUM(D54:D67)/12</f>
        <v>21933.333333333332</v>
      </c>
      <c r="E52" s="307">
        <f>SUM(F52:G52)</f>
        <v>137905.75</v>
      </c>
      <c r="F52" s="307">
        <f>AVERAGE(F54:F57,F59:F62,F64:F67)</f>
        <v>107295.83333333333</v>
      </c>
      <c r="G52" s="307">
        <f>SUM(G54:G67)/12</f>
        <v>30609.916666666668</v>
      </c>
      <c r="H52" s="307">
        <f>SUM(I52:J52)</f>
        <v>136137.6666666667</v>
      </c>
      <c r="I52" s="307">
        <f>AVERAGE(I54:I57,I59:I62,I64:I67)</f>
        <v>101387.66666666667</v>
      </c>
      <c r="J52" s="307">
        <v>34750</v>
      </c>
      <c r="K52" s="307">
        <f>SUM(L52:M52)</f>
        <v>97670.75</v>
      </c>
      <c r="L52" s="307">
        <f>AVERAGE(L54:L57,L59:L62,L64:L67)</f>
        <v>75729</v>
      </c>
      <c r="M52" s="307">
        <f>SUM(M54:M67)/12</f>
        <v>21941.75</v>
      </c>
      <c r="N52" s="307">
        <f>SUM(O52:P52)</f>
        <v>103616.33333333333</v>
      </c>
      <c r="O52" s="307">
        <v>82294</v>
      </c>
      <c r="P52" s="307">
        <f>SUM(P54:P67)/12</f>
        <v>21322.333333333332</v>
      </c>
      <c r="Q52" s="307">
        <f>SUM(R52:S52)</f>
        <v>119307.83333333334</v>
      </c>
      <c r="R52" s="307">
        <f>AVERAGE(R54:R57,R59:R62,R64:R67)</f>
        <v>88859.66666666667</v>
      </c>
      <c r="S52" s="307">
        <f>SUM(S54:S67)/12</f>
        <v>30448.166666666668</v>
      </c>
      <c r="T52" s="307">
        <f>SUM(U52:V52)</f>
        <v>190603.91666666666</v>
      </c>
      <c r="U52" s="307">
        <f>AVERAGE(U54:U57,U59:U62,U64:U67)</f>
        <v>134625.75</v>
      </c>
      <c r="V52" s="307">
        <f>SUM(V54:V67)/12</f>
        <v>55978.166666666664</v>
      </c>
      <c r="W52" s="307">
        <f>SUM(X52:Y52)</f>
        <v>150296.91666666666</v>
      </c>
      <c r="X52" s="307">
        <f>AVERAGE(X54:X57,X59:X62,X64:X67)</f>
        <v>109470.25</v>
      </c>
      <c r="Y52" s="307">
        <f>SUM(Y54:Y67)/12</f>
        <v>40826.666666666664</v>
      </c>
    </row>
    <row r="53" spans="1:25" ht="18.75" customHeight="1">
      <c r="A53" s="60"/>
      <c r="B53" s="300"/>
      <c r="C53" s="301"/>
      <c r="D53" s="301"/>
      <c r="E53" s="301"/>
      <c r="F53" s="301"/>
      <c r="G53" s="301"/>
      <c r="H53" s="301"/>
      <c r="I53" s="301"/>
      <c r="J53" s="301"/>
      <c r="K53" s="301"/>
      <c r="L53" s="301"/>
      <c r="M53" s="301"/>
      <c r="N53" s="301"/>
      <c r="O53" s="301"/>
      <c r="P53" s="301"/>
      <c r="Q53" s="301"/>
      <c r="R53" s="301"/>
      <c r="S53" s="301"/>
      <c r="T53" s="301"/>
      <c r="U53" s="301"/>
      <c r="V53" s="301"/>
      <c r="W53" s="301"/>
      <c r="X53" s="301"/>
      <c r="Y53" s="301"/>
    </row>
    <row r="54" spans="1:25" ht="18.75" customHeight="1">
      <c r="A54" s="111" t="s">
        <v>294</v>
      </c>
      <c r="B54" s="298">
        <f>SUM(C54:D54)</f>
        <v>71059</v>
      </c>
      <c r="C54" s="299">
        <v>71059</v>
      </c>
      <c r="D54" s="209" t="s">
        <v>331</v>
      </c>
      <c r="E54" s="299">
        <f>SUM(F54:G54)</f>
        <v>99502</v>
      </c>
      <c r="F54" s="299">
        <v>99502</v>
      </c>
      <c r="G54" s="209" t="s">
        <v>331</v>
      </c>
      <c r="H54" s="299">
        <f>SUM(I54:J54)</f>
        <v>98400</v>
      </c>
      <c r="I54" s="299">
        <v>97674</v>
      </c>
      <c r="J54" s="299">
        <v>726</v>
      </c>
      <c r="K54" s="299">
        <f>SUM(L54:M54)</f>
        <v>93542</v>
      </c>
      <c r="L54" s="299">
        <v>69286</v>
      </c>
      <c r="M54" s="299">
        <v>24256</v>
      </c>
      <c r="N54" s="299">
        <f>SUM(O54:P54)</f>
        <v>83666</v>
      </c>
      <c r="O54" s="299">
        <v>75709</v>
      </c>
      <c r="P54" s="299">
        <v>7957</v>
      </c>
      <c r="Q54" s="299">
        <f>SUM(R54:S54)</f>
        <v>88787</v>
      </c>
      <c r="R54" s="299">
        <v>88051</v>
      </c>
      <c r="S54" s="299">
        <v>736</v>
      </c>
      <c r="T54" s="299">
        <f>SUM(U54:V54)</f>
        <v>144252</v>
      </c>
      <c r="U54" s="299">
        <v>143534</v>
      </c>
      <c r="V54" s="299">
        <v>718</v>
      </c>
      <c r="W54" s="299">
        <f>SUM(X54:Y54)</f>
        <v>101664</v>
      </c>
      <c r="X54" s="299">
        <v>100442</v>
      </c>
      <c r="Y54" s="299">
        <v>1222</v>
      </c>
    </row>
    <row r="55" spans="1:25" ht="18.75" customHeight="1">
      <c r="A55" s="114" t="s">
        <v>233</v>
      </c>
      <c r="B55" s="298">
        <f>SUM(C55:D55)</f>
        <v>74379</v>
      </c>
      <c r="C55" s="299">
        <v>74379</v>
      </c>
      <c r="D55" s="209" t="s">
        <v>331</v>
      </c>
      <c r="E55" s="299">
        <f>SUM(F55:G55)</f>
        <v>97790</v>
      </c>
      <c r="F55" s="299">
        <v>97790</v>
      </c>
      <c r="G55" s="209" t="s">
        <v>331</v>
      </c>
      <c r="H55" s="299">
        <f>SUM(I55:J55)</f>
        <v>100642</v>
      </c>
      <c r="I55" s="299">
        <v>100642</v>
      </c>
      <c r="J55" s="209" t="s">
        <v>331</v>
      </c>
      <c r="K55" s="299">
        <f>SUM(L55:M55)</f>
        <v>71464</v>
      </c>
      <c r="L55" s="299">
        <v>71077</v>
      </c>
      <c r="M55" s="299">
        <v>387</v>
      </c>
      <c r="N55" s="299">
        <f>SUM(O55:P55)</f>
        <v>77097</v>
      </c>
      <c r="O55" s="299">
        <v>77097</v>
      </c>
      <c r="P55" s="209" t="s">
        <v>331</v>
      </c>
      <c r="Q55" s="299">
        <f>SUM(R55:S55)</f>
        <v>85211</v>
      </c>
      <c r="R55" s="299">
        <v>85211</v>
      </c>
      <c r="S55" s="209" t="s">
        <v>331</v>
      </c>
      <c r="T55" s="299">
        <f>SUM(U55:V55)</f>
        <v>123182</v>
      </c>
      <c r="U55" s="299">
        <v>123182</v>
      </c>
      <c r="V55" s="209" t="s">
        <v>331</v>
      </c>
      <c r="W55" s="299">
        <f>SUM(X55:Y55)</f>
        <v>101430</v>
      </c>
      <c r="X55" s="299">
        <v>101430</v>
      </c>
      <c r="Y55" s="209" t="s">
        <v>331</v>
      </c>
    </row>
    <row r="56" spans="1:25" ht="18.75" customHeight="1">
      <c r="A56" s="114" t="s">
        <v>234</v>
      </c>
      <c r="B56" s="298">
        <f>SUM(C56:D56)</f>
        <v>73478</v>
      </c>
      <c r="C56" s="299">
        <v>73478</v>
      </c>
      <c r="D56" s="209" t="s">
        <v>331</v>
      </c>
      <c r="E56" s="299">
        <f>SUM(F56:G56)</f>
        <v>98371</v>
      </c>
      <c r="F56" s="299">
        <v>98371</v>
      </c>
      <c r="G56" s="209" t="s">
        <v>331</v>
      </c>
      <c r="H56" s="299">
        <f>SUM(I56:J56)</f>
        <v>98501</v>
      </c>
      <c r="I56" s="299">
        <v>98501</v>
      </c>
      <c r="J56" s="209" t="s">
        <v>331</v>
      </c>
      <c r="K56" s="299">
        <f>SUM(L56:M56)</f>
        <v>69761</v>
      </c>
      <c r="L56" s="299">
        <v>69761</v>
      </c>
      <c r="M56" s="209" t="s">
        <v>331</v>
      </c>
      <c r="N56" s="299">
        <f>SUM(O56:P56)</f>
        <v>77405</v>
      </c>
      <c r="O56" s="299">
        <v>77184</v>
      </c>
      <c r="P56" s="299">
        <v>221</v>
      </c>
      <c r="Q56" s="299">
        <f>SUM(R56:S56)</f>
        <v>86899</v>
      </c>
      <c r="R56" s="299">
        <v>84344</v>
      </c>
      <c r="S56" s="299">
        <v>2555</v>
      </c>
      <c r="T56" s="299">
        <f>SUM(U56:V56)</f>
        <v>153723</v>
      </c>
      <c r="U56" s="299">
        <v>130916</v>
      </c>
      <c r="V56" s="299">
        <v>22807</v>
      </c>
      <c r="W56" s="299">
        <f>SUM(X56:Y56)</f>
        <v>123288</v>
      </c>
      <c r="X56" s="299">
        <v>98986</v>
      </c>
      <c r="Y56" s="299">
        <v>24302</v>
      </c>
    </row>
    <row r="57" spans="1:25" ht="18.75" customHeight="1">
      <c r="A57" s="114" t="s">
        <v>235</v>
      </c>
      <c r="B57" s="298">
        <f>SUM(C57:D57)</f>
        <v>72629</v>
      </c>
      <c r="C57" s="299">
        <v>72629</v>
      </c>
      <c r="D57" s="209" t="s">
        <v>331</v>
      </c>
      <c r="E57" s="299">
        <f>SUM(F57:G57)</f>
        <v>99386</v>
      </c>
      <c r="F57" s="299">
        <v>99386</v>
      </c>
      <c r="G57" s="209" t="s">
        <v>331</v>
      </c>
      <c r="H57" s="299">
        <f>SUM(I57:J57)</f>
        <v>92897</v>
      </c>
      <c r="I57" s="299">
        <v>92897</v>
      </c>
      <c r="J57" s="209" t="s">
        <v>331</v>
      </c>
      <c r="K57" s="299">
        <f>SUM(L57:M57)</f>
        <v>72950</v>
      </c>
      <c r="L57" s="299">
        <v>72950</v>
      </c>
      <c r="M57" s="209" t="s">
        <v>331</v>
      </c>
      <c r="N57" s="299">
        <f>SUM(O57:P57)</f>
        <v>80149</v>
      </c>
      <c r="O57" s="299">
        <v>78918</v>
      </c>
      <c r="P57" s="299">
        <v>1231</v>
      </c>
      <c r="Q57" s="299">
        <f>SUM(R57:S57)</f>
        <v>88436</v>
      </c>
      <c r="R57" s="299">
        <v>88436</v>
      </c>
      <c r="S57" s="209" t="s">
        <v>331</v>
      </c>
      <c r="T57" s="299">
        <f>SUM(U57:V57)</f>
        <v>143998</v>
      </c>
      <c r="U57" s="299">
        <v>142672</v>
      </c>
      <c r="V57" s="299">
        <v>1326</v>
      </c>
      <c r="W57" s="299">
        <f>SUM(X57:Y57)</f>
        <v>103152</v>
      </c>
      <c r="X57" s="299">
        <v>102610</v>
      </c>
      <c r="Y57" s="299">
        <v>542</v>
      </c>
    </row>
    <row r="58" spans="1:25" ht="18.75" customHeight="1">
      <c r="A58" s="115"/>
      <c r="B58" s="300"/>
      <c r="C58" s="301"/>
      <c r="D58" s="301"/>
      <c r="E58" s="301"/>
      <c r="F58" s="301"/>
      <c r="G58" s="301"/>
      <c r="H58" s="301"/>
      <c r="I58" s="301"/>
      <c r="J58" s="301"/>
      <c r="K58" s="301"/>
      <c r="L58" s="301"/>
      <c r="M58" s="301"/>
      <c r="N58" s="301"/>
      <c r="O58" s="301"/>
      <c r="P58" s="301"/>
      <c r="Q58" s="301"/>
      <c r="R58" s="301"/>
      <c r="S58" s="301"/>
      <c r="T58" s="301"/>
      <c r="U58" s="301"/>
      <c r="V58" s="301"/>
      <c r="W58" s="301"/>
      <c r="X58" s="301"/>
      <c r="Y58" s="301"/>
    </row>
    <row r="59" spans="1:25" ht="18.75" customHeight="1">
      <c r="A59" s="114" t="s">
        <v>236</v>
      </c>
      <c r="B59" s="298">
        <f>SUM(C59:D59)</f>
        <v>77111</v>
      </c>
      <c r="C59" s="299">
        <v>73713</v>
      </c>
      <c r="D59" s="299">
        <v>3398</v>
      </c>
      <c r="E59" s="299">
        <f>SUM(F59:G59)</f>
        <v>107377</v>
      </c>
      <c r="F59" s="299">
        <v>106343</v>
      </c>
      <c r="G59" s="299">
        <v>1034</v>
      </c>
      <c r="H59" s="299">
        <f>SUM(I59:J59)</f>
        <v>111128</v>
      </c>
      <c r="I59" s="299">
        <v>101174</v>
      </c>
      <c r="J59" s="299">
        <v>9954</v>
      </c>
      <c r="K59" s="299">
        <f>SUM(L59:M59)</f>
        <v>77747</v>
      </c>
      <c r="L59" s="299">
        <v>77420</v>
      </c>
      <c r="M59" s="299">
        <v>327</v>
      </c>
      <c r="N59" s="299">
        <f>SUM(O59:P59)</f>
        <v>82778</v>
      </c>
      <c r="O59" s="299">
        <v>81242</v>
      </c>
      <c r="P59" s="299">
        <v>1536</v>
      </c>
      <c r="Q59" s="299">
        <f>SUM(R59:S59)</f>
        <v>90637</v>
      </c>
      <c r="R59" s="299">
        <v>89205</v>
      </c>
      <c r="S59" s="299">
        <v>1432</v>
      </c>
      <c r="T59" s="299">
        <f>SUM(U59:V59)</f>
        <v>132876</v>
      </c>
      <c r="U59" s="299">
        <v>130283</v>
      </c>
      <c r="V59" s="299">
        <v>2593</v>
      </c>
      <c r="W59" s="299">
        <f>SUM(X59:Y59)</f>
        <v>110378</v>
      </c>
      <c r="X59" s="299">
        <v>108311</v>
      </c>
      <c r="Y59" s="299">
        <v>2067</v>
      </c>
    </row>
    <row r="60" spans="1:25" ht="18.75" customHeight="1">
      <c r="A60" s="114" t="s">
        <v>237</v>
      </c>
      <c r="B60" s="298">
        <f>SUM(C60:D60)</f>
        <v>84322</v>
      </c>
      <c r="C60" s="299">
        <v>82691</v>
      </c>
      <c r="D60" s="299">
        <v>1631</v>
      </c>
      <c r="E60" s="299">
        <f>SUM(F60:G60)</f>
        <v>106063</v>
      </c>
      <c r="F60" s="299">
        <v>106063</v>
      </c>
      <c r="G60" s="209" t="s">
        <v>331</v>
      </c>
      <c r="H60" s="299">
        <f>SUM(I60:J60)</f>
        <v>141533</v>
      </c>
      <c r="I60" s="299">
        <v>104881</v>
      </c>
      <c r="J60" s="299">
        <v>36652</v>
      </c>
      <c r="K60" s="299">
        <f>SUM(L60:M60)</f>
        <v>81766</v>
      </c>
      <c r="L60" s="299">
        <v>81766</v>
      </c>
      <c r="M60" s="209" t="s">
        <v>331</v>
      </c>
      <c r="N60" s="299">
        <f>SUM(O60:P60)</f>
        <v>97444</v>
      </c>
      <c r="O60" s="299">
        <v>86137</v>
      </c>
      <c r="P60" s="299">
        <v>11307</v>
      </c>
      <c r="Q60" s="299">
        <f>SUM(R60:S60)</f>
        <v>142387</v>
      </c>
      <c r="R60" s="299">
        <v>91506</v>
      </c>
      <c r="S60" s="299">
        <v>50881</v>
      </c>
      <c r="T60" s="299">
        <f>SUM(U60:V60)</f>
        <v>228901</v>
      </c>
      <c r="U60" s="299">
        <v>133024</v>
      </c>
      <c r="V60" s="299">
        <v>95877</v>
      </c>
      <c r="W60" s="299">
        <f>SUM(X60:Y60)</f>
        <v>225989</v>
      </c>
      <c r="X60" s="299">
        <v>121084</v>
      </c>
      <c r="Y60" s="299">
        <v>104905</v>
      </c>
    </row>
    <row r="61" spans="1:25" ht="18.75" customHeight="1">
      <c r="A61" s="114" t="s">
        <v>238</v>
      </c>
      <c r="B61" s="298">
        <f>SUM(C61:D61)</f>
        <v>190957</v>
      </c>
      <c r="C61" s="299">
        <v>81519</v>
      </c>
      <c r="D61" s="299">
        <v>109438</v>
      </c>
      <c r="E61" s="299">
        <f>SUM(F61:G61)</f>
        <v>279572</v>
      </c>
      <c r="F61" s="299">
        <v>109238</v>
      </c>
      <c r="G61" s="299">
        <v>170334</v>
      </c>
      <c r="H61" s="299">
        <f>SUM(I61:J61)</f>
        <v>228559</v>
      </c>
      <c r="I61" s="299">
        <v>104005</v>
      </c>
      <c r="J61" s="299">
        <v>124554</v>
      </c>
      <c r="K61" s="299">
        <f>SUM(L61:M61)</f>
        <v>201476</v>
      </c>
      <c r="L61" s="299">
        <v>79764</v>
      </c>
      <c r="M61" s="299">
        <v>121712</v>
      </c>
      <c r="N61" s="299">
        <f>SUM(O61:P61)</f>
        <v>181380</v>
      </c>
      <c r="O61" s="299">
        <v>84404</v>
      </c>
      <c r="P61" s="299">
        <v>96976</v>
      </c>
      <c r="Q61" s="299">
        <f>SUM(R61:S61)</f>
        <v>204440</v>
      </c>
      <c r="R61" s="299">
        <v>90129</v>
      </c>
      <c r="S61" s="299">
        <v>114311</v>
      </c>
      <c r="T61" s="299">
        <f>SUM(U61:V61)</f>
        <v>298224</v>
      </c>
      <c r="U61" s="299">
        <v>133254</v>
      </c>
      <c r="V61" s="299">
        <v>164970</v>
      </c>
      <c r="W61" s="299">
        <f>SUM(X61:Y61)</f>
        <v>209029</v>
      </c>
      <c r="X61" s="299">
        <v>108223</v>
      </c>
      <c r="Y61" s="299">
        <v>100806</v>
      </c>
    </row>
    <row r="62" spans="1:25" ht="18.75" customHeight="1">
      <c r="A62" s="114" t="s">
        <v>239</v>
      </c>
      <c r="B62" s="298">
        <f>SUM(C62:D62)</f>
        <v>87319</v>
      </c>
      <c r="C62" s="299">
        <v>78712</v>
      </c>
      <c r="D62" s="299">
        <v>8607</v>
      </c>
      <c r="E62" s="299">
        <f>SUM(F62:G62)</f>
        <v>108125</v>
      </c>
      <c r="F62" s="299">
        <v>108125</v>
      </c>
      <c r="G62" s="209" t="s">
        <v>331</v>
      </c>
      <c r="H62" s="299">
        <f>SUM(I62:J62)</f>
        <v>124513</v>
      </c>
      <c r="I62" s="299">
        <v>103747</v>
      </c>
      <c r="J62" s="299">
        <v>20766</v>
      </c>
      <c r="K62" s="299">
        <f>SUM(L62:M62)</f>
        <v>77916</v>
      </c>
      <c r="L62" s="299">
        <v>77484</v>
      </c>
      <c r="M62" s="299">
        <v>432</v>
      </c>
      <c r="N62" s="299">
        <f>SUM(O62:P62)</f>
        <v>94958</v>
      </c>
      <c r="O62" s="299">
        <v>83507</v>
      </c>
      <c r="P62" s="299">
        <v>11451</v>
      </c>
      <c r="Q62" s="299">
        <f>SUM(R62:S62)</f>
        <v>89662</v>
      </c>
      <c r="R62" s="299">
        <v>89662</v>
      </c>
      <c r="S62" s="209" t="s">
        <v>331</v>
      </c>
      <c r="T62" s="299">
        <f>SUM(U62:V62)</f>
        <v>143130</v>
      </c>
      <c r="U62" s="299">
        <v>136371</v>
      </c>
      <c r="V62" s="299">
        <v>6759</v>
      </c>
      <c r="W62" s="299">
        <f>SUM(X62:Y62)</f>
        <v>114484</v>
      </c>
      <c r="X62" s="299">
        <v>112330</v>
      </c>
      <c r="Y62" s="299">
        <v>2154</v>
      </c>
    </row>
    <row r="63" spans="1:25" ht="18.75" customHeight="1">
      <c r="A63" s="115"/>
      <c r="B63" s="300"/>
      <c r="C63" s="301"/>
      <c r="D63" s="301"/>
      <c r="E63" s="301"/>
      <c r="F63" s="301"/>
      <c r="G63" s="301"/>
      <c r="H63" s="301"/>
      <c r="I63" s="301"/>
      <c r="J63" s="301"/>
      <c r="K63" s="301"/>
      <c r="L63" s="301"/>
      <c r="M63" s="301"/>
      <c r="N63" s="301"/>
      <c r="O63" s="301"/>
      <c r="P63" s="301"/>
      <c r="Q63" s="301"/>
      <c r="R63" s="301"/>
      <c r="S63" s="301"/>
      <c r="T63" s="301"/>
      <c r="U63" s="301"/>
      <c r="V63" s="301"/>
      <c r="W63" s="301"/>
      <c r="X63" s="301"/>
      <c r="Y63" s="301"/>
    </row>
    <row r="64" spans="1:25" ht="18.75" customHeight="1">
      <c r="A64" s="114" t="s">
        <v>240</v>
      </c>
      <c r="B64" s="298">
        <f>SUM(C64:D64)</f>
        <v>76500</v>
      </c>
      <c r="C64" s="299">
        <v>76500</v>
      </c>
      <c r="D64" s="209" t="s">
        <v>331</v>
      </c>
      <c r="E64" s="299">
        <f>SUM(F64:G64)</f>
        <v>113642</v>
      </c>
      <c r="F64" s="299">
        <v>113642</v>
      </c>
      <c r="G64" s="209" t="s">
        <v>331</v>
      </c>
      <c r="H64" s="299">
        <f>SUM(I64:J64)</f>
        <v>103352</v>
      </c>
      <c r="I64" s="299">
        <v>103352</v>
      </c>
      <c r="J64" s="209" t="s">
        <v>331</v>
      </c>
      <c r="K64" s="299">
        <f>SUM(L64:M64)</f>
        <v>78096</v>
      </c>
      <c r="L64" s="299">
        <v>78096</v>
      </c>
      <c r="M64" s="209" t="s">
        <v>331</v>
      </c>
      <c r="N64" s="299">
        <f>SUM(O64:P64)</f>
        <v>83057</v>
      </c>
      <c r="O64" s="299">
        <v>82797</v>
      </c>
      <c r="P64" s="299">
        <v>260</v>
      </c>
      <c r="Q64" s="299">
        <f>SUM(R64:S64)</f>
        <v>90240</v>
      </c>
      <c r="R64" s="299">
        <v>87707</v>
      </c>
      <c r="S64" s="299">
        <v>2533</v>
      </c>
      <c r="T64" s="299">
        <f>SUM(U64:V64)</f>
        <v>133610</v>
      </c>
      <c r="U64" s="299">
        <v>131546</v>
      </c>
      <c r="V64" s="299">
        <v>2064</v>
      </c>
      <c r="W64" s="299">
        <f>SUM(X64:Y64)</f>
        <v>115041</v>
      </c>
      <c r="X64" s="299">
        <v>115033</v>
      </c>
      <c r="Y64" s="299">
        <v>8</v>
      </c>
    </row>
    <row r="65" spans="1:25" ht="18.75" customHeight="1">
      <c r="A65" s="114" t="s">
        <v>241</v>
      </c>
      <c r="B65" s="298">
        <f>SUM(C65:D65)</f>
        <v>81623</v>
      </c>
      <c r="C65" s="299">
        <v>81623</v>
      </c>
      <c r="D65" s="209" t="s">
        <v>331</v>
      </c>
      <c r="E65" s="299">
        <f>SUM(F65:G65)</f>
        <v>115096</v>
      </c>
      <c r="F65" s="299">
        <v>115096</v>
      </c>
      <c r="G65" s="209" t="s">
        <v>331</v>
      </c>
      <c r="H65" s="299">
        <f>SUM(I65:J65)</f>
        <v>108728</v>
      </c>
      <c r="I65" s="299">
        <v>103622</v>
      </c>
      <c r="J65" s="299">
        <v>5106</v>
      </c>
      <c r="K65" s="299">
        <f>SUM(L65:M65)</f>
        <v>76798</v>
      </c>
      <c r="L65" s="299">
        <v>76798</v>
      </c>
      <c r="M65" s="209" t="s">
        <v>331</v>
      </c>
      <c r="N65" s="299">
        <f>SUM(O65:P65)</f>
        <v>87465</v>
      </c>
      <c r="O65" s="299">
        <v>87438</v>
      </c>
      <c r="P65" s="299">
        <v>27</v>
      </c>
      <c r="Q65" s="299">
        <f>SUM(R65:S65)</f>
        <v>88213</v>
      </c>
      <c r="R65" s="299">
        <v>88213</v>
      </c>
      <c r="S65" s="209" t="s">
        <v>331</v>
      </c>
      <c r="T65" s="299">
        <f>SUM(U65:V65)</f>
        <v>150208</v>
      </c>
      <c r="U65" s="299">
        <v>138782</v>
      </c>
      <c r="V65" s="299">
        <v>11426</v>
      </c>
      <c r="W65" s="299">
        <f>SUM(X65:Y65)</f>
        <v>141403</v>
      </c>
      <c r="X65" s="299">
        <v>116172</v>
      </c>
      <c r="Y65" s="299">
        <v>25231</v>
      </c>
    </row>
    <row r="66" spans="1:25" ht="18.75" customHeight="1">
      <c r="A66" s="114" t="s">
        <v>242</v>
      </c>
      <c r="B66" s="298">
        <f>SUM(C66:D66)</f>
        <v>83197</v>
      </c>
      <c r="C66" s="299">
        <v>83197</v>
      </c>
      <c r="D66" s="209" t="s">
        <v>331</v>
      </c>
      <c r="E66" s="299">
        <f>SUM(F66:G66)</f>
        <v>115477</v>
      </c>
      <c r="F66" s="299">
        <v>115477</v>
      </c>
      <c r="G66" s="209" t="s">
        <v>331</v>
      </c>
      <c r="H66" s="299">
        <f>SUM(I66:J66)</f>
        <v>102703</v>
      </c>
      <c r="I66" s="299">
        <v>102703</v>
      </c>
      <c r="J66" s="209" t="s">
        <v>331</v>
      </c>
      <c r="K66" s="299">
        <f>SUM(L66:M66)</f>
        <v>77009</v>
      </c>
      <c r="L66" s="299">
        <v>77009</v>
      </c>
      <c r="M66" s="209" t="s">
        <v>331</v>
      </c>
      <c r="N66" s="299">
        <f>SUM(O66:P66)</f>
        <v>87809</v>
      </c>
      <c r="O66" s="299">
        <v>87776</v>
      </c>
      <c r="P66" s="299">
        <v>33</v>
      </c>
      <c r="Q66" s="299">
        <f>SUM(R66:S66)</f>
        <v>89428</v>
      </c>
      <c r="R66" s="299">
        <v>89428</v>
      </c>
      <c r="S66" s="209" t="s">
        <v>331</v>
      </c>
      <c r="T66" s="299">
        <f>SUM(U66:V66)</f>
        <v>132008</v>
      </c>
      <c r="U66" s="299">
        <v>132008</v>
      </c>
      <c r="V66" s="209" t="s">
        <v>331</v>
      </c>
      <c r="W66" s="299">
        <f>SUM(X66:Y66)</f>
        <v>114674</v>
      </c>
      <c r="X66" s="299">
        <v>114674</v>
      </c>
      <c r="Y66" s="209" t="s">
        <v>331</v>
      </c>
    </row>
    <row r="67" spans="1:25" ht="18.75" customHeight="1">
      <c r="A67" s="116" t="s">
        <v>243</v>
      </c>
      <c r="B67" s="303">
        <f>SUM(C67:D67)</f>
        <v>233392</v>
      </c>
      <c r="C67" s="304">
        <v>93266</v>
      </c>
      <c r="D67" s="304">
        <v>140126</v>
      </c>
      <c r="E67" s="304">
        <f>SUM(F67:G67)</f>
        <v>314468</v>
      </c>
      <c r="F67" s="304">
        <v>118517</v>
      </c>
      <c r="G67" s="304">
        <v>195951</v>
      </c>
      <c r="H67" s="304">
        <f>SUM(I67:J67)</f>
        <v>322705</v>
      </c>
      <c r="I67" s="304">
        <v>103454</v>
      </c>
      <c r="J67" s="304">
        <v>219251</v>
      </c>
      <c r="K67" s="304">
        <f>SUM(L67:M67)</f>
        <v>193524</v>
      </c>
      <c r="L67" s="305">
        <v>77337</v>
      </c>
      <c r="M67" s="305">
        <v>116187</v>
      </c>
      <c r="N67" s="304">
        <f>SUM(O67:P67)</f>
        <v>210199</v>
      </c>
      <c r="O67" s="304">
        <v>85330</v>
      </c>
      <c r="P67" s="304">
        <v>124869</v>
      </c>
      <c r="Q67" s="304">
        <f>SUM(R67:S67)</f>
        <v>287354</v>
      </c>
      <c r="R67" s="304">
        <v>94424</v>
      </c>
      <c r="S67" s="304">
        <v>192930</v>
      </c>
      <c r="T67" s="304">
        <f>SUM(U67:V67)</f>
        <v>503135</v>
      </c>
      <c r="U67" s="304">
        <v>139937</v>
      </c>
      <c r="V67" s="304">
        <v>363198</v>
      </c>
      <c r="W67" s="304">
        <f>SUM(X67:Y67)</f>
        <v>343031</v>
      </c>
      <c r="X67" s="304">
        <v>114348</v>
      </c>
      <c r="Y67" s="305">
        <v>228683</v>
      </c>
    </row>
    <row r="68" ht="18.75" customHeight="1">
      <c r="A68" s="15"/>
    </row>
  </sheetData>
  <sheetProtection/>
  <mergeCells count="35">
    <mergeCell ref="S7:S8"/>
    <mergeCell ref="T7:T8"/>
    <mergeCell ref="Y7:Y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3:Y3"/>
    <mergeCell ref="B5:P5"/>
    <mergeCell ref="Q5:S6"/>
    <mergeCell ref="T5:V6"/>
    <mergeCell ref="W5:Y6"/>
    <mergeCell ref="B6:D6"/>
    <mergeCell ref="E6:G6"/>
    <mergeCell ref="H6:J6"/>
    <mergeCell ref="K6:M6"/>
    <mergeCell ref="N6:P6"/>
  </mergeCells>
  <printOptions horizontalCentered="1"/>
  <pageMargins left="0.3937007874015748" right="0.3937007874015748" top="0.5905511811023623" bottom="0.3937007874015748" header="0" footer="0"/>
  <pageSetup fitToHeight="1" fitToWidth="1" horizontalDpi="600" verticalDpi="600" orientation="landscape" paperSize="8" scale="6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Y68"/>
  <sheetViews>
    <sheetView zoomScaleSheetLayoutView="75" zoomScalePageLayoutView="0" workbookViewId="0" topLeftCell="A1">
      <selection activeCell="J31" sqref="J31"/>
    </sheetView>
  </sheetViews>
  <sheetFormatPr defaultColWidth="9.00390625" defaultRowHeight="13.5"/>
  <cols>
    <col min="1" max="1" width="15.125" style="0" customWidth="1"/>
    <col min="2" max="2" width="11.375" style="0" customWidth="1"/>
    <col min="3" max="3" width="11.625" style="148" customWidth="1"/>
    <col min="4" max="4" width="11.25390625" style="148" customWidth="1"/>
    <col min="5" max="5" width="10.375" style="0" customWidth="1"/>
    <col min="6" max="6" width="10.875" style="148" customWidth="1"/>
    <col min="7" max="7" width="10.25390625" style="148" customWidth="1"/>
    <col min="8" max="8" width="10.25390625" style="0" customWidth="1"/>
    <col min="9" max="9" width="10.875" style="148" customWidth="1"/>
    <col min="10" max="10" width="9.75390625" style="148" customWidth="1"/>
    <col min="11" max="11" width="10.875" style="0" customWidth="1"/>
    <col min="12" max="12" width="10.875" style="148" customWidth="1"/>
    <col min="13" max="13" width="9.75390625" style="148" customWidth="1"/>
    <col min="14" max="14" width="10.25390625" style="0" customWidth="1"/>
    <col min="15" max="15" width="12.875" style="148" customWidth="1"/>
    <col min="16" max="16" width="11.375" style="148" customWidth="1"/>
    <col min="17" max="17" width="11.375" style="0" customWidth="1"/>
    <col min="18" max="18" width="11.125" style="148" customWidth="1"/>
    <col min="19" max="19" width="10.875" style="148" customWidth="1"/>
  </cols>
  <sheetData>
    <row r="1" spans="1:19" ht="13.5">
      <c r="A1" s="8" t="s">
        <v>486</v>
      </c>
      <c r="C1" s="147"/>
      <c r="D1" s="147"/>
      <c r="F1" s="147"/>
      <c r="G1" s="147"/>
      <c r="I1" s="147"/>
      <c r="J1" s="147"/>
      <c r="L1" s="147"/>
      <c r="M1" s="147"/>
      <c r="O1" s="147"/>
      <c r="P1" s="147"/>
      <c r="R1" s="147"/>
      <c r="S1" s="10" t="s">
        <v>485</v>
      </c>
    </row>
    <row r="3" spans="1:25" ht="18.75" customHeight="1">
      <c r="A3" s="385" t="s">
        <v>481</v>
      </c>
      <c r="B3" s="385"/>
      <c r="C3" s="385"/>
      <c r="D3" s="385"/>
      <c r="E3" s="385"/>
      <c r="F3" s="385"/>
      <c r="G3" s="385"/>
      <c r="H3" s="385"/>
      <c r="I3" s="385"/>
      <c r="J3" s="385"/>
      <c r="K3" s="385"/>
      <c r="L3" s="385"/>
      <c r="M3" s="385"/>
      <c r="N3" s="385"/>
      <c r="O3" s="385"/>
      <c r="P3" s="385"/>
      <c r="Q3" s="385"/>
      <c r="R3" s="385"/>
      <c r="S3" s="385"/>
      <c r="T3" s="310"/>
      <c r="U3" s="310"/>
      <c r="V3" s="310"/>
      <c r="W3" s="310"/>
      <c r="X3" s="310"/>
      <c r="Y3" s="310"/>
    </row>
    <row r="4" spans="2:19" ht="18" thickBot="1">
      <c r="B4" s="63"/>
      <c r="C4" s="147"/>
      <c r="D4" s="147"/>
      <c r="F4" s="147"/>
      <c r="G4" s="147"/>
      <c r="I4" s="147"/>
      <c r="J4" s="147"/>
      <c r="L4" s="147"/>
      <c r="M4" s="147"/>
      <c r="O4" s="147"/>
      <c r="P4" s="147"/>
      <c r="S4" s="17" t="s">
        <v>480</v>
      </c>
    </row>
    <row r="5" spans="1:19" ht="14.25">
      <c r="A5" s="88" t="s">
        <v>127</v>
      </c>
      <c r="B5" s="560" t="s">
        <v>226</v>
      </c>
      <c r="C5" s="561"/>
      <c r="D5" s="564"/>
      <c r="E5" s="513" t="s">
        <v>137</v>
      </c>
      <c r="F5" s="514"/>
      <c r="G5" s="514"/>
      <c r="H5" s="514"/>
      <c r="I5" s="514"/>
      <c r="J5" s="514"/>
      <c r="K5" s="514"/>
      <c r="L5" s="514"/>
      <c r="M5" s="514"/>
      <c r="N5" s="514"/>
      <c r="O5" s="514"/>
      <c r="P5" s="514"/>
      <c r="Q5" s="514"/>
      <c r="R5" s="514"/>
      <c r="S5" s="514"/>
    </row>
    <row r="6" spans="1:19" ht="14.25">
      <c r="A6" s="92"/>
      <c r="B6" s="562"/>
      <c r="C6" s="563"/>
      <c r="D6" s="565"/>
      <c r="E6" s="551" t="s">
        <v>138</v>
      </c>
      <c r="F6" s="552"/>
      <c r="G6" s="553"/>
      <c r="H6" s="551" t="s">
        <v>139</v>
      </c>
      <c r="I6" s="552"/>
      <c r="J6" s="553"/>
      <c r="K6" s="551" t="s">
        <v>140</v>
      </c>
      <c r="L6" s="552"/>
      <c r="M6" s="553"/>
      <c r="N6" s="551" t="s">
        <v>141</v>
      </c>
      <c r="O6" s="552"/>
      <c r="P6" s="553"/>
      <c r="Q6" s="551" t="s">
        <v>142</v>
      </c>
      <c r="R6" s="552"/>
      <c r="S6" s="552"/>
    </row>
    <row r="7" spans="1:19" ht="13.5">
      <c r="A7" s="554" t="s">
        <v>143</v>
      </c>
      <c r="B7" s="556" t="s">
        <v>136</v>
      </c>
      <c r="C7" s="557" t="s">
        <v>132</v>
      </c>
      <c r="D7" s="557" t="s">
        <v>133</v>
      </c>
      <c r="E7" s="556" t="s">
        <v>136</v>
      </c>
      <c r="F7" s="557" t="s">
        <v>132</v>
      </c>
      <c r="G7" s="557" t="s">
        <v>133</v>
      </c>
      <c r="H7" s="556" t="s">
        <v>136</v>
      </c>
      <c r="I7" s="557" t="s">
        <v>132</v>
      </c>
      <c r="J7" s="557" t="s">
        <v>133</v>
      </c>
      <c r="K7" s="556" t="s">
        <v>136</v>
      </c>
      <c r="L7" s="557" t="s">
        <v>132</v>
      </c>
      <c r="M7" s="557" t="s">
        <v>133</v>
      </c>
      <c r="N7" s="556" t="s">
        <v>136</v>
      </c>
      <c r="O7" s="557" t="s">
        <v>132</v>
      </c>
      <c r="P7" s="557" t="s">
        <v>133</v>
      </c>
      <c r="Q7" s="556" t="s">
        <v>136</v>
      </c>
      <c r="R7" s="557" t="s">
        <v>132</v>
      </c>
      <c r="S7" s="558" t="s">
        <v>133</v>
      </c>
    </row>
    <row r="8" spans="1:19" ht="17.25" customHeight="1">
      <c r="A8" s="555"/>
      <c r="B8" s="539"/>
      <c r="C8" s="550"/>
      <c r="D8" s="550"/>
      <c r="E8" s="539"/>
      <c r="F8" s="550"/>
      <c r="G8" s="550"/>
      <c r="H8" s="539"/>
      <c r="I8" s="550"/>
      <c r="J8" s="550"/>
      <c r="K8" s="539"/>
      <c r="L8" s="550"/>
      <c r="M8" s="550"/>
      <c r="N8" s="539"/>
      <c r="O8" s="550"/>
      <c r="P8" s="550"/>
      <c r="Q8" s="539"/>
      <c r="R8" s="550"/>
      <c r="S8" s="389"/>
    </row>
    <row r="9" spans="1:19" ht="14.25">
      <c r="A9" s="308" t="s">
        <v>487</v>
      </c>
      <c r="B9" s="89"/>
      <c r="C9" s="65"/>
      <c r="D9" s="65"/>
      <c r="E9" s="65"/>
      <c r="F9" s="65"/>
      <c r="G9" s="65"/>
      <c r="H9" s="65"/>
      <c r="I9" s="65"/>
      <c r="J9" s="65"/>
      <c r="K9" s="65"/>
      <c r="L9" s="65"/>
      <c r="M9" s="65"/>
      <c r="N9" s="65"/>
      <c r="O9" s="65"/>
      <c r="P9" s="65"/>
      <c r="Q9" s="65"/>
      <c r="R9" s="65"/>
      <c r="S9" s="65"/>
    </row>
    <row r="10" spans="1:19" ht="14.25">
      <c r="A10" s="38" t="s">
        <v>296</v>
      </c>
      <c r="B10" s="298">
        <f>SUM(C10:D10)</f>
        <v>227899</v>
      </c>
      <c r="C10" s="299">
        <v>160478</v>
      </c>
      <c r="D10" s="299">
        <v>67421</v>
      </c>
      <c r="E10" s="299">
        <f>SUM(F10:G10)</f>
        <v>169519</v>
      </c>
      <c r="F10" s="299">
        <v>124272</v>
      </c>
      <c r="G10" s="299">
        <v>45247</v>
      </c>
      <c r="H10" s="299">
        <f>SUM(I10:J10)</f>
        <v>101886</v>
      </c>
      <c r="I10" s="299">
        <v>93007</v>
      </c>
      <c r="J10" s="299">
        <v>8879</v>
      </c>
      <c r="K10" s="299">
        <f>SUM(L10:M10)</f>
        <v>177661</v>
      </c>
      <c r="L10" s="299">
        <v>127818</v>
      </c>
      <c r="M10" s="299">
        <v>49843</v>
      </c>
      <c r="N10" s="299">
        <f>SUM(O10:P10)</f>
        <v>212579</v>
      </c>
      <c r="O10" s="299">
        <v>148380</v>
      </c>
      <c r="P10" s="299">
        <v>64199</v>
      </c>
      <c r="Q10" s="299">
        <f>SUM(R10:S10)</f>
        <v>161930</v>
      </c>
      <c r="R10" s="299">
        <v>116779</v>
      </c>
      <c r="S10" s="299">
        <v>45151</v>
      </c>
    </row>
    <row r="11" spans="1:19" ht="14.25">
      <c r="A11" s="113" t="s">
        <v>297</v>
      </c>
      <c r="B11" s="298">
        <f>SUM(C11:D11)</f>
        <v>241586</v>
      </c>
      <c r="C11" s="299">
        <v>174931</v>
      </c>
      <c r="D11" s="299">
        <v>66655</v>
      </c>
      <c r="E11" s="299">
        <f>SUM(F11:G11)</f>
        <v>196552</v>
      </c>
      <c r="F11" s="299">
        <v>143708</v>
      </c>
      <c r="G11" s="299">
        <v>52844</v>
      </c>
      <c r="H11" s="299">
        <f>SUM(I11:J11)</f>
        <v>110249</v>
      </c>
      <c r="I11" s="299">
        <v>99729</v>
      </c>
      <c r="J11" s="299">
        <v>10520</v>
      </c>
      <c r="K11" s="299">
        <f>SUM(L11:M11)</f>
        <v>191037</v>
      </c>
      <c r="L11" s="299">
        <v>142222</v>
      </c>
      <c r="M11" s="299">
        <v>48815</v>
      </c>
      <c r="N11" s="299">
        <f>SUM(O11:P11)</f>
        <v>266740</v>
      </c>
      <c r="O11" s="299">
        <v>179626</v>
      </c>
      <c r="P11" s="299">
        <v>87114</v>
      </c>
      <c r="Q11" s="299">
        <f>SUM(R11:S11)</f>
        <v>190894</v>
      </c>
      <c r="R11" s="299">
        <v>139240</v>
      </c>
      <c r="S11" s="299">
        <v>51654</v>
      </c>
    </row>
    <row r="12" spans="1:19" s="50" customFormat="1" ht="14.25">
      <c r="A12" s="295" t="s">
        <v>476</v>
      </c>
      <c r="B12" s="306">
        <f>SUM(C12:D12)</f>
        <v>261841.91666666666</v>
      </c>
      <c r="C12" s="307">
        <f>AVERAGE(C14:C17,C19:C22,C24:C27)</f>
        <v>191065.91666666666</v>
      </c>
      <c r="D12" s="307">
        <f>SUM(D14:D27)/12</f>
        <v>70776</v>
      </c>
      <c r="E12" s="307">
        <f>SUM(F12:G12)</f>
        <v>216122.6666666667</v>
      </c>
      <c r="F12" s="307">
        <f>AVERAGE(F14:F17,F19:F22,F24:F27)</f>
        <v>157019.83333333334</v>
      </c>
      <c r="G12" s="307">
        <f>SUM(G14:G27)/12</f>
        <v>59102.833333333336</v>
      </c>
      <c r="H12" s="307">
        <f>SUM(I12:J12)</f>
        <v>112815.75</v>
      </c>
      <c r="I12" s="307">
        <f>AVERAGE(I14:I17,I19:I22,I24:I27)</f>
        <v>103074.75</v>
      </c>
      <c r="J12" s="307">
        <v>9741</v>
      </c>
      <c r="K12" s="307">
        <f>SUM(L12:M12)</f>
        <v>213674.75</v>
      </c>
      <c r="L12" s="307">
        <f>AVERAGE(L14:L17,L19:L22,L24:L27)</f>
        <v>156262.91666666666</v>
      </c>
      <c r="M12" s="307">
        <f>SUM(M14:M27)/12</f>
        <v>57411.833333333336</v>
      </c>
      <c r="N12" s="307">
        <f>SUM(O12:P12)</f>
        <v>288335.5833333334</v>
      </c>
      <c r="O12" s="307">
        <f>AVERAGE(O14:O17,O19:O22,O24:O27)</f>
        <v>195673.58333333334</v>
      </c>
      <c r="P12" s="307">
        <v>92662</v>
      </c>
      <c r="Q12" s="307">
        <f>SUM(R12:S12)</f>
        <v>218092.66666666666</v>
      </c>
      <c r="R12" s="307">
        <f>AVERAGE(R14:R17,R19:R22,R24:R27)</f>
        <v>156795.75</v>
      </c>
      <c r="S12" s="307">
        <f>SUM(S14:S27)/12</f>
        <v>61296.916666666664</v>
      </c>
    </row>
    <row r="13" spans="1:19" ht="14.25">
      <c r="A13" s="60"/>
      <c r="B13" s="300"/>
      <c r="C13" s="301"/>
      <c r="D13" s="301"/>
      <c r="E13" s="301"/>
      <c r="F13" s="301"/>
      <c r="G13" s="301"/>
      <c r="H13" s="301"/>
      <c r="I13" s="301"/>
      <c r="J13" s="301"/>
      <c r="K13" s="301"/>
      <c r="L13" s="301"/>
      <c r="M13" s="301"/>
      <c r="N13" s="301"/>
      <c r="O13" s="301"/>
      <c r="P13" s="301"/>
      <c r="Q13" s="301"/>
      <c r="R13" s="301"/>
      <c r="S13" s="301"/>
    </row>
    <row r="14" spans="1:19" ht="14.25">
      <c r="A14" s="111" t="s">
        <v>294</v>
      </c>
      <c r="B14" s="298">
        <f>SUM(C14:D14)</f>
        <v>186354</v>
      </c>
      <c r="C14" s="299">
        <v>186354</v>
      </c>
      <c r="D14" s="209" t="s">
        <v>331</v>
      </c>
      <c r="E14" s="299">
        <f>SUM(F14:G14)</f>
        <v>164291</v>
      </c>
      <c r="F14" s="299">
        <v>154451</v>
      </c>
      <c r="G14" s="299">
        <v>9840</v>
      </c>
      <c r="H14" s="299">
        <f>SUM(I14:J14)</f>
        <v>95576</v>
      </c>
      <c r="I14" s="299">
        <v>95576</v>
      </c>
      <c r="J14" s="209" t="s">
        <v>331</v>
      </c>
      <c r="K14" s="299">
        <f>SUM(L14:M14)</f>
        <v>154473</v>
      </c>
      <c r="L14" s="299">
        <v>154473</v>
      </c>
      <c r="M14" s="209" t="s">
        <v>331</v>
      </c>
      <c r="N14" s="299">
        <f>SUM(O14:P14)</f>
        <v>227043</v>
      </c>
      <c r="O14" s="299">
        <v>197795</v>
      </c>
      <c r="P14" s="299">
        <v>29248</v>
      </c>
      <c r="Q14" s="299">
        <f>SUM(R14:S14)</f>
        <v>155120</v>
      </c>
      <c r="R14" s="299">
        <v>149796</v>
      </c>
      <c r="S14" s="299">
        <v>5324</v>
      </c>
    </row>
    <row r="15" spans="1:19" ht="14.25">
      <c r="A15" s="114" t="s">
        <v>233</v>
      </c>
      <c r="B15" s="298">
        <f>SUM(C15:D15)</f>
        <v>183530</v>
      </c>
      <c r="C15" s="299">
        <v>183530</v>
      </c>
      <c r="D15" s="209" t="s">
        <v>331</v>
      </c>
      <c r="E15" s="299">
        <f>SUM(F15:G15)</f>
        <v>153335</v>
      </c>
      <c r="F15" s="299">
        <v>153273</v>
      </c>
      <c r="G15" s="299">
        <v>62</v>
      </c>
      <c r="H15" s="299">
        <f>SUM(I15:J15)</f>
        <v>96818</v>
      </c>
      <c r="I15" s="299">
        <v>96516</v>
      </c>
      <c r="J15" s="299">
        <v>302</v>
      </c>
      <c r="K15" s="299">
        <f>SUM(L15:M15)</f>
        <v>151327</v>
      </c>
      <c r="L15" s="299">
        <v>151327</v>
      </c>
      <c r="M15" s="209" t="s">
        <v>331</v>
      </c>
      <c r="N15" s="299">
        <f>SUM(O15:P15)</f>
        <v>199840</v>
      </c>
      <c r="O15" s="299">
        <v>199840</v>
      </c>
      <c r="P15" s="209" t="s">
        <v>331</v>
      </c>
      <c r="Q15" s="299">
        <f>SUM(R15:S15)</f>
        <v>151840</v>
      </c>
      <c r="R15" s="299">
        <v>151837</v>
      </c>
      <c r="S15" s="299">
        <v>3</v>
      </c>
    </row>
    <row r="16" spans="1:19" ht="14.25">
      <c r="A16" s="114" t="s">
        <v>234</v>
      </c>
      <c r="B16" s="298">
        <f>SUM(C16:D16)</f>
        <v>214393</v>
      </c>
      <c r="C16" s="299">
        <v>183387</v>
      </c>
      <c r="D16" s="299">
        <v>31006</v>
      </c>
      <c r="E16" s="299">
        <f>SUM(F16:G16)</f>
        <v>200180</v>
      </c>
      <c r="F16" s="299">
        <v>151529</v>
      </c>
      <c r="G16" s="299">
        <v>48651</v>
      </c>
      <c r="H16" s="299">
        <f>SUM(I16:J16)</f>
        <v>92990</v>
      </c>
      <c r="I16" s="299">
        <v>92990</v>
      </c>
      <c r="J16" s="209" t="s">
        <v>331</v>
      </c>
      <c r="K16" s="299">
        <f>SUM(L16:M16)</f>
        <v>187543</v>
      </c>
      <c r="L16" s="299">
        <v>147895</v>
      </c>
      <c r="M16" s="299">
        <v>39648</v>
      </c>
      <c r="N16" s="299">
        <f>SUM(O16:P16)</f>
        <v>290357</v>
      </c>
      <c r="O16" s="299">
        <v>197901</v>
      </c>
      <c r="P16" s="299">
        <v>92456</v>
      </c>
      <c r="Q16" s="299">
        <f>SUM(R16:S16)</f>
        <v>195462</v>
      </c>
      <c r="R16" s="299">
        <v>149201</v>
      </c>
      <c r="S16" s="299">
        <v>46261</v>
      </c>
    </row>
    <row r="17" spans="1:19" ht="14.25">
      <c r="A17" s="114" t="s">
        <v>235</v>
      </c>
      <c r="B17" s="298">
        <f>SUM(C17:D17)</f>
        <v>185251</v>
      </c>
      <c r="C17" s="299">
        <v>185251</v>
      </c>
      <c r="D17" s="209" t="s">
        <v>331</v>
      </c>
      <c r="E17" s="299">
        <f>SUM(F17:G17)</f>
        <v>154857</v>
      </c>
      <c r="F17" s="299">
        <v>152751</v>
      </c>
      <c r="G17" s="299">
        <v>2106</v>
      </c>
      <c r="H17" s="299">
        <f>SUM(I17:J17)</f>
        <v>95374</v>
      </c>
      <c r="I17" s="299">
        <v>95374</v>
      </c>
      <c r="J17" s="209" t="s">
        <v>331</v>
      </c>
      <c r="K17" s="299">
        <f>SUM(L17:M17)</f>
        <v>155369</v>
      </c>
      <c r="L17" s="299">
        <v>155369</v>
      </c>
      <c r="M17" s="209" t="s">
        <v>331</v>
      </c>
      <c r="N17" s="299">
        <f>SUM(O17:P17)</f>
        <v>186194</v>
      </c>
      <c r="O17" s="299">
        <v>186194</v>
      </c>
      <c r="P17" s="209" t="s">
        <v>331</v>
      </c>
      <c r="Q17" s="299">
        <f>SUM(R17:S17)</f>
        <v>164449</v>
      </c>
      <c r="R17" s="299">
        <v>157113</v>
      </c>
      <c r="S17" s="299">
        <v>7336</v>
      </c>
    </row>
    <row r="18" spans="1:19" ht="14.25">
      <c r="A18" s="115"/>
      <c r="B18" s="300"/>
      <c r="C18" s="301"/>
      <c r="D18" s="301"/>
      <c r="E18" s="302"/>
      <c r="F18" s="301"/>
      <c r="G18" s="301"/>
      <c r="H18" s="302"/>
      <c r="I18" s="301"/>
      <c r="J18" s="301"/>
      <c r="K18" s="302"/>
      <c r="L18" s="301"/>
      <c r="M18" s="301"/>
      <c r="N18" s="302"/>
      <c r="O18" s="301"/>
      <c r="P18" s="301"/>
      <c r="Q18" s="302"/>
      <c r="R18" s="301"/>
      <c r="S18" s="301"/>
    </row>
    <row r="19" spans="1:19" ht="14.25">
      <c r="A19" s="114" t="s">
        <v>236</v>
      </c>
      <c r="B19" s="298">
        <f>SUM(C19:D19)</f>
        <v>190050</v>
      </c>
      <c r="C19" s="299">
        <v>190050</v>
      </c>
      <c r="D19" s="209" t="s">
        <v>331</v>
      </c>
      <c r="E19" s="299">
        <f>SUM(F19:G19)</f>
        <v>156856</v>
      </c>
      <c r="F19" s="299">
        <v>156246</v>
      </c>
      <c r="G19" s="299">
        <v>610</v>
      </c>
      <c r="H19" s="299">
        <f>SUM(I19:J19)</f>
        <v>102158</v>
      </c>
      <c r="I19" s="299">
        <v>102158</v>
      </c>
      <c r="J19" s="209" t="s">
        <v>331</v>
      </c>
      <c r="K19" s="299">
        <f>SUM(L19:M19)</f>
        <v>152971</v>
      </c>
      <c r="L19" s="299">
        <v>152971</v>
      </c>
      <c r="M19" s="209" t="s">
        <v>331</v>
      </c>
      <c r="N19" s="299">
        <f>SUM(O19:P19)</f>
        <v>191638</v>
      </c>
      <c r="O19" s="299">
        <v>191638</v>
      </c>
      <c r="P19" s="209" t="s">
        <v>331</v>
      </c>
      <c r="Q19" s="299">
        <f>SUM(R19:S19)</f>
        <v>163551</v>
      </c>
      <c r="R19" s="299">
        <v>161425</v>
      </c>
      <c r="S19" s="299">
        <v>2126</v>
      </c>
    </row>
    <row r="20" spans="1:19" ht="14.25">
      <c r="A20" s="114" t="s">
        <v>237</v>
      </c>
      <c r="B20" s="298">
        <f>SUM(C20:D20)</f>
        <v>518754</v>
      </c>
      <c r="C20" s="299">
        <v>190093</v>
      </c>
      <c r="D20" s="299">
        <v>328661</v>
      </c>
      <c r="E20" s="299">
        <f>SUM(F20:G20)</f>
        <v>345336</v>
      </c>
      <c r="F20" s="299">
        <v>158912</v>
      </c>
      <c r="G20" s="299">
        <v>186424</v>
      </c>
      <c r="H20" s="299">
        <f>SUM(I20:J20)</f>
        <v>111424</v>
      </c>
      <c r="I20" s="299">
        <v>107860</v>
      </c>
      <c r="J20" s="299">
        <v>3564</v>
      </c>
      <c r="K20" s="299">
        <f>SUM(L20:M20)</f>
        <v>311299</v>
      </c>
      <c r="L20" s="299">
        <v>154547</v>
      </c>
      <c r="M20" s="299">
        <v>156752</v>
      </c>
      <c r="N20" s="299">
        <f>SUM(O20:P20)</f>
        <v>536603</v>
      </c>
      <c r="O20" s="299">
        <v>195477</v>
      </c>
      <c r="P20" s="299">
        <v>341126</v>
      </c>
      <c r="Q20" s="299">
        <f>SUM(R20:S20)</f>
        <v>350623</v>
      </c>
      <c r="R20" s="299">
        <v>162653</v>
      </c>
      <c r="S20" s="299">
        <v>187970</v>
      </c>
    </row>
    <row r="21" spans="1:19" ht="14.25">
      <c r="A21" s="114" t="s">
        <v>238</v>
      </c>
      <c r="B21" s="298">
        <f>SUM(C21:D21)</f>
        <v>193889</v>
      </c>
      <c r="C21" s="299">
        <v>193889</v>
      </c>
      <c r="D21" s="209" t="s">
        <v>331</v>
      </c>
      <c r="E21" s="299">
        <f>SUM(F21:G21)</f>
        <v>199236</v>
      </c>
      <c r="F21" s="299">
        <v>157118</v>
      </c>
      <c r="G21" s="299">
        <v>42118</v>
      </c>
      <c r="H21" s="299">
        <f>SUM(I21:J21)</f>
        <v>125629</v>
      </c>
      <c r="I21" s="299">
        <v>100708</v>
      </c>
      <c r="J21" s="299">
        <v>24921</v>
      </c>
      <c r="K21" s="299">
        <f>SUM(L21:M21)</f>
        <v>205171</v>
      </c>
      <c r="L21" s="299">
        <v>156749</v>
      </c>
      <c r="M21" s="299">
        <v>48422</v>
      </c>
      <c r="N21" s="299">
        <f>SUM(O21:P21)</f>
        <v>195768</v>
      </c>
      <c r="O21" s="299">
        <v>195768</v>
      </c>
      <c r="P21" s="209" t="s">
        <v>331</v>
      </c>
      <c r="Q21" s="299">
        <f>SUM(R21:S21)</f>
        <v>249179</v>
      </c>
      <c r="R21" s="299">
        <v>158917</v>
      </c>
      <c r="S21" s="299">
        <v>90262</v>
      </c>
    </row>
    <row r="22" spans="1:19" ht="14.25">
      <c r="A22" s="114" t="s">
        <v>239</v>
      </c>
      <c r="B22" s="298">
        <f>SUM(C22:D22)</f>
        <v>213261</v>
      </c>
      <c r="C22" s="299">
        <v>194337</v>
      </c>
      <c r="D22" s="299">
        <v>18924</v>
      </c>
      <c r="E22" s="299">
        <f>SUM(F22:G22)</f>
        <v>179960</v>
      </c>
      <c r="F22" s="299">
        <v>157441</v>
      </c>
      <c r="G22" s="299">
        <v>22519</v>
      </c>
      <c r="H22" s="299">
        <f>SUM(I22:J22)</f>
        <v>115641</v>
      </c>
      <c r="I22" s="299">
        <v>102254</v>
      </c>
      <c r="J22" s="299">
        <v>13387</v>
      </c>
      <c r="K22" s="299">
        <f>SUM(L22:M22)</f>
        <v>180586</v>
      </c>
      <c r="L22" s="299">
        <v>158638</v>
      </c>
      <c r="M22" s="299">
        <v>21948</v>
      </c>
      <c r="N22" s="299">
        <f>SUM(O22:P22)</f>
        <v>233475</v>
      </c>
      <c r="O22" s="299">
        <v>194126</v>
      </c>
      <c r="P22" s="299">
        <v>39349</v>
      </c>
      <c r="Q22" s="299">
        <f>SUM(R22:S22)</f>
        <v>171092</v>
      </c>
      <c r="R22" s="299">
        <v>158369</v>
      </c>
      <c r="S22" s="299">
        <v>12723</v>
      </c>
    </row>
    <row r="23" spans="1:19" ht="14.25">
      <c r="A23" s="115"/>
      <c r="B23" s="300"/>
      <c r="C23" s="301"/>
      <c r="D23" s="301"/>
      <c r="E23" s="301"/>
      <c r="F23" s="301"/>
      <c r="G23" s="301"/>
      <c r="H23" s="301"/>
      <c r="I23" s="301"/>
      <c r="J23" s="301"/>
      <c r="K23" s="301"/>
      <c r="L23" s="301"/>
      <c r="M23" s="301"/>
      <c r="N23" s="301"/>
      <c r="O23" s="301"/>
      <c r="P23" s="301"/>
      <c r="Q23" s="301"/>
      <c r="R23" s="301"/>
      <c r="S23" s="301"/>
    </row>
    <row r="24" spans="1:19" ht="14.25">
      <c r="A24" s="114" t="s">
        <v>240</v>
      </c>
      <c r="B24" s="298">
        <f>SUM(C24:D24)</f>
        <v>193115</v>
      </c>
      <c r="C24" s="299">
        <v>193115</v>
      </c>
      <c r="D24" s="209" t="s">
        <v>331</v>
      </c>
      <c r="E24" s="299">
        <f>SUM(F24:G24)</f>
        <v>164938</v>
      </c>
      <c r="F24" s="299">
        <v>158021</v>
      </c>
      <c r="G24" s="299">
        <v>6917</v>
      </c>
      <c r="H24" s="299">
        <f>SUM(I24:J24)</f>
        <v>104849</v>
      </c>
      <c r="I24" s="299">
        <v>104711</v>
      </c>
      <c r="J24" s="299">
        <v>138</v>
      </c>
      <c r="K24" s="299">
        <f>SUM(L24:M24)</f>
        <v>159680</v>
      </c>
      <c r="L24" s="299">
        <v>159680</v>
      </c>
      <c r="M24" s="209" t="s">
        <v>331</v>
      </c>
      <c r="N24" s="299">
        <f>SUM(O24:P24)</f>
        <v>213719</v>
      </c>
      <c r="O24" s="299">
        <v>195516</v>
      </c>
      <c r="P24" s="299">
        <v>18203</v>
      </c>
      <c r="Q24" s="299">
        <f>SUM(R24:S24)</f>
        <v>162145</v>
      </c>
      <c r="R24" s="299">
        <v>156077</v>
      </c>
      <c r="S24" s="299">
        <v>6068</v>
      </c>
    </row>
    <row r="25" spans="1:19" ht="14.25">
      <c r="A25" s="114" t="s">
        <v>241</v>
      </c>
      <c r="B25" s="298">
        <f>SUM(C25:D25)</f>
        <v>198569</v>
      </c>
      <c r="C25" s="299">
        <v>198569</v>
      </c>
      <c r="D25" s="209" t="s">
        <v>331</v>
      </c>
      <c r="E25" s="299">
        <f>SUM(F25:G25)</f>
        <v>160611</v>
      </c>
      <c r="F25" s="299">
        <v>160611</v>
      </c>
      <c r="G25" s="209" t="s">
        <v>331</v>
      </c>
      <c r="H25" s="299">
        <f>SUM(I25:J25)</f>
        <v>112838</v>
      </c>
      <c r="I25" s="299">
        <v>112838</v>
      </c>
      <c r="J25" s="209" t="s">
        <v>331</v>
      </c>
      <c r="K25" s="299">
        <f>SUM(L25:M25)</f>
        <v>158266</v>
      </c>
      <c r="L25" s="299">
        <v>158266</v>
      </c>
      <c r="M25" s="209" t="s">
        <v>331</v>
      </c>
      <c r="N25" s="299">
        <f>SUM(O25:P25)</f>
        <v>197247</v>
      </c>
      <c r="O25" s="299">
        <v>197247</v>
      </c>
      <c r="P25" s="209" t="s">
        <v>331</v>
      </c>
      <c r="Q25" s="299">
        <f>SUM(R25:S25)</f>
        <v>158845</v>
      </c>
      <c r="R25" s="299">
        <v>158845</v>
      </c>
      <c r="S25" s="209" t="s">
        <v>331</v>
      </c>
    </row>
    <row r="26" spans="1:19" ht="14.25">
      <c r="A26" s="114" t="s">
        <v>242</v>
      </c>
      <c r="B26" s="298">
        <f>SUM(C26:D26)</f>
        <v>198613</v>
      </c>
      <c r="C26" s="299">
        <v>198613</v>
      </c>
      <c r="D26" s="209" t="s">
        <v>331</v>
      </c>
      <c r="E26" s="299">
        <f>SUM(F26:G26)</f>
        <v>162673</v>
      </c>
      <c r="F26" s="299">
        <v>162427</v>
      </c>
      <c r="G26" s="299">
        <v>246</v>
      </c>
      <c r="H26" s="299">
        <f>SUM(I26:J26)</f>
        <v>122114</v>
      </c>
      <c r="I26" s="299">
        <v>122114</v>
      </c>
      <c r="J26" s="209" t="s">
        <v>331</v>
      </c>
      <c r="K26" s="299">
        <f>SUM(L26:M26)</f>
        <v>159489</v>
      </c>
      <c r="L26" s="299">
        <v>158760</v>
      </c>
      <c r="M26" s="299">
        <v>729</v>
      </c>
      <c r="N26" s="299">
        <f>SUM(O26:P26)</f>
        <v>196998</v>
      </c>
      <c r="O26" s="299">
        <v>196738</v>
      </c>
      <c r="P26" s="299">
        <v>260</v>
      </c>
      <c r="Q26" s="299">
        <f>SUM(R26:S26)</f>
        <v>159004</v>
      </c>
      <c r="R26" s="299">
        <v>159004</v>
      </c>
      <c r="S26" s="209" t="s">
        <v>331</v>
      </c>
    </row>
    <row r="27" spans="1:19" ht="14.25">
      <c r="A27" s="114" t="s">
        <v>243</v>
      </c>
      <c r="B27" s="298">
        <f>SUM(C27:D27)</f>
        <v>666324</v>
      </c>
      <c r="C27" s="299">
        <v>195603</v>
      </c>
      <c r="D27" s="299">
        <v>470721</v>
      </c>
      <c r="E27" s="299">
        <f>SUM(F27:G27)</f>
        <v>551199</v>
      </c>
      <c r="F27" s="299">
        <v>161458</v>
      </c>
      <c r="G27" s="299">
        <v>389741</v>
      </c>
      <c r="H27" s="299">
        <f>SUM(I27:J27)</f>
        <v>178385</v>
      </c>
      <c r="I27" s="299">
        <v>103798</v>
      </c>
      <c r="J27" s="299">
        <v>74587</v>
      </c>
      <c r="K27" s="299">
        <f>SUM(L27:M27)</f>
        <v>587923</v>
      </c>
      <c r="L27" s="299">
        <v>166480</v>
      </c>
      <c r="M27" s="299">
        <v>421443</v>
      </c>
      <c r="N27" s="299">
        <f>SUM(O27:P27)</f>
        <v>791152</v>
      </c>
      <c r="O27" s="299">
        <v>199843</v>
      </c>
      <c r="P27" s="299">
        <v>591309</v>
      </c>
      <c r="Q27" s="299">
        <f>SUM(R27:S27)</f>
        <v>535802</v>
      </c>
      <c r="R27" s="299">
        <v>158312</v>
      </c>
      <c r="S27" s="299">
        <v>377490</v>
      </c>
    </row>
    <row r="28" spans="1:19" ht="14.25">
      <c r="A28" s="109"/>
      <c r="B28" s="298"/>
      <c r="C28" s="299"/>
      <c r="D28" s="299"/>
      <c r="E28" s="299"/>
      <c r="F28" s="299"/>
      <c r="G28" s="299"/>
      <c r="H28" s="299"/>
      <c r="I28" s="299"/>
      <c r="J28" s="299"/>
      <c r="K28" s="299"/>
      <c r="L28" s="299"/>
      <c r="M28" s="299"/>
      <c r="N28" s="299"/>
      <c r="O28" s="299"/>
      <c r="P28" s="209"/>
      <c r="Q28" s="299"/>
      <c r="R28" s="299"/>
      <c r="S28" s="209"/>
    </row>
    <row r="29" spans="1:19" ht="14.25">
      <c r="A29" s="309" t="s">
        <v>2</v>
      </c>
      <c r="B29" s="300"/>
      <c r="C29" s="301"/>
      <c r="D29" s="301"/>
      <c r="E29" s="301"/>
      <c r="F29" s="301"/>
      <c r="G29" s="301"/>
      <c r="H29" s="301"/>
      <c r="I29" s="301"/>
      <c r="J29" s="301"/>
      <c r="K29" s="301"/>
      <c r="L29" s="301"/>
      <c r="M29" s="301"/>
      <c r="N29" s="301"/>
      <c r="O29" s="301"/>
      <c r="P29" s="301"/>
      <c r="Q29" s="301"/>
      <c r="R29" s="301"/>
      <c r="S29" s="301"/>
    </row>
    <row r="30" spans="1:19" ht="14.25">
      <c r="A30" s="38" t="s">
        <v>296</v>
      </c>
      <c r="B30" s="298">
        <f>SUM(C30:D30)</f>
        <v>239479</v>
      </c>
      <c r="C30" s="299">
        <v>168174</v>
      </c>
      <c r="D30" s="299">
        <v>71305</v>
      </c>
      <c r="E30" s="299">
        <f>SUM(F30:G30)</f>
        <v>206097</v>
      </c>
      <c r="F30" s="299">
        <v>148749</v>
      </c>
      <c r="G30" s="299">
        <v>57348</v>
      </c>
      <c r="H30" s="299">
        <f>SUM(I30:J30)</f>
        <v>116177</v>
      </c>
      <c r="I30" s="299">
        <v>100207</v>
      </c>
      <c r="J30" s="299">
        <v>15970</v>
      </c>
      <c r="K30" s="299">
        <f>SUM(L30:M30)</f>
        <v>270364</v>
      </c>
      <c r="L30" s="299">
        <v>200444</v>
      </c>
      <c r="M30" s="299">
        <v>69920</v>
      </c>
      <c r="N30" s="299">
        <f>SUM(O30:P30)</f>
        <v>231110</v>
      </c>
      <c r="O30" s="299">
        <v>160975</v>
      </c>
      <c r="P30" s="299">
        <v>70135</v>
      </c>
      <c r="Q30" s="299">
        <f>SUM(R30:S30)</f>
        <v>194829</v>
      </c>
      <c r="R30" s="299">
        <v>139142</v>
      </c>
      <c r="S30" s="299">
        <v>55687</v>
      </c>
    </row>
    <row r="31" spans="1:19" ht="14.25">
      <c r="A31" s="113" t="s">
        <v>297</v>
      </c>
      <c r="B31" s="298">
        <f>SUM(C31:D31)</f>
        <v>250830</v>
      </c>
      <c r="C31" s="299">
        <v>181819</v>
      </c>
      <c r="D31" s="299">
        <v>69011</v>
      </c>
      <c r="E31" s="299">
        <f>SUM(F31:G31)</f>
        <v>242747</v>
      </c>
      <c r="F31" s="299">
        <v>172865</v>
      </c>
      <c r="G31" s="299">
        <v>69882</v>
      </c>
      <c r="H31" s="299">
        <f>SUM(I31:J31)</f>
        <v>133846</v>
      </c>
      <c r="I31" s="299">
        <v>111231</v>
      </c>
      <c r="J31" s="299">
        <v>22615</v>
      </c>
      <c r="K31" s="299">
        <f>SUM(L31:M31)</f>
        <v>273393</v>
      </c>
      <c r="L31" s="299">
        <v>207015</v>
      </c>
      <c r="M31" s="299">
        <v>66378</v>
      </c>
      <c r="N31" s="299">
        <f>SUM(O31:P31)</f>
        <v>298128</v>
      </c>
      <c r="O31" s="299">
        <v>198661</v>
      </c>
      <c r="P31" s="299">
        <v>99467</v>
      </c>
      <c r="Q31" s="299">
        <f>SUM(R31:S31)</f>
        <v>219949</v>
      </c>
      <c r="R31" s="299">
        <v>160309</v>
      </c>
      <c r="S31" s="299">
        <v>59640</v>
      </c>
    </row>
    <row r="32" spans="1:19" s="50" customFormat="1" ht="14.25">
      <c r="A32" s="295" t="s">
        <v>476</v>
      </c>
      <c r="B32" s="306">
        <f>SUM(C32:D32)</f>
        <v>270464.1666666666</v>
      </c>
      <c r="C32" s="307">
        <f>AVERAGE(C34:C37,C39:C42,C44:C47)</f>
        <v>197641.41666666666</v>
      </c>
      <c r="D32" s="307">
        <f>SUM(D34:D47)/12</f>
        <v>72822.75</v>
      </c>
      <c r="E32" s="307">
        <f>SUM(F32:G32)</f>
        <v>268257.75</v>
      </c>
      <c r="F32" s="307">
        <f>AVERAGE(F34:F37,F39:F42,F44:F47)</f>
        <v>191165.16666666666</v>
      </c>
      <c r="G32" s="307">
        <f>SUM(G34:G47)/12</f>
        <v>77092.58333333333</v>
      </c>
      <c r="H32" s="307">
        <f>SUM(I32:J32)</f>
        <v>135731.41666666666</v>
      </c>
      <c r="I32" s="307">
        <f>AVERAGE(I34:I37,I39:I42,I44:I47)</f>
        <v>116996.08333333333</v>
      </c>
      <c r="J32" s="307">
        <f>SUM(J34:J47)/12</f>
        <v>18735.333333333332</v>
      </c>
      <c r="K32" s="307">
        <f>SUM(L32:M32)</f>
        <v>311535.8333333333</v>
      </c>
      <c r="L32" s="307">
        <f>AVERAGE(L34:L37,L39:L42,L44:L47)</f>
        <v>229016</v>
      </c>
      <c r="M32" s="307">
        <f>SUM(M34:M47)/12</f>
        <v>82519.83333333333</v>
      </c>
      <c r="N32" s="307">
        <f>SUM(O32:P32)</f>
        <v>325306.0833333333</v>
      </c>
      <c r="O32" s="307">
        <f>AVERAGE(O34:O37,O39:O42,O44:O47)</f>
        <v>220122.41666666666</v>
      </c>
      <c r="P32" s="307">
        <f>SUM(P34:P47)/12</f>
        <v>105183.66666666667</v>
      </c>
      <c r="Q32" s="307">
        <f>SUM(R32:S32)</f>
        <v>246672.5</v>
      </c>
      <c r="R32" s="307">
        <f>AVERAGE(R34:R37,R39:R42,R44:R47)</f>
        <v>177731</v>
      </c>
      <c r="S32" s="307">
        <f>SUM(S34:S47)/12</f>
        <v>68941.5</v>
      </c>
    </row>
    <row r="33" spans="1:19" ht="14.25">
      <c r="A33" s="60"/>
      <c r="B33" s="300"/>
      <c r="C33" s="301"/>
      <c r="D33" s="301"/>
      <c r="E33" s="301"/>
      <c r="F33" s="301"/>
      <c r="G33" s="301"/>
      <c r="H33" s="301"/>
      <c r="I33" s="301"/>
      <c r="J33" s="301"/>
      <c r="K33" s="301"/>
      <c r="L33" s="301"/>
      <c r="M33" s="301"/>
      <c r="N33" s="301"/>
      <c r="O33" s="301"/>
      <c r="P33" s="301"/>
      <c r="Q33" s="301"/>
      <c r="R33" s="301"/>
      <c r="S33" s="301"/>
    </row>
    <row r="34" spans="1:19" ht="14.25">
      <c r="A34" s="111" t="s">
        <v>294</v>
      </c>
      <c r="B34" s="298">
        <f>SUM(C34:D34)</f>
        <v>193357</v>
      </c>
      <c r="C34" s="299">
        <v>193357</v>
      </c>
      <c r="D34" s="209" t="s">
        <v>331</v>
      </c>
      <c r="E34" s="299">
        <f>SUM(F34:G34)</f>
        <v>193502</v>
      </c>
      <c r="F34" s="299">
        <v>185912</v>
      </c>
      <c r="G34" s="299">
        <v>7590</v>
      </c>
      <c r="H34" s="299">
        <f>SUM(I34:J34)</f>
        <v>115321</v>
      </c>
      <c r="I34" s="299">
        <v>115321</v>
      </c>
      <c r="J34" s="209" t="s">
        <v>331</v>
      </c>
      <c r="K34" s="299">
        <f>SUM(L34:M34)</f>
        <v>227427</v>
      </c>
      <c r="L34" s="299">
        <v>227427</v>
      </c>
      <c r="M34" s="209" t="s">
        <v>331</v>
      </c>
      <c r="N34" s="299">
        <f>SUM(O34:P34)</f>
        <v>237394</v>
      </c>
      <c r="O34" s="299">
        <v>220012</v>
      </c>
      <c r="P34" s="299">
        <v>17382</v>
      </c>
      <c r="Q34" s="299">
        <f>SUM(R34:S34)</f>
        <v>171448</v>
      </c>
      <c r="R34" s="299">
        <v>167502</v>
      </c>
      <c r="S34" s="299">
        <v>3946</v>
      </c>
    </row>
    <row r="35" spans="1:19" ht="14.25">
      <c r="A35" s="114" t="s">
        <v>233</v>
      </c>
      <c r="B35" s="298">
        <f>SUM(C35:D35)</f>
        <v>190044</v>
      </c>
      <c r="C35" s="299">
        <v>190044</v>
      </c>
      <c r="D35" s="209" t="s">
        <v>331</v>
      </c>
      <c r="E35" s="299">
        <f>SUM(F35:G35)</f>
        <v>186068</v>
      </c>
      <c r="F35" s="299">
        <v>185991</v>
      </c>
      <c r="G35" s="299">
        <v>77</v>
      </c>
      <c r="H35" s="299">
        <f>SUM(I35:J35)</f>
        <v>106908</v>
      </c>
      <c r="I35" s="299">
        <v>106325</v>
      </c>
      <c r="J35" s="299">
        <v>583</v>
      </c>
      <c r="K35" s="299">
        <f>SUM(L35:M35)</f>
        <v>217666</v>
      </c>
      <c r="L35" s="299">
        <v>217666</v>
      </c>
      <c r="M35" s="209" t="s">
        <v>331</v>
      </c>
      <c r="N35" s="299">
        <f>SUM(O35:P35)</f>
        <v>222150</v>
      </c>
      <c r="O35" s="299">
        <v>222150</v>
      </c>
      <c r="P35" s="209" t="s">
        <v>331</v>
      </c>
      <c r="Q35" s="299">
        <f>SUM(R35:S35)</f>
        <v>169980</v>
      </c>
      <c r="R35" s="299">
        <v>169978</v>
      </c>
      <c r="S35" s="299">
        <v>2</v>
      </c>
    </row>
    <row r="36" spans="1:19" ht="14.25">
      <c r="A36" s="114" t="s">
        <v>234</v>
      </c>
      <c r="B36" s="298">
        <f>SUM(C36:D36)</f>
        <v>222083</v>
      </c>
      <c r="C36" s="299">
        <v>190285</v>
      </c>
      <c r="D36" s="299">
        <v>31798</v>
      </c>
      <c r="E36" s="299">
        <f>SUM(F36:G36)</f>
        <v>245180</v>
      </c>
      <c r="F36" s="299">
        <v>183150</v>
      </c>
      <c r="G36" s="299">
        <v>62030</v>
      </c>
      <c r="H36" s="299">
        <f>SUM(I36:J36)</f>
        <v>107579</v>
      </c>
      <c r="I36" s="299">
        <v>107579</v>
      </c>
      <c r="J36" s="209" t="s">
        <v>331</v>
      </c>
      <c r="K36" s="299">
        <f>SUM(L36:M36)</f>
        <v>271081</v>
      </c>
      <c r="L36" s="299">
        <v>212549</v>
      </c>
      <c r="M36" s="299">
        <v>58532</v>
      </c>
      <c r="N36" s="299">
        <f>SUM(O36:P36)</f>
        <v>322950</v>
      </c>
      <c r="O36" s="299">
        <v>219939</v>
      </c>
      <c r="P36" s="299">
        <v>103011</v>
      </c>
      <c r="Q36" s="299">
        <f>SUM(R36:S36)</f>
        <v>212949</v>
      </c>
      <c r="R36" s="299">
        <v>166048</v>
      </c>
      <c r="S36" s="299">
        <v>46901</v>
      </c>
    </row>
    <row r="37" spans="1:19" ht="14.25">
      <c r="A37" s="114" t="s">
        <v>235</v>
      </c>
      <c r="B37" s="298">
        <f>SUM(C37:D37)</f>
        <v>191550</v>
      </c>
      <c r="C37" s="299">
        <v>191550</v>
      </c>
      <c r="D37" s="209" t="s">
        <v>331</v>
      </c>
      <c r="E37" s="299">
        <f>SUM(F37:G37)</f>
        <v>192237</v>
      </c>
      <c r="F37" s="299">
        <v>189299</v>
      </c>
      <c r="G37" s="299">
        <v>2938</v>
      </c>
      <c r="H37" s="299">
        <f>SUM(I37:J37)</f>
        <v>109488</v>
      </c>
      <c r="I37" s="299">
        <v>109488</v>
      </c>
      <c r="J37" s="209" t="s">
        <v>331</v>
      </c>
      <c r="K37" s="299">
        <f>SUM(L37:M37)</f>
        <v>229325</v>
      </c>
      <c r="L37" s="299">
        <v>229325</v>
      </c>
      <c r="M37" s="209" t="s">
        <v>331</v>
      </c>
      <c r="N37" s="299">
        <f>SUM(O37:P37)</f>
        <v>216327</v>
      </c>
      <c r="O37" s="299">
        <v>216327</v>
      </c>
      <c r="P37" s="209" t="s">
        <v>331</v>
      </c>
      <c r="Q37" s="299">
        <f>SUM(R37:S37)</f>
        <v>186120</v>
      </c>
      <c r="R37" s="299">
        <v>178759</v>
      </c>
      <c r="S37" s="299">
        <v>7361</v>
      </c>
    </row>
    <row r="38" spans="1:19" ht="14.25">
      <c r="A38" s="115"/>
      <c r="B38" s="300"/>
      <c r="C38" s="301"/>
      <c r="D38" s="301"/>
      <c r="E38" s="301"/>
      <c r="F38" s="301"/>
      <c r="G38" s="301"/>
      <c r="H38" s="301"/>
      <c r="I38" s="301"/>
      <c r="J38" s="301"/>
      <c r="K38" s="301"/>
      <c r="L38" s="301"/>
      <c r="M38" s="301"/>
      <c r="N38" s="301"/>
      <c r="O38" s="301"/>
      <c r="P38" s="301"/>
      <c r="Q38" s="301"/>
      <c r="R38" s="301"/>
      <c r="S38" s="301"/>
    </row>
    <row r="39" spans="1:19" ht="14.25">
      <c r="A39" s="114" t="s">
        <v>236</v>
      </c>
      <c r="B39" s="298">
        <f>SUM(C39:D39)</f>
        <v>197106</v>
      </c>
      <c r="C39" s="299">
        <v>197106</v>
      </c>
      <c r="D39" s="209" t="s">
        <v>331</v>
      </c>
      <c r="E39" s="299">
        <f>SUM(F39:G39)</f>
        <v>193145</v>
      </c>
      <c r="F39" s="299">
        <v>192171</v>
      </c>
      <c r="G39" s="299">
        <v>974</v>
      </c>
      <c r="H39" s="299">
        <f>SUM(I39:J39)</f>
        <v>117972</v>
      </c>
      <c r="I39" s="299">
        <v>117972</v>
      </c>
      <c r="J39" s="209" t="s">
        <v>331</v>
      </c>
      <c r="K39" s="299">
        <f>SUM(L39:M39)</f>
        <v>226640</v>
      </c>
      <c r="L39" s="299">
        <v>226640</v>
      </c>
      <c r="M39" s="209" t="s">
        <v>331</v>
      </c>
      <c r="N39" s="299">
        <f>SUM(O39:P39)</f>
        <v>215078</v>
      </c>
      <c r="O39" s="299">
        <v>215078</v>
      </c>
      <c r="P39" s="209" t="s">
        <v>331</v>
      </c>
      <c r="Q39" s="299">
        <f>SUM(R39:S39)</f>
        <v>186833</v>
      </c>
      <c r="R39" s="299">
        <v>184398</v>
      </c>
      <c r="S39" s="299">
        <v>2435</v>
      </c>
    </row>
    <row r="40" spans="1:19" ht="14.25">
      <c r="A40" s="114" t="s">
        <v>237</v>
      </c>
      <c r="B40" s="298">
        <f>SUM(C40:D40)</f>
        <v>535547</v>
      </c>
      <c r="C40" s="299">
        <v>196319</v>
      </c>
      <c r="D40" s="299">
        <v>339228</v>
      </c>
      <c r="E40" s="299">
        <f>SUM(F40:G40)</f>
        <v>443399</v>
      </c>
      <c r="F40" s="299">
        <v>193607</v>
      </c>
      <c r="G40" s="299">
        <v>249792</v>
      </c>
      <c r="H40" s="299">
        <f>SUM(I40:J40)</f>
        <v>120800</v>
      </c>
      <c r="I40" s="299">
        <v>114026</v>
      </c>
      <c r="J40" s="299">
        <v>6774</v>
      </c>
      <c r="K40" s="299">
        <f>SUM(L40:M40)</f>
        <v>471994</v>
      </c>
      <c r="L40" s="299">
        <v>224118</v>
      </c>
      <c r="M40" s="299">
        <v>247876</v>
      </c>
      <c r="N40" s="299">
        <f>SUM(O40:P40)</f>
        <v>602772</v>
      </c>
      <c r="O40" s="299">
        <v>220281</v>
      </c>
      <c r="P40" s="299">
        <v>382491</v>
      </c>
      <c r="Q40" s="299">
        <f>SUM(R40:S40)</f>
        <v>396540</v>
      </c>
      <c r="R40" s="299">
        <v>185844</v>
      </c>
      <c r="S40" s="299">
        <v>210696</v>
      </c>
    </row>
    <row r="41" spans="1:19" ht="14.25">
      <c r="A41" s="114" t="s">
        <v>238</v>
      </c>
      <c r="B41" s="298">
        <f>SUM(C41:D41)</f>
        <v>200741</v>
      </c>
      <c r="C41" s="299">
        <v>200741</v>
      </c>
      <c r="D41" s="209" t="s">
        <v>331</v>
      </c>
      <c r="E41" s="299">
        <f>SUM(F41:G41)</f>
        <v>243531</v>
      </c>
      <c r="F41" s="299">
        <v>190119</v>
      </c>
      <c r="G41" s="299">
        <v>53412</v>
      </c>
      <c r="H41" s="299">
        <f>SUM(I41:J41)</f>
        <v>149435</v>
      </c>
      <c r="I41" s="299">
        <v>106541</v>
      </c>
      <c r="J41" s="299">
        <v>42894</v>
      </c>
      <c r="K41" s="299">
        <f>SUM(L41:M41)</f>
        <v>265345</v>
      </c>
      <c r="L41" s="299">
        <v>225054</v>
      </c>
      <c r="M41" s="299">
        <v>40291</v>
      </c>
      <c r="N41" s="299">
        <f>SUM(O41:P41)</f>
        <v>220225</v>
      </c>
      <c r="O41" s="299">
        <v>220225</v>
      </c>
      <c r="P41" s="209" t="s">
        <v>331</v>
      </c>
      <c r="Q41" s="299">
        <f>SUM(R41:S41)</f>
        <v>288243</v>
      </c>
      <c r="R41" s="299">
        <v>180623</v>
      </c>
      <c r="S41" s="299">
        <v>107620</v>
      </c>
    </row>
    <row r="42" spans="1:19" ht="14.25">
      <c r="A42" s="114" t="s">
        <v>239</v>
      </c>
      <c r="B42" s="298">
        <f>SUM(C42:D42)</f>
        <v>220717</v>
      </c>
      <c r="C42" s="299">
        <v>201152</v>
      </c>
      <c r="D42" s="299">
        <v>19565</v>
      </c>
      <c r="E42" s="299">
        <f>SUM(F42:G42)</f>
        <v>224788</v>
      </c>
      <c r="F42" s="299">
        <v>191561</v>
      </c>
      <c r="G42" s="299">
        <v>33227</v>
      </c>
      <c r="H42" s="299">
        <f>SUM(I42:J42)</f>
        <v>148427</v>
      </c>
      <c r="I42" s="299">
        <v>117391</v>
      </c>
      <c r="J42" s="299">
        <v>31036</v>
      </c>
      <c r="K42" s="299">
        <f>SUM(L42:M42)</f>
        <v>264186</v>
      </c>
      <c r="L42" s="299">
        <v>230617</v>
      </c>
      <c r="M42" s="299">
        <v>33569</v>
      </c>
      <c r="N42" s="299">
        <f>SUM(O42:P42)</f>
        <v>273988</v>
      </c>
      <c r="O42" s="299">
        <v>219006</v>
      </c>
      <c r="P42" s="299">
        <v>54982</v>
      </c>
      <c r="Q42" s="299">
        <f>SUM(R42:S42)</f>
        <v>194281</v>
      </c>
      <c r="R42" s="299">
        <v>179442</v>
      </c>
      <c r="S42" s="299">
        <v>14839</v>
      </c>
    </row>
    <row r="43" spans="1:19" ht="14.25">
      <c r="A43" s="115"/>
      <c r="B43" s="300"/>
      <c r="C43" s="301"/>
      <c r="D43" s="301"/>
      <c r="E43" s="301"/>
      <c r="F43" s="301"/>
      <c r="G43" s="301"/>
      <c r="H43" s="301"/>
      <c r="I43" s="301"/>
      <c r="J43" s="301"/>
      <c r="K43" s="301"/>
      <c r="L43" s="301"/>
      <c r="M43" s="301"/>
      <c r="N43" s="301"/>
      <c r="O43" s="301"/>
      <c r="P43" s="301"/>
      <c r="Q43" s="301"/>
      <c r="R43" s="301"/>
      <c r="S43" s="301"/>
    </row>
    <row r="44" spans="1:19" ht="14.25">
      <c r="A44" s="114" t="s">
        <v>240</v>
      </c>
      <c r="B44" s="298">
        <f>SUM(C44:D44)</f>
        <v>199576</v>
      </c>
      <c r="C44" s="299">
        <v>199576</v>
      </c>
      <c r="D44" s="209" t="s">
        <v>331</v>
      </c>
      <c r="E44" s="299">
        <f>SUM(F44:G44)</f>
        <v>199210</v>
      </c>
      <c r="F44" s="299">
        <v>192783</v>
      </c>
      <c r="G44" s="299">
        <v>6427</v>
      </c>
      <c r="H44" s="299">
        <f>SUM(I44:J44)</f>
        <v>125331</v>
      </c>
      <c r="I44" s="299">
        <v>125031</v>
      </c>
      <c r="J44" s="299">
        <v>300</v>
      </c>
      <c r="K44" s="299">
        <f>SUM(L44:M44)</f>
        <v>237277</v>
      </c>
      <c r="L44" s="299">
        <v>237277</v>
      </c>
      <c r="M44" s="209" t="s">
        <v>331</v>
      </c>
      <c r="N44" s="299">
        <f>SUM(O44:P44)</f>
        <v>232621</v>
      </c>
      <c r="O44" s="299">
        <v>220068</v>
      </c>
      <c r="P44" s="299">
        <v>12553</v>
      </c>
      <c r="Q44" s="299">
        <f>SUM(R44:S44)</f>
        <v>181716</v>
      </c>
      <c r="R44" s="299">
        <v>176749</v>
      </c>
      <c r="S44" s="299">
        <v>4967</v>
      </c>
    </row>
    <row r="45" spans="1:19" ht="14.25">
      <c r="A45" s="114" t="s">
        <v>241</v>
      </c>
      <c r="B45" s="298">
        <f>SUM(C45:D45)</f>
        <v>204993</v>
      </c>
      <c r="C45" s="299">
        <v>204993</v>
      </c>
      <c r="D45" s="209" t="s">
        <v>331</v>
      </c>
      <c r="E45" s="299">
        <f>SUM(F45:G45)</f>
        <v>195764</v>
      </c>
      <c r="F45" s="299">
        <v>195764</v>
      </c>
      <c r="G45" s="209" t="s">
        <v>331</v>
      </c>
      <c r="H45" s="299">
        <f>SUM(I45:J45)</f>
        <v>128021</v>
      </c>
      <c r="I45" s="299">
        <v>128021</v>
      </c>
      <c r="J45" s="209" t="s">
        <v>331</v>
      </c>
      <c r="K45" s="299">
        <f>SUM(L45:M45)</f>
        <v>236150</v>
      </c>
      <c r="L45" s="299">
        <v>236150</v>
      </c>
      <c r="M45" s="209" t="s">
        <v>331</v>
      </c>
      <c r="N45" s="299">
        <f>SUM(O45:P45)</f>
        <v>223241</v>
      </c>
      <c r="O45" s="299">
        <v>223241</v>
      </c>
      <c r="P45" s="209" t="s">
        <v>331</v>
      </c>
      <c r="Q45" s="299">
        <f>SUM(R45:S45)</f>
        <v>180675</v>
      </c>
      <c r="R45" s="299">
        <v>180675</v>
      </c>
      <c r="S45" s="209" t="s">
        <v>331</v>
      </c>
    </row>
    <row r="46" spans="1:19" ht="14.25">
      <c r="A46" s="114" t="s">
        <v>242</v>
      </c>
      <c r="B46" s="298">
        <f>SUM(C46:D46)</f>
        <v>204867</v>
      </c>
      <c r="C46" s="299">
        <v>204867</v>
      </c>
      <c r="D46" s="209" t="s">
        <v>331</v>
      </c>
      <c r="E46" s="299">
        <f>SUM(F46:G46)</f>
        <v>195624</v>
      </c>
      <c r="F46" s="299">
        <v>195394</v>
      </c>
      <c r="G46" s="299">
        <v>230</v>
      </c>
      <c r="H46" s="299">
        <f>SUM(I46:J46)</f>
        <v>130131</v>
      </c>
      <c r="I46" s="299">
        <v>130131</v>
      </c>
      <c r="J46" s="209" t="s">
        <v>331</v>
      </c>
      <c r="K46" s="299">
        <f>SUM(L46:M46)</f>
        <v>235806</v>
      </c>
      <c r="L46" s="299">
        <v>234193</v>
      </c>
      <c r="M46" s="299">
        <v>1613</v>
      </c>
      <c r="N46" s="299">
        <f>SUM(O46:P46)</f>
        <v>220967</v>
      </c>
      <c r="O46" s="299">
        <v>220885</v>
      </c>
      <c r="P46" s="299">
        <v>82</v>
      </c>
      <c r="Q46" s="299">
        <f>SUM(R46:S46)</f>
        <v>180352</v>
      </c>
      <c r="R46" s="299">
        <v>180352</v>
      </c>
      <c r="S46" s="209" t="s">
        <v>331</v>
      </c>
    </row>
    <row r="47" spans="1:19" ht="14.25">
      <c r="A47" s="114" t="s">
        <v>243</v>
      </c>
      <c r="B47" s="298">
        <f>SUM(C47:D47)</f>
        <v>684989</v>
      </c>
      <c r="C47" s="299">
        <v>201707</v>
      </c>
      <c r="D47" s="299">
        <v>483282</v>
      </c>
      <c r="E47" s="299">
        <f>SUM(F47:G47)</f>
        <v>706645</v>
      </c>
      <c r="F47" s="299">
        <v>198231</v>
      </c>
      <c r="G47" s="299">
        <v>508414</v>
      </c>
      <c r="H47" s="299">
        <f>SUM(I47:J47)</f>
        <v>269364</v>
      </c>
      <c r="I47" s="299">
        <v>126127</v>
      </c>
      <c r="J47" s="299">
        <v>143237</v>
      </c>
      <c r="K47" s="299">
        <f>SUM(L47:M47)</f>
        <v>855533</v>
      </c>
      <c r="L47" s="299">
        <v>247176</v>
      </c>
      <c r="M47" s="299">
        <v>608357</v>
      </c>
      <c r="N47" s="299">
        <f>SUM(O47:P47)</f>
        <v>915960</v>
      </c>
      <c r="O47" s="299">
        <v>224257</v>
      </c>
      <c r="P47" s="299">
        <v>691703</v>
      </c>
      <c r="Q47" s="299">
        <f>SUM(R47:S47)</f>
        <v>610933</v>
      </c>
      <c r="R47" s="299">
        <v>182402</v>
      </c>
      <c r="S47" s="299">
        <v>428531</v>
      </c>
    </row>
    <row r="48" spans="1:19" ht="14.25">
      <c r="A48" s="109"/>
      <c r="B48" s="298"/>
      <c r="C48" s="299"/>
      <c r="D48" s="299"/>
      <c r="E48" s="299"/>
      <c r="F48" s="299"/>
      <c r="G48" s="299"/>
      <c r="H48" s="299"/>
      <c r="I48" s="299"/>
      <c r="J48" s="299"/>
      <c r="K48" s="299"/>
      <c r="L48" s="299"/>
      <c r="M48" s="299"/>
      <c r="N48" s="299"/>
      <c r="O48" s="299"/>
      <c r="P48" s="209"/>
      <c r="Q48" s="299"/>
      <c r="R48" s="299"/>
      <c r="S48" s="209"/>
    </row>
    <row r="49" spans="1:19" ht="14.25">
      <c r="A49" s="309" t="s">
        <v>134</v>
      </c>
      <c r="B49" s="300"/>
      <c r="C49" s="301"/>
      <c r="D49" s="301"/>
      <c r="E49" s="301"/>
      <c r="F49" s="301"/>
      <c r="G49" s="301"/>
      <c r="H49" s="301"/>
      <c r="I49" s="301"/>
      <c r="J49" s="301"/>
      <c r="K49" s="301"/>
      <c r="L49" s="301"/>
      <c r="M49" s="301"/>
      <c r="N49" s="301"/>
      <c r="O49" s="301"/>
      <c r="P49" s="301"/>
      <c r="Q49" s="301"/>
      <c r="R49" s="301"/>
      <c r="S49" s="301"/>
    </row>
    <row r="50" spans="1:19" ht="14.25">
      <c r="A50" s="38" t="s">
        <v>296</v>
      </c>
      <c r="B50" s="298">
        <f>SUM(C50:D50)</f>
        <v>129952</v>
      </c>
      <c r="C50" s="299">
        <v>95290</v>
      </c>
      <c r="D50" s="299">
        <v>34662</v>
      </c>
      <c r="E50" s="299">
        <f>SUM(F50:G50)</f>
        <v>124974</v>
      </c>
      <c r="F50" s="299">
        <v>94120</v>
      </c>
      <c r="G50" s="299">
        <v>30854</v>
      </c>
      <c r="H50" s="299">
        <f>SUM(I50:J50)</f>
        <v>89576</v>
      </c>
      <c r="I50" s="299">
        <v>85516</v>
      </c>
      <c r="J50" s="299">
        <v>4060</v>
      </c>
      <c r="K50" s="299">
        <f>SUM(L50:M50)</f>
        <v>145149</v>
      </c>
      <c r="L50" s="299">
        <v>102349</v>
      </c>
      <c r="M50" s="299">
        <v>42800</v>
      </c>
      <c r="N50" s="299">
        <f>SUM(O50:P50)</f>
        <v>165419</v>
      </c>
      <c r="O50" s="299">
        <v>116222</v>
      </c>
      <c r="P50" s="299">
        <v>49197</v>
      </c>
      <c r="Q50" s="299">
        <f>SUM(R50:S50)</f>
        <v>89585</v>
      </c>
      <c r="R50" s="299">
        <v>66120</v>
      </c>
      <c r="S50" s="299">
        <v>23465</v>
      </c>
    </row>
    <row r="51" spans="1:19" ht="14.25">
      <c r="A51" s="113" t="s">
        <v>297</v>
      </c>
      <c r="B51" s="298">
        <f>SUM(C51:D51)</f>
        <v>156012</v>
      </c>
      <c r="C51" s="299">
        <v>111636</v>
      </c>
      <c r="D51" s="299">
        <v>44376</v>
      </c>
      <c r="E51" s="299">
        <f>SUM(F51:G51)</f>
        <v>148004</v>
      </c>
      <c r="F51" s="299">
        <v>112642</v>
      </c>
      <c r="G51" s="299">
        <v>35362</v>
      </c>
      <c r="H51" s="299">
        <f>SUM(I51:J51)</f>
        <v>98068</v>
      </c>
      <c r="I51" s="299">
        <v>93518</v>
      </c>
      <c r="J51" s="299">
        <v>4550</v>
      </c>
      <c r="K51" s="299">
        <f>SUM(L51:M51)</f>
        <v>160894</v>
      </c>
      <c r="L51" s="299">
        <v>118602</v>
      </c>
      <c r="M51" s="299">
        <v>42292</v>
      </c>
      <c r="N51" s="299">
        <f>SUM(O51:P51)</f>
        <v>210247</v>
      </c>
      <c r="O51" s="299">
        <v>145304</v>
      </c>
      <c r="P51" s="299">
        <v>64943</v>
      </c>
      <c r="Q51" s="299">
        <f>SUM(R51:S51)</f>
        <v>126654</v>
      </c>
      <c r="R51" s="299">
        <v>91820</v>
      </c>
      <c r="S51" s="299">
        <v>34834</v>
      </c>
    </row>
    <row r="52" spans="1:19" s="50" customFormat="1" ht="14.25">
      <c r="A52" s="295" t="s">
        <v>476</v>
      </c>
      <c r="B52" s="306">
        <f>SUM(C52:D52)</f>
        <v>176216.66666666666</v>
      </c>
      <c r="C52" s="307">
        <f>AVERAGE(C54:C57,C59:C62,C64:C67)</f>
        <v>125984.83333333333</v>
      </c>
      <c r="D52" s="307">
        <f>SUM(D54:D67)/12</f>
        <v>50231.833333333336</v>
      </c>
      <c r="E52" s="307">
        <f>SUM(F52:G52)</f>
        <v>164904.75</v>
      </c>
      <c r="F52" s="307">
        <f>AVERAGE(F54:F57,F59:F62,F64:F67)</f>
        <v>123255.66666666667</v>
      </c>
      <c r="G52" s="307">
        <f>SUM(G54:G67)/12</f>
        <v>41649.083333333336</v>
      </c>
      <c r="H52" s="307">
        <f>SUM(I52:J52)</f>
        <v>101716.75</v>
      </c>
      <c r="I52" s="307">
        <f>AVERAGE(I54:I57,I59:I62,I64:I67)</f>
        <v>96387.75</v>
      </c>
      <c r="J52" s="307">
        <f>SUM(J54:J67)/12</f>
        <v>5329</v>
      </c>
      <c r="K52" s="307">
        <f>SUM(L52:M52)</f>
        <v>178824.91666666666</v>
      </c>
      <c r="L52" s="307">
        <f>AVERAGE(L54:L57,L59:L62,L64:L67)</f>
        <v>130289</v>
      </c>
      <c r="M52" s="307">
        <f>SUM(M54:M67)/12</f>
        <v>48535.916666666664</v>
      </c>
      <c r="N52" s="307">
        <f>SUM(O52:P52)</f>
        <v>229077.41666666666</v>
      </c>
      <c r="O52" s="307">
        <f>AVERAGE(O54:O57,O59:O62,O64:O67)</f>
        <v>156463.41666666666</v>
      </c>
      <c r="P52" s="307">
        <v>72614</v>
      </c>
      <c r="Q52" s="307">
        <f>SUM(R52:S52)</f>
        <v>154187.08333333334</v>
      </c>
      <c r="R52" s="307">
        <f>AVERAGE(R54:R57,R59:R62,R64:R67)</f>
        <v>109227.41666666667</v>
      </c>
      <c r="S52" s="307">
        <f>SUM(S54:S67)/12</f>
        <v>44959.666666666664</v>
      </c>
    </row>
    <row r="53" spans="1:19" ht="14.25">
      <c r="A53" s="60"/>
      <c r="B53" s="300"/>
      <c r="C53" s="301"/>
      <c r="D53" s="301"/>
      <c r="E53" s="301"/>
      <c r="F53" s="301"/>
      <c r="G53" s="301"/>
      <c r="H53" s="301"/>
      <c r="I53" s="301"/>
      <c r="J53" s="301"/>
      <c r="K53" s="301"/>
      <c r="L53" s="301"/>
      <c r="M53" s="301"/>
      <c r="N53" s="301"/>
      <c r="O53" s="301"/>
      <c r="P53" s="301"/>
      <c r="Q53" s="301"/>
      <c r="R53" s="301"/>
      <c r="S53" s="301"/>
    </row>
    <row r="54" spans="1:19" ht="14.25">
      <c r="A54" s="111" t="s">
        <v>294</v>
      </c>
      <c r="B54" s="298">
        <f>SUM(C54:D54)</f>
        <v>119292</v>
      </c>
      <c r="C54" s="299">
        <v>119292</v>
      </c>
      <c r="D54" s="209" t="s">
        <v>331</v>
      </c>
      <c r="E54" s="299">
        <f>SUM(F54:G54)</f>
        <v>131616</v>
      </c>
      <c r="F54" s="299">
        <v>119418</v>
      </c>
      <c r="G54" s="299">
        <v>12198</v>
      </c>
      <c r="H54" s="299">
        <f>SUM(I54:J54)</f>
        <v>85097</v>
      </c>
      <c r="I54" s="299">
        <v>85097</v>
      </c>
      <c r="J54" s="209" t="s">
        <v>331</v>
      </c>
      <c r="K54" s="299">
        <f>SUM(L54:M54)</f>
        <v>127144</v>
      </c>
      <c r="L54" s="299">
        <v>127144</v>
      </c>
      <c r="M54" s="209" t="s">
        <v>331</v>
      </c>
      <c r="N54" s="299">
        <f>SUM(O54:P54)</f>
        <v>209916</v>
      </c>
      <c r="O54" s="299">
        <v>161033</v>
      </c>
      <c r="P54" s="299">
        <v>48883</v>
      </c>
      <c r="Q54" s="299">
        <f>SUM(R54:S54)</f>
        <v>113151</v>
      </c>
      <c r="R54" s="299">
        <v>104286</v>
      </c>
      <c r="S54" s="299">
        <v>8865</v>
      </c>
    </row>
    <row r="55" spans="1:19" ht="14.25">
      <c r="A55" s="114" t="s">
        <v>233</v>
      </c>
      <c r="B55" s="298">
        <f>SUM(C55:D55)</f>
        <v>121146</v>
      </c>
      <c r="C55" s="299">
        <v>121146</v>
      </c>
      <c r="D55" s="209" t="s">
        <v>331</v>
      </c>
      <c r="E55" s="299">
        <f>SUM(F55:G55)</f>
        <v>121485</v>
      </c>
      <c r="F55" s="299">
        <v>121438</v>
      </c>
      <c r="G55" s="299">
        <v>47</v>
      </c>
      <c r="H55" s="299">
        <f>SUM(I55:J55)</f>
        <v>91899</v>
      </c>
      <c r="I55" s="299">
        <v>91733</v>
      </c>
      <c r="J55" s="299">
        <v>166</v>
      </c>
      <c r="K55" s="299">
        <f>SUM(L55:M55)</f>
        <v>126374</v>
      </c>
      <c r="L55" s="299">
        <v>126374</v>
      </c>
      <c r="M55" s="209" t="s">
        <v>331</v>
      </c>
      <c r="N55" s="299">
        <f>SUM(O55:P55)</f>
        <v>162911</v>
      </c>
      <c r="O55" s="299">
        <v>162911</v>
      </c>
      <c r="P55" s="209" t="s">
        <v>331</v>
      </c>
      <c r="Q55" s="299">
        <f>SUM(R55:S55)</f>
        <v>105016</v>
      </c>
      <c r="R55" s="299">
        <v>105012</v>
      </c>
      <c r="S55" s="299">
        <v>4</v>
      </c>
    </row>
    <row r="56" spans="1:19" ht="14.25">
      <c r="A56" s="114" t="s">
        <v>234</v>
      </c>
      <c r="B56" s="298">
        <f>SUM(C56:D56)</f>
        <v>140272</v>
      </c>
      <c r="C56" s="299">
        <v>116897</v>
      </c>
      <c r="D56" s="299">
        <v>23375</v>
      </c>
      <c r="E56" s="299">
        <f>SUM(F56:G56)</f>
        <v>153956</v>
      </c>
      <c r="F56" s="299">
        <v>119048</v>
      </c>
      <c r="G56" s="299">
        <v>34908</v>
      </c>
      <c r="H56" s="299">
        <f>SUM(I56:J56)</f>
        <v>85974</v>
      </c>
      <c r="I56" s="299">
        <v>85974</v>
      </c>
      <c r="J56" s="209" t="s">
        <v>331</v>
      </c>
      <c r="K56" s="299">
        <f>SUM(L56:M56)</f>
        <v>157006</v>
      </c>
      <c r="L56" s="299">
        <v>124261</v>
      </c>
      <c r="M56" s="299">
        <v>32745</v>
      </c>
      <c r="N56" s="299">
        <f>SUM(O56:P56)</f>
        <v>236468</v>
      </c>
      <c r="O56" s="299">
        <v>161465</v>
      </c>
      <c r="P56" s="299">
        <v>75003</v>
      </c>
      <c r="Q56" s="299">
        <f>SUM(R56:S56)</f>
        <v>151756</v>
      </c>
      <c r="R56" s="299">
        <v>107096</v>
      </c>
      <c r="S56" s="299">
        <v>44660</v>
      </c>
    </row>
    <row r="57" spans="1:19" ht="14.25">
      <c r="A57" s="114" t="s">
        <v>235</v>
      </c>
      <c r="B57" s="298">
        <f>SUM(C57:D57)</f>
        <v>124482</v>
      </c>
      <c r="C57" s="299">
        <v>124482</v>
      </c>
      <c r="D57" s="209" t="s">
        <v>331</v>
      </c>
      <c r="E57" s="299">
        <f>SUM(F57:G57)</f>
        <v>118197</v>
      </c>
      <c r="F57" s="299">
        <v>116907</v>
      </c>
      <c r="G57" s="299">
        <v>1290</v>
      </c>
      <c r="H57" s="299">
        <f>SUM(I57:J57)</f>
        <v>88768</v>
      </c>
      <c r="I57" s="299">
        <v>88768</v>
      </c>
      <c r="J57" s="209" t="s">
        <v>331</v>
      </c>
      <c r="K57" s="299">
        <f>SUM(L57:M57)</f>
        <v>129125</v>
      </c>
      <c r="L57" s="299">
        <v>129125</v>
      </c>
      <c r="M57" s="209" t="s">
        <v>331</v>
      </c>
      <c r="N57" s="299">
        <f>SUM(O57:P57)</f>
        <v>138648</v>
      </c>
      <c r="O57" s="299">
        <v>138648</v>
      </c>
      <c r="P57" s="209" t="s">
        <v>331</v>
      </c>
      <c r="Q57" s="299">
        <f>SUM(R57:S57)</f>
        <v>116552</v>
      </c>
      <c r="R57" s="299">
        <v>109270</v>
      </c>
      <c r="S57" s="299">
        <v>7282</v>
      </c>
    </row>
    <row r="58" spans="1:19" ht="14.25">
      <c r="A58" s="115"/>
      <c r="B58" s="300"/>
      <c r="C58" s="301"/>
      <c r="D58" s="301"/>
      <c r="E58" s="301"/>
      <c r="F58" s="301"/>
      <c r="G58" s="301"/>
      <c r="H58" s="301"/>
      <c r="I58" s="301"/>
      <c r="J58" s="301"/>
      <c r="K58" s="301"/>
      <c r="L58" s="301"/>
      <c r="M58" s="301"/>
      <c r="N58" s="301"/>
      <c r="O58" s="301"/>
      <c r="P58" s="301"/>
      <c r="Q58" s="301"/>
      <c r="R58" s="301"/>
      <c r="S58" s="301"/>
    </row>
    <row r="59" spans="1:19" ht="14.25">
      <c r="A59" s="114" t="s">
        <v>236</v>
      </c>
      <c r="B59" s="298">
        <f>SUM(C59:D59)</f>
        <v>122420</v>
      </c>
      <c r="C59" s="299">
        <v>122420</v>
      </c>
      <c r="D59" s="209" t="s">
        <v>331</v>
      </c>
      <c r="E59" s="299">
        <f>SUM(F59:G59)</f>
        <v>121783</v>
      </c>
      <c r="F59" s="299">
        <v>121525</v>
      </c>
      <c r="G59" s="299">
        <v>258</v>
      </c>
      <c r="H59" s="299">
        <f>SUM(I59:J59)</f>
        <v>95092</v>
      </c>
      <c r="I59" s="299">
        <v>95092</v>
      </c>
      <c r="J59" s="209" t="s">
        <v>331</v>
      </c>
      <c r="K59" s="299">
        <f>SUM(L59:M59)</f>
        <v>126884</v>
      </c>
      <c r="L59" s="299">
        <v>126884</v>
      </c>
      <c r="M59" s="209" t="s">
        <v>331</v>
      </c>
      <c r="N59" s="299">
        <v>154550</v>
      </c>
      <c r="O59" s="299">
        <v>154550</v>
      </c>
      <c r="P59" s="209" t="s">
        <v>331</v>
      </c>
      <c r="Q59" s="299">
        <f>SUM(R59:S59)</f>
        <v>112844</v>
      </c>
      <c r="R59" s="299">
        <v>111389</v>
      </c>
      <c r="S59" s="299">
        <v>1455</v>
      </c>
    </row>
    <row r="60" spans="1:19" ht="14.25">
      <c r="A60" s="114" t="s">
        <v>237</v>
      </c>
      <c r="B60" s="298">
        <f>SUM(C60:D60)</f>
        <v>356219</v>
      </c>
      <c r="C60" s="299">
        <v>129830</v>
      </c>
      <c r="D60" s="299">
        <v>226389</v>
      </c>
      <c r="E60" s="299">
        <f>SUM(F60:G60)</f>
        <v>250993</v>
      </c>
      <c r="F60" s="299">
        <v>125533</v>
      </c>
      <c r="G60" s="299">
        <v>125460</v>
      </c>
      <c r="H60" s="299">
        <f>SUM(I60:J60)</f>
        <v>107264</v>
      </c>
      <c r="I60" s="299">
        <v>105124</v>
      </c>
      <c r="J60" s="299">
        <v>2140</v>
      </c>
      <c r="K60" s="299">
        <f>SUM(L60:M60)</f>
        <v>254175</v>
      </c>
      <c r="L60" s="299">
        <v>129816</v>
      </c>
      <c r="M60" s="299">
        <v>124359</v>
      </c>
      <c r="N60" s="299">
        <f>SUM(O60:P60)</f>
        <v>431511</v>
      </c>
      <c r="O60" s="299">
        <v>156083</v>
      </c>
      <c r="P60" s="299">
        <v>275428</v>
      </c>
      <c r="Q60" s="299">
        <f>SUM(R60:S60)</f>
        <v>250908</v>
      </c>
      <c r="R60" s="299">
        <v>112290</v>
      </c>
      <c r="S60" s="299">
        <v>138618</v>
      </c>
    </row>
    <row r="61" spans="1:19" ht="14.25">
      <c r="A61" s="114" t="s">
        <v>238</v>
      </c>
      <c r="B61" s="298">
        <f>SUM(C61:D61)</f>
        <v>126954</v>
      </c>
      <c r="C61" s="299">
        <v>126954</v>
      </c>
      <c r="D61" s="209" t="s">
        <v>331</v>
      </c>
      <c r="E61" s="299">
        <f>SUM(F61:G61)</f>
        <v>155644</v>
      </c>
      <c r="F61" s="299">
        <v>124641</v>
      </c>
      <c r="G61" s="299">
        <v>31003</v>
      </c>
      <c r="H61" s="299">
        <f>SUM(I61:J61)</f>
        <v>114067</v>
      </c>
      <c r="I61" s="299">
        <v>97875</v>
      </c>
      <c r="J61" s="299">
        <v>16192</v>
      </c>
      <c r="K61" s="299">
        <f>SUM(L61:M61)</f>
        <v>183684</v>
      </c>
      <c r="L61" s="299">
        <v>132358</v>
      </c>
      <c r="M61" s="299">
        <v>51326</v>
      </c>
      <c r="N61" s="299">
        <f>SUM(O61:P61)</f>
        <v>156928</v>
      </c>
      <c r="O61" s="299">
        <v>156928</v>
      </c>
      <c r="P61" s="209" t="s">
        <v>331</v>
      </c>
      <c r="Q61" s="299">
        <f>SUM(R61:S61)</f>
        <v>162630</v>
      </c>
      <c r="R61" s="299">
        <v>110825</v>
      </c>
      <c r="S61" s="299">
        <v>51805</v>
      </c>
    </row>
    <row r="62" spans="1:19" ht="14.25">
      <c r="A62" s="114" t="s">
        <v>239</v>
      </c>
      <c r="B62" s="298">
        <f>SUM(C62:D62)</f>
        <v>140089</v>
      </c>
      <c r="C62" s="299">
        <v>127455</v>
      </c>
      <c r="D62" s="299">
        <v>12634</v>
      </c>
      <c r="E62" s="299">
        <f>SUM(F62:G62)</f>
        <v>135790</v>
      </c>
      <c r="F62" s="299">
        <v>123822</v>
      </c>
      <c r="G62" s="299">
        <v>11968</v>
      </c>
      <c r="H62" s="299">
        <f>SUM(I62:J62)</f>
        <v>99885</v>
      </c>
      <c r="I62" s="299">
        <v>94980</v>
      </c>
      <c r="J62" s="299">
        <v>4905</v>
      </c>
      <c r="K62" s="299">
        <f>SUM(L62:M62)</f>
        <v>150864</v>
      </c>
      <c r="L62" s="299">
        <v>133048</v>
      </c>
      <c r="M62" s="299">
        <v>17816</v>
      </c>
      <c r="N62" s="299">
        <f>SUM(O62:P62)</f>
        <v>169185</v>
      </c>
      <c r="O62" s="299">
        <v>154644</v>
      </c>
      <c r="P62" s="299">
        <v>14541</v>
      </c>
      <c r="Q62" s="299">
        <f>SUM(R62:S62)</f>
        <v>119265</v>
      </c>
      <c r="R62" s="299">
        <v>111269</v>
      </c>
      <c r="S62" s="299">
        <v>7996</v>
      </c>
    </row>
    <row r="63" spans="1:19" ht="14.25">
      <c r="A63" s="115"/>
      <c r="B63" s="300"/>
      <c r="C63" s="301"/>
      <c r="D63" s="301"/>
      <c r="E63" s="301"/>
      <c r="F63" s="301"/>
      <c r="G63" s="301"/>
      <c r="H63" s="301"/>
      <c r="I63" s="301"/>
      <c r="J63" s="301"/>
      <c r="K63" s="301"/>
      <c r="L63" s="301"/>
      <c r="M63" s="301"/>
      <c r="N63" s="301"/>
      <c r="O63" s="301"/>
      <c r="P63" s="301"/>
      <c r="Q63" s="301"/>
      <c r="R63" s="301"/>
      <c r="S63" s="301"/>
    </row>
    <row r="64" spans="1:19" ht="14.25">
      <c r="A64" s="114" t="s">
        <v>240</v>
      </c>
      <c r="B64" s="298">
        <f>SUM(C64:D64)</f>
        <v>126326</v>
      </c>
      <c r="C64" s="299">
        <v>126326</v>
      </c>
      <c r="D64" s="209" t="s">
        <v>331</v>
      </c>
      <c r="E64" s="299">
        <f>SUM(F64:G64)</f>
        <v>131396</v>
      </c>
      <c r="F64" s="299">
        <v>123999</v>
      </c>
      <c r="G64" s="299">
        <v>7397</v>
      </c>
      <c r="H64" s="299">
        <f>SUM(I64:J64)</f>
        <v>95155</v>
      </c>
      <c r="I64" s="299">
        <v>95094</v>
      </c>
      <c r="J64" s="299">
        <v>61</v>
      </c>
      <c r="K64" s="299">
        <f>SUM(L64:M64)</f>
        <v>132694</v>
      </c>
      <c r="L64" s="299">
        <v>132694</v>
      </c>
      <c r="M64" s="209" t="s">
        <v>331</v>
      </c>
      <c r="N64" s="299">
        <f>SUM(O64:P64)</f>
        <v>183767</v>
      </c>
      <c r="O64" s="299">
        <v>156610</v>
      </c>
      <c r="P64" s="299">
        <v>27157</v>
      </c>
      <c r="Q64" s="299">
        <f>SUM(R64:S64)</f>
        <v>118504</v>
      </c>
      <c r="R64" s="299">
        <v>109982</v>
      </c>
      <c r="S64" s="299">
        <v>8522</v>
      </c>
    </row>
    <row r="65" spans="1:19" ht="14.25">
      <c r="A65" s="114" t="s">
        <v>241</v>
      </c>
      <c r="B65" s="298">
        <f>SUM(C65:D65)</f>
        <v>131506</v>
      </c>
      <c r="C65" s="299">
        <v>131506</v>
      </c>
      <c r="D65" s="209" t="s">
        <v>331</v>
      </c>
      <c r="E65" s="299">
        <f>SUM(F65:G65)</f>
        <v>126232</v>
      </c>
      <c r="F65" s="299">
        <v>126232</v>
      </c>
      <c r="G65" s="209" t="s">
        <v>331</v>
      </c>
      <c r="H65" s="299">
        <f>SUM(I65:J65)</f>
        <v>105592</v>
      </c>
      <c r="I65" s="299">
        <v>105592</v>
      </c>
      <c r="J65" s="209" t="s">
        <v>331</v>
      </c>
      <c r="K65" s="299">
        <f>SUM(L65:M65)</f>
        <v>131230</v>
      </c>
      <c r="L65" s="299">
        <v>131230</v>
      </c>
      <c r="M65" s="209" t="s">
        <v>331</v>
      </c>
      <c r="N65" s="299">
        <f>SUM(O65:P65)</f>
        <v>155995</v>
      </c>
      <c r="O65" s="299">
        <v>155995</v>
      </c>
      <c r="P65" s="209" t="s">
        <v>331</v>
      </c>
      <c r="Q65" s="299">
        <f>SUM(R65:S65)</f>
        <v>110248</v>
      </c>
      <c r="R65" s="299">
        <v>110248</v>
      </c>
      <c r="S65" s="209" t="s">
        <v>331</v>
      </c>
    </row>
    <row r="66" spans="1:19" ht="14.25">
      <c r="A66" s="114" t="s">
        <v>242</v>
      </c>
      <c r="B66" s="298">
        <f>SUM(C66:D66)</f>
        <v>133244</v>
      </c>
      <c r="C66" s="299">
        <v>133244</v>
      </c>
      <c r="D66" s="209" t="s">
        <v>331</v>
      </c>
      <c r="E66" s="299">
        <f>SUM(F66:G66)</f>
        <v>130861</v>
      </c>
      <c r="F66" s="299">
        <v>130600</v>
      </c>
      <c r="G66" s="299">
        <v>261</v>
      </c>
      <c r="H66" s="299">
        <f>SUM(I66:J66)</f>
        <v>118618</v>
      </c>
      <c r="I66" s="299">
        <v>118618</v>
      </c>
      <c r="J66" s="209" t="s">
        <v>331</v>
      </c>
      <c r="K66" s="299">
        <f>SUM(L66:M66)</f>
        <v>132829</v>
      </c>
      <c r="L66" s="299">
        <v>132409</v>
      </c>
      <c r="M66" s="299">
        <v>420</v>
      </c>
      <c r="N66" s="299">
        <f>SUM(O66:P66)</f>
        <v>158669</v>
      </c>
      <c r="O66" s="299">
        <v>158125</v>
      </c>
      <c r="P66" s="299">
        <v>544</v>
      </c>
      <c r="Q66" s="299">
        <f>SUM(R66:S66)</f>
        <v>111337</v>
      </c>
      <c r="R66" s="299">
        <v>111337</v>
      </c>
      <c r="S66" s="209" t="s">
        <v>331</v>
      </c>
    </row>
    <row r="67" spans="1:19" ht="14.25">
      <c r="A67" s="116" t="s">
        <v>243</v>
      </c>
      <c r="B67" s="303">
        <f>SUM(C67:D67)</f>
        <v>472650</v>
      </c>
      <c r="C67" s="304">
        <v>132266</v>
      </c>
      <c r="D67" s="305">
        <v>340384</v>
      </c>
      <c r="E67" s="304">
        <f>SUM(F67:G67)</f>
        <v>400904</v>
      </c>
      <c r="F67" s="304">
        <v>125905</v>
      </c>
      <c r="G67" s="304">
        <v>274999</v>
      </c>
      <c r="H67" s="304">
        <f>SUM(I67:J67)</f>
        <v>133190</v>
      </c>
      <c r="I67" s="304">
        <v>92706</v>
      </c>
      <c r="J67" s="305">
        <v>40484</v>
      </c>
      <c r="K67" s="304">
        <f>SUM(L67:M67)</f>
        <v>493890</v>
      </c>
      <c r="L67" s="304">
        <v>138125</v>
      </c>
      <c r="M67" s="304">
        <v>355765</v>
      </c>
      <c r="N67" s="304">
        <f>SUM(O67:P67)</f>
        <v>590373</v>
      </c>
      <c r="O67" s="304">
        <v>160569</v>
      </c>
      <c r="P67" s="304">
        <v>429804</v>
      </c>
      <c r="Q67" s="304">
        <f>SUM(R67:S67)</f>
        <v>378034</v>
      </c>
      <c r="R67" s="304">
        <v>107725</v>
      </c>
      <c r="S67" s="304">
        <v>270309</v>
      </c>
    </row>
    <row r="68" ht="14.25">
      <c r="A68" s="15"/>
    </row>
  </sheetData>
  <sheetProtection/>
  <mergeCells count="27">
    <mergeCell ref="Q7:Q8"/>
    <mergeCell ref="R7:R8"/>
    <mergeCell ref="S7:S8"/>
    <mergeCell ref="M7:M8"/>
    <mergeCell ref="N7:N8"/>
    <mergeCell ref="O7:O8"/>
    <mergeCell ref="P7:P8"/>
    <mergeCell ref="G7:G8"/>
    <mergeCell ref="H7:H8"/>
    <mergeCell ref="I7:I8"/>
    <mergeCell ref="J7:J8"/>
    <mergeCell ref="K7:K8"/>
    <mergeCell ref="L7:L8"/>
    <mergeCell ref="A7:A8"/>
    <mergeCell ref="B7:B8"/>
    <mergeCell ref="C7:C8"/>
    <mergeCell ref="D7:D8"/>
    <mergeCell ref="E7:E8"/>
    <mergeCell ref="F7:F8"/>
    <mergeCell ref="A3:S3"/>
    <mergeCell ref="B5:D6"/>
    <mergeCell ref="E5:S5"/>
    <mergeCell ref="E6:G6"/>
    <mergeCell ref="H6:J6"/>
    <mergeCell ref="K6:M6"/>
    <mergeCell ref="N6:P6"/>
    <mergeCell ref="Q6:S6"/>
  </mergeCells>
  <printOptions horizontalCentered="1"/>
  <pageMargins left="0.3937007874015748" right="0.3937007874015748" top="0.5905511811023623" bottom="0.3937007874015748" header="0" footer="0"/>
  <pageSetup fitToHeight="1" fitToWidth="1" horizontalDpi="600" verticalDpi="600" orientation="landscape" paperSize="8"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川向　裕</cp:lastModifiedBy>
  <cp:lastPrinted>2015-03-12T01:05:30Z</cp:lastPrinted>
  <dcterms:created xsi:type="dcterms:W3CDTF">2004-02-06T10:31:03Z</dcterms:created>
  <dcterms:modified xsi:type="dcterms:W3CDTF">2016-03-30T07:58:06Z</dcterms:modified>
  <cp:category/>
  <cp:version/>
  <cp:contentType/>
  <cp:contentStatus/>
</cp:coreProperties>
</file>