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6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0">'318'!$A$1:$Y$64</definedName>
    <definedName name="_xlnm.Print_Area" localSheetId="1">'320'!$A$1:$Q$71</definedName>
    <definedName name="_xlnm.Print_Area" localSheetId="2">'322'!$A$1:$AK$71</definedName>
    <definedName name="_xlnm.Print_Area" localSheetId="3">'324'!$A$1:$U$59</definedName>
    <definedName name="_xlnm.Print_Area" localSheetId="4">'326'!$A$1:$AB$68</definedName>
    <definedName name="_xlnm.Print_Area" localSheetId="5">'328'!$A$1:$V$53</definedName>
    <definedName name="_xlnm.Print_Area" localSheetId="6">'330'!$A$1:$AJ$102</definedName>
  </definedNames>
  <calcPr fullCalcOnLoad="1"/>
</workbook>
</file>

<file path=xl/sharedStrings.xml><?xml version="1.0" encoding="utf-8"?>
<sst xmlns="http://schemas.openxmlformats.org/spreadsheetml/2006/main" count="2370" uniqueCount="588">
  <si>
    <t>右側通行</t>
  </si>
  <si>
    <t>歩道等通行</t>
  </si>
  <si>
    <t>車両通行帯違反</t>
  </si>
  <si>
    <t>最高速度</t>
  </si>
  <si>
    <t>横断等</t>
  </si>
  <si>
    <t>横断転回禁止違反</t>
  </si>
  <si>
    <t>車間距離不保持</t>
  </si>
  <si>
    <t>進路変更禁止違反</t>
  </si>
  <si>
    <t>通行妨害（車両等）</t>
  </si>
  <si>
    <t>追越方法違反</t>
  </si>
  <si>
    <t>禁止場所追越し</t>
  </si>
  <si>
    <t>追越し</t>
  </si>
  <si>
    <t>割込み等</t>
  </si>
  <si>
    <t>踏切不停止</t>
  </si>
  <si>
    <t>右折違反</t>
  </si>
  <si>
    <t>左折違反</t>
  </si>
  <si>
    <t>優先通行違反</t>
  </si>
  <si>
    <t>交差点</t>
  </si>
  <si>
    <t>交差道路通行車両</t>
  </si>
  <si>
    <t>反対方向からの右折車</t>
  </si>
  <si>
    <t>歩行者</t>
  </si>
  <si>
    <t>横断歩行者妨害等</t>
  </si>
  <si>
    <t>通行妨害（歩行者）</t>
  </si>
  <si>
    <t>横断自転車妨害等</t>
  </si>
  <si>
    <t>徐行</t>
  </si>
  <si>
    <t>交差点以外</t>
  </si>
  <si>
    <t>指定場所一時不停止等</t>
  </si>
  <si>
    <t>駐（停）車違反</t>
  </si>
  <si>
    <t>燈火違反</t>
  </si>
  <si>
    <t>合図不履行等</t>
  </si>
  <si>
    <t>乗車不適当（ドア開放等）</t>
  </si>
  <si>
    <t>積載不適当</t>
  </si>
  <si>
    <t>自転車の通行方法違反</t>
  </si>
  <si>
    <t>けん引違反</t>
  </si>
  <si>
    <t>酒酔い運転</t>
  </si>
  <si>
    <t>過労等</t>
  </si>
  <si>
    <t>覚せい剤・麻薬等使用</t>
  </si>
  <si>
    <t>シンナー等使用</t>
  </si>
  <si>
    <t>共同危険行為</t>
  </si>
  <si>
    <t>安全運転義務</t>
  </si>
  <si>
    <t>ハンドル操作不適</t>
  </si>
  <si>
    <t>内在的</t>
  </si>
  <si>
    <t>外在的</t>
  </si>
  <si>
    <t>前・左・右</t>
  </si>
  <si>
    <t>安全速度</t>
  </si>
  <si>
    <t>予測不適</t>
  </si>
  <si>
    <t>安全不確認ドア開放等</t>
  </si>
  <si>
    <t>停止措置義務違反</t>
  </si>
  <si>
    <t>燃料等点検措置義務違反</t>
  </si>
  <si>
    <t>故障車両表示義務違反</t>
  </si>
  <si>
    <t>自動二輪乗車方法違反</t>
  </si>
  <si>
    <t>免許条件違反</t>
  </si>
  <si>
    <t>ブレーキ　〃</t>
  </si>
  <si>
    <t>後方</t>
  </si>
  <si>
    <t>車両</t>
  </si>
  <si>
    <t>その他</t>
  </si>
  <si>
    <t>（単位：金額　千円）</t>
  </si>
  <si>
    <t>り  災  世  帯  数</t>
  </si>
  <si>
    <t>合  計</t>
  </si>
  <si>
    <t>建  物</t>
  </si>
  <si>
    <t>林  野</t>
  </si>
  <si>
    <t>車  両</t>
  </si>
  <si>
    <t>船  舶</t>
  </si>
  <si>
    <t>部分焼</t>
  </si>
  <si>
    <t>半  焼</t>
  </si>
  <si>
    <t>全  焼</t>
  </si>
  <si>
    <t>小  損</t>
  </si>
  <si>
    <t>半  損</t>
  </si>
  <si>
    <t>全  損</t>
  </si>
  <si>
    <t>死   　 亡　    者</t>
  </si>
  <si>
    <t>負  　  傷 　   者</t>
  </si>
  <si>
    <t>損   　　 害　　    額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</si>
  <si>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</si>
  <si>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</si>
  <si>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</si>
  <si>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</si>
  <si>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その他</t>
  </si>
  <si>
    <t>合 計</t>
  </si>
  <si>
    <t>建 物</t>
  </si>
  <si>
    <t>収容物</t>
  </si>
  <si>
    <t>原 因 別</t>
  </si>
  <si>
    <t>計</t>
  </si>
  <si>
    <t>１ 月</t>
  </si>
  <si>
    <t>２ 月</t>
  </si>
  <si>
    <t>３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</si>
  <si>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</si>
  <si>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</si>
  <si>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</si>
  <si>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</si>
  <si>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</si>
  <si>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</si>
  <si>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</si>
  <si>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</si>
  <si>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合　　計</t>
  </si>
  <si>
    <t>ストーブ</t>
  </si>
  <si>
    <t>件　数</t>
  </si>
  <si>
    <t>死　者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</si>
  <si>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</si>
  <si>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人  　　　　　口</t>
  </si>
  <si>
    <t>自   動   車</t>
  </si>
  <si>
    <t>市町村別</t>
  </si>
  <si>
    <t>件　　　　　　数</t>
  </si>
  <si>
    <t>死　　　　　　者</t>
  </si>
  <si>
    <t>負　　　傷　　　者</t>
  </si>
  <si>
    <t>人　　口</t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</si>
  <si>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</si>
  <si>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自 動 車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</si>
  <si>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</si>
  <si>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</si>
  <si>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</si>
  <si>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</si>
  <si>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</si>
  <si>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</si>
  <si>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</si>
  <si>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</si>
  <si>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</si>
  <si>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</si>
  <si>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</si>
  <si>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</si>
  <si>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</si>
  <si>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</si>
  <si>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</si>
  <si>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</si>
  <si>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</si>
  <si>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</si>
  <si>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</si>
  <si>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</si>
  <si>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</si>
  <si>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</si>
  <si>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</si>
  <si>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</si>
  <si>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</si>
  <si>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</si>
  <si>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</si>
  <si>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</si>
  <si>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</si>
  <si>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</si>
  <si>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</si>
  <si>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</si>
  <si>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</si>
  <si>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</si>
  <si>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</si>
  <si>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</si>
  <si>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</si>
  <si>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</si>
  <si>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</si>
  <si>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</si>
  <si>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</si>
  <si>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</si>
  <si>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</si>
  <si>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</si>
  <si>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市道</t>
  </si>
  <si>
    <t>柳田村</t>
  </si>
  <si>
    <t>町村道</t>
  </si>
  <si>
    <t>内浦町</t>
  </si>
  <si>
    <t>高速道路</t>
  </si>
  <si>
    <t>清掃施設</t>
  </si>
  <si>
    <t>た　ば　こ</t>
  </si>
  <si>
    <t>た　き　火</t>
  </si>
  <si>
    <t>こ　ん　ろ</t>
  </si>
  <si>
    <t>煙　　　突</t>
  </si>
  <si>
    <t>こ　た　つ</t>
  </si>
  <si>
    <t>火　遊　び</t>
  </si>
  <si>
    <t>放　　　火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</si>
  <si>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</si>
  <si>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</si>
  <si>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</si>
  <si>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</si>
  <si>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</si>
  <si>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</si>
  <si>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</si>
  <si>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</si>
  <si>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</si>
  <si>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</si>
  <si>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</si>
  <si>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</si>
  <si>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</si>
  <si>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</si>
  <si>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</si>
  <si>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</si>
  <si>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</si>
  <si>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</si>
  <si>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</si>
  <si>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</si>
  <si>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農地</t>
  </si>
  <si>
    <t>箇所</t>
  </si>
  <si>
    <t>被害額</t>
  </si>
  <si>
    <t>箇所</t>
  </si>
  <si>
    <t>被害額</t>
  </si>
  <si>
    <t>林産物</t>
  </si>
  <si>
    <t>林業施設</t>
  </si>
  <si>
    <t>港数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</si>
  <si>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</si>
  <si>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</si>
  <si>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</si>
  <si>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</si>
  <si>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</si>
  <si>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</si>
  <si>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</si>
  <si>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</si>
  <si>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</si>
  <si>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</si>
  <si>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</si>
  <si>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水産関係被害</t>
  </si>
  <si>
    <t>治山施設</t>
  </si>
  <si>
    <t>林道</t>
  </si>
  <si>
    <t>非公共</t>
  </si>
  <si>
    <t>公共</t>
  </si>
  <si>
    <t>漁港</t>
  </si>
  <si>
    <t>２３　　災　　害　　及　　び　　事　　故</t>
  </si>
  <si>
    <t>(単位　被害額　千円）</t>
  </si>
  <si>
    <t>総数</t>
  </si>
  <si>
    <t>注　「公共」とは、災害復旧対策(国庫補助及び国庫負担）の対象となるものであり、「非公共」とはその対象とはならないものである。</t>
  </si>
  <si>
    <t>資料　石川県耕地整備課、造林課、林業経営課、漁港課調</t>
  </si>
  <si>
    <t>(単位　面積ヘクタール　金額千円　材積立方メートル）</t>
  </si>
  <si>
    <t>資料　石川県造林課「森林病害虫一斉調査」による。</t>
  </si>
  <si>
    <t>合計</t>
  </si>
  <si>
    <t>被害面積</t>
  </si>
  <si>
    <t>被害量</t>
  </si>
  <si>
    <t>気象被害</t>
  </si>
  <si>
    <t>計</t>
  </si>
  <si>
    <t>風水害</t>
  </si>
  <si>
    <t>干害</t>
  </si>
  <si>
    <t>冷害</t>
  </si>
  <si>
    <t>その他</t>
  </si>
  <si>
    <t>いもち病</t>
  </si>
  <si>
    <t>紋枯病</t>
  </si>
  <si>
    <t>病害</t>
  </si>
  <si>
    <t>ニカメイチュウ</t>
  </si>
  <si>
    <t>ウンカ</t>
  </si>
  <si>
    <t>大雨</t>
  </si>
  <si>
    <t>強風</t>
  </si>
  <si>
    <t>台風</t>
  </si>
  <si>
    <t>崖くずれ</t>
  </si>
  <si>
    <t>り災</t>
  </si>
  <si>
    <t>世帯数</t>
  </si>
  <si>
    <t>人的被害</t>
  </si>
  <si>
    <t>死者</t>
  </si>
  <si>
    <t>負傷者</t>
  </si>
  <si>
    <t>不明者</t>
  </si>
  <si>
    <t>全壊</t>
  </si>
  <si>
    <t>半壊</t>
  </si>
  <si>
    <t>一部</t>
  </si>
  <si>
    <t>破損</t>
  </si>
  <si>
    <t>床上</t>
  </si>
  <si>
    <t>床下</t>
  </si>
  <si>
    <t>浸水</t>
  </si>
  <si>
    <t>住宅被害</t>
  </si>
  <si>
    <t>行　方</t>
  </si>
  <si>
    <t>世帯</t>
  </si>
  <si>
    <t>人</t>
  </si>
  <si>
    <t>棟</t>
  </si>
  <si>
    <t>非住宅</t>
  </si>
  <si>
    <t>耕地被害</t>
  </si>
  <si>
    <t>田</t>
  </si>
  <si>
    <t>畑</t>
  </si>
  <si>
    <t>冠水</t>
  </si>
  <si>
    <t>学校</t>
  </si>
  <si>
    <t>病院</t>
  </si>
  <si>
    <t>道路</t>
  </si>
  <si>
    <t>橋りょう</t>
  </si>
  <si>
    <t>流出・　　埋没等</t>
  </si>
  <si>
    <t>河川</t>
  </si>
  <si>
    <t>湾岸</t>
  </si>
  <si>
    <t>砂防</t>
  </si>
  <si>
    <t>鉄道不通</t>
  </si>
  <si>
    <t>船舶被害</t>
  </si>
  <si>
    <t>万円</t>
  </si>
  <si>
    <r>
      <t>h</t>
    </r>
    <r>
      <rPr>
        <sz val="12"/>
        <rFont val="ＭＳ 明朝"/>
        <family val="1"/>
      </rPr>
      <t>a</t>
    </r>
  </si>
  <si>
    <t>個所</t>
  </si>
  <si>
    <t>年次　　　及び　　　区分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</si>
  <si>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</si>
  <si>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</si>
  <si>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</si>
  <si>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</si>
  <si>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</si>
  <si>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</si>
  <si>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</si>
  <si>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</si>
  <si>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全産業</t>
  </si>
  <si>
    <t>製造業</t>
  </si>
  <si>
    <t>食料品製造業</t>
  </si>
  <si>
    <t>繊維工業</t>
  </si>
  <si>
    <t>木材・木製品製造業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</si>
  <si>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</si>
  <si>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</si>
  <si>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</si>
  <si>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</si>
  <si>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</si>
  <si>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上記以外の製造業</t>
  </si>
  <si>
    <t>土石採取業</t>
  </si>
  <si>
    <t>建設業</t>
  </si>
  <si>
    <t>土木工事業</t>
  </si>
  <si>
    <t>建築工事業</t>
  </si>
  <si>
    <t>設備工事業</t>
  </si>
  <si>
    <t>道路旅客運送業</t>
  </si>
  <si>
    <t>道路貨物運送業</t>
  </si>
  <si>
    <t>林業</t>
  </si>
  <si>
    <t>水産業</t>
  </si>
  <si>
    <t>その他の事業</t>
  </si>
  <si>
    <t>国直轄工事対象の被害</t>
  </si>
  <si>
    <t>箇所数</t>
  </si>
  <si>
    <t>金額</t>
  </si>
  <si>
    <t>被害額合計</t>
  </si>
  <si>
    <t>被害額合計</t>
  </si>
  <si>
    <t>市町村工事</t>
  </si>
  <si>
    <t>県工事</t>
  </si>
  <si>
    <t>国庫補助事業対象の被害</t>
  </si>
  <si>
    <t>海岸</t>
  </si>
  <si>
    <t>（単位　金額　千円）</t>
  </si>
  <si>
    <t>焼損むね数</t>
  </si>
  <si>
    <t>年次及び</t>
  </si>
  <si>
    <t>（㎡）</t>
  </si>
  <si>
    <t>（ａ）</t>
  </si>
  <si>
    <t>（台）</t>
  </si>
  <si>
    <t>（隻）</t>
  </si>
  <si>
    <t>消防自動車台数</t>
  </si>
  <si>
    <t>奥能登広域圏事務組合</t>
  </si>
  <si>
    <t>河北広域消防事務組合</t>
  </si>
  <si>
    <t>七尾鹿島　　〃　　</t>
  </si>
  <si>
    <t>羽咋郡市　　〃　　</t>
  </si>
  <si>
    <t>松任石川　　〃　　</t>
  </si>
  <si>
    <t>台</t>
  </si>
  <si>
    <t>人</t>
  </si>
  <si>
    <t>資料　石川県消防防災課「消防防災年報」による。</t>
  </si>
  <si>
    <t>資料　石川県消防防災課「消防防災年報」による。</t>
  </si>
  <si>
    <t>資料　石川県警本部「交通統計」による。</t>
  </si>
  <si>
    <t>8号線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</si>
  <si>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</si>
  <si>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</si>
  <si>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</si>
  <si>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</si>
  <si>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</si>
  <si>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</si>
  <si>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</si>
  <si>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</si>
  <si>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</si>
  <si>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能登大規模農道</t>
  </si>
  <si>
    <t>一般県道</t>
  </si>
  <si>
    <t>北陸自動車道</t>
  </si>
  <si>
    <t>一般国道</t>
  </si>
  <si>
    <t>県道</t>
  </si>
  <si>
    <t>増減</t>
  </si>
  <si>
    <t>資料　石川県警察本部「交通統計」による。</t>
  </si>
  <si>
    <t>件　　　　　　数</t>
  </si>
  <si>
    <t>構成比</t>
  </si>
  <si>
    <t>（％）</t>
  </si>
  <si>
    <t>傷者</t>
  </si>
  <si>
    <t>小計</t>
  </si>
  <si>
    <t>信号無視</t>
  </si>
  <si>
    <t>通行禁止</t>
  </si>
  <si>
    <t>通行区分</t>
  </si>
  <si>
    <t>交差点　安全進行義　務</t>
  </si>
  <si>
    <t>歩行者　妨　害</t>
  </si>
  <si>
    <t>前方　不注意</t>
  </si>
  <si>
    <t>安全　不確認</t>
  </si>
  <si>
    <t>時間別</t>
  </si>
  <si>
    <t>国道</t>
  </si>
  <si>
    <t>市道</t>
  </si>
  <si>
    <t>町村道</t>
  </si>
  <si>
    <t>～</t>
  </si>
  <si>
    <t>0時</t>
  </si>
  <si>
    <t>1時</t>
  </si>
  <si>
    <t>号</t>
  </si>
  <si>
    <t>線</t>
  </si>
  <si>
    <t>資料　石川県警察本部「交通統計」による。</t>
  </si>
  <si>
    <t>年齢別</t>
  </si>
  <si>
    <t>構成率</t>
  </si>
  <si>
    <t>歩行中</t>
  </si>
  <si>
    <t>乗用車</t>
  </si>
  <si>
    <t>貨物車</t>
  </si>
  <si>
    <t>二輪運転</t>
  </si>
  <si>
    <t>二輪同乗</t>
  </si>
  <si>
    <t>自転車乗用中</t>
  </si>
  <si>
    <t>小二</t>
  </si>
  <si>
    <t>軽二</t>
  </si>
  <si>
    <t>2原</t>
  </si>
  <si>
    <t>1原</t>
  </si>
  <si>
    <t>運転中</t>
  </si>
  <si>
    <t>同乗中</t>
  </si>
  <si>
    <t>構成率（％）</t>
  </si>
  <si>
    <t>6歳未満</t>
  </si>
  <si>
    <t>70歳以上</t>
  </si>
  <si>
    <t>注　1原運転のみ同乗者も含む。</t>
  </si>
  <si>
    <t>まつくいむし被害</t>
  </si>
  <si>
    <t>本数(千本）</t>
  </si>
  <si>
    <t>り災者数</t>
  </si>
  <si>
    <t>陸上貨物取扱業</t>
  </si>
  <si>
    <t>木製家具装備品製造業</t>
  </si>
  <si>
    <r>
      <t>注　1.発生件数は休業</t>
    </r>
    <r>
      <rPr>
        <sz val="12"/>
        <rFont val="ＭＳ 明朝"/>
        <family val="1"/>
      </rPr>
      <t>4日以上の死傷災害件数である。</t>
    </r>
  </si>
  <si>
    <t>船 舶　　　　　　　　隻 数</t>
  </si>
  <si>
    <t>焼 損　　　　　車 両</t>
  </si>
  <si>
    <t>４ 月</t>
  </si>
  <si>
    <t>火　入　れ</t>
  </si>
  <si>
    <t>無免許等</t>
  </si>
  <si>
    <t>酒気帯び運転</t>
  </si>
  <si>
    <t>最低速度違反</t>
  </si>
  <si>
    <t>下命容認違反</t>
  </si>
  <si>
    <t>無免許・無資格</t>
  </si>
  <si>
    <t>最高速度違反</t>
  </si>
  <si>
    <t>酒気帯び運転</t>
  </si>
  <si>
    <t>その他過労</t>
  </si>
  <si>
    <t>積載制限違反</t>
  </si>
  <si>
    <t>不明</t>
  </si>
  <si>
    <t>左側通行</t>
  </si>
  <si>
    <t>車道通行</t>
  </si>
  <si>
    <t>その他通行区分</t>
  </si>
  <si>
    <t>横断等</t>
  </si>
  <si>
    <t>横断歩道外横断</t>
  </si>
  <si>
    <t>斜め横断</t>
  </si>
  <si>
    <t>駐停車々両の直前直後横断</t>
  </si>
  <si>
    <t>走行車両の直前直後横断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</si>
  <si>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</si>
  <si>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</si>
  <si>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</si>
  <si>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</si>
  <si>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</si>
  <si>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</si>
  <si>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</si>
  <si>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総被害額</t>
  </si>
  <si>
    <t>その他</t>
  </si>
  <si>
    <t>年　次　別</t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</si>
  <si>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</si>
  <si>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</si>
  <si>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</si>
  <si>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</si>
  <si>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</si>
  <si>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</si>
  <si>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</si>
  <si>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</si>
  <si>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</si>
  <si>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</si>
  <si>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</si>
  <si>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年次及び市郡別</t>
  </si>
  <si>
    <r>
      <t>面積(ha</t>
    </r>
    <r>
      <rPr>
        <sz val="12"/>
        <rFont val="ＭＳ 明朝"/>
        <family val="1"/>
      </rPr>
      <t>)</t>
    </r>
  </si>
  <si>
    <t>まつけむし被害</t>
  </si>
  <si>
    <t>（単位　面積：ヘクタール　被害量：トン）</t>
  </si>
  <si>
    <t>金沢市</t>
  </si>
  <si>
    <t>小松市</t>
  </si>
  <si>
    <t>輪島市</t>
  </si>
  <si>
    <t>珠洲市</t>
  </si>
  <si>
    <t>羽咋市</t>
  </si>
  <si>
    <t>能美郡</t>
  </si>
  <si>
    <t>羽咋郡</t>
  </si>
  <si>
    <t>豪雪</t>
  </si>
  <si>
    <t>家具装備品製造業（1.5.1を除く）</t>
  </si>
  <si>
    <t>衣服その他の繊維製品製造業</t>
  </si>
  <si>
    <t>窯業・土石製品製造業</t>
  </si>
  <si>
    <t>港湾荷役業</t>
  </si>
  <si>
    <t>　　2.（）は死亡件数（内数）である。</t>
  </si>
  <si>
    <t>資料　石川県労働基準局「労働者死傷病報告」による。</t>
  </si>
  <si>
    <t>消防団員数</t>
  </si>
  <si>
    <t>その他のポンプ台数</t>
  </si>
  <si>
    <t>マッチ･ライター</t>
  </si>
  <si>
    <t>　資料　石川県警察本部「交通統計」による。</t>
  </si>
  <si>
    <t>後退禁止違反</t>
  </si>
  <si>
    <t>ハンドル整備不良車運転</t>
  </si>
  <si>
    <t>ブレーキ整備不良車運転</t>
  </si>
  <si>
    <t>動静不注視</t>
  </si>
  <si>
    <t>幼児等通行妨害</t>
  </si>
  <si>
    <t>覚せい剤シンナー等使用</t>
  </si>
  <si>
    <t>（過労）</t>
  </si>
  <si>
    <t>踏切不注意</t>
  </si>
  <si>
    <t>資料　石川県消防防災課「消防防災年報」による。</t>
  </si>
  <si>
    <t>水道</t>
  </si>
  <si>
    <t>飛来落下</t>
  </si>
  <si>
    <t>※</t>
  </si>
  <si>
    <t>注１　※印は国勢調査人口（概数）である。</t>
  </si>
  <si>
    <t>走行装置整備不良車運転</t>
  </si>
  <si>
    <t>その他整備不良車運転</t>
  </si>
  <si>
    <t>水稲</t>
  </si>
  <si>
    <t>虫害</t>
  </si>
  <si>
    <t>麦類（大麦、小麦、裸麦）</t>
  </si>
  <si>
    <t>病害虫</t>
  </si>
  <si>
    <t>気象害</t>
  </si>
  <si>
    <t>資料　石川県河川課「災害統計」による。</t>
  </si>
  <si>
    <t>り災　者数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</si>
  <si>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</si>
  <si>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</si>
  <si>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資料　北陸農政局統計情報部｢石川作物稲計」による。</t>
  </si>
  <si>
    <t>通信被害</t>
  </si>
  <si>
    <t>能登海浜道</t>
  </si>
  <si>
    <t>能登半島有料道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</si>
  <si>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</si>
  <si>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</si>
  <si>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</si>
  <si>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融雪</t>
  </si>
  <si>
    <t>その他の運輸交通業</t>
  </si>
  <si>
    <t>昭和56年</t>
  </si>
  <si>
    <r>
      <t>（１）　火災件数、焼損むね数、損害額など月別火災件数及び損害額（昭和</t>
    </r>
    <r>
      <rPr>
        <sz val="12"/>
        <rFont val="ＭＳ 明朝"/>
        <family val="1"/>
      </rPr>
      <t>52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</si>
  <si>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</si>
  <si>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</si>
  <si>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</si>
  <si>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年1月</t>
    </r>
  </si>
  <si>
    <t>不明・調査中</t>
  </si>
  <si>
    <t>昭和52年</t>
  </si>
  <si>
    <r>
      <t>（２）　道路別交通事故発生状況（昭和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>56</t>
    </r>
    <r>
      <rPr>
        <sz val="12"/>
        <rFont val="ＭＳ 明朝"/>
        <family val="1"/>
      </rPr>
      <t>年）</t>
    </r>
  </si>
  <si>
    <r>
      <t>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</si>
  <si>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</si>
  <si>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能登海浜有料道路</t>
  </si>
  <si>
    <t>本表は、洪水、暴風、高潮、地震その他の天然災害による被害について作成したものである。</t>
  </si>
  <si>
    <t>被害額計</t>
  </si>
  <si>
    <t>（１）　年  次  別  交　通　事　故  発  生  状  況（昭和52～56年）</t>
  </si>
  <si>
    <t>…</t>
  </si>
  <si>
    <t>318 災害及び事故</t>
  </si>
  <si>
    <t>災害及び事故 319</t>
  </si>
  <si>
    <t>320 災害及び事故</t>
  </si>
  <si>
    <t>災害及び事故 321</t>
  </si>
  <si>
    <t>322 災害及び事故</t>
  </si>
  <si>
    <t>災害及び事故 323</t>
  </si>
  <si>
    <t>324 災害及び事故</t>
  </si>
  <si>
    <t>災害及び事故 325</t>
  </si>
  <si>
    <t>326　災害及び事故　</t>
  </si>
  <si>
    <t>災害及び事故　327</t>
  </si>
  <si>
    <t>328 災害及び事故</t>
  </si>
  <si>
    <t>災害及び事故 329</t>
  </si>
  <si>
    <t>合　　　計</t>
  </si>
  <si>
    <t>合　　計</t>
  </si>
  <si>
    <t>330 災害及び事故</t>
  </si>
  <si>
    <t>災害及び事故 331</t>
  </si>
  <si>
    <r>
      <t>昭和　5</t>
    </r>
    <r>
      <rPr>
        <sz val="12"/>
        <rFont val="ＭＳ 明朝"/>
        <family val="1"/>
      </rPr>
      <t>5　</t>
    </r>
    <r>
      <rPr>
        <sz val="12"/>
        <rFont val="ＭＳ 明朝"/>
        <family val="1"/>
      </rPr>
      <t>年</t>
    </r>
  </si>
  <si>
    <t xml:space="preserve">  56</t>
  </si>
  <si>
    <t>金　　沢　　市</t>
  </si>
  <si>
    <t>七　　尾　　市</t>
  </si>
  <si>
    <t>小　　松　　市</t>
  </si>
  <si>
    <t>輪　　島　　市</t>
  </si>
  <si>
    <t>珠　　洲　　市</t>
  </si>
  <si>
    <t>加　　賀　　市</t>
  </si>
  <si>
    <t>羽　　咋　　市</t>
  </si>
  <si>
    <t>松　　任　　市</t>
  </si>
  <si>
    <t>江　　沼　　郡</t>
  </si>
  <si>
    <t>能　　美　　郡</t>
  </si>
  <si>
    <t>石　　川　　郡</t>
  </si>
  <si>
    <t>河　　北　　郡</t>
  </si>
  <si>
    <t>羽　　咋　　郡</t>
  </si>
  <si>
    <t>鹿　　島　　郡</t>
  </si>
  <si>
    <t>鳳　　至　　郡</t>
  </si>
  <si>
    <t>珠　　洲　　郡</t>
  </si>
  <si>
    <t>-</t>
  </si>
  <si>
    <t>-</t>
  </si>
  <si>
    <t>-</t>
  </si>
  <si>
    <t xml:space="preserve"> </t>
  </si>
  <si>
    <t>175　特定業種別、原因別災害発生件数（昭和56年）</t>
  </si>
  <si>
    <t>171　市　郡　別　農　林　水　産　業　施　設　被　害　状　況（昭和55～56年）</t>
  </si>
  <si>
    <t>年　　　次</t>
  </si>
  <si>
    <t>及　　　び</t>
  </si>
  <si>
    <t>市　郡　別</t>
  </si>
  <si>
    <t>林　　　　　野　　　　　関　　　　　係　　　　　被　　　　　害</t>
  </si>
  <si>
    <t>被　害　額　計</t>
  </si>
  <si>
    <t>（査　定　額）</t>
  </si>
  <si>
    <t>172　市　郡　別　森　林　病　害　虫　被　害　状　況（昭和56年）</t>
  </si>
  <si>
    <t>173　市　郡　別　水　稲　及　び　麦　類　の　被　害　状　況（昭和52～56年）</t>
  </si>
  <si>
    <t>市　郡　別　水　稲　及　び　麦　類　の　被　害　状　況（つづき）</t>
  </si>
  <si>
    <t>174　風　水　害　の　状　況（昭和52～56年）</t>
  </si>
  <si>
    <t>墜落転落</t>
  </si>
  <si>
    <t>倒壊崩壊</t>
  </si>
  <si>
    <t>巻込まれ　　はさまれ</t>
  </si>
  <si>
    <t>こすれ　　　切れ</t>
  </si>
  <si>
    <t>との接触　　高温低温</t>
  </si>
  <si>
    <t>との接触　　有害物</t>
  </si>
  <si>
    <t>（道路）　　交通事故</t>
  </si>
  <si>
    <t>（その他）　交通事故</t>
  </si>
  <si>
    <t>動作　　　　無理な</t>
  </si>
  <si>
    <t>業　　　種　　　別</t>
  </si>
  <si>
    <t>　</t>
  </si>
  <si>
    <t>金　　　額</t>
  </si>
  <si>
    <t>河　　　　　川</t>
  </si>
  <si>
    <t>道　　　　　路</t>
  </si>
  <si>
    <t>海　　　　　岸</t>
  </si>
  <si>
    <t>県　　単　　独　　事　　業　　対　　象　　の　　被　　害</t>
  </si>
  <si>
    <t>176　市　郡　別　土　木　関　係　災　害　状　況（昭和56年）</t>
  </si>
  <si>
    <t>市　郡　別　土　木　関　係　災　害　状　況（昭和56年）（つづき）</t>
  </si>
  <si>
    <t>年次及び　　市郡別</t>
  </si>
  <si>
    <t>年次及び　　市 郡 別</t>
  </si>
  <si>
    <t>177　　　火　　　　　　　　　　　　災</t>
  </si>
  <si>
    <t>月　　次</t>
  </si>
  <si>
    <t>火　　　災　　　件　　　数</t>
  </si>
  <si>
    <r>
      <t>（２）　原因別、月別火災件数（昭和</t>
    </r>
    <r>
      <rPr>
        <sz val="12"/>
        <rFont val="ＭＳ 明朝"/>
        <family val="1"/>
      </rPr>
      <t>56年）</t>
    </r>
  </si>
  <si>
    <t>注　放火は疑いを含む。</t>
  </si>
  <si>
    <r>
      <t>（３）　消　防　現　有　勢　力（昭和5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1現在）</t>
    </r>
  </si>
  <si>
    <t>その他</t>
  </si>
  <si>
    <t>178　　交　　　通　　　事　　　故</t>
  </si>
  <si>
    <t>（３）　市町村別交通事故発生状況（昭和55・56年）</t>
  </si>
  <si>
    <t>－</t>
  </si>
  <si>
    <t>（4）　第一当事者の事故原因別件数及び死傷者数（昭和55・56年）</t>
  </si>
  <si>
    <t>違　反　(　原　因　）　別</t>
  </si>
  <si>
    <t>（5）　交通事故発生状況（時間、場所）別件数（昭和56年）</t>
  </si>
  <si>
    <t>（6）　年　齢　別　、　状　態　別　死　傷　者　数（昭和56年）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</si>
</sst>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#,##0;&quot;△ &quot;#,##0"/>
    <numFmt numFmtId="198" formatCode="#,##0_);\(#,##0\)"/>
    <numFmt numFmtId="199" formatCode="0_);\(0\)"/>
  </numFmts>
  <fonts count="5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2"/>
      <color indexed="9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 applyProtection="1">
      <alignment horizontal="right" vertical="center"/>
      <protection/>
    </xf>
    <xf numFmtId="185" fontId="0" fillId="0" borderId="2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distributed" textRotation="255"/>
    </xf>
    <xf numFmtId="0" fontId="0" fillId="0" borderId="25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7" fillId="0" borderId="0" xfId="0" applyNumberFormat="1" applyFont="1" applyFill="1" applyAlignment="1">
      <alignment horizontal="right" vertical="top"/>
    </xf>
    <xf numFmtId="191" fontId="0" fillId="0" borderId="0" xfId="0" applyNumberFormat="1" applyFont="1" applyFill="1" applyAlignment="1">
      <alignment horizontal="center" vertical="top"/>
    </xf>
    <xf numFmtId="191" fontId="0" fillId="0" borderId="0" xfId="0" applyNumberFormat="1" applyFont="1" applyFill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horizontal="center"/>
    </xf>
    <xf numFmtId="19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vertical="center" textRotation="255"/>
    </xf>
    <xf numFmtId="183" fontId="0" fillId="0" borderId="0" xfId="0" applyNumberFormat="1" applyFill="1" applyBorder="1" applyAlignment="1">
      <alignment vertical="center"/>
    </xf>
    <xf numFmtId="0" fontId="0" fillId="0" borderId="25" xfId="0" applyFill="1" applyBorder="1" applyAlignment="1">
      <alignment/>
    </xf>
    <xf numFmtId="19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top"/>
    </xf>
    <xf numFmtId="178" fontId="0" fillId="0" borderId="25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 applyProtection="1">
      <alignment horizontal="center" vertical="center"/>
      <protection/>
    </xf>
    <xf numFmtId="178" fontId="0" fillId="0" borderId="31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191" fontId="0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191" fontId="0" fillId="0" borderId="0" xfId="0" applyNumberFormat="1" applyFont="1" applyFill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191" fontId="0" fillId="0" borderId="3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191" fontId="0" fillId="0" borderId="28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91" fontId="0" fillId="0" borderId="25" xfId="0" applyNumberFormat="1" applyFont="1" applyFill="1" applyBorder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Alignment="1">
      <alignment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93" fontId="0" fillId="0" borderId="21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196" fontId="0" fillId="0" borderId="0" xfId="0" applyNumberFormat="1" applyFont="1" applyFill="1" applyAlignment="1">
      <alignment horizontal="right" vertical="top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Alignment="1">
      <alignment horizontal="right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vertical="top"/>
    </xf>
    <xf numFmtId="183" fontId="0" fillId="0" borderId="25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191" fontId="15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9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96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 wrapText="1"/>
    </xf>
    <xf numFmtId="197" fontId="15" fillId="0" borderId="0" xfId="49" applyNumberFormat="1" applyFont="1" applyFill="1" applyBorder="1" applyAlignment="1" applyProtection="1">
      <alignment horizontal="right" vertical="center"/>
      <protection/>
    </xf>
    <xf numFmtId="197" fontId="14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Alignment="1">
      <alignment horizontal="right" vertical="center"/>
    </xf>
    <xf numFmtId="199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9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3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>
      <alignment/>
    </xf>
    <xf numFmtId="0" fontId="0" fillId="0" borderId="21" xfId="0" applyNumberFormat="1" applyFill="1" applyBorder="1" applyAlignment="1">
      <alignment horizontal="right"/>
    </xf>
    <xf numFmtId="185" fontId="0" fillId="0" borderId="21" xfId="0" applyNumberForma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0" fillId="0" borderId="0" xfId="0" applyNumberFormat="1" applyFill="1" applyAlignment="1">
      <alignment horizontal="right"/>
    </xf>
    <xf numFmtId="0" fontId="0" fillId="0" borderId="20" xfId="0" applyFill="1" applyBorder="1" applyAlignment="1">
      <alignment horizontal="distributed" vertical="center"/>
    </xf>
    <xf numFmtId="38" fontId="0" fillId="0" borderId="0" xfId="49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center" vertical="center"/>
    </xf>
    <xf numFmtId="37" fontId="13" fillId="0" borderId="14" xfId="0" applyNumberFormat="1" applyFont="1" applyFill="1" applyBorder="1" applyAlignment="1" applyProtection="1">
      <alignment vertical="center"/>
      <protection/>
    </xf>
    <xf numFmtId="19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8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93" fontId="0" fillId="0" borderId="0" xfId="0" applyNumberFormat="1" applyFill="1" applyAlignment="1">
      <alignment horizontal="right"/>
    </xf>
    <xf numFmtId="0" fontId="0" fillId="0" borderId="26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85" fontId="15" fillId="0" borderId="0" xfId="0" applyNumberFormat="1" applyFont="1" applyFill="1" applyAlignment="1">
      <alignment horizontal="right"/>
    </xf>
    <xf numFmtId="0" fontId="0" fillId="0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18" fillId="0" borderId="0" xfId="0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99" fontId="13" fillId="0" borderId="19" xfId="0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198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3" fontId="0" fillId="0" borderId="21" xfId="0" applyNumberForma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183" fontId="0" fillId="0" borderId="14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49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14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ill="1" applyBorder="1" applyAlignment="1" applyProtection="1">
      <alignment horizontal="right" vertical="center"/>
      <protection/>
    </xf>
    <xf numFmtId="183" fontId="0" fillId="0" borderId="0" xfId="0" applyNumberForma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5" fontId="13" fillId="0" borderId="12" xfId="0" applyNumberFormat="1" applyFont="1" applyFill="1" applyBorder="1" applyAlignment="1" applyProtection="1">
      <alignment horizontal="right" vertical="center"/>
      <protection/>
    </xf>
    <xf numFmtId="197" fontId="13" fillId="0" borderId="12" xfId="49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 horizontal="right" vertical="center"/>
    </xf>
    <xf numFmtId="197" fontId="0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ill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  <protection/>
    </xf>
    <xf numFmtId="37" fontId="13" fillId="0" borderId="12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12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9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197" fontId="0" fillId="0" borderId="0" xfId="0" applyNumberFormat="1" applyFill="1" applyBorder="1" applyAlignment="1" applyProtection="1">
      <alignment horizontal="right" vertical="center"/>
      <protection/>
    </xf>
    <xf numFmtId="197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83" fontId="13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5" fontId="13" fillId="0" borderId="0" xfId="0" applyNumberFormat="1" applyFont="1" applyFill="1" applyAlignment="1">
      <alignment horizontal="right"/>
    </xf>
    <xf numFmtId="183" fontId="13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25" xfId="0" applyFont="1" applyFill="1" applyBorder="1" applyAlignment="1">
      <alignment vertical="center"/>
    </xf>
    <xf numFmtId="199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 applyProtection="1">
      <alignment horizontal="right" vertical="center"/>
      <protection/>
    </xf>
    <xf numFmtId="185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 shrinkToFit="1"/>
    </xf>
    <xf numFmtId="179" fontId="0" fillId="0" borderId="2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Fill="1" applyBorder="1" applyAlignment="1" applyProtection="1">
      <alignment horizontal="right" vertical="center"/>
      <protection/>
    </xf>
    <xf numFmtId="3" fontId="8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32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3" fontId="0" fillId="0" borderId="0" xfId="0" applyNumberFormat="1" applyFill="1" applyBorder="1" applyAlignment="1">
      <alignment horizontal="distributed"/>
    </xf>
    <xf numFmtId="183" fontId="0" fillId="0" borderId="20" xfId="0" applyNumberFormat="1" applyFill="1" applyBorder="1" applyAlignment="1">
      <alignment horizontal="distributed"/>
    </xf>
    <xf numFmtId="0" fontId="0" fillId="0" borderId="2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ill="1" applyBorder="1" applyAlignment="1">
      <alignment horizontal="distributed" vertical="center" wrapText="1"/>
    </xf>
    <xf numFmtId="183" fontId="0" fillId="0" borderId="0" xfId="0" applyNumberFormat="1" applyFill="1" applyBorder="1" applyAlignment="1">
      <alignment vertical="center" textRotation="255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3" fontId="0" fillId="0" borderId="4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left" vertical="distributed" textRotation="255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 wrapText="1"/>
    </xf>
    <xf numFmtId="0" fontId="0" fillId="0" borderId="37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13" fillId="0" borderId="0" xfId="0" applyFont="1" applyFill="1" applyBorder="1" applyAlignment="1">
      <alignment horizontal="distributed"/>
    </xf>
    <xf numFmtId="0" fontId="13" fillId="0" borderId="2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193" fontId="0" fillId="0" borderId="45" xfId="0" applyNumberFormat="1" applyFill="1" applyBorder="1" applyAlignment="1">
      <alignment horizontal="distributed" vertical="center" wrapText="1"/>
    </xf>
    <xf numFmtId="193" fontId="0" fillId="0" borderId="32" xfId="0" applyNumberFormat="1" applyFill="1" applyBorder="1" applyAlignment="1">
      <alignment horizontal="distributed" vertical="center" wrapText="1"/>
    </xf>
    <xf numFmtId="193" fontId="0" fillId="0" borderId="28" xfId="0" applyNumberForma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0" fillId="0" borderId="32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31" xfId="0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right"/>
    </xf>
    <xf numFmtId="178" fontId="0" fillId="0" borderId="0" xfId="0" applyNumberForma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right"/>
    </xf>
    <xf numFmtId="197" fontId="0" fillId="0" borderId="21" xfId="0" applyNumberFormat="1" applyFill="1" applyBorder="1" applyAlignment="1" applyProtection="1">
      <alignment horizontal="right" vertical="center"/>
      <protection/>
    </xf>
    <xf numFmtId="178" fontId="0" fillId="0" borderId="21" xfId="0" applyNumberFormat="1" applyFill="1" applyBorder="1" applyAlignment="1" applyProtection="1">
      <alignment horizontal="right" vertical="center"/>
      <protection/>
    </xf>
    <xf numFmtId="196" fontId="0" fillId="0" borderId="0" xfId="0" applyNumberFormat="1" applyFill="1" applyBorder="1" applyAlignment="1" applyProtection="1">
      <alignment horizontal="right" vertical="center"/>
      <protection/>
    </xf>
    <xf numFmtId="196" fontId="0" fillId="0" borderId="21" xfId="0" applyNumberFormat="1" applyFill="1" applyBorder="1" applyAlignment="1" applyProtection="1">
      <alignment horizontal="right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5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152400</xdr:rowOff>
    </xdr:from>
    <xdr:to>
      <xdr:col>0</xdr:col>
      <xdr:colOff>371475</xdr:colOff>
      <xdr:row>36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5275" y="6562725"/>
          <a:ext cx="76200" cy="2114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38</xdr:row>
      <xdr:rowOff>114300</xdr:rowOff>
    </xdr:from>
    <xdr:to>
      <xdr:col>0</xdr:col>
      <xdr:colOff>419100</xdr:colOff>
      <xdr:row>41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14325" y="9144000"/>
          <a:ext cx="10477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104775</xdr:rowOff>
    </xdr:from>
    <xdr:to>
      <xdr:col>2</xdr:col>
      <xdr:colOff>190500</xdr:colOff>
      <xdr:row>13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600200" y="23145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47625</xdr:rowOff>
    </xdr:from>
    <xdr:to>
      <xdr:col>2</xdr:col>
      <xdr:colOff>142875</xdr:colOff>
      <xdr:row>22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562100" y="416242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114300</xdr:rowOff>
    </xdr:from>
    <xdr:to>
      <xdr:col>2</xdr:col>
      <xdr:colOff>142875</xdr:colOff>
      <xdr:row>31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543050" y="5562600"/>
          <a:ext cx="1047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161925</xdr:rowOff>
    </xdr:from>
    <xdr:to>
      <xdr:col>2</xdr:col>
      <xdr:colOff>152400</xdr:colOff>
      <xdr:row>54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1504950" y="10182225"/>
          <a:ext cx="1524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123825</xdr:rowOff>
    </xdr:from>
    <xdr:to>
      <xdr:col>4</xdr:col>
      <xdr:colOff>142875</xdr:colOff>
      <xdr:row>59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2667000" y="112871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61</xdr:row>
      <xdr:rowOff>85725</xdr:rowOff>
    </xdr:from>
    <xdr:to>
      <xdr:col>4</xdr:col>
      <xdr:colOff>142875</xdr:colOff>
      <xdr:row>62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2657475" y="118205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133350</xdr:rowOff>
    </xdr:from>
    <xdr:to>
      <xdr:col>0</xdr:col>
      <xdr:colOff>466725</xdr:colOff>
      <xdr:row>100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381000" y="16344900"/>
          <a:ext cx="85725" cy="3209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95250</xdr:rowOff>
    </xdr:from>
    <xdr:to>
      <xdr:col>0</xdr:col>
      <xdr:colOff>419100</xdr:colOff>
      <xdr:row>82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381000" y="1543050"/>
          <a:ext cx="38100" cy="14563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85725</xdr:rowOff>
    </xdr:from>
    <xdr:to>
      <xdr:col>2</xdr:col>
      <xdr:colOff>161925</xdr:colOff>
      <xdr:row>34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514475" y="6296025"/>
          <a:ext cx="1524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66675</xdr:rowOff>
    </xdr:from>
    <xdr:to>
      <xdr:col>2</xdr:col>
      <xdr:colOff>152400</xdr:colOff>
      <xdr:row>36</xdr:row>
      <xdr:rowOff>190500</xdr:rowOff>
    </xdr:to>
    <xdr:sp>
      <xdr:nvSpPr>
        <xdr:cNvPr id="10" name="AutoShape 13"/>
        <xdr:cNvSpPr>
          <a:spLocks/>
        </xdr:cNvSpPr>
      </xdr:nvSpPr>
      <xdr:spPr>
        <a:xfrm>
          <a:off x="1504950" y="6848475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28575</xdr:rowOff>
    </xdr:from>
    <xdr:to>
      <xdr:col>2</xdr:col>
      <xdr:colOff>190500</xdr:colOff>
      <xdr:row>18</xdr:row>
      <xdr:rowOff>47625</xdr:rowOff>
    </xdr:to>
    <xdr:sp>
      <xdr:nvSpPr>
        <xdr:cNvPr id="11" name="AutoShape 14"/>
        <xdr:cNvSpPr>
          <a:spLocks/>
        </xdr:cNvSpPr>
      </xdr:nvSpPr>
      <xdr:spPr>
        <a:xfrm>
          <a:off x="1600200" y="31908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74</xdr:row>
      <xdr:rowOff>104775</xdr:rowOff>
    </xdr:from>
    <xdr:to>
      <xdr:col>1</xdr:col>
      <xdr:colOff>866775</xdr:colOff>
      <xdr:row>80</xdr:row>
      <xdr:rowOff>142875</xdr:rowOff>
    </xdr:to>
    <xdr:sp>
      <xdr:nvSpPr>
        <xdr:cNvPr id="12" name="AutoShape 22"/>
        <xdr:cNvSpPr>
          <a:spLocks/>
        </xdr:cNvSpPr>
      </xdr:nvSpPr>
      <xdr:spPr>
        <a:xfrm>
          <a:off x="1314450" y="14316075"/>
          <a:ext cx="1143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56</xdr:row>
      <xdr:rowOff>104775</xdr:rowOff>
    </xdr:from>
    <xdr:to>
      <xdr:col>1</xdr:col>
      <xdr:colOff>847725</xdr:colOff>
      <xdr:row>65</xdr:row>
      <xdr:rowOff>190500</xdr:rowOff>
    </xdr:to>
    <xdr:sp>
      <xdr:nvSpPr>
        <xdr:cNvPr id="13" name="AutoShape 23"/>
        <xdr:cNvSpPr>
          <a:spLocks/>
        </xdr:cNvSpPr>
      </xdr:nvSpPr>
      <xdr:spPr>
        <a:xfrm>
          <a:off x="1314450" y="10887075"/>
          <a:ext cx="9525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85</xdr:row>
      <xdr:rowOff>104775</xdr:rowOff>
    </xdr:from>
    <xdr:to>
      <xdr:col>1</xdr:col>
      <xdr:colOff>885825</xdr:colOff>
      <xdr:row>87</xdr:row>
      <xdr:rowOff>171450</xdr:rowOff>
    </xdr:to>
    <xdr:sp>
      <xdr:nvSpPr>
        <xdr:cNvPr id="14" name="AutoShape 24"/>
        <xdr:cNvSpPr>
          <a:spLocks/>
        </xdr:cNvSpPr>
      </xdr:nvSpPr>
      <xdr:spPr>
        <a:xfrm>
          <a:off x="1409700" y="16697325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857250</xdr:colOff>
      <xdr:row>88</xdr:row>
      <xdr:rowOff>47625</xdr:rowOff>
    </xdr:from>
    <xdr:to>
      <xdr:col>1</xdr:col>
      <xdr:colOff>895350</xdr:colOff>
      <xdr:row>92</xdr:row>
      <xdr:rowOff>114300</xdr:rowOff>
    </xdr:to>
    <xdr:sp>
      <xdr:nvSpPr>
        <xdr:cNvPr id="15" name="AutoShape 25"/>
        <xdr:cNvSpPr>
          <a:spLocks/>
        </xdr:cNvSpPr>
      </xdr:nvSpPr>
      <xdr:spPr>
        <a:xfrm>
          <a:off x="1419225" y="17211675"/>
          <a:ext cx="381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="75" zoomScaleNormal="75" zoomScalePageLayoutView="0" workbookViewId="0" topLeftCell="G11">
      <selection activeCell="Z38" sqref="Z38"/>
    </sheetView>
  </sheetViews>
  <sheetFormatPr defaultColWidth="10.59765625" defaultRowHeight="15"/>
  <cols>
    <col min="1" max="1" width="12.59765625" style="7" customWidth="1"/>
    <col min="2" max="2" width="9.09765625" style="7" customWidth="1"/>
    <col min="3" max="3" width="13.19921875" style="7" customWidth="1"/>
    <col min="4" max="4" width="9.69921875" style="7" customWidth="1"/>
    <col min="5" max="5" width="11.19921875" style="7" customWidth="1"/>
    <col min="6" max="6" width="9.09765625" style="7" customWidth="1"/>
    <col min="7" max="7" width="10.3984375" style="7" customWidth="1"/>
    <col min="8" max="12" width="9.09765625" style="7" customWidth="1"/>
    <col min="13" max="13" width="10.19921875" style="7" customWidth="1"/>
    <col min="14" max="16" width="9.09765625" style="7" customWidth="1"/>
    <col min="17" max="17" width="13" style="7" customWidth="1"/>
    <col min="18" max="18" width="13.59765625" style="7" customWidth="1"/>
    <col min="19" max="24" width="9.09765625" style="7" customWidth="1"/>
    <col min="25" max="25" width="12.5" style="7" customWidth="1"/>
    <col min="26" max="16384" width="10.59765625" style="7" customWidth="1"/>
  </cols>
  <sheetData>
    <row r="1" spans="1:25" s="2" customFormat="1" ht="17.25" customHeight="1">
      <c r="A1" s="100" t="s">
        <v>504</v>
      </c>
      <c r="Y1" s="3" t="s">
        <v>505</v>
      </c>
    </row>
    <row r="2" spans="1:25" s="2" customFormat="1" ht="17.25" customHeight="1">
      <c r="A2" s="100"/>
      <c r="Y2" s="3"/>
    </row>
    <row r="3" spans="1:24" s="4" customFormat="1" ht="21" customHeight="1">
      <c r="A3" s="357" t="s">
        <v>209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</row>
    <row r="4" spans="1:24" s="4" customFormat="1" ht="21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4" s="4" customFormat="1" ht="17.25" customHeight="1">
      <c r="A5" s="376" t="s">
        <v>543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s="5" customFormat="1" ht="17.25" customHeight="1" thickBot="1">
      <c r="A6" s="271" t="s">
        <v>500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8"/>
      <c r="P6" s="8"/>
      <c r="Q6" s="8"/>
      <c r="R6" s="8"/>
      <c r="S6" s="8"/>
      <c r="T6" s="8"/>
      <c r="U6" s="8"/>
      <c r="V6" s="8"/>
      <c r="W6" s="8"/>
      <c r="X6" s="69" t="s">
        <v>210</v>
      </c>
    </row>
    <row r="7" spans="1:24" s="5" customFormat="1" ht="17.25" customHeight="1">
      <c r="A7" s="400"/>
      <c r="B7" s="401"/>
      <c r="C7" s="380" t="s">
        <v>180</v>
      </c>
      <c r="D7" s="381"/>
      <c r="E7" s="377" t="s">
        <v>181</v>
      </c>
      <c r="F7" s="378"/>
      <c r="G7" s="378"/>
      <c r="H7" s="378"/>
      <c r="I7" s="378"/>
      <c r="J7" s="378"/>
      <c r="K7" s="378"/>
      <c r="L7" s="379"/>
      <c r="M7" s="388" t="s">
        <v>547</v>
      </c>
      <c r="N7" s="389"/>
      <c r="O7" s="389"/>
      <c r="P7" s="389"/>
      <c r="Q7" s="389"/>
      <c r="R7" s="389"/>
      <c r="S7" s="389"/>
      <c r="T7" s="389"/>
      <c r="U7" s="390"/>
      <c r="V7" s="386" t="s">
        <v>203</v>
      </c>
      <c r="W7" s="387"/>
      <c r="X7" s="387"/>
    </row>
    <row r="8" spans="1:24" s="5" customFormat="1" ht="17.25" customHeight="1">
      <c r="A8" s="363" t="s">
        <v>544</v>
      </c>
      <c r="B8" s="364"/>
      <c r="C8" s="382"/>
      <c r="D8" s="383"/>
      <c r="E8" s="408" t="s">
        <v>182</v>
      </c>
      <c r="F8" s="409"/>
      <c r="G8" s="409"/>
      <c r="H8" s="409"/>
      <c r="I8" s="409"/>
      <c r="J8" s="409"/>
      <c r="K8" s="409"/>
      <c r="L8" s="410"/>
      <c r="M8" s="391" t="s">
        <v>501</v>
      </c>
      <c r="N8" s="392"/>
      <c r="O8" s="408" t="s">
        <v>207</v>
      </c>
      <c r="P8" s="409"/>
      <c r="Q8" s="409"/>
      <c r="R8" s="409"/>
      <c r="S8" s="410"/>
      <c r="T8" s="404" t="s">
        <v>206</v>
      </c>
      <c r="U8" s="405"/>
      <c r="V8" s="374" t="s">
        <v>207</v>
      </c>
      <c r="W8" s="375"/>
      <c r="X8" s="375"/>
    </row>
    <row r="9" spans="1:24" s="5" customFormat="1" ht="17.25" customHeight="1">
      <c r="A9" s="363" t="s">
        <v>545</v>
      </c>
      <c r="B9" s="364"/>
      <c r="C9" s="382"/>
      <c r="D9" s="383"/>
      <c r="E9" s="406" t="s">
        <v>548</v>
      </c>
      <c r="F9" s="407"/>
      <c r="G9" s="397" t="s">
        <v>184</v>
      </c>
      <c r="H9" s="398"/>
      <c r="I9" s="399"/>
      <c r="J9" s="397" t="s">
        <v>202</v>
      </c>
      <c r="K9" s="398"/>
      <c r="L9" s="399"/>
      <c r="M9" s="393"/>
      <c r="N9" s="394"/>
      <c r="O9" s="397" t="s">
        <v>204</v>
      </c>
      <c r="P9" s="398"/>
      <c r="Q9" s="399"/>
      <c r="R9" s="402" t="s">
        <v>205</v>
      </c>
      <c r="S9" s="403"/>
      <c r="T9" s="397" t="s">
        <v>186</v>
      </c>
      <c r="U9" s="399"/>
      <c r="V9" s="374" t="s">
        <v>208</v>
      </c>
      <c r="W9" s="375"/>
      <c r="X9" s="375"/>
    </row>
    <row r="10" spans="1:24" ht="17.25" customHeight="1">
      <c r="A10" s="365" t="s">
        <v>546</v>
      </c>
      <c r="B10" s="366"/>
      <c r="C10" s="384"/>
      <c r="D10" s="385"/>
      <c r="E10" s="417" t="s">
        <v>549</v>
      </c>
      <c r="F10" s="418"/>
      <c r="G10" s="180" t="s">
        <v>185</v>
      </c>
      <c r="H10" s="414" t="s">
        <v>186</v>
      </c>
      <c r="I10" s="415"/>
      <c r="J10" s="181" t="s">
        <v>187</v>
      </c>
      <c r="K10" s="384" t="s">
        <v>188</v>
      </c>
      <c r="L10" s="385"/>
      <c r="M10" s="395"/>
      <c r="N10" s="396"/>
      <c r="O10" s="68" t="s">
        <v>434</v>
      </c>
      <c r="P10" s="181" t="s">
        <v>187</v>
      </c>
      <c r="Q10" s="178" t="s">
        <v>186</v>
      </c>
      <c r="R10" s="384" t="s">
        <v>188</v>
      </c>
      <c r="S10" s="385"/>
      <c r="T10" s="180" t="s">
        <v>189</v>
      </c>
      <c r="U10" s="180" t="s">
        <v>190</v>
      </c>
      <c r="V10" s="182" t="s">
        <v>191</v>
      </c>
      <c r="W10" s="416" t="s">
        <v>186</v>
      </c>
      <c r="X10" s="416"/>
    </row>
    <row r="11" spans="1:24" ht="17.25" customHeight="1">
      <c r="A11" s="367"/>
      <c r="B11" s="368"/>
      <c r="C11" s="360"/>
      <c r="D11" s="360"/>
      <c r="E11" s="360"/>
      <c r="F11" s="360"/>
      <c r="G11" s="72"/>
      <c r="H11" s="360"/>
      <c r="I11" s="360"/>
      <c r="J11" s="71"/>
      <c r="K11" s="427"/>
      <c r="L11" s="427"/>
      <c r="M11" s="427"/>
      <c r="N11" s="427"/>
      <c r="O11" s="71"/>
      <c r="P11" s="71"/>
      <c r="Q11" s="157"/>
      <c r="R11" s="162"/>
      <c r="S11" s="162"/>
      <c r="T11" s="72"/>
      <c r="U11" s="72"/>
      <c r="V11" s="73"/>
      <c r="W11" s="359"/>
      <c r="X11" s="359"/>
    </row>
    <row r="12" spans="1:24" ht="17.25" customHeight="1">
      <c r="A12" s="422" t="s">
        <v>520</v>
      </c>
      <c r="B12" s="423"/>
      <c r="C12" s="348">
        <f>SUM(E12,M12,W12)</f>
        <v>1825160</v>
      </c>
      <c r="D12" s="346"/>
      <c r="E12" s="346">
        <f>SUM(H12,K12)</f>
        <v>627147</v>
      </c>
      <c r="F12" s="346"/>
      <c r="G12" s="204">
        <v>155</v>
      </c>
      <c r="H12" s="346">
        <v>91571</v>
      </c>
      <c r="I12" s="346"/>
      <c r="J12" s="204">
        <v>394</v>
      </c>
      <c r="K12" s="346">
        <v>535576</v>
      </c>
      <c r="L12" s="346"/>
      <c r="M12" s="346">
        <v>521569</v>
      </c>
      <c r="N12" s="346"/>
      <c r="O12" s="272">
        <v>3.5</v>
      </c>
      <c r="P12" s="204">
        <v>11</v>
      </c>
      <c r="Q12" s="204">
        <v>389500</v>
      </c>
      <c r="R12" s="346">
        <v>132069</v>
      </c>
      <c r="S12" s="346"/>
      <c r="T12" s="274" t="s">
        <v>538</v>
      </c>
      <c r="U12" s="204">
        <v>22690</v>
      </c>
      <c r="V12" s="204">
        <v>29</v>
      </c>
      <c r="W12" s="346">
        <v>676444</v>
      </c>
      <c r="X12" s="346"/>
    </row>
    <row r="13" spans="1:25" s="70" customFormat="1" ht="17.25" customHeight="1">
      <c r="A13" s="369" t="s">
        <v>521</v>
      </c>
      <c r="B13" s="370"/>
      <c r="C13" s="361">
        <f>SUM(C15:D31)</f>
        <v>1807186</v>
      </c>
      <c r="D13" s="358"/>
      <c r="E13" s="358">
        <f>SUM(E15:F31)</f>
        <v>969143</v>
      </c>
      <c r="F13" s="358"/>
      <c r="G13" s="208">
        <f>SUM(G15:G22,G24:G32)</f>
        <v>241</v>
      </c>
      <c r="H13" s="358">
        <f>SUM(H15:I31)</f>
        <v>166769</v>
      </c>
      <c r="I13" s="358"/>
      <c r="J13" s="208">
        <f>SUM(J15:J22,J24:J32)</f>
        <v>583</v>
      </c>
      <c r="K13" s="358">
        <f>SUM(K15:L31)</f>
        <v>802374</v>
      </c>
      <c r="L13" s="358"/>
      <c r="M13" s="358">
        <f>SUM(M15:N31)</f>
        <v>796800</v>
      </c>
      <c r="N13" s="358"/>
      <c r="O13" s="273">
        <f>SUM(O15:O22,O24:O32)</f>
        <v>3</v>
      </c>
      <c r="P13" s="208">
        <f>SUM(P15:P22,P24:P32)</f>
        <v>11</v>
      </c>
      <c r="Q13" s="208">
        <f>SUM(Q15:Q22,Q24:Q32)</f>
        <v>231830</v>
      </c>
      <c r="R13" s="358">
        <f>SUM(R15:S31)</f>
        <v>572800</v>
      </c>
      <c r="S13" s="358"/>
      <c r="T13" s="208">
        <f>SUM(T15:T22,T24:T32)</f>
        <v>600</v>
      </c>
      <c r="U13" s="208">
        <f>SUM(U15:U22,U24:U32)</f>
        <v>1000</v>
      </c>
      <c r="V13" s="208">
        <f>SUM(V15:V22,V24:V32)</f>
        <v>3</v>
      </c>
      <c r="W13" s="358">
        <f>SUM(W15:X31)</f>
        <v>41243</v>
      </c>
      <c r="X13" s="358"/>
      <c r="Y13" s="203"/>
    </row>
    <row r="14" spans="1:24" ht="17.25" customHeight="1">
      <c r="A14" s="371"/>
      <c r="B14" s="372"/>
      <c r="C14" s="204"/>
      <c r="D14" s="204"/>
      <c r="E14" s="346"/>
      <c r="F14" s="346"/>
      <c r="G14" s="204"/>
      <c r="H14" s="346"/>
      <c r="I14" s="346"/>
      <c r="J14" s="204"/>
      <c r="K14" s="204"/>
      <c r="L14" s="204"/>
      <c r="M14" s="204"/>
      <c r="N14" s="204"/>
      <c r="O14" s="272"/>
      <c r="P14" s="204"/>
      <c r="Q14" s="204"/>
      <c r="R14" s="204"/>
      <c r="S14" s="204"/>
      <c r="T14" s="204"/>
      <c r="U14" s="204"/>
      <c r="V14" s="204"/>
      <c r="W14" s="346"/>
      <c r="X14" s="346"/>
    </row>
    <row r="15" spans="1:24" ht="17.25" customHeight="1">
      <c r="A15" s="351" t="s">
        <v>522</v>
      </c>
      <c r="B15" s="373"/>
      <c r="C15" s="348">
        <f aca="true" t="shared" si="0" ref="C15:C21">SUM(E15,M15,W15)</f>
        <v>222461</v>
      </c>
      <c r="D15" s="346"/>
      <c r="E15" s="346">
        <f aca="true" t="shared" si="1" ref="E15:E20">SUM(H15,K15)</f>
        <v>181721</v>
      </c>
      <c r="F15" s="346"/>
      <c r="G15" s="204">
        <v>16</v>
      </c>
      <c r="H15" s="346">
        <v>16208</v>
      </c>
      <c r="I15" s="346"/>
      <c r="J15" s="204">
        <v>121</v>
      </c>
      <c r="K15" s="346">
        <v>165513</v>
      </c>
      <c r="L15" s="346"/>
      <c r="M15" s="346">
        <f>SUM(Q15,R15,U15)</f>
        <v>40740</v>
      </c>
      <c r="N15" s="346"/>
      <c r="O15" s="275" t="s">
        <v>538</v>
      </c>
      <c r="P15" s="274" t="s">
        <v>538</v>
      </c>
      <c r="Q15" s="274" t="s">
        <v>538</v>
      </c>
      <c r="R15" s="346">
        <v>40740</v>
      </c>
      <c r="S15" s="346"/>
      <c r="T15" s="274" t="s">
        <v>538</v>
      </c>
      <c r="U15" s="274" t="s">
        <v>538</v>
      </c>
      <c r="V15" s="274" t="s">
        <v>538</v>
      </c>
      <c r="W15" s="347" t="s">
        <v>538</v>
      </c>
      <c r="X15" s="346"/>
    </row>
    <row r="16" spans="1:24" ht="17.25" customHeight="1">
      <c r="A16" s="351" t="s">
        <v>523</v>
      </c>
      <c r="B16" s="352"/>
      <c r="C16" s="348">
        <f t="shared" si="0"/>
        <v>73752</v>
      </c>
      <c r="D16" s="346"/>
      <c r="E16" s="346">
        <f t="shared" si="1"/>
        <v>45431</v>
      </c>
      <c r="F16" s="346"/>
      <c r="G16" s="204">
        <v>8</v>
      </c>
      <c r="H16" s="346">
        <v>4713</v>
      </c>
      <c r="I16" s="346"/>
      <c r="J16" s="204">
        <v>30</v>
      </c>
      <c r="K16" s="346">
        <v>40718</v>
      </c>
      <c r="L16" s="346"/>
      <c r="M16" s="346">
        <f>SUM(Q16,R16,U16)</f>
        <v>28321</v>
      </c>
      <c r="N16" s="346"/>
      <c r="O16" s="272">
        <v>0.2</v>
      </c>
      <c r="P16" s="204">
        <v>1</v>
      </c>
      <c r="Q16" s="204">
        <v>18260</v>
      </c>
      <c r="R16" s="346">
        <v>10061</v>
      </c>
      <c r="S16" s="346"/>
      <c r="T16" s="274" t="s">
        <v>538</v>
      </c>
      <c r="U16" s="274" t="s">
        <v>538</v>
      </c>
      <c r="V16" s="274" t="s">
        <v>538</v>
      </c>
      <c r="W16" s="347" t="s">
        <v>538</v>
      </c>
      <c r="X16" s="346"/>
    </row>
    <row r="17" spans="1:24" ht="17.25" customHeight="1">
      <c r="A17" s="351" t="s">
        <v>524</v>
      </c>
      <c r="B17" s="352"/>
      <c r="C17" s="348">
        <f t="shared" si="0"/>
        <v>56987</v>
      </c>
      <c r="D17" s="346"/>
      <c r="E17" s="346">
        <f t="shared" si="1"/>
        <v>36354</v>
      </c>
      <c r="F17" s="346"/>
      <c r="G17" s="204">
        <v>2</v>
      </c>
      <c r="H17" s="346">
        <v>719</v>
      </c>
      <c r="I17" s="346"/>
      <c r="J17" s="204">
        <v>14</v>
      </c>
      <c r="K17" s="346">
        <v>35635</v>
      </c>
      <c r="L17" s="346"/>
      <c r="M17" s="346">
        <v>20633</v>
      </c>
      <c r="N17" s="346"/>
      <c r="O17" s="276" t="s">
        <v>538</v>
      </c>
      <c r="P17" s="274" t="s">
        <v>538</v>
      </c>
      <c r="Q17" s="274" t="s">
        <v>538</v>
      </c>
      <c r="R17" s="346">
        <v>20063</v>
      </c>
      <c r="S17" s="346"/>
      <c r="T17" s="274" t="s">
        <v>538</v>
      </c>
      <c r="U17" s="274" t="s">
        <v>538</v>
      </c>
      <c r="V17" s="274" t="s">
        <v>538</v>
      </c>
      <c r="W17" s="347" t="s">
        <v>538</v>
      </c>
      <c r="X17" s="346"/>
    </row>
    <row r="18" spans="1:24" ht="17.25" customHeight="1">
      <c r="A18" s="351" t="s">
        <v>525</v>
      </c>
      <c r="B18" s="352"/>
      <c r="C18" s="348">
        <f t="shared" si="0"/>
        <v>88343</v>
      </c>
      <c r="D18" s="346"/>
      <c r="E18" s="346">
        <f t="shared" si="1"/>
        <v>63502</v>
      </c>
      <c r="F18" s="346"/>
      <c r="G18" s="204">
        <v>27</v>
      </c>
      <c r="H18" s="346">
        <v>15296</v>
      </c>
      <c r="I18" s="346"/>
      <c r="J18" s="204">
        <v>28</v>
      </c>
      <c r="K18" s="346">
        <v>48206</v>
      </c>
      <c r="L18" s="346"/>
      <c r="M18" s="346">
        <f>SUM(Q18,R18,U18)</f>
        <v>24841</v>
      </c>
      <c r="N18" s="346"/>
      <c r="O18" s="276" t="s">
        <v>538</v>
      </c>
      <c r="P18" s="274" t="s">
        <v>538</v>
      </c>
      <c r="Q18" s="274" t="s">
        <v>538</v>
      </c>
      <c r="R18" s="346">
        <v>24841</v>
      </c>
      <c r="S18" s="346"/>
      <c r="T18" s="274" t="s">
        <v>538</v>
      </c>
      <c r="U18" s="274" t="s">
        <v>538</v>
      </c>
      <c r="V18" s="274" t="s">
        <v>538</v>
      </c>
      <c r="W18" s="347" t="s">
        <v>538</v>
      </c>
      <c r="X18" s="346"/>
    </row>
    <row r="19" spans="1:24" ht="17.25" customHeight="1">
      <c r="A19" s="351" t="s">
        <v>526</v>
      </c>
      <c r="B19" s="352"/>
      <c r="C19" s="348">
        <f t="shared" si="0"/>
        <v>113672</v>
      </c>
      <c r="D19" s="346"/>
      <c r="E19" s="346">
        <f t="shared" si="1"/>
        <v>84791</v>
      </c>
      <c r="F19" s="346"/>
      <c r="G19" s="204">
        <v>15</v>
      </c>
      <c r="H19" s="346">
        <v>10347</v>
      </c>
      <c r="I19" s="346"/>
      <c r="J19" s="204">
        <v>44</v>
      </c>
      <c r="K19" s="346">
        <v>74444</v>
      </c>
      <c r="L19" s="346"/>
      <c r="M19" s="346">
        <f>SUM(Q19,R19,U19)</f>
        <v>19268</v>
      </c>
      <c r="N19" s="346"/>
      <c r="O19" s="276" t="s">
        <v>538</v>
      </c>
      <c r="P19" s="274" t="s">
        <v>538</v>
      </c>
      <c r="Q19" s="274" t="s">
        <v>538</v>
      </c>
      <c r="R19" s="346">
        <v>19268</v>
      </c>
      <c r="S19" s="346"/>
      <c r="T19" s="274" t="s">
        <v>538</v>
      </c>
      <c r="U19" s="274" t="s">
        <v>538</v>
      </c>
      <c r="V19" s="204">
        <v>1</v>
      </c>
      <c r="W19" s="346">
        <v>9613</v>
      </c>
      <c r="X19" s="346"/>
    </row>
    <row r="20" spans="1:24" ht="17.25" customHeight="1">
      <c r="A20" s="351" t="s">
        <v>527</v>
      </c>
      <c r="B20" s="352"/>
      <c r="C20" s="348">
        <f t="shared" si="0"/>
        <v>207538</v>
      </c>
      <c r="D20" s="346"/>
      <c r="E20" s="346">
        <f t="shared" si="1"/>
        <v>112271</v>
      </c>
      <c r="F20" s="346"/>
      <c r="G20" s="204">
        <v>12</v>
      </c>
      <c r="H20" s="346">
        <v>18244</v>
      </c>
      <c r="I20" s="346"/>
      <c r="J20" s="204">
        <v>45</v>
      </c>
      <c r="K20" s="346">
        <v>94027</v>
      </c>
      <c r="L20" s="346"/>
      <c r="M20" s="346">
        <f>SUM(Q20,R20,U20)</f>
        <v>95267</v>
      </c>
      <c r="N20" s="346"/>
      <c r="O20" s="272">
        <v>0.5</v>
      </c>
      <c r="P20" s="204">
        <v>2</v>
      </c>
      <c r="Q20" s="204">
        <v>74940</v>
      </c>
      <c r="R20" s="346">
        <v>20327</v>
      </c>
      <c r="S20" s="346"/>
      <c r="T20" s="274" t="s">
        <v>538</v>
      </c>
      <c r="U20" s="274" t="s">
        <v>538</v>
      </c>
      <c r="V20" s="274" t="s">
        <v>538</v>
      </c>
      <c r="W20" s="347" t="s">
        <v>538</v>
      </c>
      <c r="X20" s="346"/>
    </row>
    <row r="21" spans="1:24" ht="17.25" customHeight="1">
      <c r="A21" s="351" t="s">
        <v>528</v>
      </c>
      <c r="B21" s="352"/>
      <c r="C21" s="348">
        <f t="shared" si="0"/>
        <v>81525</v>
      </c>
      <c r="D21" s="346"/>
      <c r="E21" s="347" t="s">
        <v>538</v>
      </c>
      <c r="F21" s="346"/>
      <c r="G21" s="274" t="s">
        <v>538</v>
      </c>
      <c r="H21" s="347" t="s">
        <v>538</v>
      </c>
      <c r="I21" s="346"/>
      <c r="J21" s="274" t="s">
        <v>538</v>
      </c>
      <c r="K21" s="347" t="s">
        <v>538</v>
      </c>
      <c r="L21" s="346"/>
      <c r="M21" s="346">
        <v>78220</v>
      </c>
      <c r="N21" s="346"/>
      <c r="O21" s="272">
        <v>0.7</v>
      </c>
      <c r="P21" s="204">
        <v>3</v>
      </c>
      <c r="Q21" s="204">
        <v>88220</v>
      </c>
      <c r="R21" s="347" t="s">
        <v>538</v>
      </c>
      <c r="S21" s="346"/>
      <c r="T21" s="274" t="s">
        <v>538</v>
      </c>
      <c r="U21" s="274" t="s">
        <v>538</v>
      </c>
      <c r="V21" s="204">
        <v>1</v>
      </c>
      <c r="W21" s="346">
        <v>3305</v>
      </c>
      <c r="X21" s="346"/>
    </row>
    <row r="22" spans="1:24" ht="17.25" customHeight="1">
      <c r="A22" s="351" t="s">
        <v>529</v>
      </c>
      <c r="B22" s="352"/>
      <c r="C22" s="349" t="s">
        <v>538</v>
      </c>
      <c r="D22" s="346"/>
      <c r="E22" s="347" t="s">
        <v>538</v>
      </c>
      <c r="F22" s="346"/>
      <c r="G22" s="274" t="s">
        <v>538</v>
      </c>
      <c r="H22" s="347" t="s">
        <v>538</v>
      </c>
      <c r="I22" s="346"/>
      <c r="J22" s="274" t="s">
        <v>538</v>
      </c>
      <c r="K22" s="347" t="s">
        <v>538</v>
      </c>
      <c r="L22" s="346"/>
      <c r="M22" s="347" t="s">
        <v>538</v>
      </c>
      <c r="N22" s="346"/>
      <c r="O22" s="276" t="s">
        <v>538</v>
      </c>
      <c r="P22" s="274" t="s">
        <v>538</v>
      </c>
      <c r="Q22" s="274" t="s">
        <v>538</v>
      </c>
      <c r="R22" s="347" t="s">
        <v>538</v>
      </c>
      <c r="S22" s="346"/>
      <c r="T22" s="274" t="s">
        <v>538</v>
      </c>
      <c r="U22" s="274" t="s">
        <v>538</v>
      </c>
      <c r="V22" s="274" t="s">
        <v>538</v>
      </c>
      <c r="W22" s="347" t="s">
        <v>539</v>
      </c>
      <c r="X22" s="346"/>
    </row>
    <row r="23" spans="1:24" ht="17.25" customHeight="1">
      <c r="A23" s="362"/>
      <c r="B23" s="352"/>
      <c r="C23" s="348"/>
      <c r="D23" s="346"/>
      <c r="E23" s="346"/>
      <c r="F23" s="346"/>
      <c r="G23" s="204"/>
      <c r="H23" s="346"/>
      <c r="I23" s="346"/>
      <c r="J23" s="204"/>
      <c r="K23" s="346"/>
      <c r="L23" s="346"/>
      <c r="M23" s="346"/>
      <c r="N23" s="346"/>
      <c r="O23" s="272"/>
      <c r="P23" s="204"/>
      <c r="Q23" s="204"/>
      <c r="R23" s="346"/>
      <c r="S23" s="346"/>
      <c r="T23" s="204"/>
      <c r="U23" s="204"/>
      <c r="V23" s="204"/>
      <c r="W23" s="346"/>
      <c r="X23" s="346"/>
    </row>
    <row r="24" spans="1:24" ht="17.25" customHeight="1">
      <c r="A24" s="351" t="s">
        <v>530</v>
      </c>
      <c r="B24" s="352"/>
      <c r="C24" s="348">
        <f>SUM(E24,M24,W24)</f>
        <v>47179</v>
      </c>
      <c r="D24" s="346"/>
      <c r="E24" s="346">
        <f>SUM(H24,K24)</f>
        <v>11543</v>
      </c>
      <c r="F24" s="346"/>
      <c r="G24" s="274" t="s">
        <v>538</v>
      </c>
      <c r="H24" s="347" t="s">
        <v>538</v>
      </c>
      <c r="I24" s="346"/>
      <c r="J24" s="204">
        <v>7</v>
      </c>
      <c r="K24" s="346">
        <v>11543</v>
      </c>
      <c r="L24" s="346"/>
      <c r="M24" s="346">
        <f>SUM(Q24,R24,U24)</f>
        <v>35636</v>
      </c>
      <c r="N24" s="346"/>
      <c r="O24" s="276" t="s">
        <v>538</v>
      </c>
      <c r="P24" s="274" t="s">
        <v>538</v>
      </c>
      <c r="Q24" s="274" t="s">
        <v>538</v>
      </c>
      <c r="R24" s="346">
        <v>35636</v>
      </c>
      <c r="S24" s="346"/>
      <c r="T24" s="274" t="s">
        <v>538</v>
      </c>
      <c r="U24" s="274" t="s">
        <v>538</v>
      </c>
      <c r="V24" s="274" t="s">
        <v>538</v>
      </c>
      <c r="W24" s="347" t="s">
        <v>538</v>
      </c>
      <c r="X24" s="346"/>
    </row>
    <row r="25" spans="1:24" ht="17.25" customHeight="1">
      <c r="A25" s="355" t="s">
        <v>531</v>
      </c>
      <c r="B25" s="356"/>
      <c r="C25" s="349" t="s">
        <v>538</v>
      </c>
      <c r="D25" s="346"/>
      <c r="E25" s="347" t="s">
        <v>538</v>
      </c>
      <c r="F25" s="346"/>
      <c r="G25" s="274" t="s">
        <v>538</v>
      </c>
      <c r="H25" s="347" t="s">
        <v>538</v>
      </c>
      <c r="I25" s="346"/>
      <c r="J25" s="274" t="s">
        <v>538</v>
      </c>
      <c r="K25" s="347" t="s">
        <v>538</v>
      </c>
      <c r="L25" s="346"/>
      <c r="M25" s="347" t="s">
        <v>538</v>
      </c>
      <c r="N25" s="346"/>
      <c r="O25" s="276" t="s">
        <v>538</v>
      </c>
      <c r="P25" s="274" t="s">
        <v>538</v>
      </c>
      <c r="Q25" s="274" t="s">
        <v>538</v>
      </c>
      <c r="R25" s="347" t="s">
        <v>538</v>
      </c>
      <c r="S25" s="346"/>
      <c r="T25" s="274" t="s">
        <v>538</v>
      </c>
      <c r="U25" s="274" t="s">
        <v>538</v>
      </c>
      <c r="V25" s="274" t="s">
        <v>538</v>
      </c>
      <c r="W25" s="347" t="s">
        <v>538</v>
      </c>
      <c r="X25" s="346"/>
    </row>
    <row r="26" spans="1:24" ht="17.25" customHeight="1">
      <c r="A26" s="355" t="s">
        <v>532</v>
      </c>
      <c r="B26" s="356"/>
      <c r="C26" s="348">
        <f aca="true" t="shared" si="2" ref="C26:C31">SUM(E26,M26,W26)</f>
        <v>342676</v>
      </c>
      <c r="D26" s="346"/>
      <c r="E26" s="346">
        <f aca="true" t="shared" si="3" ref="E26:E31">SUM(H26,K26)</f>
        <v>6459</v>
      </c>
      <c r="F26" s="346"/>
      <c r="G26" s="204">
        <v>1</v>
      </c>
      <c r="H26" s="346">
        <v>2000</v>
      </c>
      <c r="I26" s="346"/>
      <c r="J26" s="204">
        <v>1</v>
      </c>
      <c r="K26" s="346">
        <v>4459</v>
      </c>
      <c r="L26" s="346"/>
      <c r="M26" s="346">
        <f>SUM(Q26,R26,U26)</f>
        <v>336217</v>
      </c>
      <c r="N26" s="346"/>
      <c r="O26" s="272">
        <v>1.4</v>
      </c>
      <c r="P26" s="204">
        <v>4</v>
      </c>
      <c r="Q26" s="204">
        <v>34630</v>
      </c>
      <c r="R26" s="346">
        <v>301587</v>
      </c>
      <c r="S26" s="346"/>
      <c r="T26" s="274" t="s">
        <v>538</v>
      </c>
      <c r="U26" s="274" t="s">
        <v>538</v>
      </c>
      <c r="V26" s="274" t="s">
        <v>538</v>
      </c>
      <c r="W26" s="347" t="s">
        <v>538</v>
      </c>
      <c r="X26" s="346"/>
    </row>
    <row r="27" spans="1:24" ht="17.25" customHeight="1">
      <c r="A27" s="355" t="s">
        <v>533</v>
      </c>
      <c r="B27" s="356"/>
      <c r="C27" s="348">
        <f t="shared" si="2"/>
        <v>112225</v>
      </c>
      <c r="D27" s="346"/>
      <c r="E27" s="346">
        <f t="shared" si="3"/>
        <v>74757</v>
      </c>
      <c r="F27" s="346"/>
      <c r="G27" s="204">
        <v>23</v>
      </c>
      <c r="H27" s="346">
        <v>11445</v>
      </c>
      <c r="I27" s="346"/>
      <c r="J27" s="204">
        <v>60</v>
      </c>
      <c r="K27" s="346">
        <v>63312</v>
      </c>
      <c r="L27" s="346"/>
      <c r="M27" s="346">
        <f>SUM(Q27,R27,U27)</f>
        <v>37468</v>
      </c>
      <c r="N27" s="346"/>
      <c r="O27" s="272">
        <v>0.2</v>
      </c>
      <c r="P27" s="204">
        <v>1</v>
      </c>
      <c r="Q27" s="204">
        <v>15780</v>
      </c>
      <c r="R27" s="346">
        <v>21688</v>
      </c>
      <c r="S27" s="346"/>
      <c r="T27" s="274" t="s">
        <v>538</v>
      </c>
      <c r="U27" s="274" t="s">
        <v>538</v>
      </c>
      <c r="V27" s="274" t="s">
        <v>538</v>
      </c>
      <c r="W27" s="347" t="s">
        <v>538</v>
      </c>
      <c r="X27" s="346"/>
    </row>
    <row r="28" spans="1:24" ht="17.25" customHeight="1">
      <c r="A28" s="355" t="s">
        <v>534</v>
      </c>
      <c r="B28" s="356"/>
      <c r="C28" s="348">
        <f t="shared" si="2"/>
        <v>44320</v>
      </c>
      <c r="D28" s="346"/>
      <c r="E28" s="346">
        <f t="shared" si="3"/>
        <v>11508</v>
      </c>
      <c r="F28" s="346"/>
      <c r="G28" s="204">
        <v>1</v>
      </c>
      <c r="H28" s="346">
        <v>952</v>
      </c>
      <c r="I28" s="346"/>
      <c r="J28" s="204">
        <v>9</v>
      </c>
      <c r="K28" s="346">
        <v>10556</v>
      </c>
      <c r="L28" s="346"/>
      <c r="M28" s="346">
        <f>SUM(Q28,R28,U28)</f>
        <v>4487</v>
      </c>
      <c r="N28" s="346"/>
      <c r="O28" s="276" t="s">
        <v>538</v>
      </c>
      <c r="P28" s="274" t="s">
        <v>538</v>
      </c>
      <c r="Q28" s="274" t="s">
        <v>538</v>
      </c>
      <c r="R28" s="346">
        <v>4487</v>
      </c>
      <c r="S28" s="346"/>
      <c r="T28" s="274" t="s">
        <v>538</v>
      </c>
      <c r="U28" s="274" t="s">
        <v>538</v>
      </c>
      <c r="V28" s="204">
        <v>1</v>
      </c>
      <c r="W28" s="346">
        <v>28325</v>
      </c>
      <c r="X28" s="346"/>
    </row>
    <row r="29" spans="1:24" ht="17.25" customHeight="1">
      <c r="A29" s="355" t="s">
        <v>535</v>
      </c>
      <c r="B29" s="356"/>
      <c r="C29" s="348">
        <f t="shared" si="2"/>
        <v>51883</v>
      </c>
      <c r="D29" s="346"/>
      <c r="E29" s="346">
        <f t="shared" si="3"/>
        <v>42991</v>
      </c>
      <c r="F29" s="346"/>
      <c r="G29" s="204">
        <v>7</v>
      </c>
      <c r="H29" s="346">
        <v>4801</v>
      </c>
      <c r="I29" s="346"/>
      <c r="J29" s="204">
        <v>25</v>
      </c>
      <c r="K29" s="346">
        <v>38190</v>
      </c>
      <c r="L29" s="346"/>
      <c r="M29" s="346">
        <f>SUM(Q29,R29,U29)</f>
        <v>8892</v>
      </c>
      <c r="N29" s="346"/>
      <c r="O29" s="276" t="s">
        <v>538</v>
      </c>
      <c r="P29" s="274" t="s">
        <v>538</v>
      </c>
      <c r="Q29" s="274" t="s">
        <v>538</v>
      </c>
      <c r="R29" s="346">
        <v>8892</v>
      </c>
      <c r="S29" s="346"/>
      <c r="T29" s="274" t="s">
        <v>538</v>
      </c>
      <c r="U29" s="274" t="s">
        <v>538</v>
      </c>
      <c r="V29" s="274" t="s">
        <v>538</v>
      </c>
      <c r="W29" s="347" t="s">
        <v>538</v>
      </c>
      <c r="X29" s="346"/>
    </row>
    <row r="30" spans="1:24" ht="17.25" customHeight="1">
      <c r="A30" s="351" t="s">
        <v>536</v>
      </c>
      <c r="B30" s="352"/>
      <c r="C30" s="348">
        <f t="shared" si="2"/>
        <v>358468</v>
      </c>
      <c r="D30" s="346"/>
      <c r="E30" s="346">
        <f t="shared" si="3"/>
        <v>291658</v>
      </c>
      <c r="F30" s="346"/>
      <c r="G30" s="204">
        <v>125</v>
      </c>
      <c r="H30" s="346">
        <v>78377</v>
      </c>
      <c r="I30" s="346"/>
      <c r="J30" s="204">
        <v>197</v>
      </c>
      <c r="K30" s="346">
        <v>213281</v>
      </c>
      <c r="L30" s="346"/>
      <c r="M30" s="346">
        <v>66810</v>
      </c>
      <c r="N30" s="346"/>
      <c r="O30" s="276" t="s">
        <v>538</v>
      </c>
      <c r="P30" s="274" t="s">
        <v>538</v>
      </c>
      <c r="Q30" s="274" t="s">
        <v>538</v>
      </c>
      <c r="R30" s="346">
        <v>65210</v>
      </c>
      <c r="S30" s="346"/>
      <c r="T30" s="204">
        <v>600</v>
      </c>
      <c r="U30" s="204">
        <v>1000</v>
      </c>
      <c r="V30" s="274" t="s">
        <v>538</v>
      </c>
      <c r="W30" s="347" t="s">
        <v>538</v>
      </c>
      <c r="X30" s="346"/>
    </row>
    <row r="31" spans="1:24" ht="17.25" customHeight="1">
      <c r="A31" s="351" t="s">
        <v>537</v>
      </c>
      <c r="B31" s="352"/>
      <c r="C31" s="348">
        <f t="shared" si="2"/>
        <v>6157</v>
      </c>
      <c r="D31" s="346"/>
      <c r="E31" s="346">
        <f t="shared" si="3"/>
        <v>6157</v>
      </c>
      <c r="F31" s="346"/>
      <c r="G31" s="204">
        <v>4</v>
      </c>
      <c r="H31" s="346">
        <v>3667</v>
      </c>
      <c r="I31" s="346"/>
      <c r="J31" s="204">
        <v>2</v>
      </c>
      <c r="K31" s="346">
        <v>2490</v>
      </c>
      <c r="L31" s="346"/>
      <c r="M31" s="347" t="s">
        <v>538</v>
      </c>
      <c r="N31" s="346"/>
      <c r="O31" s="276" t="s">
        <v>539</v>
      </c>
      <c r="P31" s="274" t="s">
        <v>538</v>
      </c>
      <c r="Q31" s="274" t="s">
        <v>538</v>
      </c>
      <c r="R31" s="347" t="s">
        <v>538</v>
      </c>
      <c r="S31" s="346"/>
      <c r="T31" s="274" t="s">
        <v>538</v>
      </c>
      <c r="U31" s="274" t="s">
        <v>538</v>
      </c>
      <c r="V31" s="274" t="s">
        <v>538</v>
      </c>
      <c r="W31" s="347" t="s">
        <v>538</v>
      </c>
      <c r="X31" s="346"/>
    </row>
    <row r="32" spans="1:24" s="8" customFormat="1" ht="17.25" customHeight="1">
      <c r="A32" s="353"/>
      <c r="B32" s="354"/>
      <c r="C32" s="429"/>
      <c r="D32" s="430"/>
      <c r="E32" s="426"/>
      <c r="F32" s="426"/>
      <c r="G32" s="74"/>
      <c r="H32" s="430"/>
      <c r="I32" s="430"/>
      <c r="J32" s="74"/>
      <c r="K32" s="430"/>
      <c r="L32" s="430"/>
      <c r="M32" s="430"/>
      <c r="N32" s="430"/>
      <c r="O32" s="75"/>
      <c r="P32" s="75"/>
      <c r="Q32" s="75"/>
      <c r="R32" s="428"/>
      <c r="S32" s="428"/>
      <c r="T32" s="75"/>
      <c r="U32" s="75"/>
      <c r="V32" s="75"/>
      <c r="W32" s="428"/>
      <c r="X32" s="428"/>
    </row>
    <row r="33" spans="1:14" s="8" customFormat="1" ht="17.25" customHeight="1">
      <c r="A33" s="5" t="s">
        <v>212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7"/>
    </row>
    <row r="34" spans="1:14" s="8" customFormat="1" ht="17.25" customHeight="1">
      <c r="A34" s="7" t="s">
        <v>213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8" customFormat="1" ht="17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8" customFormat="1" ht="17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8" customFormat="1" ht="17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25" s="8" customFormat="1" ht="17.25" customHeight="1">
      <c r="A38" s="350" t="s">
        <v>550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</row>
    <row r="39" spans="1:25" s="8" customFormat="1" ht="17.25" customHeight="1" thickBo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77" t="s">
        <v>214</v>
      </c>
    </row>
    <row r="40" spans="1:25" s="8" customFormat="1" ht="17.25" customHeight="1">
      <c r="A40" s="412" t="s">
        <v>192</v>
      </c>
      <c r="B40" s="419" t="s">
        <v>384</v>
      </c>
      <c r="C40" s="420"/>
      <c r="D40" s="421"/>
      <c r="E40" s="419" t="s">
        <v>435</v>
      </c>
      <c r="F40" s="420"/>
      <c r="G40" s="421"/>
      <c r="H40" s="419" t="s">
        <v>196</v>
      </c>
      <c r="I40" s="420"/>
      <c r="J40" s="421"/>
      <c r="K40" s="419" t="s">
        <v>197</v>
      </c>
      <c r="L40" s="420"/>
      <c r="M40" s="421"/>
      <c r="N40" s="419" t="s">
        <v>198</v>
      </c>
      <c r="O40" s="420"/>
      <c r="P40" s="421"/>
      <c r="Q40" s="424" t="s">
        <v>199</v>
      </c>
      <c r="R40" s="411"/>
      <c r="S40" s="425"/>
      <c r="T40" s="424" t="s">
        <v>200</v>
      </c>
      <c r="U40" s="411"/>
      <c r="V40" s="425"/>
      <c r="W40" s="411" t="s">
        <v>201</v>
      </c>
      <c r="X40" s="411"/>
      <c r="Y40" s="411"/>
    </row>
    <row r="41" spans="1:26" s="9" customFormat="1" ht="17.25" customHeight="1">
      <c r="A41" s="413"/>
      <c r="B41" s="66" t="s">
        <v>193</v>
      </c>
      <c r="C41" s="66" t="s">
        <v>194</v>
      </c>
      <c r="D41" s="66" t="s">
        <v>195</v>
      </c>
      <c r="E41" s="66" t="s">
        <v>193</v>
      </c>
      <c r="F41" s="66" t="s">
        <v>194</v>
      </c>
      <c r="G41" s="66" t="s">
        <v>195</v>
      </c>
      <c r="H41" s="66" t="s">
        <v>193</v>
      </c>
      <c r="I41" s="66" t="s">
        <v>194</v>
      </c>
      <c r="J41" s="66" t="s">
        <v>195</v>
      </c>
      <c r="K41" s="66" t="s">
        <v>193</v>
      </c>
      <c r="L41" s="66" t="s">
        <v>194</v>
      </c>
      <c r="M41" s="66" t="s">
        <v>195</v>
      </c>
      <c r="N41" s="66" t="s">
        <v>193</v>
      </c>
      <c r="O41" s="66" t="s">
        <v>194</v>
      </c>
      <c r="P41" s="66" t="s">
        <v>195</v>
      </c>
      <c r="Q41" s="66" t="s">
        <v>193</v>
      </c>
      <c r="R41" s="66" t="s">
        <v>194</v>
      </c>
      <c r="S41" s="66" t="s">
        <v>195</v>
      </c>
      <c r="T41" s="66" t="s">
        <v>193</v>
      </c>
      <c r="U41" s="66" t="s">
        <v>194</v>
      </c>
      <c r="V41" s="66" t="s">
        <v>195</v>
      </c>
      <c r="W41" s="66" t="s">
        <v>193</v>
      </c>
      <c r="X41" s="66" t="s">
        <v>194</v>
      </c>
      <c r="Y41" s="67" t="s">
        <v>385</v>
      </c>
      <c r="Z41" s="65"/>
    </row>
    <row r="42" spans="1:14" s="8" customFormat="1" ht="17.25" customHeight="1">
      <c r="A42" s="5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5" s="70" customFormat="1" ht="17.25" customHeight="1">
      <c r="A43" s="202" t="s">
        <v>211</v>
      </c>
      <c r="B43" s="207">
        <f>SUM(B45:B52,B54:B62)</f>
        <v>3530</v>
      </c>
      <c r="C43" s="207">
        <f aca="true" t="shared" si="4" ref="C43:Y43">SUM(C45:C52,C54:C62)</f>
        <v>200523</v>
      </c>
      <c r="D43" s="207">
        <f t="shared" si="4"/>
        <v>17615</v>
      </c>
      <c r="E43" s="207">
        <f t="shared" si="4"/>
        <v>4145</v>
      </c>
      <c r="F43" s="207">
        <f t="shared" si="4"/>
        <v>50196</v>
      </c>
      <c r="G43" s="207">
        <f t="shared" si="4"/>
        <v>52893</v>
      </c>
      <c r="H43" s="207">
        <f t="shared" si="4"/>
        <v>884</v>
      </c>
      <c r="I43" s="207">
        <f t="shared" si="4"/>
        <v>21567</v>
      </c>
      <c r="J43" s="207">
        <f t="shared" si="4"/>
        <v>45500</v>
      </c>
      <c r="K43" s="207">
        <f t="shared" si="4"/>
        <v>21</v>
      </c>
      <c r="L43" s="207">
        <f t="shared" si="4"/>
        <v>661</v>
      </c>
      <c r="M43" s="207">
        <f t="shared" si="4"/>
        <v>100</v>
      </c>
      <c r="N43" s="207">
        <f t="shared" si="4"/>
        <v>3462</v>
      </c>
      <c r="O43" s="207">
        <f t="shared" si="4"/>
        <v>93294</v>
      </c>
      <c r="P43" s="207">
        <f t="shared" si="4"/>
        <v>9850</v>
      </c>
      <c r="Q43" s="207" t="s">
        <v>538</v>
      </c>
      <c r="R43" s="207" t="s">
        <v>538</v>
      </c>
      <c r="S43" s="207" t="s">
        <v>538</v>
      </c>
      <c r="T43" s="207" t="s">
        <v>538</v>
      </c>
      <c r="U43" s="207" t="s">
        <v>538</v>
      </c>
      <c r="V43" s="207" t="s">
        <v>538</v>
      </c>
      <c r="W43" s="207">
        <f t="shared" si="4"/>
        <v>2150</v>
      </c>
      <c r="X43" s="207">
        <f t="shared" si="4"/>
        <v>103900</v>
      </c>
      <c r="Y43" s="207">
        <f t="shared" si="4"/>
        <v>2078</v>
      </c>
    </row>
    <row r="44" spans="1:25" s="5" customFormat="1" ht="17.25" customHeight="1">
      <c r="A44" s="60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1:25" s="5" customFormat="1" ht="17.25" customHeight="1">
      <c r="A45" s="76" t="s">
        <v>164</v>
      </c>
      <c r="B45" s="158">
        <v>267</v>
      </c>
      <c r="C45" s="158">
        <v>8128</v>
      </c>
      <c r="D45" s="158">
        <v>714</v>
      </c>
      <c r="E45" s="277" t="s">
        <v>538</v>
      </c>
      <c r="F45" s="277" t="s">
        <v>538</v>
      </c>
      <c r="G45" s="277" t="s">
        <v>538</v>
      </c>
      <c r="H45" s="277" t="s">
        <v>538</v>
      </c>
      <c r="I45" s="277" t="s">
        <v>538</v>
      </c>
      <c r="J45" s="277" t="s">
        <v>538</v>
      </c>
      <c r="K45" s="277" t="s">
        <v>538</v>
      </c>
      <c r="L45" s="277" t="s">
        <v>538</v>
      </c>
      <c r="M45" s="277" t="s">
        <v>538</v>
      </c>
      <c r="N45" s="158">
        <v>362</v>
      </c>
      <c r="O45" s="159">
        <v>11962</v>
      </c>
      <c r="P45" s="277" t="s">
        <v>538</v>
      </c>
      <c r="Q45" s="277" t="s">
        <v>538</v>
      </c>
      <c r="R45" s="277" t="s">
        <v>538</v>
      </c>
      <c r="S45" s="277" t="s">
        <v>538</v>
      </c>
      <c r="T45" s="277" t="s">
        <v>538</v>
      </c>
      <c r="U45" s="277" t="s">
        <v>538</v>
      </c>
      <c r="V45" s="277" t="s">
        <v>538</v>
      </c>
      <c r="W45" s="159">
        <v>100</v>
      </c>
      <c r="X45" s="159">
        <v>5750</v>
      </c>
      <c r="Y45" s="159">
        <v>115</v>
      </c>
    </row>
    <row r="46" spans="1:25" s="5" customFormat="1" ht="17.25" customHeight="1">
      <c r="A46" s="61" t="s">
        <v>165</v>
      </c>
      <c r="B46" s="158">
        <v>2</v>
      </c>
      <c r="C46" s="158">
        <v>102</v>
      </c>
      <c r="D46" s="158">
        <v>9</v>
      </c>
      <c r="E46" s="158">
        <v>41</v>
      </c>
      <c r="F46" s="158">
        <v>1076</v>
      </c>
      <c r="G46" s="158">
        <v>1134</v>
      </c>
      <c r="H46" s="277" t="s">
        <v>538</v>
      </c>
      <c r="I46" s="277" t="s">
        <v>538</v>
      </c>
      <c r="J46" s="277" t="s">
        <v>538</v>
      </c>
      <c r="K46" s="277" t="s">
        <v>538</v>
      </c>
      <c r="L46" s="277" t="s">
        <v>538</v>
      </c>
      <c r="M46" s="277" t="s">
        <v>538</v>
      </c>
      <c r="N46" s="277" t="s">
        <v>538</v>
      </c>
      <c r="O46" s="277" t="s">
        <v>538</v>
      </c>
      <c r="P46" s="277" t="s">
        <v>539</v>
      </c>
      <c r="Q46" s="277" t="s">
        <v>538</v>
      </c>
      <c r="R46" s="277" t="s">
        <v>538</v>
      </c>
      <c r="S46" s="277" t="s">
        <v>538</v>
      </c>
      <c r="T46" s="277" t="s">
        <v>538</v>
      </c>
      <c r="U46" s="277" t="s">
        <v>538</v>
      </c>
      <c r="V46" s="277" t="s">
        <v>538</v>
      </c>
      <c r="W46" s="159">
        <v>10</v>
      </c>
      <c r="X46" s="159">
        <v>650</v>
      </c>
      <c r="Y46" s="159">
        <v>13</v>
      </c>
    </row>
    <row r="47" spans="1:25" s="5" customFormat="1" ht="17.25" customHeight="1">
      <c r="A47" s="61" t="s">
        <v>166</v>
      </c>
      <c r="B47" s="158">
        <v>2</v>
      </c>
      <c r="C47" s="158">
        <v>91</v>
      </c>
      <c r="D47" s="158">
        <v>8</v>
      </c>
      <c r="E47" s="277" t="s">
        <v>538</v>
      </c>
      <c r="F47" s="277" t="s">
        <v>538</v>
      </c>
      <c r="G47" s="277" t="s">
        <v>538</v>
      </c>
      <c r="H47" s="277" t="s">
        <v>539</v>
      </c>
      <c r="I47" s="277" t="s">
        <v>538</v>
      </c>
      <c r="J47" s="277" t="s">
        <v>538</v>
      </c>
      <c r="K47" s="277" t="s">
        <v>538</v>
      </c>
      <c r="L47" s="277" t="s">
        <v>538</v>
      </c>
      <c r="M47" s="277" t="s">
        <v>538</v>
      </c>
      <c r="N47" s="158">
        <v>68</v>
      </c>
      <c r="O47" s="159">
        <v>1498</v>
      </c>
      <c r="P47" s="277" t="s">
        <v>538</v>
      </c>
      <c r="Q47" s="277" t="s">
        <v>538</v>
      </c>
      <c r="R47" s="277" t="s">
        <v>538</v>
      </c>
      <c r="S47" s="277" t="s">
        <v>539</v>
      </c>
      <c r="T47" s="277" t="s">
        <v>538</v>
      </c>
      <c r="U47" s="277" t="s">
        <v>538</v>
      </c>
      <c r="V47" s="277" t="s">
        <v>538</v>
      </c>
      <c r="W47" s="159">
        <v>41</v>
      </c>
      <c r="X47" s="159">
        <v>1100</v>
      </c>
      <c r="Y47" s="159">
        <v>22</v>
      </c>
    </row>
    <row r="48" spans="1:25" s="5" customFormat="1" ht="17.25" customHeight="1">
      <c r="A48" s="61" t="s">
        <v>167</v>
      </c>
      <c r="B48" s="158">
        <v>20</v>
      </c>
      <c r="C48" s="158">
        <v>1081</v>
      </c>
      <c r="D48" s="158">
        <v>95</v>
      </c>
      <c r="E48" s="158">
        <v>814</v>
      </c>
      <c r="F48" s="158">
        <v>3821</v>
      </c>
      <c r="G48" s="158">
        <v>4026</v>
      </c>
      <c r="H48" s="277" t="s">
        <v>538</v>
      </c>
      <c r="I48" s="277" t="s">
        <v>538</v>
      </c>
      <c r="J48" s="277" t="s">
        <v>538</v>
      </c>
      <c r="K48" s="277" t="s">
        <v>538</v>
      </c>
      <c r="L48" s="277" t="s">
        <v>538</v>
      </c>
      <c r="M48" s="277" t="s">
        <v>538</v>
      </c>
      <c r="N48" s="158">
        <v>1818</v>
      </c>
      <c r="O48" s="159">
        <v>47162</v>
      </c>
      <c r="P48" s="277" t="s">
        <v>538</v>
      </c>
      <c r="Q48" s="277" t="s">
        <v>538</v>
      </c>
      <c r="R48" s="277" t="s">
        <v>538</v>
      </c>
      <c r="S48" s="277" t="s">
        <v>538</v>
      </c>
      <c r="T48" s="277" t="s">
        <v>538</v>
      </c>
      <c r="U48" s="277" t="s">
        <v>538</v>
      </c>
      <c r="V48" s="277" t="s">
        <v>538</v>
      </c>
      <c r="W48" s="159">
        <v>222</v>
      </c>
      <c r="X48" s="159">
        <v>22050</v>
      </c>
      <c r="Y48" s="159">
        <v>441</v>
      </c>
    </row>
    <row r="49" spans="1:25" s="5" customFormat="1" ht="17.25" customHeight="1">
      <c r="A49" s="61" t="s">
        <v>168</v>
      </c>
      <c r="B49" s="158">
        <v>19</v>
      </c>
      <c r="C49" s="158">
        <v>842</v>
      </c>
      <c r="D49" s="158">
        <v>74</v>
      </c>
      <c r="E49" s="158">
        <v>1070</v>
      </c>
      <c r="F49" s="158">
        <v>10176</v>
      </c>
      <c r="G49" s="158">
        <v>10723</v>
      </c>
      <c r="H49" s="158">
        <v>884</v>
      </c>
      <c r="I49" s="158">
        <v>21567</v>
      </c>
      <c r="J49" s="158">
        <v>45500</v>
      </c>
      <c r="K49" s="277" t="s">
        <v>538</v>
      </c>
      <c r="L49" s="277" t="s">
        <v>538</v>
      </c>
      <c r="M49" s="277" t="s">
        <v>538</v>
      </c>
      <c r="N49" s="158">
        <v>425</v>
      </c>
      <c r="O49" s="159">
        <v>5618</v>
      </c>
      <c r="P49" s="277" t="s">
        <v>538</v>
      </c>
      <c r="Q49" s="277" t="s">
        <v>538</v>
      </c>
      <c r="R49" s="277" t="s">
        <v>538</v>
      </c>
      <c r="S49" s="277" t="s">
        <v>538</v>
      </c>
      <c r="T49" s="277" t="s">
        <v>538</v>
      </c>
      <c r="U49" s="277" t="s">
        <v>538</v>
      </c>
      <c r="V49" s="277" t="s">
        <v>538</v>
      </c>
      <c r="W49" s="159">
        <v>700</v>
      </c>
      <c r="X49" s="159">
        <v>9500</v>
      </c>
      <c r="Y49" s="159">
        <v>190</v>
      </c>
    </row>
    <row r="50" spans="1:25" s="5" customFormat="1" ht="17.25" customHeight="1">
      <c r="A50" s="61" t="s">
        <v>169</v>
      </c>
      <c r="B50" s="277" t="s">
        <v>538</v>
      </c>
      <c r="C50" s="277" t="s">
        <v>538</v>
      </c>
      <c r="D50" s="277" t="s">
        <v>538</v>
      </c>
      <c r="E50" s="277" t="s">
        <v>538</v>
      </c>
      <c r="F50" s="277" t="s">
        <v>538</v>
      </c>
      <c r="G50" s="277" t="s">
        <v>538</v>
      </c>
      <c r="H50" s="277" t="s">
        <v>538</v>
      </c>
      <c r="I50" s="277" t="s">
        <v>538</v>
      </c>
      <c r="J50" s="277" t="s">
        <v>538</v>
      </c>
      <c r="K50" s="277" t="s">
        <v>538</v>
      </c>
      <c r="L50" s="277" t="s">
        <v>538</v>
      </c>
      <c r="M50" s="277" t="s">
        <v>538</v>
      </c>
      <c r="N50" s="158">
        <v>105</v>
      </c>
      <c r="O50" s="158">
        <v>3921</v>
      </c>
      <c r="P50" s="277" t="s">
        <v>538</v>
      </c>
      <c r="Q50" s="277" t="s">
        <v>538</v>
      </c>
      <c r="R50" s="277" t="s">
        <v>538</v>
      </c>
      <c r="S50" s="277" t="s">
        <v>538</v>
      </c>
      <c r="T50" s="277" t="s">
        <v>538</v>
      </c>
      <c r="U50" s="277" t="s">
        <v>538</v>
      </c>
      <c r="V50" s="277" t="s">
        <v>538</v>
      </c>
      <c r="W50" s="277" t="s">
        <v>538</v>
      </c>
      <c r="X50" s="277" t="s">
        <v>538</v>
      </c>
      <c r="Y50" s="277" t="s">
        <v>538</v>
      </c>
    </row>
    <row r="51" spans="1:25" s="5" customFormat="1" ht="17.25" customHeight="1">
      <c r="A51" s="61" t="s">
        <v>170</v>
      </c>
      <c r="B51" s="158">
        <v>548</v>
      </c>
      <c r="C51" s="158">
        <v>34937</v>
      </c>
      <c r="D51" s="158">
        <v>3069</v>
      </c>
      <c r="E51" s="277" t="s">
        <v>539</v>
      </c>
      <c r="F51" s="277" t="s">
        <v>538</v>
      </c>
      <c r="G51" s="277" t="s">
        <v>538</v>
      </c>
      <c r="H51" s="277" t="s">
        <v>538</v>
      </c>
      <c r="I51" s="277" t="s">
        <v>538</v>
      </c>
      <c r="J51" s="277" t="s">
        <v>538</v>
      </c>
      <c r="K51" s="277" t="s">
        <v>538</v>
      </c>
      <c r="L51" s="277" t="s">
        <v>538</v>
      </c>
      <c r="M51" s="277" t="s">
        <v>538</v>
      </c>
      <c r="N51" s="158">
        <v>30</v>
      </c>
      <c r="O51" s="158">
        <v>1432</v>
      </c>
      <c r="P51" s="277" t="s">
        <v>538</v>
      </c>
      <c r="Q51" s="277" t="s">
        <v>538</v>
      </c>
      <c r="R51" s="277" t="s">
        <v>538</v>
      </c>
      <c r="S51" s="277" t="s">
        <v>538</v>
      </c>
      <c r="T51" s="277" t="s">
        <v>538</v>
      </c>
      <c r="U51" s="277" t="s">
        <v>538</v>
      </c>
      <c r="V51" s="277" t="s">
        <v>538</v>
      </c>
      <c r="W51" s="158">
        <v>10</v>
      </c>
      <c r="X51" s="158">
        <v>1100</v>
      </c>
      <c r="Y51" s="159">
        <v>22</v>
      </c>
    </row>
    <row r="52" spans="1:25" s="5" customFormat="1" ht="17.25" customHeight="1">
      <c r="A52" s="61" t="s">
        <v>171</v>
      </c>
      <c r="B52" s="158">
        <v>8</v>
      </c>
      <c r="C52" s="158">
        <v>114</v>
      </c>
      <c r="D52" s="158">
        <v>10</v>
      </c>
      <c r="E52" s="277" t="s">
        <v>538</v>
      </c>
      <c r="F52" s="277" t="s">
        <v>538</v>
      </c>
      <c r="G52" s="277" t="s">
        <v>538</v>
      </c>
      <c r="H52" s="277" t="s">
        <v>538</v>
      </c>
      <c r="I52" s="277" t="s">
        <v>538</v>
      </c>
      <c r="J52" s="277" t="s">
        <v>538</v>
      </c>
      <c r="K52" s="277" t="s">
        <v>538</v>
      </c>
      <c r="L52" s="277" t="s">
        <v>538</v>
      </c>
      <c r="M52" s="277" t="s">
        <v>538</v>
      </c>
      <c r="N52" s="277" t="s">
        <v>538</v>
      </c>
      <c r="O52" s="277" t="s">
        <v>538</v>
      </c>
      <c r="P52" s="277" t="s">
        <v>538</v>
      </c>
      <c r="Q52" s="277" t="s">
        <v>538</v>
      </c>
      <c r="R52" s="277" t="s">
        <v>538</v>
      </c>
      <c r="S52" s="277" t="s">
        <v>538</v>
      </c>
      <c r="T52" s="277" t="s">
        <v>538</v>
      </c>
      <c r="U52" s="277" t="s">
        <v>538</v>
      </c>
      <c r="V52" s="277" t="s">
        <v>538</v>
      </c>
      <c r="W52" s="277" t="s">
        <v>538</v>
      </c>
      <c r="X52" s="277" t="s">
        <v>538</v>
      </c>
      <c r="Y52" s="277" t="s">
        <v>538</v>
      </c>
    </row>
    <row r="53" spans="1:25" s="5" customFormat="1" ht="17.25" customHeight="1">
      <c r="A53" s="61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9"/>
    </row>
    <row r="54" spans="1:25" s="5" customFormat="1" ht="17.25" customHeight="1">
      <c r="A54" s="61" t="s">
        <v>172</v>
      </c>
      <c r="B54" s="277" t="s">
        <v>538</v>
      </c>
      <c r="C54" s="277" t="s">
        <v>538</v>
      </c>
      <c r="D54" s="277" t="s">
        <v>538</v>
      </c>
      <c r="E54" s="277" t="s">
        <v>538</v>
      </c>
      <c r="F54" s="277" t="s">
        <v>538</v>
      </c>
      <c r="G54" s="277" t="s">
        <v>538</v>
      </c>
      <c r="H54" s="277" t="s">
        <v>538</v>
      </c>
      <c r="I54" s="277" t="s">
        <v>538</v>
      </c>
      <c r="J54" s="277" t="s">
        <v>538</v>
      </c>
      <c r="K54" s="277" t="s">
        <v>538</v>
      </c>
      <c r="L54" s="277" t="s">
        <v>538</v>
      </c>
      <c r="M54" s="277" t="s">
        <v>538</v>
      </c>
      <c r="N54" s="277" t="s">
        <v>538</v>
      </c>
      <c r="O54" s="277" t="s">
        <v>538</v>
      </c>
      <c r="P54" s="277" t="s">
        <v>538</v>
      </c>
      <c r="Q54" s="277" t="s">
        <v>538</v>
      </c>
      <c r="R54" s="277" t="s">
        <v>538</v>
      </c>
      <c r="S54" s="277" t="s">
        <v>538</v>
      </c>
      <c r="T54" s="277" t="s">
        <v>538</v>
      </c>
      <c r="U54" s="277" t="s">
        <v>538</v>
      </c>
      <c r="V54" s="277" t="s">
        <v>538</v>
      </c>
      <c r="W54" s="277" t="s">
        <v>538</v>
      </c>
      <c r="X54" s="277" t="s">
        <v>538</v>
      </c>
      <c r="Y54" s="277" t="s">
        <v>538</v>
      </c>
    </row>
    <row r="55" spans="1:25" s="5" customFormat="1" ht="17.25" customHeight="1">
      <c r="A55" s="62" t="s">
        <v>173</v>
      </c>
      <c r="B55" s="158">
        <v>295</v>
      </c>
      <c r="C55" s="158">
        <v>4974</v>
      </c>
      <c r="D55" s="158">
        <v>437</v>
      </c>
      <c r="E55" s="277" t="s">
        <v>538</v>
      </c>
      <c r="F55" s="277" t="s">
        <v>538</v>
      </c>
      <c r="G55" s="277" t="s">
        <v>538</v>
      </c>
      <c r="H55" s="277" t="s">
        <v>538</v>
      </c>
      <c r="I55" s="277" t="s">
        <v>538</v>
      </c>
      <c r="J55" s="277" t="s">
        <v>538</v>
      </c>
      <c r="K55" s="277" t="s">
        <v>538</v>
      </c>
      <c r="L55" s="277" t="s">
        <v>538</v>
      </c>
      <c r="M55" s="277" t="s">
        <v>538</v>
      </c>
      <c r="N55" s="277" t="s">
        <v>538</v>
      </c>
      <c r="O55" s="277" t="s">
        <v>538</v>
      </c>
      <c r="P55" s="277" t="s">
        <v>538</v>
      </c>
      <c r="Q55" s="277" t="s">
        <v>538</v>
      </c>
      <c r="R55" s="277" t="s">
        <v>538</v>
      </c>
      <c r="S55" s="277" t="s">
        <v>538</v>
      </c>
      <c r="T55" s="277" t="s">
        <v>538</v>
      </c>
      <c r="U55" s="277" t="s">
        <v>538</v>
      </c>
      <c r="V55" s="277" t="s">
        <v>538</v>
      </c>
      <c r="W55" s="158">
        <v>15</v>
      </c>
      <c r="X55" s="158">
        <v>500</v>
      </c>
      <c r="Y55" s="159">
        <v>10</v>
      </c>
    </row>
    <row r="56" spans="1:25" s="5" customFormat="1" ht="17.25" customHeight="1">
      <c r="A56" s="62" t="s">
        <v>174</v>
      </c>
      <c r="B56" s="158">
        <v>7</v>
      </c>
      <c r="C56" s="158">
        <v>285</v>
      </c>
      <c r="D56" s="158">
        <v>25</v>
      </c>
      <c r="E56" s="277" t="s">
        <v>538</v>
      </c>
      <c r="F56" s="277" t="s">
        <v>538</v>
      </c>
      <c r="G56" s="277" t="s">
        <v>538</v>
      </c>
      <c r="H56" s="277" t="s">
        <v>538</v>
      </c>
      <c r="I56" s="277" t="s">
        <v>538</v>
      </c>
      <c r="J56" s="277" t="s">
        <v>538</v>
      </c>
      <c r="K56" s="277" t="s">
        <v>538</v>
      </c>
      <c r="L56" s="277" t="s">
        <v>538</v>
      </c>
      <c r="M56" s="277" t="s">
        <v>538</v>
      </c>
      <c r="N56" s="277" t="s">
        <v>538</v>
      </c>
      <c r="O56" s="277" t="s">
        <v>538</v>
      </c>
      <c r="P56" s="277" t="s">
        <v>538</v>
      </c>
      <c r="Q56" s="277" t="s">
        <v>538</v>
      </c>
      <c r="R56" s="277" t="s">
        <v>538</v>
      </c>
      <c r="S56" s="277" t="s">
        <v>538</v>
      </c>
      <c r="T56" s="277" t="s">
        <v>538</v>
      </c>
      <c r="U56" s="277" t="s">
        <v>538</v>
      </c>
      <c r="V56" s="277" t="s">
        <v>538</v>
      </c>
      <c r="W56" s="277" t="s">
        <v>538</v>
      </c>
      <c r="X56" s="277" t="s">
        <v>538</v>
      </c>
      <c r="Y56" s="277" t="s">
        <v>538</v>
      </c>
    </row>
    <row r="57" spans="1:25" s="5" customFormat="1" ht="17.25" customHeight="1">
      <c r="A57" s="62" t="s">
        <v>175</v>
      </c>
      <c r="B57" s="160">
        <v>645</v>
      </c>
      <c r="C57" s="160">
        <v>30498</v>
      </c>
      <c r="D57" s="160">
        <v>2679</v>
      </c>
      <c r="E57" s="274" t="s">
        <v>538</v>
      </c>
      <c r="F57" s="274" t="s">
        <v>538</v>
      </c>
      <c r="G57" s="274" t="s">
        <v>538</v>
      </c>
      <c r="H57" s="274" t="s">
        <v>538</v>
      </c>
      <c r="I57" s="274" t="s">
        <v>538</v>
      </c>
      <c r="J57" s="274" t="s">
        <v>538</v>
      </c>
      <c r="K57" s="160">
        <v>21</v>
      </c>
      <c r="L57" s="160">
        <v>661</v>
      </c>
      <c r="M57" s="160">
        <v>100</v>
      </c>
      <c r="N57" s="160">
        <v>82</v>
      </c>
      <c r="O57" s="160">
        <v>2335</v>
      </c>
      <c r="P57" s="160">
        <v>1060</v>
      </c>
      <c r="Q57" s="274" t="s">
        <v>538</v>
      </c>
      <c r="R57" s="274" t="s">
        <v>538</v>
      </c>
      <c r="S57" s="274" t="s">
        <v>538</v>
      </c>
      <c r="T57" s="274" t="s">
        <v>538</v>
      </c>
      <c r="U57" s="274" t="s">
        <v>538</v>
      </c>
      <c r="V57" s="274" t="s">
        <v>538</v>
      </c>
      <c r="W57" s="274" t="s">
        <v>538</v>
      </c>
      <c r="X57" s="274" t="s">
        <v>538</v>
      </c>
      <c r="Y57" s="274" t="s">
        <v>538</v>
      </c>
    </row>
    <row r="58" spans="1:25" s="5" customFormat="1" ht="17.25" customHeight="1">
      <c r="A58" s="62" t="s">
        <v>176</v>
      </c>
      <c r="B58" s="160">
        <v>1045</v>
      </c>
      <c r="C58" s="160">
        <v>76842</v>
      </c>
      <c r="D58" s="160">
        <v>6750</v>
      </c>
      <c r="E58" s="160">
        <v>283</v>
      </c>
      <c r="F58" s="160">
        <v>4726</v>
      </c>
      <c r="G58" s="160">
        <v>4980</v>
      </c>
      <c r="H58" s="274" t="s">
        <v>538</v>
      </c>
      <c r="I58" s="274" t="s">
        <v>538</v>
      </c>
      <c r="J58" s="274" t="s">
        <v>538</v>
      </c>
      <c r="K58" s="274" t="s">
        <v>538</v>
      </c>
      <c r="L58" s="274" t="s">
        <v>538</v>
      </c>
      <c r="M58" s="274" t="s">
        <v>538</v>
      </c>
      <c r="N58" s="160">
        <v>40</v>
      </c>
      <c r="O58" s="160">
        <v>1124</v>
      </c>
      <c r="P58" s="160">
        <v>510</v>
      </c>
      <c r="Q58" s="274" t="s">
        <v>538</v>
      </c>
      <c r="R58" s="274" t="s">
        <v>538</v>
      </c>
      <c r="S58" s="274" t="s">
        <v>538</v>
      </c>
      <c r="T58" s="274" t="s">
        <v>538</v>
      </c>
      <c r="U58" s="274" t="s">
        <v>538</v>
      </c>
      <c r="V58" s="274" t="s">
        <v>538</v>
      </c>
      <c r="W58" s="160">
        <v>272</v>
      </c>
      <c r="X58" s="160">
        <v>15700</v>
      </c>
      <c r="Y58" s="161">
        <v>314</v>
      </c>
    </row>
    <row r="59" spans="1:25" s="5" customFormat="1" ht="17.25" customHeight="1">
      <c r="A59" s="62" t="s">
        <v>177</v>
      </c>
      <c r="B59" s="160">
        <v>399</v>
      </c>
      <c r="C59" s="160">
        <v>25443</v>
      </c>
      <c r="D59" s="160">
        <v>2235</v>
      </c>
      <c r="E59" s="160">
        <v>15</v>
      </c>
      <c r="F59" s="160">
        <v>437</v>
      </c>
      <c r="G59" s="160">
        <v>460</v>
      </c>
      <c r="H59" s="274" t="s">
        <v>538</v>
      </c>
      <c r="I59" s="274" t="s">
        <v>538</v>
      </c>
      <c r="J59" s="274" t="s">
        <v>538</v>
      </c>
      <c r="K59" s="274" t="s">
        <v>538</v>
      </c>
      <c r="L59" s="274" t="s">
        <v>538</v>
      </c>
      <c r="M59" s="274" t="s">
        <v>538</v>
      </c>
      <c r="N59" s="160">
        <v>20</v>
      </c>
      <c r="O59" s="160">
        <v>1212</v>
      </c>
      <c r="P59" s="160">
        <v>550</v>
      </c>
      <c r="Q59" s="274" t="s">
        <v>538</v>
      </c>
      <c r="R59" s="274" t="s">
        <v>538</v>
      </c>
      <c r="S59" s="274" t="s">
        <v>538</v>
      </c>
      <c r="T59" s="274" t="s">
        <v>538</v>
      </c>
      <c r="U59" s="274" t="s">
        <v>538</v>
      </c>
      <c r="V59" s="274" t="s">
        <v>538</v>
      </c>
      <c r="W59" s="160">
        <v>80</v>
      </c>
      <c r="X59" s="160">
        <v>3300</v>
      </c>
      <c r="Y59" s="161">
        <v>66</v>
      </c>
    </row>
    <row r="60" spans="1:25" s="5" customFormat="1" ht="17.25" customHeight="1">
      <c r="A60" s="61" t="s">
        <v>178</v>
      </c>
      <c r="B60" s="160">
        <v>143</v>
      </c>
      <c r="C60" s="160">
        <v>8694</v>
      </c>
      <c r="D60" s="160">
        <v>764</v>
      </c>
      <c r="E60" s="160">
        <v>1427</v>
      </c>
      <c r="F60" s="160">
        <v>25769</v>
      </c>
      <c r="G60" s="160">
        <v>27154</v>
      </c>
      <c r="H60" s="274" t="s">
        <v>538</v>
      </c>
      <c r="I60" s="274" t="s">
        <v>538</v>
      </c>
      <c r="J60" s="274" t="s">
        <v>538</v>
      </c>
      <c r="K60" s="274" t="s">
        <v>538</v>
      </c>
      <c r="L60" s="274" t="s">
        <v>538</v>
      </c>
      <c r="M60" s="274" t="s">
        <v>538</v>
      </c>
      <c r="N60" s="160">
        <v>477</v>
      </c>
      <c r="O60" s="160">
        <v>16567</v>
      </c>
      <c r="P60" s="160">
        <v>7520</v>
      </c>
      <c r="Q60" s="274" t="s">
        <v>538</v>
      </c>
      <c r="R60" s="274" t="s">
        <v>538</v>
      </c>
      <c r="S60" s="274" t="s">
        <v>538</v>
      </c>
      <c r="T60" s="274" t="s">
        <v>538</v>
      </c>
      <c r="U60" s="274" t="s">
        <v>538</v>
      </c>
      <c r="V60" s="274" t="s">
        <v>538</v>
      </c>
      <c r="W60" s="160">
        <v>400</v>
      </c>
      <c r="X60" s="160">
        <v>41850</v>
      </c>
      <c r="Y60" s="161">
        <v>837</v>
      </c>
    </row>
    <row r="61" spans="1:25" ht="17.25" customHeight="1">
      <c r="A61" s="61" t="s">
        <v>179</v>
      </c>
      <c r="B61" s="160">
        <v>130</v>
      </c>
      <c r="C61" s="160">
        <v>8492</v>
      </c>
      <c r="D61" s="160">
        <v>746</v>
      </c>
      <c r="E61" s="160">
        <v>495</v>
      </c>
      <c r="F61" s="160">
        <v>4191</v>
      </c>
      <c r="G61" s="160">
        <v>4416</v>
      </c>
      <c r="H61" s="274" t="s">
        <v>538</v>
      </c>
      <c r="I61" s="274" t="s">
        <v>538</v>
      </c>
      <c r="J61" s="274" t="s">
        <v>538</v>
      </c>
      <c r="K61" s="274" t="s">
        <v>538</v>
      </c>
      <c r="L61" s="274" t="s">
        <v>538</v>
      </c>
      <c r="M61" s="274" t="s">
        <v>538</v>
      </c>
      <c r="N61" s="160">
        <v>35</v>
      </c>
      <c r="O61" s="160">
        <v>463</v>
      </c>
      <c r="P61" s="160">
        <v>210</v>
      </c>
      <c r="Q61" s="274" t="s">
        <v>538</v>
      </c>
      <c r="R61" s="274" t="s">
        <v>540</v>
      </c>
      <c r="S61" s="274" t="s">
        <v>538</v>
      </c>
      <c r="T61" s="274" t="s">
        <v>538</v>
      </c>
      <c r="U61" s="274" t="s">
        <v>538</v>
      </c>
      <c r="V61" s="274" t="s">
        <v>538</v>
      </c>
      <c r="W61" s="160">
        <v>300</v>
      </c>
      <c r="X61" s="160">
        <v>2400</v>
      </c>
      <c r="Y61" s="160">
        <v>48</v>
      </c>
    </row>
    <row r="62" spans="1:25" ht="17.2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ht="17.25" customHeight="1">
      <c r="A63" s="7" t="s">
        <v>215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" customHeight="1"/>
    <row r="73" ht="15.75" customHeight="1"/>
    <row r="74" ht="15.75" customHeight="1"/>
    <row r="75" ht="15.75" customHeight="1"/>
    <row r="76" ht="15.75" customHeight="1"/>
  </sheetData>
  <sheetProtection/>
  <mergeCells count="208">
    <mergeCell ref="R32:S32"/>
    <mergeCell ref="W32:X32"/>
    <mergeCell ref="M15:N15"/>
    <mergeCell ref="C32:D32"/>
    <mergeCell ref="C23:D23"/>
    <mergeCell ref="K23:L23"/>
    <mergeCell ref="M32:N32"/>
    <mergeCell ref="K32:L32"/>
    <mergeCell ref="H32:I32"/>
    <mergeCell ref="W24:X24"/>
    <mergeCell ref="E32:F32"/>
    <mergeCell ref="M11:N11"/>
    <mergeCell ref="H11:I11"/>
    <mergeCell ref="K11:L11"/>
    <mergeCell ref="E11:F11"/>
    <mergeCell ref="E12:F12"/>
    <mergeCell ref="H12:I12"/>
    <mergeCell ref="K12:L12"/>
    <mergeCell ref="M12:N12"/>
    <mergeCell ref="E14:F14"/>
    <mergeCell ref="N40:P40"/>
    <mergeCell ref="Q40:S40"/>
    <mergeCell ref="T40:V40"/>
    <mergeCell ref="B40:D40"/>
    <mergeCell ref="H40:J40"/>
    <mergeCell ref="W14:X14"/>
    <mergeCell ref="R15:S15"/>
    <mergeCell ref="R25:S25"/>
    <mergeCell ref="R18:S18"/>
    <mergeCell ref="W21:X21"/>
    <mergeCell ref="W40:Y40"/>
    <mergeCell ref="A40:A41"/>
    <mergeCell ref="H10:I10"/>
    <mergeCell ref="K10:L10"/>
    <mergeCell ref="R10:S10"/>
    <mergeCell ref="W10:X10"/>
    <mergeCell ref="E10:F10"/>
    <mergeCell ref="E40:G40"/>
    <mergeCell ref="A12:B12"/>
    <mergeCell ref="K40:M40"/>
    <mergeCell ref="R9:S9"/>
    <mergeCell ref="T9:U9"/>
    <mergeCell ref="T8:U8"/>
    <mergeCell ref="E9:F9"/>
    <mergeCell ref="G9:I9"/>
    <mergeCell ref="J9:L9"/>
    <mergeCell ref="E8:L8"/>
    <mergeCell ref="O8:S8"/>
    <mergeCell ref="V9:X9"/>
    <mergeCell ref="V8:X8"/>
    <mergeCell ref="A5:X5"/>
    <mergeCell ref="E7:L7"/>
    <mergeCell ref="C7:D10"/>
    <mergeCell ref="V7:X7"/>
    <mergeCell ref="M7:U7"/>
    <mergeCell ref="M8:N10"/>
    <mergeCell ref="O9:Q9"/>
    <mergeCell ref="A7:B7"/>
    <mergeCell ref="A18:B18"/>
    <mergeCell ref="A19:B19"/>
    <mergeCell ref="A8:B8"/>
    <mergeCell ref="A9:B9"/>
    <mergeCell ref="A10:B10"/>
    <mergeCell ref="A11:B11"/>
    <mergeCell ref="A13:B13"/>
    <mergeCell ref="A14:B14"/>
    <mergeCell ref="A16:B16"/>
    <mergeCell ref="A15:B15"/>
    <mergeCell ref="A24:B24"/>
    <mergeCell ref="A25:B25"/>
    <mergeCell ref="A26:B26"/>
    <mergeCell ref="A27:B27"/>
    <mergeCell ref="A20:B20"/>
    <mergeCell ref="A21:B21"/>
    <mergeCell ref="A30:B30"/>
    <mergeCell ref="C11:D11"/>
    <mergeCell ref="C12:D12"/>
    <mergeCell ref="C13:D13"/>
    <mergeCell ref="C15:D15"/>
    <mergeCell ref="C18:D18"/>
    <mergeCell ref="A17:B17"/>
    <mergeCell ref="A28:B28"/>
    <mergeCell ref="A22:B22"/>
    <mergeCell ref="A23:B23"/>
    <mergeCell ref="W13:X13"/>
    <mergeCell ref="E13:F13"/>
    <mergeCell ref="H13:I13"/>
    <mergeCell ref="K13:L13"/>
    <mergeCell ref="M13:N13"/>
    <mergeCell ref="W11:X11"/>
    <mergeCell ref="R12:S12"/>
    <mergeCell ref="W12:X12"/>
    <mergeCell ref="R13:S13"/>
    <mergeCell ref="H14:I14"/>
    <mergeCell ref="W15:X15"/>
    <mergeCell ref="C16:D16"/>
    <mergeCell ref="E16:F16"/>
    <mergeCell ref="H16:I16"/>
    <mergeCell ref="K16:L16"/>
    <mergeCell ref="M16:N16"/>
    <mergeCell ref="R16:S16"/>
    <mergeCell ref="E15:F15"/>
    <mergeCell ref="H15:I15"/>
    <mergeCell ref="K15:L15"/>
    <mergeCell ref="W16:X16"/>
    <mergeCell ref="C17:D17"/>
    <mergeCell ref="E17:F17"/>
    <mergeCell ref="H17:I17"/>
    <mergeCell ref="K17:L17"/>
    <mergeCell ref="M17:N17"/>
    <mergeCell ref="R17:S17"/>
    <mergeCell ref="W17:X17"/>
    <mergeCell ref="C19:D19"/>
    <mergeCell ref="E19:F19"/>
    <mergeCell ref="H19:I19"/>
    <mergeCell ref="K19:L19"/>
    <mergeCell ref="E18:F18"/>
    <mergeCell ref="H18:I18"/>
    <mergeCell ref="K18:L18"/>
    <mergeCell ref="M20:N20"/>
    <mergeCell ref="R20:S20"/>
    <mergeCell ref="W20:X20"/>
    <mergeCell ref="W18:X18"/>
    <mergeCell ref="M19:N19"/>
    <mergeCell ref="R19:S19"/>
    <mergeCell ref="M18:N18"/>
    <mergeCell ref="A3:X3"/>
    <mergeCell ref="C21:D21"/>
    <mergeCell ref="E21:F21"/>
    <mergeCell ref="H21:I21"/>
    <mergeCell ref="K21:L21"/>
    <mergeCell ref="W19:X19"/>
    <mergeCell ref="C20:D20"/>
    <mergeCell ref="E20:F20"/>
    <mergeCell ref="H20:I20"/>
    <mergeCell ref="K20:L20"/>
    <mergeCell ref="M21:N21"/>
    <mergeCell ref="R21:S21"/>
    <mergeCell ref="C22:D22"/>
    <mergeCell ref="E22:F22"/>
    <mergeCell ref="H22:I22"/>
    <mergeCell ref="K22:L22"/>
    <mergeCell ref="C24:D24"/>
    <mergeCell ref="M22:N22"/>
    <mergeCell ref="R22:S22"/>
    <mergeCell ref="W22:X22"/>
    <mergeCell ref="M24:N24"/>
    <mergeCell ref="E24:F24"/>
    <mergeCell ref="H24:I24"/>
    <mergeCell ref="K24:L24"/>
    <mergeCell ref="R23:S23"/>
    <mergeCell ref="R24:S24"/>
    <mergeCell ref="A38:Y38"/>
    <mergeCell ref="E23:F23"/>
    <mergeCell ref="H23:I23"/>
    <mergeCell ref="A31:B31"/>
    <mergeCell ref="A32:B32"/>
    <mergeCell ref="A29:B29"/>
    <mergeCell ref="M25:N25"/>
    <mergeCell ref="K25:L25"/>
    <mergeCell ref="W23:X23"/>
    <mergeCell ref="E25:F25"/>
    <mergeCell ref="C27:D27"/>
    <mergeCell ref="E27:F27"/>
    <mergeCell ref="H27:I27"/>
    <mergeCell ref="M23:N23"/>
    <mergeCell ref="C26:D26"/>
    <mergeCell ref="E26:F26"/>
    <mergeCell ref="H26:I26"/>
    <mergeCell ref="K26:L26"/>
    <mergeCell ref="M26:N26"/>
    <mergeCell ref="C25:D25"/>
    <mergeCell ref="C28:D28"/>
    <mergeCell ref="E28:F28"/>
    <mergeCell ref="H25:I25"/>
    <mergeCell ref="W25:X25"/>
    <mergeCell ref="R26:S26"/>
    <mergeCell ref="W26:X26"/>
    <mergeCell ref="M27:N27"/>
    <mergeCell ref="R27:S27"/>
    <mergeCell ref="W27:X27"/>
    <mergeCell ref="K27:L27"/>
    <mergeCell ref="H28:I28"/>
    <mergeCell ref="K28:L28"/>
    <mergeCell ref="M28:N28"/>
    <mergeCell ref="R28:S28"/>
    <mergeCell ref="W28:X28"/>
    <mergeCell ref="M29:N29"/>
    <mergeCell ref="R29:S29"/>
    <mergeCell ref="W31:X31"/>
    <mergeCell ref="C29:D29"/>
    <mergeCell ref="E29:F29"/>
    <mergeCell ref="H29:I29"/>
    <mergeCell ref="K29:L29"/>
    <mergeCell ref="W29:X29"/>
    <mergeCell ref="C31:D31"/>
    <mergeCell ref="E31:F31"/>
    <mergeCell ref="M30:N30"/>
    <mergeCell ref="H31:I31"/>
    <mergeCell ref="K31:L31"/>
    <mergeCell ref="R30:S30"/>
    <mergeCell ref="W30:X30"/>
    <mergeCell ref="C30:D30"/>
    <mergeCell ref="E30:F30"/>
    <mergeCell ref="H30:I30"/>
    <mergeCell ref="K30:L30"/>
    <mergeCell ref="M31:N31"/>
    <mergeCell ref="R31:S3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5" zoomScaleNormal="75" zoomScaleSheetLayoutView="75" zoomScalePageLayoutView="0" workbookViewId="0" topLeftCell="A13">
      <selection activeCell="A35" sqref="A35"/>
    </sheetView>
  </sheetViews>
  <sheetFormatPr defaultColWidth="10.59765625" defaultRowHeight="15"/>
  <cols>
    <col min="1" max="1" width="10.59765625" style="12" customWidth="1"/>
    <col min="2" max="21" width="14.59765625" style="12" customWidth="1"/>
    <col min="22" max="25" width="9.09765625" style="12" customWidth="1"/>
    <col min="26" max="16384" width="10.59765625" style="12" customWidth="1"/>
  </cols>
  <sheetData>
    <row r="1" spans="1:25" s="2" customFormat="1" ht="15" customHeight="1">
      <c r="A1" s="100" t="s">
        <v>506</v>
      </c>
      <c r="Q1" s="3" t="s">
        <v>507</v>
      </c>
      <c r="S1" s="3"/>
      <c r="Y1" s="3"/>
    </row>
    <row r="2" spans="1:25" s="2" customFormat="1" ht="15" customHeight="1">
      <c r="A2" s="100"/>
      <c r="Q2" s="3"/>
      <c r="S2" s="3"/>
      <c r="Y2" s="3"/>
    </row>
    <row r="3" spans="1:24" ht="15" customHeight="1">
      <c r="A3" s="350" t="s">
        <v>551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58"/>
      <c r="S3" s="58"/>
      <c r="T3" s="58"/>
      <c r="U3" s="58"/>
      <c r="V3" s="58"/>
      <c r="W3" s="58"/>
      <c r="X3" s="58"/>
    </row>
    <row r="4" spans="1:24" ht="1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L4" s="176"/>
      <c r="M4" s="176"/>
      <c r="N4" s="176"/>
      <c r="P4" s="176"/>
      <c r="Q4" s="206" t="s">
        <v>436</v>
      </c>
      <c r="R4" s="58"/>
      <c r="S4" s="183"/>
      <c r="T4" s="58"/>
      <c r="U4" s="58"/>
      <c r="V4" s="58"/>
      <c r="W4" s="86"/>
      <c r="X4" s="58"/>
    </row>
    <row r="5" spans="1:17" ht="15" customHeight="1">
      <c r="A5" s="434" t="s">
        <v>433</v>
      </c>
      <c r="B5" s="447" t="s">
        <v>470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</row>
    <row r="6" spans="1:17" ht="15" customHeight="1">
      <c r="A6" s="435"/>
      <c r="B6" s="440" t="s">
        <v>211</v>
      </c>
      <c r="C6" s="441"/>
      <c r="D6" s="439" t="s">
        <v>219</v>
      </c>
      <c r="E6" s="432"/>
      <c r="F6" s="432"/>
      <c r="G6" s="432"/>
      <c r="H6" s="432"/>
      <c r="I6" s="432"/>
      <c r="J6" s="432"/>
      <c r="K6" s="433"/>
      <c r="L6" s="443" t="s">
        <v>227</v>
      </c>
      <c r="M6" s="444"/>
      <c r="N6" s="444"/>
      <c r="O6" s="444"/>
      <c r="P6" s="444"/>
      <c r="Q6" s="444"/>
    </row>
    <row r="7" spans="1:17" ht="15" customHeight="1">
      <c r="A7" s="435"/>
      <c r="B7" s="442"/>
      <c r="C7" s="436"/>
      <c r="D7" s="432" t="s">
        <v>220</v>
      </c>
      <c r="E7" s="433"/>
      <c r="F7" s="439" t="s">
        <v>221</v>
      </c>
      <c r="G7" s="433"/>
      <c r="H7" s="439" t="s">
        <v>222</v>
      </c>
      <c r="I7" s="433"/>
      <c r="J7" s="446" t="s">
        <v>223</v>
      </c>
      <c r="K7" s="446"/>
      <c r="L7" s="439" t="s">
        <v>220</v>
      </c>
      <c r="M7" s="433"/>
      <c r="N7" s="439" t="s">
        <v>225</v>
      </c>
      <c r="O7" s="432"/>
      <c r="P7" s="439" t="s">
        <v>226</v>
      </c>
      <c r="Q7" s="432"/>
    </row>
    <row r="8" spans="1:17" ht="15" customHeight="1">
      <c r="A8" s="436"/>
      <c r="B8" s="177" t="s">
        <v>217</v>
      </c>
      <c r="C8" s="84" t="s">
        <v>218</v>
      </c>
      <c r="D8" s="177" t="s">
        <v>217</v>
      </c>
      <c r="E8" s="84" t="s">
        <v>218</v>
      </c>
      <c r="F8" s="84" t="s">
        <v>217</v>
      </c>
      <c r="G8" s="84" t="s">
        <v>218</v>
      </c>
      <c r="H8" s="84" t="s">
        <v>217</v>
      </c>
      <c r="I8" s="84" t="s">
        <v>218</v>
      </c>
      <c r="J8" s="84" t="s">
        <v>217</v>
      </c>
      <c r="K8" s="85" t="s">
        <v>218</v>
      </c>
      <c r="L8" s="84" t="s">
        <v>217</v>
      </c>
      <c r="M8" s="84" t="s">
        <v>218</v>
      </c>
      <c r="N8" s="84" t="s">
        <v>217</v>
      </c>
      <c r="O8" s="85" t="s">
        <v>218</v>
      </c>
      <c r="P8" s="84" t="s">
        <v>217</v>
      </c>
      <c r="Q8" s="85" t="s">
        <v>218</v>
      </c>
    </row>
    <row r="9" spans="1:17" ht="15" customHeight="1">
      <c r="A9" s="78"/>
      <c r="C9" s="47"/>
      <c r="K9" s="47"/>
      <c r="L9" s="20"/>
      <c r="M9" s="20"/>
      <c r="N9" s="47"/>
      <c r="O9" s="47"/>
      <c r="P9" s="47"/>
      <c r="Q9" s="47"/>
    </row>
    <row r="10" spans="1:17" ht="15" customHeight="1">
      <c r="A10" s="93" t="s">
        <v>483</v>
      </c>
      <c r="B10" s="163">
        <v>19900</v>
      </c>
      <c r="C10" s="164">
        <v>5130</v>
      </c>
      <c r="D10" s="163">
        <v>2400</v>
      </c>
      <c r="E10" s="163">
        <v>746</v>
      </c>
      <c r="F10" s="163">
        <v>1780</v>
      </c>
      <c r="G10" s="163">
        <v>533</v>
      </c>
      <c r="H10" s="163">
        <v>413</v>
      </c>
      <c r="I10" s="163">
        <v>130</v>
      </c>
      <c r="J10" s="163">
        <v>200</v>
      </c>
      <c r="K10" s="164">
        <v>80</v>
      </c>
      <c r="L10" s="164">
        <v>13400</v>
      </c>
      <c r="M10" s="164">
        <v>4130</v>
      </c>
      <c r="N10" s="185">
        <v>10400</v>
      </c>
      <c r="O10" s="185">
        <v>3760</v>
      </c>
      <c r="P10" s="185">
        <v>2800</v>
      </c>
      <c r="Q10" s="185">
        <v>349</v>
      </c>
    </row>
    <row r="11" spans="1:17" ht="15" customHeight="1">
      <c r="A11" s="205" t="s">
        <v>484</v>
      </c>
      <c r="B11" s="163">
        <v>23700</v>
      </c>
      <c r="C11" s="164">
        <v>8180</v>
      </c>
      <c r="D11" s="163">
        <v>11500</v>
      </c>
      <c r="E11" s="163">
        <v>6770</v>
      </c>
      <c r="F11" s="163">
        <v>6680</v>
      </c>
      <c r="G11" s="163">
        <v>3950</v>
      </c>
      <c r="H11" s="163">
        <v>4640</v>
      </c>
      <c r="I11" s="163">
        <v>2620</v>
      </c>
      <c r="J11" s="277" t="s">
        <v>538</v>
      </c>
      <c r="K11" s="274" t="s">
        <v>538</v>
      </c>
      <c r="L11" s="164">
        <v>8840</v>
      </c>
      <c r="M11" s="164">
        <v>1270</v>
      </c>
      <c r="N11" s="185">
        <v>4860</v>
      </c>
      <c r="O11" s="185">
        <v>824</v>
      </c>
      <c r="P11" s="185">
        <v>1990</v>
      </c>
      <c r="Q11" s="185">
        <v>225</v>
      </c>
    </row>
    <row r="12" spans="1:17" ht="15" customHeight="1">
      <c r="A12" s="205" t="s">
        <v>477</v>
      </c>
      <c r="B12" s="163">
        <v>25800</v>
      </c>
      <c r="C12" s="164">
        <v>7410</v>
      </c>
      <c r="D12" s="163">
        <v>14000</v>
      </c>
      <c r="E12" s="163">
        <v>5080</v>
      </c>
      <c r="F12" s="163">
        <v>13800</v>
      </c>
      <c r="G12" s="163">
        <v>4960</v>
      </c>
      <c r="H12" s="163">
        <v>46</v>
      </c>
      <c r="I12" s="163">
        <v>18</v>
      </c>
      <c r="J12" s="277" t="s">
        <v>538</v>
      </c>
      <c r="K12" s="274" t="s">
        <v>538</v>
      </c>
      <c r="L12" s="164">
        <v>6890</v>
      </c>
      <c r="M12" s="164">
        <v>1830</v>
      </c>
      <c r="N12" s="185">
        <v>5230</v>
      </c>
      <c r="O12" s="185">
        <v>1650</v>
      </c>
      <c r="P12" s="185">
        <v>1570</v>
      </c>
      <c r="Q12" s="185">
        <v>172</v>
      </c>
    </row>
    <row r="13" spans="1:17" ht="15" customHeight="1">
      <c r="A13" s="205" t="s">
        <v>478</v>
      </c>
      <c r="B13" s="163">
        <v>74000</v>
      </c>
      <c r="C13" s="164">
        <v>31200</v>
      </c>
      <c r="D13" s="163">
        <v>40300</v>
      </c>
      <c r="E13" s="163">
        <v>12300</v>
      </c>
      <c r="F13" s="163">
        <v>1800</v>
      </c>
      <c r="G13" s="163">
        <v>573</v>
      </c>
      <c r="H13" s="277" t="s">
        <v>538</v>
      </c>
      <c r="I13" s="277" t="s">
        <v>538</v>
      </c>
      <c r="J13" s="163">
        <v>38500</v>
      </c>
      <c r="K13" s="164">
        <v>11700</v>
      </c>
      <c r="L13" s="164">
        <v>30500</v>
      </c>
      <c r="M13" s="164">
        <v>18700</v>
      </c>
      <c r="N13" s="185">
        <v>23800</v>
      </c>
      <c r="O13" s="185">
        <v>18100</v>
      </c>
      <c r="P13" s="185">
        <v>6300</v>
      </c>
      <c r="Q13" s="185">
        <v>366</v>
      </c>
    </row>
    <row r="14" spans="1:17" ht="15" customHeight="1">
      <c r="A14" s="205" t="s">
        <v>485</v>
      </c>
      <c r="B14" s="207">
        <v>30500</v>
      </c>
      <c r="C14" s="208">
        <v>6250</v>
      </c>
      <c r="D14" s="207">
        <v>21700</v>
      </c>
      <c r="E14" s="207">
        <v>4570</v>
      </c>
      <c r="F14" s="207">
        <v>4050</v>
      </c>
      <c r="G14" s="207">
        <v>1010</v>
      </c>
      <c r="H14" s="209">
        <f>SUM(H16:H23,H25:H32)</f>
        <v>8</v>
      </c>
      <c r="I14" s="209">
        <f>SUM(I16:I23,I25:I32)</f>
        <v>3</v>
      </c>
      <c r="J14" s="207">
        <v>17600</v>
      </c>
      <c r="K14" s="208">
        <v>3470</v>
      </c>
      <c r="L14" s="208">
        <v>6170</v>
      </c>
      <c r="M14" s="208">
        <v>1560</v>
      </c>
      <c r="N14" s="209">
        <v>3940</v>
      </c>
      <c r="O14" s="209">
        <v>1390</v>
      </c>
      <c r="P14" s="209">
        <v>1980</v>
      </c>
      <c r="Q14" s="209">
        <f>SUM(Q16:Q23,Q25:Q32)</f>
        <v>145</v>
      </c>
    </row>
    <row r="15" spans="1:17" ht="15" customHeight="1">
      <c r="A15" s="50"/>
      <c r="B15" s="163"/>
      <c r="C15" s="164"/>
      <c r="D15" s="163"/>
      <c r="E15" s="163"/>
      <c r="F15" s="163"/>
      <c r="G15" s="163"/>
      <c r="H15" s="163"/>
      <c r="I15" s="163"/>
      <c r="J15" s="163"/>
      <c r="K15" s="164"/>
      <c r="L15" s="164"/>
      <c r="M15" s="164"/>
      <c r="N15" s="185"/>
      <c r="O15" s="185"/>
      <c r="P15" s="185"/>
      <c r="Q15" s="185"/>
    </row>
    <row r="16" spans="1:17" ht="15" customHeight="1">
      <c r="A16" s="82" t="s">
        <v>437</v>
      </c>
      <c r="B16" s="163">
        <v>3160</v>
      </c>
      <c r="C16" s="164">
        <v>843</v>
      </c>
      <c r="D16" s="163">
        <v>2740</v>
      </c>
      <c r="E16" s="163">
        <v>762</v>
      </c>
      <c r="F16" s="163">
        <v>412</v>
      </c>
      <c r="G16" s="163">
        <v>144</v>
      </c>
      <c r="H16" s="277" t="s">
        <v>538</v>
      </c>
      <c r="I16" s="277" t="s">
        <v>538</v>
      </c>
      <c r="J16" s="163">
        <v>2330</v>
      </c>
      <c r="K16" s="164">
        <v>618</v>
      </c>
      <c r="L16" s="164">
        <v>344</v>
      </c>
      <c r="M16" s="164">
        <v>76</v>
      </c>
      <c r="N16" s="185">
        <v>249</v>
      </c>
      <c r="O16" s="185">
        <v>71</v>
      </c>
      <c r="P16" s="185">
        <v>95</v>
      </c>
      <c r="Q16" s="185">
        <v>5</v>
      </c>
    </row>
    <row r="17" spans="1:17" ht="15" customHeight="1">
      <c r="A17" s="82" t="s">
        <v>165</v>
      </c>
      <c r="B17" s="164">
        <v>1790</v>
      </c>
      <c r="C17" s="164">
        <v>233</v>
      </c>
      <c r="D17" s="164">
        <v>1190</v>
      </c>
      <c r="E17" s="164">
        <v>119</v>
      </c>
      <c r="F17" s="164">
        <v>125</v>
      </c>
      <c r="G17" s="164">
        <v>16</v>
      </c>
      <c r="H17" s="274" t="s">
        <v>538</v>
      </c>
      <c r="I17" s="274" t="s">
        <v>538</v>
      </c>
      <c r="J17" s="164">
        <v>1060</v>
      </c>
      <c r="K17" s="164">
        <v>102</v>
      </c>
      <c r="L17" s="164">
        <v>429</v>
      </c>
      <c r="M17" s="164">
        <v>106</v>
      </c>
      <c r="N17" s="185">
        <v>167</v>
      </c>
      <c r="O17" s="185">
        <v>79</v>
      </c>
      <c r="P17" s="185">
        <v>251</v>
      </c>
      <c r="Q17" s="185">
        <v>27</v>
      </c>
    </row>
    <row r="18" spans="1:17" ht="15" customHeight="1">
      <c r="A18" s="82" t="s">
        <v>438</v>
      </c>
      <c r="B18" s="163">
        <v>2310</v>
      </c>
      <c r="C18" s="164">
        <v>358</v>
      </c>
      <c r="D18" s="163">
        <v>1290</v>
      </c>
      <c r="E18" s="163">
        <v>280</v>
      </c>
      <c r="F18" s="163">
        <v>505</v>
      </c>
      <c r="G18" s="163">
        <v>85</v>
      </c>
      <c r="H18" s="277" t="s">
        <v>538</v>
      </c>
      <c r="I18" s="277" t="s">
        <v>538</v>
      </c>
      <c r="J18" s="163">
        <v>790</v>
      </c>
      <c r="K18" s="164">
        <v>195</v>
      </c>
      <c r="L18" s="164">
        <v>605</v>
      </c>
      <c r="M18" s="164">
        <v>54</v>
      </c>
      <c r="N18" s="185">
        <v>308</v>
      </c>
      <c r="O18" s="185">
        <v>29</v>
      </c>
      <c r="P18" s="185">
        <v>152</v>
      </c>
      <c r="Q18" s="185">
        <v>7</v>
      </c>
    </row>
    <row r="19" spans="1:17" ht="15" customHeight="1">
      <c r="A19" s="82" t="s">
        <v>439</v>
      </c>
      <c r="B19" s="164">
        <v>1200</v>
      </c>
      <c r="C19" s="164">
        <v>208</v>
      </c>
      <c r="D19" s="164">
        <v>874</v>
      </c>
      <c r="E19" s="164">
        <v>123</v>
      </c>
      <c r="F19" s="164">
        <v>86</v>
      </c>
      <c r="G19" s="164">
        <v>26</v>
      </c>
      <c r="H19" s="274" t="s">
        <v>538</v>
      </c>
      <c r="I19" s="274" t="s">
        <v>538</v>
      </c>
      <c r="J19" s="164">
        <v>780</v>
      </c>
      <c r="K19" s="164">
        <v>95</v>
      </c>
      <c r="L19" s="164">
        <v>221</v>
      </c>
      <c r="M19" s="164">
        <v>83</v>
      </c>
      <c r="N19" s="185">
        <v>144</v>
      </c>
      <c r="O19" s="185">
        <v>79</v>
      </c>
      <c r="P19" s="185">
        <v>77</v>
      </c>
      <c r="Q19" s="185">
        <v>4</v>
      </c>
    </row>
    <row r="20" spans="1:17" ht="15" customHeight="1">
      <c r="A20" s="82" t="s">
        <v>440</v>
      </c>
      <c r="B20" s="163">
        <v>1990</v>
      </c>
      <c r="C20" s="164">
        <v>456</v>
      </c>
      <c r="D20" s="163">
        <v>1560</v>
      </c>
      <c r="E20" s="163">
        <v>403</v>
      </c>
      <c r="F20" s="163">
        <v>66</v>
      </c>
      <c r="G20" s="163">
        <v>19</v>
      </c>
      <c r="H20" s="277" t="s">
        <v>538</v>
      </c>
      <c r="I20" s="277" t="s">
        <v>538</v>
      </c>
      <c r="J20" s="163">
        <v>1480</v>
      </c>
      <c r="K20" s="164">
        <v>380</v>
      </c>
      <c r="L20" s="164">
        <v>217</v>
      </c>
      <c r="M20" s="164">
        <v>52</v>
      </c>
      <c r="N20" s="185">
        <v>160</v>
      </c>
      <c r="O20" s="185">
        <v>51</v>
      </c>
      <c r="P20" s="185">
        <v>54</v>
      </c>
      <c r="Q20" s="185">
        <v>0</v>
      </c>
    </row>
    <row r="21" spans="1:17" ht="15" customHeight="1">
      <c r="A21" s="82" t="s">
        <v>169</v>
      </c>
      <c r="B21" s="164">
        <v>1610</v>
      </c>
      <c r="C21" s="164">
        <v>222</v>
      </c>
      <c r="D21" s="164">
        <v>990</v>
      </c>
      <c r="E21" s="164">
        <v>180</v>
      </c>
      <c r="F21" s="164">
        <v>420</v>
      </c>
      <c r="G21" s="164">
        <v>60</v>
      </c>
      <c r="H21" s="274" t="s">
        <v>538</v>
      </c>
      <c r="I21" s="274" t="s">
        <v>538</v>
      </c>
      <c r="J21" s="164">
        <v>570</v>
      </c>
      <c r="K21" s="164">
        <v>120</v>
      </c>
      <c r="L21" s="164">
        <v>407</v>
      </c>
      <c r="M21" s="164">
        <v>30</v>
      </c>
      <c r="N21" s="185">
        <v>201</v>
      </c>
      <c r="O21" s="185">
        <v>19</v>
      </c>
      <c r="P21" s="185">
        <v>120</v>
      </c>
      <c r="Q21" s="185">
        <v>5</v>
      </c>
    </row>
    <row r="22" spans="1:17" ht="15" customHeight="1">
      <c r="A22" s="82" t="s">
        <v>441</v>
      </c>
      <c r="B22" s="163">
        <v>1570</v>
      </c>
      <c r="C22" s="164">
        <v>450</v>
      </c>
      <c r="D22" s="163">
        <v>1280</v>
      </c>
      <c r="E22" s="163">
        <v>342</v>
      </c>
      <c r="F22" s="163">
        <v>194</v>
      </c>
      <c r="G22" s="163">
        <v>85</v>
      </c>
      <c r="H22" s="277" t="s">
        <v>538</v>
      </c>
      <c r="I22" s="277" t="s">
        <v>538</v>
      </c>
      <c r="J22" s="163">
        <v>1090</v>
      </c>
      <c r="K22" s="164">
        <v>257</v>
      </c>
      <c r="L22" s="164">
        <v>192</v>
      </c>
      <c r="M22" s="164">
        <v>100</v>
      </c>
      <c r="N22" s="185">
        <v>165</v>
      </c>
      <c r="O22" s="185">
        <v>98</v>
      </c>
      <c r="P22" s="185">
        <v>27</v>
      </c>
      <c r="Q22" s="185">
        <v>2</v>
      </c>
    </row>
    <row r="23" spans="1:17" ht="15" customHeight="1">
      <c r="A23" s="82" t="s">
        <v>171</v>
      </c>
      <c r="B23" s="164">
        <v>1430</v>
      </c>
      <c r="C23" s="164">
        <v>425</v>
      </c>
      <c r="D23" s="164">
        <v>797</v>
      </c>
      <c r="E23" s="164">
        <v>270</v>
      </c>
      <c r="F23" s="164">
        <v>326</v>
      </c>
      <c r="G23" s="164">
        <v>126</v>
      </c>
      <c r="H23" s="274" t="s">
        <v>538</v>
      </c>
      <c r="I23" s="274" t="s">
        <v>538</v>
      </c>
      <c r="J23" s="164">
        <v>440</v>
      </c>
      <c r="K23" s="164">
        <v>92</v>
      </c>
      <c r="L23" s="164">
        <v>574</v>
      </c>
      <c r="M23" s="164">
        <v>152</v>
      </c>
      <c r="N23" s="185">
        <v>498</v>
      </c>
      <c r="O23" s="185">
        <v>148</v>
      </c>
      <c r="P23" s="185">
        <v>76</v>
      </c>
      <c r="Q23" s="185">
        <v>4</v>
      </c>
    </row>
    <row r="24" spans="1:17" ht="15" customHeight="1">
      <c r="A24" s="50"/>
      <c r="B24" s="163"/>
      <c r="C24" s="164"/>
      <c r="D24" s="163"/>
      <c r="E24" s="163"/>
      <c r="F24" s="163"/>
      <c r="G24" s="163"/>
      <c r="H24" s="163"/>
      <c r="I24" s="277" t="s">
        <v>541</v>
      </c>
      <c r="J24" s="163"/>
      <c r="K24" s="164"/>
      <c r="L24" s="164"/>
      <c r="M24" s="164"/>
      <c r="N24" s="185"/>
      <c r="O24" s="185"/>
      <c r="P24" s="185"/>
      <c r="Q24" s="185"/>
    </row>
    <row r="25" spans="1:17" ht="15" customHeight="1">
      <c r="A25" s="82" t="s">
        <v>172</v>
      </c>
      <c r="B25" s="163">
        <v>115</v>
      </c>
      <c r="C25" s="164">
        <v>26</v>
      </c>
      <c r="D25" s="163">
        <v>75</v>
      </c>
      <c r="E25" s="163">
        <v>23</v>
      </c>
      <c r="F25" s="163">
        <v>25</v>
      </c>
      <c r="G25" s="163">
        <v>6</v>
      </c>
      <c r="H25" s="277" t="s">
        <v>538</v>
      </c>
      <c r="I25" s="277" t="s">
        <v>538</v>
      </c>
      <c r="J25" s="163">
        <v>50</v>
      </c>
      <c r="K25" s="164">
        <v>17</v>
      </c>
      <c r="L25" s="164">
        <v>24</v>
      </c>
      <c r="M25" s="164">
        <v>3</v>
      </c>
      <c r="N25" s="185">
        <v>19</v>
      </c>
      <c r="O25" s="185">
        <v>3</v>
      </c>
      <c r="P25" s="185">
        <v>5</v>
      </c>
      <c r="Q25" s="185">
        <v>0</v>
      </c>
    </row>
    <row r="26" spans="1:17" ht="15" customHeight="1">
      <c r="A26" s="82" t="s">
        <v>442</v>
      </c>
      <c r="B26" s="164">
        <v>2090</v>
      </c>
      <c r="C26" s="164">
        <v>312</v>
      </c>
      <c r="D26" s="164">
        <v>1490</v>
      </c>
      <c r="E26" s="164">
        <v>285</v>
      </c>
      <c r="F26" s="164">
        <v>750</v>
      </c>
      <c r="G26" s="164">
        <v>79</v>
      </c>
      <c r="H26" s="274" t="s">
        <v>538</v>
      </c>
      <c r="I26" s="274" t="s">
        <v>538</v>
      </c>
      <c r="J26" s="164">
        <v>740</v>
      </c>
      <c r="K26" s="164">
        <v>206</v>
      </c>
      <c r="L26" s="164">
        <v>332</v>
      </c>
      <c r="M26" s="164">
        <v>22</v>
      </c>
      <c r="N26" s="185">
        <v>202</v>
      </c>
      <c r="O26" s="185">
        <v>20</v>
      </c>
      <c r="P26" s="185">
        <v>123</v>
      </c>
      <c r="Q26" s="185">
        <v>2</v>
      </c>
    </row>
    <row r="27" spans="1:17" ht="15" customHeight="1">
      <c r="A27" s="82" t="s">
        <v>174</v>
      </c>
      <c r="B27" s="163">
        <v>1380</v>
      </c>
      <c r="C27" s="164">
        <v>333</v>
      </c>
      <c r="D27" s="163">
        <v>972</v>
      </c>
      <c r="E27" s="163">
        <v>244</v>
      </c>
      <c r="F27" s="163">
        <v>202</v>
      </c>
      <c r="G27" s="163">
        <v>70</v>
      </c>
      <c r="H27" s="277" t="s">
        <v>538</v>
      </c>
      <c r="I27" s="277" t="s">
        <v>538</v>
      </c>
      <c r="J27" s="163">
        <v>770</v>
      </c>
      <c r="K27" s="164">
        <v>174</v>
      </c>
      <c r="L27" s="164">
        <v>338</v>
      </c>
      <c r="M27" s="164">
        <v>86</v>
      </c>
      <c r="N27" s="185">
        <v>291</v>
      </c>
      <c r="O27" s="185">
        <v>84</v>
      </c>
      <c r="P27" s="185">
        <v>47</v>
      </c>
      <c r="Q27" s="185">
        <v>2</v>
      </c>
    </row>
    <row r="28" spans="1:17" ht="15" customHeight="1">
      <c r="A28" s="82" t="s">
        <v>175</v>
      </c>
      <c r="B28" s="164">
        <v>1510</v>
      </c>
      <c r="C28" s="164">
        <v>345</v>
      </c>
      <c r="D28" s="164">
        <v>1040</v>
      </c>
      <c r="E28" s="164">
        <v>247</v>
      </c>
      <c r="F28" s="164">
        <v>260</v>
      </c>
      <c r="G28" s="164">
        <v>91</v>
      </c>
      <c r="H28" s="274" t="s">
        <v>538</v>
      </c>
      <c r="I28" s="274" t="s">
        <v>538</v>
      </c>
      <c r="J28" s="164">
        <v>781</v>
      </c>
      <c r="K28" s="164">
        <v>156</v>
      </c>
      <c r="L28" s="164">
        <v>404</v>
      </c>
      <c r="M28" s="164">
        <v>94</v>
      </c>
      <c r="N28" s="185">
        <v>342</v>
      </c>
      <c r="O28" s="185">
        <v>91</v>
      </c>
      <c r="P28" s="185">
        <v>62</v>
      </c>
      <c r="Q28" s="185">
        <v>3</v>
      </c>
    </row>
    <row r="29" spans="1:17" ht="15" customHeight="1">
      <c r="A29" s="82" t="s">
        <v>443</v>
      </c>
      <c r="B29" s="163">
        <v>3440</v>
      </c>
      <c r="C29" s="164">
        <v>945</v>
      </c>
      <c r="D29" s="163">
        <v>2610</v>
      </c>
      <c r="E29" s="163">
        <v>676</v>
      </c>
      <c r="F29" s="163">
        <v>236</v>
      </c>
      <c r="G29" s="163">
        <v>110</v>
      </c>
      <c r="H29" s="163">
        <v>8</v>
      </c>
      <c r="I29" s="163">
        <v>3</v>
      </c>
      <c r="J29" s="163">
        <v>2360</v>
      </c>
      <c r="K29" s="164">
        <v>563</v>
      </c>
      <c r="L29" s="164">
        <v>578</v>
      </c>
      <c r="M29" s="164">
        <v>250</v>
      </c>
      <c r="N29" s="185">
        <v>385</v>
      </c>
      <c r="O29" s="185">
        <v>232</v>
      </c>
      <c r="P29" s="185">
        <v>193</v>
      </c>
      <c r="Q29" s="185">
        <v>18</v>
      </c>
    </row>
    <row r="30" spans="1:17" ht="15" customHeight="1">
      <c r="A30" s="82" t="s">
        <v>177</v>
      </c>
      <c r="B30" s="164">
        <v>3820</v>
      </c>
      <c r="C30" s="164">
        <v>542</v>
      </c>
      <c r="D30" s="164">
        <v>2470</v>
      </c>
      <c r="E30" s="164">
        <v>272</v>
      </c>
      <c r="F30" s="164">
        <v>265</v>
      </c>
      <c r="G30" s="164">
        <v>33</v>
      </c>
      <c r="H30" s="274" t="s">
        <v>538</v>
      </c>
      <c r="I30" s="274" t="s">
        <v>538</v>
      </c>
      <c r="J30" s="164">
        <v>2190</v>
      </c>
      <c r="K30" s="164">
        <v>213</v>
      </c>
      <c r="L30" s="164">
        <v>1000</v>
      </c>
      <c r="M30" s="164">
        <v>254</v>
      </c>
      <c r="N30" s="185">
        <v>443</v>
      </c>
      <c r="O30" s="185">
        <v>196</v>
      </c>
      <c r="P30" s="185">
        <v>559</v>
      </c>
      <c r="Q30" s="185">
        <v>58</v>
      </c>
    </row>
    <row r="31" spans="1:17" ht="15" customHeight="1">
      <c r="A31" s="82" t="s">
        <v>178</v>
      </c>
      <c r="B31" s="163">
        <v>2720</v>
      </c>
      <c r="C31" s="164">
        <v>474</v>
      </c>
      <c r="D31" s="163">
        <v>1990</v>
      </c>
      <c r="E31" s="163">
        <v>276</v>
      </c>
      <c r="F31" s="163">
        <v>159</v>
      </c>
      <c r="G31" s="163">
        <v>54</v>
      </c>
      <c r="H31" s="277" t="s">
        <v>538</v>
      </c>
      <c r="I31" s="277" t="s">
        <v>538</v>
      </c>
      <c r="J31" s="163">
        <v>1820</v>
      </c>
      <c r="K31" s="164">
        <v>220</v>
      </c>
      <c r="L31" s="164">
        <v>463</v>
      </c>
      <c r="M31" s="164">
        <v>193</v>
      </c>
      <c r="N31" s="185">
        <v>336</v>
      </c>
      <c r="O31" s="185">
        <v>185</v>
      </c>
      <c r="P31" s="185">
        <v>127</v>
      </c>
      <c r="Q31" s="185">
        <v>8</v>
      </c>
    </row>
    <row r="32" spans="1:17" ht="15" customHeight="1">
      <c r="A32" s="82" t="s">
        <v>179</v>
      </c>
      <c r="B32" s="164">
        <v>397</v>
      </c>
      <c r="C32" s="164">
        <v>80</v>
      </c>
      <c r="D32" s="164">
        <v>321</v>
      </c>
      <c r="E32" s="164">
        <v>71</v>
      </c>
      <c r="F32" s="164">
        <v>14</v>
      </c>
      <c r="G32" s="164">
        <v>3</v>
      </c>
      <c r="H32" s="274" t="s">
        <v>538</v>
      </c>
      <c r="I32" s="274" t="s">
        <v>538</v>
      </c>
      <c r="J32" s="164">
        <v>307</v>
      </c>
      <c r="K32" s="164">
        <v>68</v>
      </c>
      <c r="L32" s="164">
        <v>36</v>
      </c>
      <c r="M32" s="164">
        <v>9</v>
      </c>
      <c r="N32" s="185">
        <v>30</v>
      </c>
      <c r="O32" s="185">
        <v>9</v>
      </c>
      <c r="P32" s="185">
        <v>6</v>
      </c>
      <c r="Q32" s="185">
        <v>0</v>
      </c>
    </row>
    <row r="33" spans="1:17" ht="15" customHeight="1">
      <c r="A33" s="83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86"/>
      <c r="O33" s="186"/>
      <c r="P33" s="186"/>
      <c r="Q33" s="186"/>
    </row>
    <row r="34" ht="15" customHeight="1"/>
    <row r="35" ht="15" customHeight="1"/>
    <row r="36" ht="15" customHeight="1"/>
    <row r="37" spans="1:17" ht="15" customHeight="1">
      <c r="A37" s="350" t="s">
        <v>552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</row>
    <row r="38" spans="1:13" ht="1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343"/>
      <c r="M38" s="176"/>
    </row>
    <row r="39" spans="2:17" ht="15" customHeight="1" thickBo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344"/>
      <c r="M39" s="11"/>
      <c r="O39" s="206"/>
      <c r="Q39" s="206" t="s">
        <v>436</v>
      </c>
    </row>
    <row r="40" spans="1:17" ht="15" customHeight="1">
      <c r="A40" s="434" t="s">
        <v>433</v>
      </c>
      <c r="B40" s="447" t="s">
        <v>470</v>
      </c>
      <c r="C40" s="448"/>
      <c r="D40" s="448"/>
      <c r="E40" s="448"/>
      <c r="F40" s="448"/>
      <c r="G40" s="448"/>
      <c r="H40" s="448"/>
      <c r="I40" s="449"/>
      <c r="J40" s="450" t="s">
        <v>472</v>
      </c>
      <c r="K40" s="451"/>
      <c r="L40" s="451"/>
      <c r="M40" s="451"/>
      <c r="N40" s="451"/>
      <c r="O40" s="451"/>
      <c r="P40" s="451"/>
      <c r="Q40" s="451"/>
    </row>
    <row r="41" spans="1:17" ht="15" customHeight="1">
      <c r="A41" s="435"/>
      <c r="B41" s="439" t="s">
        <v>471</v>
      </c>
      <c r="C41" s="432"/>
      <c r="D41" s="432"/>
      <c r="E41" s="432"/>
      <c r="F41" s="432"/>
      <c r="G41" s="433"/>
      <c r="H41" s="439" t="s">
        <v>224</v>
      </c>
      <c r="I41" s="433"/>
      <c r="J41" s="439" t="s">
        <v>211</v>
      </c>
      <c r="K41" s="433"/>
      <c r="L41" s="439" t="s">
        <v>474</v>
      </c>
      <c r="M41" s="433"/>
      <c r="N41" s="439" t="s">
        <v>473</v>
      </c>
      <c r="O41" s="433"/>
      <c r="P41" s="439" t="s">
        <v>224</v>
      </c>
      <c r="Q41" s="432"/>
    </row>
    <row r="42" spans="1:17" ht="15" customHeight="1">
      <c r="A42" s="435"/>
      <c r="B42" s="432" t="s">
        <v>220</v>
      </c>
      <c r="C42" s="433"/>
      <c r="D42" s="432" t="s">
        <v>228</v>
      </c>
      <c r="E42" s="433"/>
      <c r="F42" s="439" t="s">
        <v>229</v>
      </c>
      <c r="G42" s="433"/>
      <c r="H42" s="437" t="s">
        <v>217</v>
      </c>
      <c r="I42" s="437" t="s">
        <v>218</v>
      </c>
      <c r="J42" s="437" t="s">
        <v>217</v>
      </c>
      <c r="K42" s="437" t="s">
        <v>218</v>
      </c>
      <c r="L42" s="437" t="s">
        <v>217</v>
      </c>
      <c r="M42" s="437" t="s">
        <v>218</v>
      </c>
      <c r="N42" s="437" t="s">
        <v>217</v>
      </c>
      <c r="O42" s="437" t="s">
        <v>218</v>
      </c>
      <c r="P42" s="437" t="s">
        <v>217</v>
      </c>
      <c r="Q42" s="440" t="s">
        <v>218</v>
      </c>
    </row>
    <row r="43" spans="1:17" ht="15" customHeight="1">
      <c r="A43" s="436"/>
      <c r="B43" s="177" t="s">
        <v>217</v>
      </c>
      <c r="C43" s="84" t="s">
        <v>218</v>
      </c>
      <c r="D43" s="84" t="s">
        <v>217</v>
      </c>
      <c r="E43" s="84" t="s">
        <v>218</v>
      </c>
      <c r="F43" s="84" t="s">
        <v>217</v>
      </c>
      <c r="G43" s="84" t="s">
        <v>218</v>
      </c>
      <c r="H43" s="438"/>
      <c r="I43" s="438"/>
      <c r="J43" s="438"/>
      <c r="K43" s="438"/>
      <c r="L43" s="438"/>
      <c r="M43" s="438"/>
      <c r="N43" s="438"/>
      <c r="O43" s="438"/>
      <c r="P43" s="438"/>
      <c r="Q43" s="442"/>
    </row>
    <row r="44" spans="1:17" ht="15" customHeight="1">
      <c r="A44" s="78"/>
      <c r="B44" s="191"/>
      <c r="C44" s="188"/>
      <c r="D44" s="20"/>
      <c r="E44" s="20"/>
      <c r="F44" s="47"/>
      <c r="H44" s="445"/>
      <c r="I44" s="445"/>
      <c r="J44" s="20"/>
      <c r="K44" s="20"/>
      <c r="L44" s="20"/>
      <c r="M44" s="20"/>
      <c r="N44" s="20"/>
      <c r="O44" s="20"/>
      <c r="P44" s="20"/>
      <c r="Q44" s="20"/>
    </row>
    <row r="45" spans="1:17" ht="15" customHeight="1">
      <c r="A45" s="93" t="s">
        <v>483</v>
      </c>
      <c r="B45" s="171">
        <v>3860</v>
      </c>
      <c r="C45" s="164">
        <v>236</v>
      </c>
      <c r="D45" s="164">
        <v>587</v>
      </c>
      <c r="E45" s="164">
        <v>99</v>
      </c>
      <c r="F45" s="164">
        <v>450</v>
      </c>
      <c r="G45" s="163">
        <v>25</v>
      </c>
      <c r="H45" s="164">
        <v>194</v>
      </c>
      <c r="I45" s="164">
        <v>16</v>
      </c>
      <c r="J45" s="164" t="s">
        <v>503</v>
      </c>
      <c r="K45" s="164" t="s">
        <v>503</v>
      </c>
      <c r="L45" s="164" t="s">
        <v>503</v>
      </c>
      <c r="M45" s="164" t="s">
        <v>503</v>
      </c>
      <c r="N45" s="164" t="s">
        <v>503</v>
      </c>
      <c r="O45" s="164" t="s">
        <v>503</v>
      </c>
      <c r="P45" s="164" t="s">
        <v>503</v>
      </c>
      <c r="Q45" s="164" t="s">
        <v>503</v>
      </c>
    </row>
    <row r="46" spans="1:17" ht="15" customHeight="1">
      <c r="A46" s="205" t="s">
        <v>484</v>
      </c>
      <c r="B46" s="171">
        <v>3220</v>
      </c>
      <c r="C46" s="164">
        <v>136</v>
      </c>
      <c r="D46" s="164">
        <v>508</v>
      </c>
      <c r="E46" s="164">
        <v>31</v>
      </c>
      <c r="F46" s="164">
        <v>606</v>
      </c>
      <c r="G46" s="163">
        <v>22</v>
      </c>
      <c r="H46" s="164">
        <v>162</v>
      </c>
      <c r="I46" s="164">
        <v>8</v>
      </c>
      <c r="J46" s="164" t="s">
        <v>503</v>
      </c>
      <c r="K46" s="164" t="s">
        <v>503</v>
      </c>
      <c r="L46" s="164" t="s">
        <v>503</v>
      </c>
      <c r="M46" s="164" t="s">
        <v>503</v>
      </c>
      <c r="N46" s="164" t="s">
        <v>503</v>
      </c>
      <c r="O46" s="164" t="s">
        <v>503</v>
      </c>
      <c r="P46" s="164" t="s">
        <v>503</v>
      </c>
      <c r="Q46" s="164" t="s">
        <v>503</v>
      </c>
    </row>
    <row r="47" spans="1:17" ht="15" customHeight="1">
      <c r="A47" s="205" t="s">
        <v>477</v>
      </c>
      <c r="B47" s="171">
        <v>4610</v>
      </c>
      <c r="C47" s="164">
        <v>463</v>
      </c>
      <c r="D47" s="164">
        <v>2270</v>
      </c>
      <c r="E47" s="164">
        <v>312</v>
      </c>
      <c r="F47" s="164">
        <v>1060</v>
      </c>
      <c r="G47" s="163">
        <v>102</v>
      </c>
      <c r="H47" s="164">
        <v>279</v>
      </c>
      <c r="I47" s="164">
        <v>35</v>
      </c>
      <c r="J47" s="164" t="s">
        <v>503</v>
      </c>
      <c r="K47" s="164" t="s">
        <v>503</v>
      </c>
      <c r="L47" s="164" t="s">
        <v>503</v>
      </c>
      <c r="M47" s="164" t="s">
        <v>503</v>
      </c>
      <c r="N47" s="164" t="s">
        <v>503</v>
      </c>
      <c r="O47" s="164" t="s">
        <v>503</v>
      </c>
      <c r="P47" s="164" t="s">
        <v>503</v>
      </c>
      <c r="Q47" s="164" t="s">
        <v>503</v>
      </c>
    </row>
    <row r="48" spans="1:17" ht="15" customHeight="1">
      <c r="A48" s="205" t="s">
        <v>478</v>
      </c>
      <c r="B48" s="171">
        <v>2910</v>
      </c>
      <c r="C48" s="164">
        <v>176</v>
      </c>
      <c r="D48" s="164">
        <v>1370</v>
      </c>
      <c r="E48" s="164">
        <v>109</v>
      </c>
      <c r="F48" s="164">
        <v>225</v>
      </c>
      <c r="G48" s="163">
        <v>17</v>
      </c>
      <c r="H48" s="164">
        <v>240</v>
      </c>
      <c r="I48" s="164">
        <v>35</v>
      </c>
      <c r="J48" s="164" t="s">
        <v>503</v>
      </c>
      <c r="K48" s="164" t="s">
        <v>503</v>
      </c>
      <c r="L48" s="164" t="s">
        <v>503</v>
      </c>
      <c r="M48" s="164" t="s">
        <v>503</v>
      </c>
      <c r="N48" s="164" t="s">
        <v>503</v>
      </c>
      <c r="O48" s="164" t="s">
        <v>503</v>
      </c>
      <c r="P48" s="164" t="s">
        <v>503</v>
      </c>
      <c r="Q48" s="164" t="s">
        <v>503</v>
      </c>
    </row>
    <row r="49" spans="1:17" ht="15" customHeight="1">
      <c r="A49" s="205" t="s">
        <v>485</v>
      </c>
      <c r="B49" s="207">
        <f aca="true" t="shared" si="0" ref="B49:I49">SUM(B51:B58,B60:B67)</f>
        <v>2540</v>
      </c>
      <c r="C49" s="207">
        <f t="shared" si="0"/>
        <v>106</v>
      </c>
      <c r="D49" s="207">
        <f t="shared" si="0"/>
        <v>642</v>
      </c>
      <c r="E49" s="207">
        <f t="shared" si="0"/>
        <v>45</v>
      </c>
      <c r="F49" s="207">
        <f t="shared" si="0"/>
        <v>745</v>
      </c>
      <c r="G49" s="207">
        <f t="shared" si="0"/>
        <v>30</v>
      </c>
      <c r="H49" s="208">
        <f t="shared" si="0"/>
        <v>127</v>
      </c>
      <c r="I49" s="208">
        <f t="shared" si="0"/>
        <v>9</v>
      </c>
      <c r="J49" s="208" t="s">
        <v>503</v>
      </c>
      <c r="K49" s="208" t="s">
        <v>503</v>
      </c>
      <c r="L49" s="208" t="s">
        <v>503</v>
      </c>
      <c r="M49" s="208" t="s">
        <v>503</v>
      </c>
      <c r="N49" s="208" t="s">
        <v>503</v>
      </c>
      <c r="O49" s="208" t="s">
        <v>503</v>
      </c>
      <c r="P49" s="208" t="s">
        <v>503</v>
      </c>
      <c r="Q49" s="208" t="s">
        <v>503</v>
      </c>
    </row>
    <row r="50" spans="1:17" ht="15" customHeight="1">
      <c r="A50" s="50"/>
      <c r="B50" s="171"/>
      <c r="C50" s="164"/>
      <c r="D50" s="164"/>
      <c r="E50" s="164"/>
      <c r="F50" s="164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5" customHeight="1">
      <c r="A51" s="82" t="s">
        <v>437</v>
      </c>
      <c r="B51" s="171">
        <v>75</v>
      </c>
      <c r="C51" s="164">
        <v>5</v>
      </c>
      <c r="D51" s="164">
        <v>18</v>
      </c>
      <c r="E51" s="164">
        <v>1</v>
      </c>
      <c r="F51" s="164">
        <v>22</v>
      </c>
      <c r="G51" s="164">
        <v>2</v>
      </c>
      <c r="H51" s="274" t="s">
        <v>538</v>
      </c>
      <c r="I51" s="274" t="s">
        <v>538</v>
      </c>
      <c r="J51" s="164" t="s">
        <v>503</v>
      </c>
      <c r="K51" s="164" t="s">
        <v>503</v>
      </c>
      <c r="L51" s="164" t="s">
        <v>503</v>
      </c>
      <c r="M51" s="164" t="s">
        <v>503</v>
      </c>
      <c r="N51" s="164" t="s">
        <v>503</v>
      </c>
      <c r="O51" s="164" t="s">
        <v>503</v>
      </c>
      <c r="P51" s="164" t="s">
        <v>503</v>
      </c>
      <c r="Q51" s="164" t="s">
        <v>503</v>
      </c>
    </row>
    <row r="52" spans="1:17" ht="15" customHeight="1">
      <c r="A52" s="82" t="s">
        <v>165</v>
      </c>
      <c r="B52" s="171">
        <v>148</v>
      </c>
      <c r="C52" s="164">
        <v>7</v>
      </c>
      <c r="D52" s="164">
        <v>37</v>
      </c>
      <c r="E52" s="164">
        <v>2</v>
      </c>
      <c r="F52" s="164">
        <v>21</v>
      </c>
      <c r="G52" s="163">
        <v>2</v>
      </c>
      <c r="H52" s="164">
        <v>27</v>
      </c>
      <c r="I52" s="164">
        <v>1</v>
      </c>
      <c r="J52" s="164" t="s">
        <v>503</v>
      </c>
      <c r="K52" s="164" t="s">
        <v>503</v>
      </c>
      <c r="L52" s="164" t="s">
        <v>503</v>
      </c>
      <c r="M52" s="164" t="s">
        <v>503</v>
      </c>
      <c r="N52" s="164" t="s">
        <v>503</v>
      </c>
      <c r="O52" s="164" t="s">
        <v>503</v>
      </c>
      <c r="P52" s="164" t="s">
        <v>503</v>
      </c>
      <c r="Q52" s="164" t="s">
        <v>503</v>
      </c>
    </row>
    <row r="53" spans="1:17" ht="15" customHeight="1">
      <c r="A53" s="82" t="s">
        <v>438</v>
      </c>
      <c r="B53" s="171">
        <v>389</v>
      </c>
      <c r="C53" s="164">
        <v>23</v>
      </c>
      <c r="D53" s="164">
        <v>80</v>
      </c>
      <c r="E53" s="164">
        <v>5</v>
      </c>
      <c r="F53" s="164">
        <v>131</v>
      </c>
      <c r="G53" s="164">
        <v>11</v>
      </c>
      <c r="H53" s="164">
        <v>22</v>
      </c>
      <c r="I53" s="164">
        <v>1</v>
      </c>
      <c r="J53" s="164" t="s">
        <v>503</v>
      </c>
      <c r="K53" s="164" t="s">
        <v>503</v>
      </c>
      <c r="L53" s="164" t="s">
        <v>503</v>
      </c>
      <c r="M53" s="164" t="s">
        <v>503</v>
      </c>
      <c r="N53" s="164" t="s">
        <v>503</v>
      </c>
      <c r="O53" s="164" t="s">
        <v>503</v>
      </c>
      <c r="P53" s="164" t="s">
        <v>503</v>
      </c>
      <c r="Q53" s="164" t="s">
        <v>503</v>
      </c>
    </row>
    <row r="54" spans="1:17" ht="15" customHeight="1">
      <c r="A54" s="82" t="s">
        <v>439</v>
      </c>
      <c r="B54" s="171">
        <v>109</v>
      </c>
      <c r="C54" s="164">
        <v>2</v>
      </c>
      <c r="D54" s="164">
        <v>33</v>
      </c>
      <c r="E54" s="164">
        <v>1</v>
      </c>
      <c r="F54" s="164">
        <v>40</v>
      </c>
      <c r="G54" s="163">
        <v>0</v>
      </c>
      <c r="H54" s="274" t="s">
        <v>538</v>
      </c>
      <c r="I54" s="274" t="s">
        <v>538</v>
      </c>
      <c r="J54" s="164" t="s">
        <v>503</v>
      </c>
      <c r="K54" s="164" t="s">
        <v>503</v>
      </c>
      <c r="L54" s="164" t="s">
        <v>503</v>
      </c>
      <c r="M54" s="164" t="s">
        <v>503</v>
      </c>
      <c r="N54" s="164" t="s">
        <v>503</v>
      </c>
      <c r="O54" s="164" t="s">
        <v>503</v>
      </c>
      <c r="P54" s="164" t="s">
        <v>503</v>
      </c>
      <c r="Q54" s="164" t="s">
        <v>503</v>
      </c>
    </row>
    <row r="55" spans="1:17" ht="15" customHeight="1">
      <c r="A55" s="82" t="s">
        <v>440</v>
      </c>
      <c r="B55" s="171">
        <v>213</v>
      </c>
      <c r="C55" s="164">
        <v>1</v>
      </c>
      <c r="D55" s="164">
        <v>34</v>
      </c>
      <c r="E55" s="164">
        <v>1</v>
      </c>
      <c r="F55" s="164">
        <v>149</v>
      </c>
      <c r="G55" s="164">
        <v>0</v>
      </c>
      <c r="H55" s="274" t="s">
        <v>538</v>
      </c>
      <c r="I55" s="274" t="s">
        <v>538</v>
      </c>
      <c r="J55" s="164" t="s">
        <v>503</v>
      </c>
      <c r="K55" s="164" t="s">
        <v>503</v>
      </c>
      <c r="L55" s="164" t="s">
        <v>503</v>
      </c>
      <c r="M55" s="164" t="s">
        <v>503</v>
      </c>
      <c r="N55" s="164" t="s">
        <v>503</v>
      </c>
      <c r="O55" s="164" t="s">
        <v>503</v>
      </c>
      <c r="P55" s="164" t="s">
        <v>503</v>
      </c>
      <c r="Q55" s="164" t="s">
        <v>503</v>
      </c>
    </row>
    <row r="56" spans="1:17" ht="15" customHeight="1">
      <c r="A56" s="82" t="s">
        <v>169</v>
      </c>
      <c r="B56" s="171">
        <v>190</v>
      </c>
      <c r="C56" s="164">
        <v>8</v>
      </c>
      <c r="D56" s="164">
        <v>32</v>
      </c>
      <c r="E56" s="164">
        <v>2</v>
      </c>
      <c r="F56" s="164">
        <v>42</v>
      </c>
      <c r="G56" s="163">
        <v>2</v>
      </c>
      <c r="H56" s="164">
        <v>19</v>
      </c>
      <c r="I56" s="164">
        <v>4</v>
      </c>
      <c r="J56" s="164" t="s">
        <v>503</v>
      </c>
      <c r="K56" s="164" t="s">
        <v>503</v>
      </c>
      <c r="L56" s="164" t="s">
        <v>503</v>
      </c>
      <c r="M56" s="164" t="s">
        <v>503</v>
      </c>
      <c r="N56" s="164" t="s">
        <v>503</v>
      </c>
      <c r="O56" s="164" t="s">
        <v>503</v>
      </c>
      <c r="P56" s="164" t="s">
        <v>503</v>
      </c>
      <c r="Q56" s="164" t="s">
        <v>503</v>
      </c>
    </row>
    <row r="57" spans="1:17" ht="15" customHeight="1">
      <c r="A57" s="82" t="s">
        <v>441</v>
      </c>
      <c r="B57" s="171">
        <v>90</v>
      </c>
      <c r="C57" s="164">
        <v>8</v>
      </c>
      <c r="D57" s="164">
        <v>20</v>
      </c>
      <c r="E57" s="164">
        <v>5</v>
      </c>
      <c r="F57" s="164">
        <v>13</v>
      </c>
      <c r="G57" s="163">
        <v>2</v>
      </c>
      <c r="H57" s="164">
        <v>9</v>
      </c>
      <c r="I57" s="164">
        <v>0</v>
      </c>
      <c r="J57" s="164" t="s">
        <v>503</v>
      </c>
      <c r="K57" s="164" t="s">
        <v>503</v>
      </c>
      <c r="L57" s="164" t="s">
        <v>503</v>
      </c>
      <c r="M57" s="164" t="s">
        <v>503</v>
      </c>
      <c r="N57" s="164" t="s">
        <v>503</v>
      </c>
      <c r="O57" s="164" t="s">
        <v>503</v>
      </c>
      <c r="P57" s="164" t="s">
        <v>503</v>
      </c>
      <c r="Q57" s="164" t="s">
        <v>503</v>
      </c>
    </row>
    <row r="58" spans="1:17" ht="15" customHeight="1">
      <c r="A58" s="82" t="s">
        <v>171</v>
      </c>
      <c r="B58" s="171">
        <v>56</v>
      </c>
      <c r="C58" s="164">
        <v>3</v>
      </c>
      <c r="D58" s="164">
        <v>15</v>
      </c>
      <c r="E58" s="164">
        <v>1</v>
      </c>
      <c r="F58" s="164">
        <v>16</v>
      </c>
      <c r="G58" s="164">
        <v>1</v>
      </c>
      <c r="H58" s="274" t="s">
        <v>538</v>
      </c>
      <c r="I58" s="274" t="s">
        <v>538</v>
      </c>
      <c r="J58" s="164" t="s">
        <v>503</v>
      </c>
      <c r="K58" s="164" t="s">
        <v>503</v>
      </c>
      <c r="L58" s="164" t="s">
        <v>503</v>
      </c>
      <c r="M58" s="164" t="s">
        <v>503</v>
      </c>
      <c r="N58" s="164" t="s">
        <v>503</v>
      </c>
      <c r="O58" s="164" t="s">
        <v>503</v>
      </c>
      <c r="P58" s="164" t="s">
        <v>503</v>
      </c>
      <c r="Q58" s="164" t="s">
        <v>503</v>
      </c>
    </row>
    <row r="59" spans="1:17" ht="15" customHeight="1">
      <c r="A59" s="50"/>
      <c r="B59" s="171"/>
      <c r="C59" s="164"/>
      <c r="D59" s="164"/>
      <c r="E59" s="164"/>
      <c r="F59" s="164"/>
      <c r="G59" s="163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ht="15" customHeight="1">
      <c r="A60" s="82" t="s">
        <v>172</v>
      </c>
      <c r="B60" s="171">
        <v>16</v>
      </c>
      <c r="C60" s="164">
        <v>0</v>
      </c>
      <c r="D60" s="164">
        <v>6</v>
      </c>
      <c r="E60" s="164">
        <v>0</v>
      </c>
      <c r="F60" s="164">
        <v>8</v>
      </c>
      <c r="G60" s="163">
        <v>0</v>
      </c>
      <c r="H60" s="164">
        <v>0</v>
      </c>
      <c r="I60" s="164">
        <v>0</v>
      </c>
      <c r="J60" s="164" t="s">
        <v>503</v>
      </c>
      <c r="K60" s="164" t="s">
        <v>503</v>
      </c>
      <c r="L60" s="164" t="s">
        <v>503</v>
      </c>
      <c r="M60" s="164" t="s">
        <v>503</v>
      </c>
      <c r="N60" s="164" t="s">
        <v>503</v>
      </c>
      <c r="O60" s="164" t="s">
        <v>503</v>
      </c>
      <c r="P60" s="164" t="s">
        <v>503</v>
      </c>
      <c r="Q60" s="164" t="s">
        <v>503</v>
      </c>
    </row>
    <row r="61" spans="1:17" ht="15" customHeight="1">
      <c r="A61" s="82" t="s">
        <v>442</v>
      </c>
      <c r="B61" s="171">
        <v>254</v>
      </c>
      <c r="C61" s="164">
        <v>5</v>
      </c>
      <c r="D61" s="164">
        <v>67</v>
      </c>
      <c r="E61" s="164">
        <v>1</v>
      </c>
      <c r="F61" s="164">
        <v>89</v>
      </c>
      <c r="G61" s="164">
        <v>4</v>
      </c>
      <c r="H61" s="164">
        <v>11</v>
      </c>
      <c r="I61" s="164">
        <v>0</v>
      </c>
      <c r="J61" s="164" t="s">
        <v>503</v>
      </c>
      <c r="K61" s="164" t="s">
        <v>503</v>
      </c>
      <c r="L61" s="164" t="s">
        <v>503</v>
      </c>
      <c r="M61" s="164" t="s">
        <v>503</v>
      </c>
      <c r="N61" s="164" t="s">
        <v>503</v>
      </c>
      <c r="O61" s="164" t="s">
        <v>503</v>
      </c>
      <c r="P61" s="164" t="s">
        <v>503</v>
      </c>
      <c r="Q61" s="164" t="s">
        <v>503</v>
      </c>
    </row>
    <row r="62" spans="1:17" ht="15" customHeight="1">
      <c r="A62" s="82" t="s">
        <v>174</v>
      </c>
      <c r="B62" s="171">
        <v>70</v>
      </c>
      <c r="C62" s="164">
        <v>3</v>
      </c>
      <c r="D62" s="164">
        <v>16</v>
      </c>
      <c r="E62" s="164">
        <v>0</v>
      </c>
      <c r="F62" s="164">
        <v>8</v>
      </c>
      <c r="G62" s="163">
        <v>0</v>
      </c>
      <c r="H62" s="274" t="s">
        <v>538</v>
      </c>
      <c r="I62" s="274" t="s">
        <v>538</v>
      </c>
      <c r="J62" s="164" t="s">
        <v>503</v>
      </c>
      <c r="K62" s="164" t="s">
        <v>503</v>
      </c>
      <c r="L62" s="164" t="s">
        <v>503</v>
      </c>
      <c r="M62" s="164" t="s">
        <v>503</v>
      </c>
      <c r="N62" s="164" t="s">
        <v>503</v>
      </c>
      <c r="O62" s="164" t="s">
        <v>503</v>
      </c>
      <c r="P62" s="164" t="s">
        <v>503</v>
      </c>
      <c r="Q62" s="164" t="s">
        <v>503</v>
      </c>
    </row>
    <row r="63" spans="1:17" ht="15" customHeight="1">
      <c r="A63" s="82" t="s">
        <v>175</v>
      </c>
      <c r="B63" s="171">
        <v>60</v>
      </c>
      <c r="C63" s="164">
        <v>4</v>
      </c>
      <c r="D63" s="164">
        <v>11</v>
      </c>
      <c r="E63" s="164">
        <v>1</v>
      </c>
      <c r="F63" s="164">
        <v>12</v>
      </c>
      <c r="G63" s="164">
        <v>1</v>
      </c>
      <c r="H63" s="274" t="s">
        <v>538</v>
      </c>
      <c r="I63" s="274" t="s">
        <v>538</v>
      </c>
      <c r="J63" s="164" t="s">
        <v>503</v>
      </c>
      <c r="K63" s="164" t="s">
        <v>503</v>
      </c>
      <c r="L63" s="164" t="s">
        <v>503</v>
      </c>
      <c r="M63" s="164" t="s">
        <v>503</v>
      </c>
      <c r="N63" s="164" t="s">
        <v>503</v>
      </c>
      <c r="O63" s="164" t="s">
        <v>503</v>
      </c>
      <c r="P63" s="164" t="s">
        <v>503</v>
      </c>
      <c r="Q63" s="164" t="s">
        <v>503</v>
      </c>
    </row>
    <row r="64" spans="1:17" ht="15" customHeight="1">
      <c r="A64" s="82" t="s">
        <v>443</v>
      </c>
      <c r="B64" s="171">
        <v>220</v>
      </c>
      <c r="C64" s="164">
        <v>16</v>
      </c>
      <c r="D64" s="164">
        <v>55</v>
      </c>
      <c r="E64" s="164">
        <v>14</v>
      </c>
      <c r="F64" s="164">
        <v>22</v>
      </c>
      <c r="G64" s="163">
        <v>1</v>
      </c>
      <c r="H64" s="164">
        <v>31</v>
      </c>
      <c r="I64" s="164">
        <v>3</v>
      </c>
      <c r="J64" s="164" t="s">
        <v>503</v>
      </c>
      <c r="K64" s="164" t="s">
        <v>503</v>
      </c>
      <c r="L64" s="164" t="s">
        <v>503</v>
      </c>
      <c r="M64" s="164" t="s">
        <v>503</v>
      </c>
      <c r="N64" s="164" t="s">
        <v>503</v>
      </c>
      <c r="O64" s="164" t="s">
        <v>503</v>
      </c>
      <c r="P64" s="164" t="s">
        <v>503</v>
      </c>
      <c r="Q64" s="164" t="s">
        <v>503</v>
      </c>
    </row>
    <row r="65" spans="1:17" ht="15" customHeight="1">
      <c r="A65" s="82" t="s">
        <v>177</v>
      </c>
      <c r="B65" s="171">
        <v>338</v>
      </c>
      <c r="C65" s="164">
        <v>16</v>
      </c>
      <c r="D65" s="164">
        <v>113</v>
      </c>
      <c r="E65" s="164">
        <v>7</v>
      </c>
      <c r="F65" s="164">
        <v>49</v>
      </c>
      <c r="G65" s="164">
        <v>4</v>
      </c>
      <c r="H65" s="164">
        <v>8</v>
      </c>
      <c r="I65" s="164">
        <v>0</v>
      </c>
      <c r="J65" s="164" t="s">
        <v>503</v>
      </c>
      <c r="K65" s="164" t="s">
        <v>503</v>
      </c>
      <c r="L65" s="164" t="s">
        <v>503</v>
      </c>
      <c r="M65" s="164" t="s">
        <v>503</v>
      </c>
      <c r="N65" s="164" t="s">
        <v>503</v>
      </c>
      <c r="O65" s="164" t="s">
        <v>503</v>
      </c>
      <c r="P65" s="164" t="s">
        <v>503</v>
      </c>
      <c r="Q65" s="164" t="s">
        <v>503</v>
      </c>
    </row>
    <row r="66" spans="1:17" ht="15" customHeight="1">
      <c r="A66" s="82" t="s">
        <v>178</v>
      </c>
      <c r="B66" s="171">
        <v>272</v>
      </c>
      <c r="C66" s="164">
        <v>5</v>
      </c>
      <c r="D66" s="164">
        <v>99</v>
      </c>
      <c r="E66" s="164">
        <v>4</v>
      </c>
      <c r="F66" s="164">
        <v>93</v>
      </c>
      <c r="G66" s="163">
        <v>0</v>
      </c>
      <c r="H66" s="274" t="s">
        <v>538</v>
      </c>
      <c r="I66" s="274" t="s">
        <v>538</v>
      </c>
      <c r="J66" s="164" t="s">
        <v>503</v>
      </c>
      <c r="K66" s="164" t="s">
        <v>503</v>
      </c>
      <c r="L66" s="164" t="s">
        <v>503</v>
      </c>
      <c r="M66" s="164" t="s">
        <v>503</v>
      </c>
      <c r="N66" s="164" t="s">
        <v>503</v>
      </c>
      <c r="O66" s="164" t="s">
        <v>503</v>
      </c>
      <c r="P66" s="164" t="s">
        <v>503</v>
      </c>
      <c r="Q66" s="164" t="s">
        <v>503</v>
      </c>
    </row>
    <row r="67" spans="1:17" ht="15" customHeight="1">
      <c r="A67" s="82" t="s">
        <v>179</v>
      </c>
      <c r="B67" s="171">
        <v>40</v>
      </c>
      <c r="C67" s="164">
        <v>0</v>
      </c>
      <c r="D67" s="164">
        <v>6</v>
      </c>
      <c r="E67" s="164">
        <v>0</v>
      </c>
      <c r="F67" s="164">
        <v>30</v>
      </c>
      <c r="G67" s="164">
        <v>0</v>
      </c>
      <c r="H67" s="274" t="s">
        <v>538</v>
      </c>
      <c r="I67" s="274" t="s">
        <v>538</v>
      </c>
      <c r="J67" s="164" t="s">
        <v>503</v>
      </c>
      <c r="K67" s="164" t="s">
        <v>503</v>
      </c>
      <c r="L67" s="164" t="s">
        <v>503</v>
      </c>
      <c r="M67" s="164" t="s">
        <v>503</v>
      </c>
      <c r="N67" s="164" t="s">
        <v>503</v>
      </c>
      <c r="O67" s="164" t="s">
        <v>503</v>
      </c>
      <c r="P67" s="164" t="s">
        <v>503</v>
      </c>
      <c r="Q67" s="164" t="s">
        <v>503</v>
      </c>
    </row>
    <row r="68" spans="1:17" ht="15" customHeight="1">
      <c r="A68" s="83"/>
      <c r="B68" s="172"/>
      <c r="C68" s="165"/>
      <c r="D68" s="165"/>
      <c r="E68" s="165"/>
      <c r="F68" s="165"/>
      <c r="G68" s="165"/>
      <c r="H68" s="431"/>
      <c r="I68" s="431"/>
      <c r="J68" s="165"/>
      <c r="K68" s="165"/>
      <c r="L68" s="165"/>
      <c r="M68" s="165"/>
      <c r="N68" s="165"/>
      <c r="O68" s="165"/>
      <c r="P68" s="165"/>
      <c r="Q68" s="165"/>
    </row>
    <row r="69" spans="4:7" ht="15" customHeight="1">
      <c r="D69" s="20"/>
      <c r="E69" s="20"/>
      <c r="F69" s="20"/>
      <c r="G69" s="20"/>
    </row>
    <row r="70" ht="15" customHeight="1">
      <c r="A70" s="12" t="s">
        <v>479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38">
    <mergeCell ref="P42:P43"/>
    <mergeCell ref="H41:I41"/>
    <mergeCell ref="Q42:Q43"/>
    <mergeCell ref="N42:N43"/>
    <mergeCell ref="O42:O43"/>
    <mergeCell ref="J42:J43"/>
    <mergeCell ref="K42:K43"/>
    <mergeCell ref="J41:K41"/>
    <mergeCell ref="L42:L43"/>
    <mergeCell ref="M42:M43"/>
    <mergeCell ref="P41:Q41"/>
    <mergeCell ref="N41:O41"/>
    <mergeCell ref="D6:K6"/>
    <mergeCell ref="B5:Q5"/>
    <mergeCell ref="A5:A8"/>
    <mergeCell ref="B41:G41"/>
    <mergeCell ref="B40:I40"/>
    <mergeCell ref="J40:Q40"/>
    <mergeCell ref="L6:Q6"/>
    <mergeCell ref="L41:M41"/>
    <mergeCell ref="H44:I44"/>
    <mergeCell ref="F42:G42"/>
    <mergeCell ref="A3:Q3"/>
    <mergeCell ref="F7:G7"/>
    <mergeCell ref="J7:K7"/>
    <mergeCell ref="H7:I7"/>
    <mergeCell ref="L7:M7"/>
    <mergeCell ref="N7:O7"/>
    <mergeCell ref="H68:I68"/>
    <mergeCell ref="D7:E7"/>
    <mergeCell ref="D42:E42"/>
    <mergeCell ref="A40:A43"/>
    <mergeCell ref="B42:C42"/>
    <mergeCell ref="H42:H43"/>
    <mergeCell ref="I42:I43"/>
    <mergeCell ref="A37:Q37"/>
    <mergeCell ref="P7:Q7"/>
    <mergeCell ref="B6:C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zoomScale="75" zoomScaleNormal="75" zoomScaleSheetLayoutView="75" zoomScalePageLayoutView="0" workbookViewId="0" topLeftCell="J34">
      <selection activeCell="R67" sqref="R67"/>
    </sheetView>
  </sheetViews>
  <sheetFormatPr defaultColWidth="10.59765625" defaultRowHeight="15"/>
  <cols>
    <col min="1" max="1" width="11.69921875" style="12" customWidth="1"/>
    <col min="2" max="11" width="10.59765625" style="12" customWidth="1"/>
    <col min="12" max="12" width="8.5" style="12" customWidth="1"/>
    <col min="13" max="13" width="7.69921875" style="12" bestFit="1" customWidth="1"/>
    <col min="14" max="15" width="3.19921875" style="12" customWidth="1"/>
    <col min="16" max="16" width="17.19921875" style="12" customWidth="1"/>
    <col min="17" max="17" width="5.59765625" style="12" customWidth="1"/>
    <col min="18" max="18" width="7.3984375" style="12" customWidth="1"/>
    <col min="19" max="36" width="5.59765625" style="12" customWidth="1"/>
    <col min="37" max="41" width="9.69921875" style="12" customWidth="1"/>
    <col min="42" max="16384" width="10.59765625" style="12" customWidth="1"/>
  </cols>
  <sheetData>
    <row r="1" spans="1:37" s="2" customFormat="1" ht="15.75" customHeight="1">
      <c r="A1" s="100" t="s">
        <v>508</v>
      </c>
      <c r="B1" s="1"/>
      <c r="AJ1" s="3"/>
      <c r="AK1" s="3" t="s">
        <v>509</v>
      </c>
    </row>
    <row r="2" spans="1:25" s="2" customFormat="1" ht="15.75" customHeight="1">
      <c r="A2" s="1"/>
      <c r="B2" s="1"/>
      <c r="Y2" s="3"/>
    </row>
    <row r="3" spans="1:37" ht="15.75" customHeight="1">
      <c r="A3" s="350" t="s">
        <v>553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O3" s="350" t="s">
        <v>542</v>
      </c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</row>
    <row r="4" spans="1:36" ht="15.75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20"/>
      <c r="N4" s="2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7" ht="15.75" customHeight="1">
      <c r="A5" s="479" t="s">
        <v>270</v>
      </c>
      <c r="B5" s="92" t="s">
        <v>234</v>
      </c>
      <c r="C5" s="490" t="s">
        <v>386</v>
      </c>
      <c r="D5" s="485" t="s">
        <v>236</v>
      </c>
      <c r="E5" s="460"/>
      <c r="F5" s="460"/>
      <c r="G5" s="460"/>
      <c r="H5" s="485" t="s">
        <v>247</v>
      </c>
      <c r="I5" s="460"/>
      <c r="J5" s="460"/>
      <c r="K5" s="460"/>
      <c r="L5" s="460"/>
      <c r="M5" s="460"/>
      <c r="N5" s="80"/>
      <c r="O5" s="459" t="s">
        <v>563</v>
      </c>
      <c r="P5" s="460"/>
      <c r="Q5" s="461"/>
      <c r="R5" s="471" t="s">
        <v>211</v>
      </c>
      <c r="S5" s="470" t="s">
        <v>554</v>
      </c>
      <c r="T5" s="452" t="s">
        <v>271</v>
      </c>
      <c r="U5" s="452" t="s">
        <v>272</v>
      </c>
      <c r="V5" s="452" t="s">
        <v>465</v>
      </c>
      <c r="W5" s="470" t="s">
        <v>555</v>
      </c>
      <c r="X5" s="452" t="s">
        <v>273</v>
      </c>
      <c r="Y5" s="470" t="s">
        <v>556</v>
      </c>
      <c r="Z5" s="470" t="s">
        <v>557</v>
      </c>
      <c r="AA5" s="452" t="s">
        <v>274</v>
      </c>
      <c r="AB5" s="470" t="s">
        <v>558</v>
      </c>
      <c r="AC5" s="470" t="s">
        <v>559</v>
      </c>
      <c r="AD5" s="452" t="s">
        <v>275</v>
      </c>
      <c r="AE5" s="452" t="s">
        <v>276</v>
      </c>
      <c r="AF5" s="452" t="s">
        <v>277</v>
      </c>
      <c r="AG5" s="470" t="s">
        <v>560</v>
      </c>
      <c r="AH5" s="470" t="s">
        <v>561</v>
      </c>
      <c r="AI5" s="470" t="s">
        <v>562</v>
      </c>
      <c r="AJ5" s="452" t="s">
        <v>224</v>
      </c>
      <c r="AK5" s="474" t="s">
        <v>278</v>
      </c>
    </row>
    <row r="6" spans="1:37" ht="15.75" customHeight="1">
      <c r="A6" s="458"/>
      <c r="B6" s="93"/>
      <c r="C6" s="491"/>
      <c r="D6" s="486"/>
      <c r="E6" s="464"/>
      <c r="F6" s="464"/>
      <c r="G6" s="464"/>
      <c r="H6" s="486"/>
      <c r="I6" s="464"/>
      <c r="J6" s="464"/>
      <c r="K6" s="464"/>
      <c r="L6" s="464"/>
      <c r="M6" s="464"/>
      <c r="N6" s="80"/>
      <c r="O6" s="462"/>
      <c r="P6" s="462"/>
      <c r="Q6" s="463"/>
      <c r="R6" s="471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71"/>
    </row>
    <row r="7" spans="1:37" ht="15.75" customHeight="1">
      <c r="A7" s="458"/>
      <c r="B7" s="93"/>
      <c r="C7" s="491"/>
      <c r="D7" s="495" t="s">
        <v>220</v>
      </c>
      <c r="E7" s="495" t="s">
        <v>237</v>
      </c>
      <c r="F7" s="495" t="s">
        <v>238</v>
      </c>
      <c r="G7" s="87" t="s">
        <v>248</v>
      </c>
      <c r="H7" s="495" t="s">
        <v>220</v>
      </c>
      <c r="I7" s="495" t="s">
        <v>240</v>
      </c>
      <c r="J7" s="495" t="s">
        <v>241</v>
      </c>
      <c r="K7" s="87" t="s">
        <v>242</v>
      </c>
      <c r="L7" s="87" t="s">
        <v>244</v>
      </c>
      <c r="M7" s="90" t="s">
        <v>245</v>
      </c>
      <c r="N7" s="89"/>
      <c r="O7" s="462"/>
      <c r="P7" s="462"/>
      <c r="Q7" s="463"/>
      <c r="R7" s="471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71"/>
    </row>
    <row r="8" spans="1:37" ht="15.75" customHeight="1">
      <c r="A8" s="480"/>
      <c r="B8" s="94" t="s">
        <v>235</v>
      </c>
      <c r="C8" s="492"/>
      <c r="D8" s="496"/>
      <c r="E8" s="496"/>
      <c r="F8" s="496"/>
      <c r="G8" s="88" t="s">
        <v>239</v>
      </c>
      <c r="H8" s="496"/>
      <c r="I8" s="496"/>
      <c r="J8" s="496"/>
      <c r="K8" s="88" t="s">
        <v>243</v>
      </c>
      <c r="L8" s="88" t="s">
        <v>246</v>
      </c>
      <c r="M8" s="91" t="s">
        <v>246</v>
      </c>
      <c r="N8" s="89"/>
      <c r="O8" s="462"/>
      <c r="P8" s="462"/>
      <c r="Q8" s="463"/>
      <c r="R8" s="471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71"/>
    </row>
    <row r="9" spans="1:37" s="46" customFormat="1" ht="15.75" customHeight="1">
      <c r="A9" s="97"/>
      <c r="B9" s="163" t="s">
        <v>249</v>
      </c>
      <c r="C9" s="163" t="s">
        <v>249</v>
      </c>
      <c r="D9" s="163" t="s">
        <v>250</v>
      </c>
      <c r="E9" s="163" t="s">
        <v>250</v>
      </c>
      <c r="F9" s="163" t="s">
        <v>250</v>
      </c>
      <c r="G9" s="163" t="s">
        <v>250</v>
      </c>
      <c r="H9" s="163" t="s">
        <v>251</v>
      </c>
      <c r="I9" s="163" t="s">
        <v>251</v>
      </c>
      <c r="J9" s="163" t="s">
        <v>251</v>
      </c>
      <c r="K9" s="163" t="s">
        <v>251</v>
      </c>
      <c r="L9" s="163" t="s">
        <v>251</v>
      </c>
      <c r="M9" s="163" t="s">
        <v>251</v>
      </c>
      <c r="N9" s="98"/>
      <c r="O9" s="462"/>
      <c r="P9" s="462"/>
      <c r="Q9" s="463"/>
      <c r="R9" s="471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71"/>
    </row>
    <row r="10" spans="1:37" ht="15.75" customHeight="1">
      <c r="A10" s="93" t="s">
        <v>483</v>
      </c>
      <c r="B10" s="163">
        <v>29</v>
      </c>
      <c r="C10" s="163">
        <v>103</v>
      </c>
      <c r="D10" s="229">
        <f>SUM(E10:G10)</f>
        <v>74</v>
      </c>
      <c r="E10" s="163">
        <v>13</v>
      </c>
      <c r="F10" s="163">
        <v>58</v>
      </c>
      <c r="G10" s="163">
        <v>3</v>
      </c>
      <c r="H10" s="229">
        <f>SUM(I10:M10)</f>
        <v>776</v>
      </c>
      <c r="I10" s="163">
        <v>11</v>
      </c>
      <c r="J10" s="163">
        <v>15</v>
      </c>
      <c r="K10" s="163">
        <v>705</v>
      </c>
      <c r="L10" s="163">
        <v>5</v>
      </c>
      <c r="M10" s="163">
        <v>40</v>
      </c>
      <c r="O10" s="464"/>
      <c r="P10" s="464"/>
      <c r="Q10" s="465"/>
      <c r="R10" s="472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72"/>
    </row>
    <row r="11" spans="1:37" ht="15.75" customHeight="1">
      <c r="A11" s="205" t="s">
        <v>484</v>
      </c>
      <c r="B11" s="163">
        <v>101</v>
      </c>
      <c r="C11" s="163">
        <v>366</v>
      </c>
      <c r="D11" s="277" t="s">
        <v>538</v>
      </c>
      <c r="E11" s="277" t="s">
        <v>538</v>
      </c>
      <c r="F11" s="277" t="s">
        <v>538</v>
      </c>
      <c r="G11" s="277" t="s">
        <v>538</v>
      </c>
      <c r="H11" s="229">
        <f>SUM(I11:M11)</f>
        <v>1139</v>
      </c>
      <c r="I11" s="163">
        <v>1</v>
      </c>
      <c r="J11" s="277" t="s">
        <v>538</v>
      </c>
      <c r="K11" s="163">
        <v>3</v>
      </c>
      <c r="L11" s="163">
        <v>112</v>
      </c>
      <c r="M11" s="163">
        <v>1023</v>
      </c>
      <c r="O11" s="17"/>
      <c r="P11" s="17"/>
      <c r="Q11" s="93"/>
      <c r="R11" s="283">
        <f>SUM(S11:AK11)</f>
        <v>-32</v>
      </c>
      <c r="S11" s="283">
        <f>SUM(S13,S41,S43,S51,S53,S55,S57,S59,S61,S63,S65)</f>
        <v>-7</v>
      </c>
      <c r="T11" s="283">
        <f aca="true" t="shared" si="0" ref="T11:AK12">SUM(T13,T41,T43,T51,T53,T55,T57,T59,T61,T63,T65)</f>
        <v>-1</v>
      </c>
      <c r="U11" s="283">
        <f t="shared" si="0"/>
        <v>0</v>
      </c>
      <c r="V11" s="283">
        <f t="shared" si="0"/>
        <v>-3</v>
      </c>
      <c r="W11" s="283">
        <f t="shared" si="0"/>
        <v>-4</v>
      </c>
      <c r="X11" s="283">
        <f t="shared" si="0"/>
        <v>-2</v>
      </c>
      <c r="Y11" s="283">
        <f t="shared" si="0"/>
        <v>-7</v>
      </c>
      <c r="Z11" s="283">
        <f t="shared" si="0"/>
        <v>0</v>
      </c>
      <c r="AA11" s="283">
        <f t="shared" si="0"/>
        <v>0</v>
      </c>
      <c r="AB11" s="283">
        <f t="shared" si="0"/>
        <v>0</v>
      </c>
      <c r="AC11" s="283">
        <f t="shared" si="0"/>
        <v>0</v>
      </c>
      <c r="AD11" s="283">
        <f t="shared" si="0"/>
        <v>-1</v>
      </c>
      <c r="AE11" s="283">
        <f t="shared" si="0"/>
        <v>0</v>
      </c>
      <c r="AF11" s="283">
        <f t="shared" si="0"/>
        <v>0</v>
      </c>
      <c r="AG11" s="283">
        <f t="shared" si="0"/>
        <v>-6</v>
      </c>
      <c r="AH11" s="283">
        <f t="shared" si="0"/>
        <v>0</v>
      </c>
      <c r="AI11" s="283">
        <f t="shared" si="0"/>
        <v>0</v>
      </c>
      <c r="AJ11" s="283">
        <f t="shared" si="0"/>
        <v>-1</v>
      </c>
      <c r="AK11" s="283">
        <f t="shared" si="0"/>
        <v>0</v>
      </c>
    </row>
    <row r="12" spans="1:37" ht="15.75" customHeight="1">
      <c r="A12" s="205" t="s">
        <v>477</v>
      </c>
      <c r="B12" s="163">
        <v>119</v>
      </c>
      <c r="C12" s="163">
        <v>466</v>
      </c>
      <c r="D12" s="229">
        <f>SUM(E12:G12)</f>
        <v>6</v>
      </c>
      <c r="E12" s="277" t="s">
        <v>538</v>
      </c>
      <c r="F12" s="163">
        <v>6</v>
      </c>
      <c r="G12" s="277" t="s">
        <v>538</v>
      </c>
      <c r="H12" s="229">
        <f>SUM(I12:M12)</f>
        <v>1101</v>
      </c>
      <c r="I12" s="163">
        <v>1</v>
      </c>
      <c r="J12" s="163">
        <v>6</v>
      </c>
      <c r="K12" s="163">
        <v>71</v>
      </c>
      <c r="L12" s="163">
        <v>109</v>
      </c>
      <c r="M12" s="163">
        <v>914</v>
      </c>
      <c r="O12" s="466" t="s">
        <v>279</v>
      </c>
      <c r="P12" s="466"/>
      <c r="Q12" s="467"/>
      <c r="R12" s="284">
        <f aca="true" t="shared" si="1" ref="R12:R66">SUM(S12:AK12)</f>
        <v>3027</v>
      </c>
      <c r="S12" s="212">
        <f>SUM(S14,S42,S44,S52,S54,S56,S58,S60,S62,S64,S66)</f>
        <v>521</v>
      </c>
      <c r="T12" s="212">
        <f t="shared" si="0"/>
        <v>374</v>
      </c>
      <c r="U12" s="212">
        <f t="shared" si="0"/>
        <v>143</v>
      </c>
      <c r="V12" s="212">
        <f t="shared" si="0"/>
        <v>453</v>
      </c>
      <c r="W12" s="212">
        <f t="shared" si="0"/>
        <v>123</v>
      </c>
      <c r="X12" s="212">
        <f t="shared" si="0"/>
        <v>163</v>
      </c>
      <c r="Y12" s="212">
        <f t="shared" si="0"/>
        <v>483</v>
      </c>
      <c r="Z12" s="212">
        <f t="shared" si="0"/>
        <v>332</v>
      </c>
      <c r="AA12" s="212">
        <f t="shared" si="0"/>
        <v>10</v>
      </c>
      <c r="AB12" s="212">
        <f t="shared" si="0"/>
        <v>56</v>
      </c>
      <c r="AC12" s="212">
        <f t="shared" si="0"/>
        <v>4</v>
      </c>
      <c r="AD12" s="212">
        <f t="shared" si="0"/>
        <v>2</v>
      </c>
      <c r="AE12" s="212">
        <f t="shared" si="0"/>
        <v>5</v>
      </c>
      <c r="AF12" s="212">
        <f t="shared" si="0"/>
        <v>1</v>
      </c>
      <c r="AG12" s="212">
        <f t="shared" si="0"/>
        <v>146</v>
      </c>
      <c r="AH12" s="212">
        <f t="shared" si="0"/>
        <v>0</v>
      </c>
      <c r="AI12" s="212">
        <f t="shared" si="0"/>
        <v>199</v>
      </c>
      <c r="AJ12" s="212">
        <f t="shared" si="0"/>
        <v>8</v>
      </c>
      <c r="AK12" s="212">
        <f t="shared" si="0"/>
        <v>4</v>
      </c>
    </row>
    <row r="13" spans="1:45" ht="15.75" customHeight="1">
      <c r="A13" s="205" t="s">
        <v>478</v>
      </c>
      <c r="B13" s="277" t="s">
        <v>538</v>
      </c>
      <c r="C13" s="277" t="s">
        <v>538</v>
      </c>
      <c r="D13" s="229">
        <f>SUM(E13:G13)</f>
        <v>2</v>
      </c>
      <c r="E13" s="163">
        <v>1</v>
      </c>
      <c r="F13" s="163">
        <v>1</v>
      </c>
      <c r="G13" s="277" t="s">
        <v>538</v>
      </c>
      <c r="H13" s="229">
        <f>SUM(I13:M13)</f>
        <v>184</v>
      </c>
      <c r="I13" s="277" t="s">
        <v>538</v>
      </c>
      <c r="J13" s="163">
        <v>3</v>
      </c>
      <c r="K13" s="163">
        <v>12</v>
      </c>
      <c r="L13" s="163">
        <v>6</v>
      </c>
      <c r="M13" s="163">
        <v>163</v>
      </c>
      <c r="O13" s="17"/>
      <c r="P13" s="213"/>
      <c r="Q13" s="215"/>
      <c r="R13" s="285">
        <f>SUM(S13:AK13)</f>
        <v>-5</v>
      </c>
      <c r="S13" s="197">
        <f>SUM(S15,S17,S19,S21,S23,S25,S27,S29,S31,S33,S35,S37,S39,)</f>
        <v>-1</v>
      </c>
      <c r="T13" s="197">
        <f aca="true" t="shared" si="2" ref="T13:AK14">SUM(T15,T17,T19,T21,T23,T25,T27,T29,T31,T33,T35,T37,T39,)</f>
        <v>0</v>
      </c>
      <c r="U13" s="197">
        <f t="shared" si="2"/>
        <v>0</v>
      </c>
      <c r="V13" s="197">
        <f t="shared" si="2"/>
        <v>0</v>
      </c>
      <c r="W13" s="197">
        <f t="shared" si="2"/>
        <v>-1</v>
      </c>
      <c r="X13" s="197">
        <f t="shared" si="2"/>
        <v>0</v>
      </c>
      <c r="Y13" s="197">
        <f t="shared" si="2"/>
        <v>-2</v>
      </c>
      <c r="Z13" s="197">
        <f t="shared" si="2"/>
        <v>0</v>
      </c>
      <c r="AA13" s="197">
        <f t="shared" si="2"/>
        <v>0</v>
      </c>
      <c r="AB13" s="197">
        <f t="shared" si="2"/>
        <v>0</v>
      </c>
      <c r="AC13" s="197">
        <f t="shared" si="2"/>
        <v>0</v>
      </c>
      <c r="AD13" s="197">
        <f t="shared" si="2"/>
        <v>-1</v>
      </c>
      <c r="AE13" s="197">
        <f t="shared" si="2"/>
        <v>0</v>
      </c>
      <c r="AF13" s="197">
        <f t="shared" si="2"/>
        <v>0</v>
      </c>
      <c r="AG13" s="197">
        <f t="shared" si="2"/>
        <v>0</v>
      </c>
      <c r="AH13" s="197">
        <f t="shared" si="2"/>
        <v>0</v>
      </c>
      <c r="AI13" s="197">
        <f t="shared" si="2"/>
        <v>0</v>
      </c>
      <c r="AJ13" s="197">
        <f t="shared" si="2"/>
        <v>0</v>
      </c>
      <c r="AK13" s="197">
        <f t="shared" si="2"/>
        <v>0</v>
      </c>
      <c r="AL13" s="70"/>
      <c r="AM13" s="70"/>
      <c r="AN13" s="70"/>
      <c r="AO13" s="70"/>
      <c r="AP13" s="70"/>
      <c r="AQ13" s="70"/>
      <c r="AR13" s="70"/>
      <c r="AS13" s="70"/>
    </row>
    <row r="14" spans="1:45" s="70" customFormat="1" ht="15.75" customHeight="1">
      <c r="A14" s="205" t="s">
        <v>485</v>
      </c>
      <c r="B14" s="207">
        <f>SUM(B16:B23)</f>
        <v>1607</v>
      </c>
      <c r="C14" s="207">
        <f aca="true" t="shared" si="3" ref="C14:M14">SUM(C16:C23)</f>
        <v>3548</v>
      </c>
      <c r="D14" s="207">
        <f t="shared" si="3"/>
        <v>126</v>
      </c>
      <c r="E14" s="207">
        <f t="shared" si="3"/>
        <v>63</v>
      </c>
      <c r="F14" s="207">
        <f t="shared" si="3"/>
        <v>3</v>
      </c>
      <c r="G14" s="207">
        <f t="shared" si="3"/>
        <v>60</v>
      </c>
      <c r="H14" s="207">
        <f t="shared" si="3"/>
        <v>3498</v>
      </c>
      <c r="I14" s="207">
        <f t="shared" si="3"/>
        <v>16</v>
      </c>
      <c r="J14" s="207">
        <f t="shared" si="3"/>
        <v>12</v>
      </c>
      <c r="K14" s="207">
        <f t="shared" si="3"/>
        <v>627</v>
      </c>
      <c r="L14" s="207">
        <f t="shared" si="3"/>
        <v>1577</v>
      </c>
      <c r="M14" s="207">
        <f t="shared" si="3"/>
        <v>1266</v>
      </c>
      <c r="N14" s="203"/>
      <c r="O14" s="213"/>
      <c r="P14" s="455" t="s">
        <v>280</v>
      </c>
      <c r="Q14" s="456"/>
      <c r="R14" s="286">
        <f t="shared" si="1"/>
        <v>1074</v>
      </c>
      <c r="S14" s="197">
        <f>SUM(S16,S18,S20,S22,S24,S26,S28,S30,S32,S34,S36,S38,S40,)</f>
        <v>95</v>
      </c>
      <c r="T14" s="197">
        <f t="shared" si="2"/>
        <v>84</v>
      </c>
      <c r="U14" s="197">
        <f t="shared" si="2"/>
        <v>41</v>
      </c>
      <c r="V14" s="197">
        <f t="shared" si="2"/>
        <v>186</v>
      </c>
      <c r="W14" s="197">
        <f t="shared" si="2"/>
        <v>45</v>
      </c>
      <c r="X14" s="197">
        <f t="shared" si="2"/>
        <v>55</v>
      </c>
      <c r="Y14" s="197">
        <f t="shared" si="2"/>
        <v>310</v>
      </c>
      <c r="Z14" s="197">
        <f t="shared" si="2"/>
        <v>131</v>
      </c>
      <c r="AA14" s="197">
        <f t="shared" si="2"/>
        <v>2</v>
      </c>
      <c r="AB14" s="197">
        <f t="shared" si="2"/>
        <v>37</v>
      </c>
      <c r="AC14" s="197">
        <f t="shared" si="2"/>
        <v>3</v>
      </c>
      <c r="AD14" s="197">
        <f t="shared" si="2"/>
        <v>1</v>
      </c>
      <c r="AE14" s="197">
        <f t="shared" si="2"/>
        <v>2</v>
      </c>
      <c r="AF14" s="197">
        <f t="shared" si="2"/>
        <v>1</v>
      </c>
      <c r="AG14" s="197">
        <f t="shared" si="2"/>
        <v>15</v>
      </c>
      <c r="AH14" s="197">
        <f t="shared" si="2"/>
        <v>0</v>
      </c>
      <c r="AI14" s="197">
        <f t="shared" si="2"/>
        <v>62</v>
      </c>
      <c r="AJ14" s="197">
        <f t="shared" si="2"/>
        <v>3</v>
      </c>
      <c r="AK14" s="197">
        <f t="shared" si="2"/>
        <v>1</v>
      </c>
      <c r="AL14" s="12"/>
      <c r="AM14" s="12"/>
      <c r="AN14" s="12"/>
      <c r="AO14" s="12"/>
      <c r="AP14" s="12"/>
      <c r="AQ14" s="12"/>
      <c r="AR14" s="12"/>
      <c r="AS14" s="12"/>
    </row>
    <row r="15" spans="1:37" ht="15.75" customHeight="1">
      <c r="A15" s="50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O15" s="17"/>
      <c r="P15" s="28"/>
      <c r="Q15" s="173"/>
      <c r="R15" s="345" t="s">
        <v>564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8"/>
    </row>
    <row r="16" spans="1:37" ht="15.75" customHeight="1">
      <c r="A16" s="93" t="s">
        <v>230</v>
      </c>
      <c r="B16" s="163">
        <v>1579</v>
      </c>
      <c r="C16" s="163">
        <v>3442</v>
      </c>
      <c r="D16" s="277" t="s">
        <v>538</v>
      </c>
      <c r="E16" s="277" t="s">
        <v>538</v>
      </c>
      <c r="F16" s="277" t="s">
        <v>538</v>
      </c>
      <c r="G16" s="277" t="s">
        <v>538</v>
      </c>
      <c r="H16" s="229">
        <f>SUM(I16:M16)</f>
        <v>2713</v>
      </c>
      <c r="I16" s="277" t="s">
        <v>538</v>
      </c>
      <c r="J16" s="277" t="s">
        <v>538</v>
      </c>
      <c r="K16" s="163">
        <v>8</v>
      </c>
      <c r="L16" s="163">
        <v>1577</v>
      </c>
      <c r="M16" s="163">
        <v>1128</v>
      </c>
      <c r="O16" s="17"/>
      <c r="P16" s="468" t="s">
        <v>281</v>
      </c>
      <c r="Q16" s="469"/>
      <c r="R16" s="197">
        <f t="shared" si="1"/>
        <v>82</v>
      </c>
      <c r="S16" s="197">
        <v>11</v>
      </c>
      <c r="T16" s="197">
        <v>17</v>
      </c>
      <c r="U16" s="197">
        <v>1</v>
      </c>
      <c r="V16" s="197">
        <v>7</v>
      </c>
      <c r="W16" s="197">
        <v>3</v>
      </c>
      <c r="X16" s="197">
        <v>1</v>
      </c>
      <c r="Y16" s="197">
        <v>19</v>
      </c>
      <c r="Z16" s="197">
        <v>9</v>
      </c>
      <c r="AA16" s="197">
        <v>2</v>
      </c>
      <c r="AB16" s="197">
        <v>5</v>
      </c>
      <c r="AC16" s="197"/>
      <c r="AD16" s="197"/>
      <c r="AE16" s="197"/>
      <c r="AF16" s="197"/>
      <c r="AG16" s="197">
        <v>2</v>
      </c>
      <c r="AH16" s="197"/>
      <c r="AI16" s="197">
        <v>5</v>
      </c>
      <c r="AJ16" s="197"/>
      <c r="AK16" s="198"/>
    </row>
    <row r="17" spans="1:37" ht="15.75" customHeight="1">
      <c r="A17" s="93" t="s">
        <v>231</v>
      </c>
      <c r="B17" s="277" t="s">
        <v>538</v>
      </c>
      <c r="C17" s="277" t="s">
        <v>538</v>
      </c>
      <c r="D17" s="277" t="s">
        <v>538</v>
      </c>
      <c r="E17" s="277" t="s">
        <v>538</v>
      </c>
      <c r="F17" s="277" t="s">
        <v>538</v>
      </c>
      <c r="G17" s="277" t="s">
        <v>538</v>
      </c>
      <c r="H17" s="277" t="s">
        <v>538</v>
      </c>
      <c r="I17" s="277" t="s">
        <v>538</v>
      </c>
      <c r="J17" s="277" t="s">
        <v>538</v>
      </c>
      <c r="K17" s="277" t="s">
        <v>538</v>
      </c>
      <c r="L17" s="277" t="s">
        <v>538</v>
      </c>
      <c r="M17" s="277" t="s">
        <v>538</v>
      </c>
      <c r="O17" s="17"/>
      <c r="P17" s="28"/>
      <c r="Q17" s="173"/>
      <c r="R17" s="197">
        <f t="shared" si="1"/>
        <v>-1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>
        <v>-1</v>
      </c>
      <c r="AE17" s="197"/>
      <c r="AF17" s="197"/>
      <c r="AG17" s="197"/>
      <c r="AH17" s="197"/>
      <c r="AI17" s="197"/>
      <c r="AJ17" s="197"/>
      <c r="AK17" s="198"/>
    </row>
    <row r="18" spans="1:37" ht="15.75" customHeight="1">
      <c r="A18" s="93" t="s">
        <v>232</v>
      </c>
      <c r="B18" s="277" t="s">
        <v>538</v>
      </c>
      <c r="C18" s="277" t="s">
        <v>538</v>
      </c>
      <c r="D18" s="277" t="s">
        <v>538</v>
      </c>
      <c r="E18" s="277" t="s">
        <v>538</v>
      </c>
      <c r="F18" s="277" t="s">
        <v>538</v>
      </c>
      <c r="G18" s="277" t="s">
        <v>538</v>
      </c>
      <c r="H18" s="277" t="s">
        <v>538</v>
      </c>
      <c r="I18" s="277" t="s">
        <v>538</v>
      </c>
      <c r="J18" s="277" t="s">
        <v>538</v>
      </c>
      <c r="K18" s="277" t="s">
        <v>538</v>
      </c>
      <c r="L18" s="277" t="s">
        <v>538</v>
      </c>
      <c r="M18" s="277" t="s">
        <v>538</v>
      </c>
      <c r="O18" s="17"/>
      <c r="P18" s="468" t="s">
        <v>282</v>
      </c>
      <c r="Q18" s="469"/>
      <c r="R18" s="197">
        <f t="shared" si="1"/>
        <v>112</v>
      </c>
      <c r="S18" s="197">
        <v>11</v>
      </c>
      <c r="T18" s="197">
        <v>11</v>
      </c>
      <c r="U18" s="197">
        <v>7</v>
      </c>
      <c r="V18" s="197">
        <v>17</v>
      </c>
      <c r="W18" s="197">
        <v>2</v>
      </c>
      <c r="X18" s="197">
        <v>1</v>
      </c>
      <c r="Y18" s="197">
        <v>41</v>
      </c>
      <c r="Z18" s="197">
        <v>7</v>
      </c>
      <c r="AA18" s="197"/>
      <c r="AB18" s="197">
        <v>1</v>
      </c>
      <c r="AC18" s="197">
        <v>1</v>
      </c>
      <c r="AD18" s="197">
        <v>1</v>
      </c>
      <c r="AE18" s="197"/>
      <c r="AF18" s="197"/>
      <c r="AG18" s="197">
        <v>1</v>
      </c>
      <c r="AH18" s="197"/>
      <c r="AI18" s="197">
        <v>9</v>
      </c>
      <c r="AJ18" s="197">
        <v>1</v>
      </c>
      <c r="AK18" s="198">
        <v>1</v>
      </c>
    </row>
    <row r="19" spans="1:37" ht="15.75" customHeight="1">
      <c r="A19" s="93" t="s">
        <v>444</v>
      </c>
      <c r="B19" s="163">
        <v>28</v>
      </c>
      <c r="C19" s="163">
        <v>106</v>
      </c>
      <c r="D19" s="229">
        <f>SUM(E19:G19)</f>
        <v>126</v>
      </c>
      <c r="E19" s="229">
        <v>63</v>
      </c>
      <c r="F19" s="229">
        <v>3</v>
      </c>
      <c r="G19" s="229">
        <v>60</v>
      </c>
      <c r="H19" s="229">
        <f>SUM(I19:M19)</f>
        <v>785</v>
      </c>
      <c r="I19" s="163">
        <v>16</v>
      </c>
      <c r="J19" s="163">
        <v>12</v>
      </c>
      <c r="K19" s="163">
        <v>619</v>
      </c>
      <c r="L19" s="277" t="s">
        <v>538</v>
      </c>
      <c r="M19" s="163">
        <v>138</v>
      </c>
      <c r="O19" s="17"/>
      <c r="P19" s="28"/>
      <c r="Q19" s="173"/>
      <c r="R19" s="345" t="s">
        <v>564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8"/>
    </row>
    <row r="20" spans="1:37" ht="15.75" customHeight="1">
      <c r="A20" s="194" t="s">
        <v>486</v>
      </c>
      <c r="B20" s="277" t="s">
        <v>538</v>
      </c>
      <c r="C20" s="277" t="s">
        <v>538</v>
      </c>
      <c r="D20" s="277" t="s">
        <v>538</v>
      </c>
      <c r="E20" s="277" t="s">
        <v>538</v>
      </c>
      <c r="F20" s="277" t="s">
        <v>538</v>
      </c>
      <c r="G20" s="277" t="s">
        <v>538</v>
      </c>
      <c r="H20" s="277" t="s">
        <v>538</v>
      </c>
      <c r="I20" s="277" t="s">
        <v>538</v>
      </c>
      <c r="J20" s="277" t="s">
        <v>538</v>
      </c>
      <c r="K20" s="277" t="s">
        <v>538</v>
      </c>
      <c r="L20" s="277" t="s">
        <v>539</v>
      </c>
      <c r="M20" s="277" t="s">
        <v>538</v>
      </c>
      <c r="O20" s="17"/>
      <c r="P20" s="508" t="s">
        <v>446</v>
      </c>
      <c r="Q20" s="509"/>
      <c r="R20" s="197">
        <f t="shared" si="1"/>
        <v>12</v>
      </c>
      <c r="S20" s="197"/>
      <c r="T20" s="197"/>
      <c r="U20" s="197"/>
      <c r="V20" s="197">
        <v>1</v>
      </c>
      <c r="W20" s="197"/>
      <c r="X20" s="197">
        <v>1</v>
      </c>
      <c r="Y20" s="197">
        <v>2</v>
      </c>
      <c r="Z20" s="197">
        <v>4</v>
      </c>
      <c r="AA20" s="197"/>
      <c r="AB20" s="197">
        <v>1</v>
      </c>
      <c r="AC20" s="197"/>
      <c r="AD20" s="197"/>
      <c r="AE20" s="197"/>
      <c r="AF20" s="197"/>
      <c r="AG20" s="197"/>
      <c r="AH20" s="197"/>
      <c r="AI20" s="197">
        <v>3</v>
      </c>
      <c r="AJ20" s="197"/>
      <c r="AK20" s="198"/>
    </row>
    <row r="21" spans="1:37" ht="15.75" customHeight="1">
      <c r="A21" s="9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3"/>
      <c r="M21" s="165"/>
      <c r="O21" s="17"/>
      <c r="P21" s="28"/>
      <c r="Q21" s="173"/>
      <c r="R21" s="345" t="s">
        <v>564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8"/>
    </row>
    <row r="22" spans="1:37" ht="15.75" customHeight="1" thickBo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20"/>
      <c r="O22" s="17"/>
      <c r="P22" s="468" t="s">
        <v>283</v>
      </c>
      <c r="Q22" s="469"/>
      <c r="R22" s="197">
        <f t="shared" si="1"/>
        <v>161</v>
      </c>
      <c r="S22" s="197">
        <v>14</v>
      </c>
      <c r="T22" s="197">
        <v>9</v>
      </c>
      <c r="U22" s="197">
        <v>7</v>
      </c>
      <c r="V22" s="197">
        <v>34</v>
      </c>
      <c r="W22" s="197">
        <v>10</v>
      </c>
      <c r="X22" s="197">
        <v>10</v>
      </c>
      <c r="Y22" s="197">
        <v>33</v>
      </c>
      <c r="Z22" s="197">
        <v>39</v>
      </c>
      <c r="AA22" s="197"/>
      <c r="AB22" s="197">
        <v>2</v>
      </c>
      <c r="AC22" s="197"/>
      <c r="AD22" s="197"/>
      <c r="AE22" s="197"/>
      <c r="AF22" s="197"/>
      <c r="AG22" s="197"/>
      <c r="AH22" s="197"/>
      <c r="AI22" s="197">
        <v>2</v>
      </c>
      <c r="AJ22" s="197">
        <v>1</v>
      </c>
      <c r="AK22" s="198"/>
    </row>
    <row r="23" spans="1:37" ht="15.75" customHeight="1">
      <c r="A23" s="479" t="s">
        <v>270</v>
      </c>
      <c r="B23" s="490" t="s">
        <v>252</v>
      </c>
      <c r="C23" s="498" t="s">
        <v>253</v>
      </c>
      <c r="D23" s="494"/>
      <c r="E23" s="494"/>
      <c r="F23" s="494"/>
      <c r="G23" s="494"/>
      <c r="H23" s="489"/>
      <c r="I23" s="487" t="s">
        <v>257</v>
      </c>
      <c r="J23" s="490" t="s">
        <v>258</v>
      </c>
      <c r="K23" s="487" t="s">
        <v>259</v>
      </c>
      <c r="L23" s="493" t="s">
        <v>260</v>
      </c>
      <c r="M23" s="48"/>
      <c r="N23" s="20"/>
      <c r="O23" s="17"/>
      <c r="P23" s="493"/>
      <c r="Q23" s="488"/>
      <c r="R23" s="345" t="s">
        <v>564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8"/>
    </row>
    <row r="24" spans="1:37" ht="15.75" customHeight="1">
      <c r="A24" s="458"/>
      <c r="B24" s="491"/>
      <c r="C24" s="497" t="s">
        <v>220</v>
      </c>
      <c r="D24" s="488"/>
      <c r="E24" s="506" t="s">
        <v>254</v>
      </c>
      <c r="F24" s="507"/>
      <c r="G24" s="506" t="s">
        <v>255</v>
      </c>
      <c r="H24" s="507"/>
      <c r="I24" s="488"/>
      <c r="J24" s="491"/>
      <c r="K24" s="488"/>
      <c r="L24" s="493"/>
      <c r="M24" s="48"/>
      <c r="N24" s="20"/>
      <c r="O24" s="17"/>
      <c r="P24" s="508" t="s">
        <v>445</v>
      </c>
      <c r="Q24" s="510"/>
      <c r="R24" s="197">
        <f t="shared" si="1"/>
        <v>5</v>
      </c>
      <c r="S24" s="197"/>
      <c r="T24" s="197"/>
      <c r="U24" s="197">
        <v>1</v>
      </c>
      <c r="V24" s="197"/>
      <c r="W24" s="197"/>
      <c r="X24" s="197"/>
      <c r="Y24" s="197">
        <v>3</v>
      </c>
      <c r="Z24" s="197">
        <v>1</v>
      </c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8"/>
    </row>
    <row r="25" spans="1:37" ht="15.75" customHeight="1">
      <c r="A25" s="458"/>
      <c r="B25" s="491"/>
      <c r="C25" s="497"/>
      <c r="D25" s="488"/>
      <c r="E25" s="499" t="s">
        <v>261</v>
      </c>
      <c r="F25" s="501" t="s">
        <v>256</v>
      </c>
      <c r="G25" s="502" t="s">
        <v>261</v>
      </c>
      <c r="H25" s="501" t="s">
        <v>256</v>
      </c>
      <c r="I25" s="488"/>
      <c r="J25" s="491"/>
      <c r="K25" s="488"/>
      <c r="L25" s="493"/>
      <c r="M25" s="48"/>
      <c r="N25" s="48"/>
      <c r="O25" s="17"/>
      <c r="P25" s="28"/>
      <c r="Q25" s="173"/>
      <c r="R25" s="345" t="s">
        <v>564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/>
    </row>
    <row r="26" spans="1:37" ht="15.75" customHeight="1">
      <c r="A26" s="480"/>
      <c r="B26" s="492"/>
      <c r="C26" s="498"/>
      <c r="D26" s="489"/>
      <c r="E26" s="500"/>
      <c r="F26" s="492"/>
      <c r="G26" s="500"/>
      <c r="H26" s="492"/>
      <c r="I26" s="489"/>
      <c r="J26" s="492"/>
      <c r="K26" s="489"/>
      <c r="L26" s="494"/>
      <c r="M26" s="48"/>
      <c r="N26" s="48"/>
      <c r="O26" s="17"/>
      <c r="P26" s="468" t="s">
        <v>388</v>
      </c>
      <c r="Q26" s="469"/>
      <c r="R26" s="197">
        <f t="shared" si="1"/>
        <v>35</v>
      </c>
      <c r="S26" s="197">
        <v>1</v>
      </c>
      <c r="T26" s="197">
        <v>1</v>
      </c>
      <c r="U26" s="197"/>
      <c r="V26" s="197">
        <v>1</v>
      </c>
      <c r="W26" s="197">
        <v>1</v>
      </c>
      <c r="X26" s="197">
        <v>1</v>
      </c>
      <c r="Y26" s="197">
        <v>3</v>
      </c>
      <c r="Z26" s="197">
        <v>24</v>
      </c>
      <c r="AA26" s="197"/>
      <c r="AB26" s="197"/>
      <c r="AC26" s="197"/>
      <c r="AD26" s="197"/>
      <c r="AE26" s="197"/>
      <c r="AF26" s="197"/>
      <c r="AG26" s="197">
        <v>1</v>
      </c>
      <c r="AH26" s="197"/>
      <c r="AI26" s="197">
        <v>1</v>
      </c>
      <c r="AJ26" s="197">
        <v>1</v>
      </c>
      <c r="AK26" s="198"/>
    </row>
    <row r="27" spans="1:42" ht="15.75" customHeight="1">
      <c r="A27" s="97"/>
      <c r="B27" s="46" t="s">
        <v>251</v>
      </c>
      <c r="C27" s="503" t="s">
        <v>268</v>
      </c>
      <c r="D27" s="503"/>
      <c r="E27" s="46" t="s">
        <v>268</v>
      </c>
      <c r="F27" s="46" t="s">
        <v>268</v>
      </c>
      <c r="G27" s="46" t="s">
        <v>268</v>
      </c>
      <c r="H27" s="46" t="s">
        <v>268</v>
      </c>
      <c r="I27" s="46" t="s">
        <v>269</v>
      </c>
      <c r="J27" s="46" t="s">
        <v>269</v>
      </c>
      <c r="K27" s="46" t="s">
        <v>269</v>
      </c>
      <c r="L27" s="46" t="s">
        <v>269</v>
      </c>
      <c r="M27" s="46"/>
      <c r="N27" s="48"/>
      <c r="O27" s="17"/>
      <c r="P27" s="28"/>
      <c r="Q27" s="173"/>
      <c r="R27" s="345" t="s">
        <v>564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46"/>
      <c r="AM27" s="46"/>
      <c r="AN27" s="46"/>
      <c r="AO27" s="46"/>
      <c r="AP27" s="46"/>
    </row>
    <row r="28" spans="1:45" ht="15.75" customHeight="1">
      <c r="A28" s="93" t="s">
        <v>483</v>
      </c>
      <c r="B28" s="46">
        <v>395</v>
      </c>
      <c r="C28" s="504">
        <v>1.99</v>
      </c>
      <c r="D28" s="504"/>
      <c r="E28" s="169">
        <v>0.89</v>
      </c>
      <c r="F28" s="169">
        <v>0.4</v>
      </c>
      <c r="G28" s="169">
        <v>0.7</v>
      </c>
      <c r="H28" s="282" t="s">
        <v>538</v>
      </c>
      <c r="I28" s="163">
        <v>22</v>
      </c>
      <c r="J28" s="163">
        <v>1</v>
      </c>
      <c r="K28" s="163">
        <v>345</v>
      </c>
      <c r="L28" s="163">
        <v>2</v>
      </c>
      <c r="N28" s="48"/>
      <c r="O28" s="17"/>
      <c r="P28" s="468" t="s">
        <v>447</v>
      </c>
      <c r="Q28" s="469"/>
      <c r="R28" s="197">
        <f t="shared" si="1"/>
        <v>99</v>
      </c>
      <c r="S28" s="197">
        <v>13</v>
      </c>
      <c r="T28" s="197">
        <v>7</v>
      </c>
      <c r="U28" s="197">
        <v>2</v>
      </c>
      <c r="V28" s="197">
        <v>22</v>
      </c>
      <c r="W28" s="197">
        <v>3</v>
      </c>
      <c r="X28" s="197">
        <v>9</v>
      </c>
      <c r="Y28" s="197">
        <v>26</v>
      </c>
      <c r="Z28" s="197">
        <v>7</v>
      </c>
      <c r="AA28" s="197"/>
      <c r="AB28" s="197">
        <v>2</v>
      </c>
      <c r="AC28" s="197"/>
      <c r="AD28" s="197"/>
      <c r="AE28" s="197">
        <v>1</v>
      </c>
      <c r="AF28" s="197"/>
      <c r="AG28" s="197">
        <v>1</v>
      </c>
      <c r="AH28" s="197"/>
      <c r="AI28" s="197">
        <v>6</v>
      </c>
      <c r="AJ28" s="197"/>
      <c r="AK28" s="198"/>
      <c r="AQ28" s="46"/>
      <c r="AR28" s="46"/>
      <c r="AS28" s="46"/>
    </row>
    <row r="29" spans="1:45" s="46" customFormat="1" ht="15.75" customHeight="1">
      <c r="A29" s="205" t="s">
        <v>484</v>
      </c>
      <c r="B29" s="46">
        <v>73</v>
      </c>
      <c r="C29" s="483">
        <v>1873.9</v>
      </c>
      <c r="D29" s="483"/>
      <c r="E29" s="169">
        <v>34</v>
      </c>
      <c r="F29" s="169">
        <v>1720</v>
      </c>
      <c r="G29" s="282" t="s">
        <v>538</v>
      </c>
      <c r="H29" s="169">
        <v>119.9</v>
      </c>
      <c r="I29" s="163">
        <v>3</v>
      </c>
      <c r="J29" s="277" t="s">
        <v>538</v>
      </c>
      <c r="K29" s="163">
        <v>366</v>
      </c>
      <c r="L29" s="163">
        <v>3</v>
      </c>
      <c r="M29" s="12"/>
      <c r="O29" s="17"/>
      <c r="P29" s="28"/>
      <c r="Q29" s="173"/>
      <c r="R29" s="197">
        <f t="shared" si="1"/>
        <v>-1</v>
      </c>
      <c r="S29" s="197"/>
      <c r="T29" s="197"/>
      <c r="U29" s="197"/>
      <c r="V29" s="197"/>
      <c r="W29" s="197"/>
      <c r="X29" s="197"/>
      <c r="Y29" s="197">
        <v>-1</v>
      </c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8"/>
      <c r="AL29" s="12"/>
      <c r="AM29" s="12"/>
      <c r="AN29" s="12"/>
      <c r="AO29" s="12"/>
      <c r="AP29" s="12"/>
      <c r="AQ29" s="12"/>
      <c r="AR29" s="12"/>
      <c r="AS29" s="12"/>
    </row>
    <row r="30" spans="1:37" ht="15.75" customHeight="1">
      <c r="A30" s="205" t="s">
        <v>477</v>
      </c>
      <c r="B30" s="46">
        <v>148</v>
      </c>
      <c r="C30" s="483">
        <v>1053.1</v>
      </c>
      <c r="D30" s="483"/>
      <c r="E30" s="169">
        <v>14</v>
      </c>
      <c r="F30" s="169">
        <v>410</v>
      </c>
      <c r="G30" s="282" t="s">
        <v>538</v>
      </c>
      <c r="H30" s="169">
        <v>629.1</v>
      </c>
      <c r="I30" s="163">
        <v>5</v>
      </c>
      <c r="J30" s="277" t="s">
        <v>538</v>
      </c>
      <c r="K30" s="163">
        <v>461</v>
      </c>
      <c r="L30" s="163">
        <v>5</v>
      </c>
      <c r="O30" s="17"/>
      <c r="P30" s="468" t="s">
        <v>284</v>
      </c>
      <c r="Q30" s="469"/>
      <c r="R30" s="197">
        <f t="shared" si="1"/>
        <v>47</v>
      </c>
      <c r="S30" s="197">
        <v>1</v>
      </c>
      <c r="T30" s="197">
        <v>4</v>
      </c>
      <c r="U30" s="197"/>
      <c r="V30" s="197">
        <v>9</v>
      </c>
      <c r="W30" s="197">
        <v>5</v>
      </c>
      <c r="X30" s="197">
        <v>3</v>
      </c>
      <c r="Y30" s="197">
        <v>9</v>
      </c>
      <c r="Z30" s="197">
        <v>1</v>
      </c>
      <c r="AA30" s="197"/>
      <c r="AB30" s="197">
        <v>10</v>
      </c>
      <c r="AC30" s="197"/>
      <c r="AD30" s="197"/>
      <c r="AE30" s="197"/>
      <c r="AF30" s="197"/>
      <c r="AG30" s="197"/>
      <c r="AH30" s="197"/>
      <c r="AI30" s="197">
        <v>5</v>
      </c>
      <c r="AJ30" s="197"/>
      <c r="AK30" s="198"/>
    </row>
    <row r="31" spans="1:37" ht="15.75" customHeight="1">
      <c r="A31" s="205" t="s">
        <v>478</v>
      </c>
      <c r="B31" s="46">
        <v>22</v>
      </c>
      <c r="C31" s="483">
        <v>22.2</v>
      </c>
      <c r="D31" s="483"/>
      <c r="E31" s="169"/>
      <c r="F31" s="169">
        <v>11</v>
      </c>
      <c r="G31" s="169">
        <v>11.2</v>
      </c>
      <c r="H31" s="282" t="s">
        <v>538</v>
      </c>
      <c r="I31" s="163">
        <v>22</v>
      </c>
      <c r="J31" s="277" t="s">
        <v>538</v>
      </c>
      <c r="K31" s="163">
        <v>366</v>
      </c>
      <c r="L31" s="277" t="s">
        <v>538</v>
      </c>
      <c r="O31" s="17"/>
      <c r="P31" s="28"/>
      <c r="Q31" s="173"/>
      <c r="R31" s="197">
        <f t="shared" si="1"/>
        <v>-1</v>
      </c>
      <c r="S31" s="197"/>
      <c r="T31" s="197"/>
      <c r="U31" s="197"/>
      <c r="V31" s="197"/>
      <c r="W31" s="197">
        <v>-1</v>
      </c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8"/>
    </row>
    <row r="32" spans="1:42" ht="15.75" customHeight="1">
      <c r="A32" s="205" t="s">
        <v>485</v>
      </c>
      <c r="B32" s="278">
        <f>SUM(B34:B41)</f>
        <v>248</v>
      </c>
      <c r="C32" s="484">
        <f>SUM(C34:D41)</f>
        <v>2234.3</v>
      </c>
      <c r="D32" s="484"/>
      <c r="E32" s="279">
        <f aca="true" t="shared" si="4" ref="E32:L32">SUM(E34:E41)</f>
        <v>11.3</v>
      </c>
      <c r="F32" s="279">
        <f t="shared" si="4"/>
        <v>2203.8</v>
      </c>
      <c r="G32" s="279">
        <f t="shared" si="4"/>
        <v>10.2</v>
      </c>
      <c r="H32" s="279">
        <f t="shared" si="4"/>
        <v>9</v>
      </c>
      <c r="I32" s="207">
        <f t="shared" si="4"/>
        <v>7</v>
      </c>
      <c r="J32" s="207">
        <f t="shared" si="4"/>
        <v>2</v>
      </c>
      <c r="K32" s="207">
        <f t="shared" si="4"/>
        <v>961</v>
      </c>
      <c r="L32" s="207">
        <f t="shared" si="4"/>
        <v>8</v>
      </c>
      <c r="M32" s="203"/>
      <c r="O32" s="17"/>
      <c r="P32" s="468" t="s">
        <v>285</v>
      </c>
      <c r="Q32" s="469"/>
      <c r="R32" s="197">
        <f t="shared" si="1"/>
        <v>146</v>
      </c>
      <c r="S32" s="197">
        <v>11</v>
      </c>
      <c r="T32" s="197">
        <v>7</v>
      </c>
      <c r="U32" s="197">
        <v>9</v>
      </c>
      <c r="V32" s="197">
        <v>34</v>
      </c>
      <c r="W32" s="197">
        <v>8</v>
      </c>
      <c r="X32" s="197">
        <v>6</v>
      </c>
      <c r="Y32" s="197">
        <v>53</v>
      </c>
      <c r="Z32" s="197">
        <v>7</v>
      </c>
      <c r="AA32" s="197"/>
      <c r="AB32" s="197">
        <v>4</v>
      </c>
      <c r="AC32" s="197"/>
      <c r="AD32" s="197"/>
      <c r="AE32" s="197"/>
      <c r="AF32" s="197"/>
      <c r="AG32" s="197"/>
      <c r="AH32" s="197"/>
      <c r="AI32" s="197">
        <v>7</v>
      </c>
      <c r="AJ32" s="197"/>
      <c r="AK32" s="198"/>
      <c r="AL32" s="70"/>
      <c r="AM32" s="70"/>
      <c r="AN32" s="70"/>
      <c r="AO32" s="70"/>
      <c r="AP32" s="70"/>
    </row>
    <row r="33" spans="1:45" ht="15.75" customHeight="1">
      <c r="A33" s="50"/>
      <c r="B33" s="46"/>
      <c r="C33" s="483"/>
      <c r="D33" s="483"/>
      <c r="E33" s="169"/>
      <c r="F33" s="169"/>
      <c r="G33" s="169"/>
      <c r="H33" s="169"/>
      <c r="I33" s="163"/>
      <c r="J33" s="163"/>
      <c r="K33" s="163"/>
      <c r="L33" s="163"/>
      <c r="O33" s="17"/>
      <c r="P33" s="28"/>
      <c r="Q33" s="173"/>
      <c r="R33" s="197">
        <f t="shared" si="1"/>
        <v>-1</v>
      </c>
      <c r="S33" s="197">
        <v>-1</v>
      </c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Q33" s="70"/>
      <c r="AR33" s="70"/>
      <c r="AS33" s="70"/>
    </row>
    <row r="34" spans="1:45" s="70" customFormat="1" ht="15.75" customHeight="1">
      <c r="A34" s="93" t="s">
        <v>230</v>
      </c>
      <c r="B34" s="46">
        <v>4</v>
      </c>
      <c r="C34" s="483">
        <v>2234.3</v>
      </c>
      <c r="D34" s="483"/>
      <c r="E34" s="169">
        <v>11.3</v>
      </c>
      <c r="F34" s="169">
        <v>2203.8</v>
      </c>
      <c r="G34" s="169">
        <v>10.2</v>
      </c>
      <c r="H34" s="169">
        <v>9</v>
      </c>
      <c r="I34" s="277" t="s">
        <v>538</v>
      </c>
      <c r="J34" s="277" t="s">
        <v>538</v>
      </c>
      <c r="K34" s="163">
        <v>553</v>
      </c>
      <c r="L34" s="163">
        <v>6</v>
      </c>
      <c r="M34" s="12"/>
      <c r="N34" s="203"/>
      <c r="O34" s="213"/>
      <c r="P34" s="468" t="s">
        <v>286</v>
      </c>
      <c r="Q34" s="469"/>
      <c r="R34" s="197">
        <f t="shared" si="1"/>
        <v>176</v>
      </c>
      <c r="S34" s="197">
        <v>9</v>
      </c>
      <c r="T34" s="197">
        <v>10</v>
      </c>
      <c r="U34" s="197">
        <v>5</v>
      </c>
      <c r="V34" s="197">
        <v>33</v>
      </c>
      <c r="W34" s="197">
        <v>9</v>
      </c>
      <c r="X34" s="197">
        <v>9</v>
      </c>
      <c r="Y34" s="197">
        <v>67</v>
      </c>
      <c r="Z34" s="197">
        <v>14</v>
      </c>
      <c r="AA34" s="197"/>
      <c r="AB34" s="197">
        <v>5</v>
      </c>
      <c r="AC34" s="197">
        <v>1</v>
      </c>
      <c r="AD34" s="197"/>
      <c r="AE34" s="197"/>
      <c r="AF34" s="197">
        <v>1</v>
      </c>
      <c r="AG34" s="197">
        <v>3</v>
      </c>
      <c r="AH34" s="197"/>
      <c r="AI34" s="197">
        <v>10</v>
      </c>
      <c r="AJ34" s="197"/>
      <c r="AK34" s="198"/>
      <c r="AL34" s="12"/>
      <c r="AM34" s="12"/>
      <c r="AN34" s="12"/>
      <c r="AO34" s="12"/>
      <c r="AP34" s="12"/>
      <c r="AQ34" s="12"/>
      <c r="AR34" s="12"/>
      <c r="AS34" s="12"/>
    </row>
    <row r="35" spans="1:37" ht="15.75" customHeight="1">
      <c r="A35" s="93" t="s">
        <v>231</v>
      </c>
      <c r="B35" s="280" t="s">
        <v>538</v>
      </c>
      <c r="C35" s="505" t="s">
        <v>538</v>
      </c>
      <c r="D35" s="483"/>
      <c r="E35" s="282" t="s">
        <v>538</v>
      </c>
      <c r="F35" s="282" t="s">
        <v>538</v>
      </c>
      <c r="G35" s="282" t="s">
        <v>538</v>
      </c>
      <c r="H35" s="282" t="s">
        <v>538</v>
      </c>
      <c r="I35" s="277" t="s">
        <v>538</v>
      </c>
      <c r="J35" s="277" t="s">
        <v>538</v>
      </c>
      <c r="K35" s="277" t="s">
        <v>538</v>
      </c>
      <c r="L35" s="277" t="s">
        <v>538</v>
      </c>
      <c r="O35" s="17"/>
      <c r="P35" s="211"/>
      <c r="Q35" s="210"/>
      <c r="R35" s="345" t="s">
        <v>564</v>
      </c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/>
    </row>
    <row r="36" spans="1:37" ht="15.75" customHeight="1">
      <c r="A36" s="93" t="s">
        <v>232</v>
      </c>
      <c r="B36" s="280" t="s">
        <v>538</v>
      </c>
      <c r="C36" s="505" t="s">
        <v>538</v>
      </c>
      <c r="D36" s="483"/>
      <c r="E36" s="282" t="s">
        <v>538</v>
      </c>
      <c r="F36" s="282" t="s">
        <v>538</v>
      </c>
      <c r="G36" s="282" t="s">
        <v>538</v>
      </c>
      <c r="H36" s="282" t="s">
        <v>538</v>
      </c>
      <c r="I36" s="277" t="s">
        <v>538</v>
      </c>
      <c r="J36" s="277" t="s">
        <v>538</v>
      </c>
      <c r="K36" s="163">
        <v>29</v>
      </c>
      <c r="L36" s="277" t="s">
        <v>538</v>
      </c>
      <c r="O36" s="17"/>
      <c r="P36" s="468" t="s">
        <v>287</v>
      </c>
      <c r="Q36" s="469"/>
      <c r="R36" s="197">
        <f t="shared" si="1"/>
        <v>21</v>
      </c>
      <c r="S36" s="197"/>
      <c r="T36" s="197">
        <v>2</v>
      </c>
      <c r="U36" s="197">
        <v>2</v>
      </c>
      <c r="V36" s="197">
        <v>3</v>
      </c>
      <c r="W36" s="197"/>
      <c r="X36" s="197"/>
      <c r="Y36" s="197">
        <v>11</v>
      </c>
      <c r="Z36" s="197"/>
      <c r="AA36" s="197"/>
      <c r="AB36" s="197"/>
      <c r="AC36" s="197">
        <v>1</v>
      </c>
      <c r="AD36" s="197"/>
      <c r="AE36" s="197"/>
      <c r="AF36" s="197"/>
      <c r="AG36" s="197"/>
      <c r="AH36" s="197"/>
      <c r="AI36" s="197">
        <v>2</v>
      </c>
      <c r="AJ36" s="197"/>
      <c r="AK36" s="198"/>
    </row>
    <row r="37" spans="1:37" ht="15.75" customHeight="1">
      <c r="A37" s="93" t="s">
        <v>444</v>
      </c>
      <c r="B37" s="167">
        <v>244</v>
      </c>
      <c r="C37" s="505" t="s">
        <v>538</v>
      </c>
      <c r="D37" s="483"/>
      <c r="E37" s="276" t="s">
        <v>538</v>
      </c>
      <c r="F37" s="276" t="s">
        <v>538</v>
      </c>
      <c r="G37" s="276" t="s">
        <v>538</v>
      </c>
      <c r="H37" s="276" t="s">
        <v>538</v>
      </c>
      <c r="I37" s="164">
        <v>7</v>
      </c>
      <c r="J37" s="164">
        <v>1</v>
      </c>
      <c r="K37" s="164">
        <v>125</v>
      </c>
      <c r="L37" s="164">
        <v>1</v>
      </c>
      <c r="O37" s="17"/>
      <c r="P37" s="28"/>
      <c r="Q37" s="173"/>
      <c r="R37" s="345" t="s">
        <v>564</v>
      </c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</row>
    <row r="38" spans="1:37" ht="15.75" customHeight="1">
      <c r="A38" s="194" t="s">
        <v>486</v>
      </c>
      <c r="B38" s="281" t="s">
        <v>538</v>
      </c>
      <c r="C38" s="505" t="s">
        <v>538</v>
      </c>
      <c r="D38" s="483"/>
      <c r="E38" s="276" t="s">
        <v>538</v>
      </c>
      <c r="F38" s="276" t="s">
        <v>538</v>
      </c>
      <c r="G38" s="276" t="s">
        <v>538</v>
      </c>
      <c r="H38" s="276" t="s">
        <v>538</v>
      </c>
      <c r="I38" s="274" t="s">
        <v>538</v>
      </c>
      <c r="J38" s="164">
        <v>1</v>
      </c>
      <c r="K38" s="164">
        <v>254</v>
      </c>
      <c r="L38" s="164">
        <v>1</v>
      </c>
      <c r="M38" s="20"/>
      <c r="O38" s="17"/>
      <c r="P38" s="468" t="s">
        <v>288</v>
      </c>
      <c r="Q38" s="469"/>
      <c r="R38" s="197">
        <f t="shared" si="1"/>
        <v>27</v>
      </c>
      <c r="S38" s="197">
        <v>3</v>
      </c>
      <c r="T38" s="197">
        <v>2</v>
      </c>
      <c r="U38" s="197">
        <v>2</v>
      </c>
      <c r="V38" s="197">
        <v>8</v>
      </c>
      <c r="W38" s="197"/>
      <c r="X38" s="197">
        <v>4</v>
      </c>
      <c r="Y38" s="197">
        <v>2</v>
      </c>
      <c r="Z38" s="197">
        <v>6</v>
      </c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</row>
    <row r="39" spans="1:37" ht="15.75" customHeight="1">
      <c r="A39" s="94"/>
      <c r="B39" s="168"/>
      <c r="C39" s="511"/>
      <c r="D39" s="511"/>
      <c r="E39" s="170"/>
      <c r="F39" s="170"/>
      <c r="G39" s="170"/>
      <c r="H39" s="170"/>
      <c r="I39" s="165"/>
      <c r="J39" s="165"/>
      <c r="K39" s="165"/>
      <c r="L39" s="165"/>
      <c r="M39" s="20"/>
      <c r="O39" s="17"/>
      <c r="R39" s="197">
        <f t="shared" si="1"/>
        <v>-1</v>
      </c>
      <c r="S39" s="197"/>
      <c r="T39" s="197"/>
      <c r="U39" s="197"/>
      <c r="V39" s="197"/>
      <c r="W39" s="197"/>
      <c r="X39" s="197"/>
      <c r="Y39" s="197">
        <v>-1</v>
      </c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8"/>
    </row>
    <row r="40" spans="3:37" ht="15.75" customHeight="1" thickBot="1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0"/>
      <c r="N40" s="20"/>
      <c r="O40" s="17"/>
      <c r="P40" s="468" t="s">
        <v>289</v>
      </c>
      <c r="Q40" s="469"/>
      <c r="R40" s="197">
        <f t="shared" si="1"/>
        <v>151</v>
      </c>
      <c r="S40" s="197">
        <v>21</v>
      </c>
      <c r="T40" s="197">
        <v>14</v>
      </c>
      <c r="U40" s="197">
        <v>5</v>
      </c>
      <c r="V40" s="197">
        <v>17</v>
      </c>
      <c r="W40" s="197">
        <v>4</v>
      </c>
      <c r="X40" s="197">
        <v>10</v>
      </c>
      <c r="Y40" s="197">
        <v>41</v>
      </c>
      <c r="Z40" s="197">
        <v>12</v>
      </c>
      <c r="AA40" s="197"/>
      <c r="AB40" s="197">
        <v>7</v>
      </c>
      <c r="AC40" s="197"/>
      <c r="AD40" s="197"/>
      <c r="AE40" s="197">
        <v>1</v>
      </c>
      <c r="AF40" s="197"/>
      <c r="AG40" s="197">
        <v>7</v>
      </c>
      <c r="AH40" s="197"/>
      <c r="AI40" s="197">
        <v>12</v>
      </c>
      <c r="AJ40" s="197"/>
      <c r="AK40" s="198"/>
    </row>
    <row r="41" spans="1:37" ht="15.75" customHeight="1">
      <c r="A41" s="479" t="s">
        <v>270</v>
      </c>
      <c r="B41" s="481" t="s">
        <v>262</v>
      </c>
      <c r="C41" s="481" t="s">
        <v>263</v>
      </c>
      <c r="D41" s="481" t="s">
        <v>264</v>
      </c>
      <c r="E41" s="481" t="s">
        <v>464</v>
      </c>
      <c r="F41" s="481" t="s">
        <v>156</v>
      </c>
      <c r="G41" s="481" t="s">
        <v>233</v>
      </c>
      <c r="H41" s="481" t="s">
        <v>265</v>
      </c>
      <c r="I41" s="481" t="s">
        <v>266</v>
      </c>
      <c r="J41" s="476" t="s">
        <v>480</v>
      </c>
      <c r="K41" s="475" t="s">
        <v>419</v>
      </c>
      <c r="L41" s="475"/>
      <c r="M41" s="20"/>
      <c r="N41" s="20"/>
      <c r="O41" s="17"/>
      <c r="P41" s="28"/>
      <c r="Q41" s="173"/>
      <c r="R41" s="197">
        <f t="shared" si="1"/>
        <v>-2</v>
      </c>
      <c r="S41" s="197"/>
      <c r="T41" s="197"/>
      <c r="U41" s="197"/>
      <c r="V41" s="197"/>
      <c r="W41" s="197">
        <v>-1</v>
      </c>
      <c r="X41" s="197"/>
      <c r="Y41" s="197">
        <v>-1</v>
      </c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8"/>
    </row>
    <row r="42" spans="1:37" ht="15.75" customHeight="1">
      <c r="A42" s="458"/>
      <c r="B42" s="482"/>
      <c r="C42" s="482"/>
      <c r="D42" s="482"/>
      <c r="E42" s="482"/>
      <c r="F42" s="482"/>
      <c r="G42" s="482"/>
      <c r="H42" s="482"/>
      <c r="I42" s="482"/>
      <c r="J42" s="477"/>
      <c r="K42" s="475"/>
      <c r="L42" s="475"/>
      <c r="M42" s="20"/>
      <c r="N42" s="20"/>
      <c r="O42" s="17"/>
      <c r="P42" s="455" t="s">
        <v>290</v>
      </c>
      <c r="Q42" s="456"/>
      <c r="R42" s="197">
        <f t="shared" si="1"/>
        <v>16</v>
      </c>
      <c r="S42" s="197">
        <v>2</v>
      </c>
      <c r="T42" s="197"/>
      <c r="U42" s="197">
        <v>3</v>
      </c>
      <c r="V42" s="197">
        <v>4</v>
      </c>
      <c r="W42" s="197">
        <v>1</v>
      </c>
      <c r="X42" s="197"/>
      <c r="Y42" s="197">
        <v>4</v>
      </c>
      <c r="Z42" s="197"/>
      <c r="AA42" s="197"/>
      <c r="AB42" s="197"/>
      <c r="AC42" s="197"/>
      <c r="AD42" s="197"/>
      <c r="AE42" s="197"/>
      <c r="AF42" s="197"/>
      <c r="AG42" s="197">
        <v>2</v>
      </c>
      <c r="AH42" s="197"/>
      <c r="AI42" s="197"/>
      <c r="AJ42" s="197"/>
      <c r="AK42" s="198"/>
    </row>
    <row r="43" spans="1:37" ht="15.75" customHeight="1">
      <c r="A43" s="458"/>
      <c r="B43" s="482"/>
      <c r="C43" s="482"/>
      <c r="D43" s="482"/>
      <c r="E43" s="482"/>
      <c r="F43" s="482"/>
      <c r="G43" s="482"/>
      <c r="H43" s="482"/>
      <c r="I43" s="482"/>
      <c r="J43" s="477"/>
      <c r="K43" s="475"/>
      <c r="L43" s="475"/>
      <c r="M43" s="89"/>
      <c r="N43" s="20"/>
      <c r="O43" s="17"/>
      <c r="P43" s="28"/>
      <c r="Q43" s="173"/>
      <c r="R43" s="197">
        <f t="shared" si="1"/>
        <v>-11</v>
      </c>
      <c r="S43" s="197">
        <f>SUM(S45,S47,S49)</f>
        <v>-5</v>
      </c>
      <c r="T43" s="197">
        <f aca="true" t="shared" si="5" ref="T43:AK44">SUM(T45,T47,T49)</f>
        <v>0</v>
      </c>
      <c r="U43" s="197">
        <f t="shared" si="5"/>
        <v>0</v>
      </c>
      <c r="V43" s="197">
        <f t="shared" si="5"/>
        <v>-1</v>
      </c>
      <c r="W43" s="197">
        <f t="shared" si="5"/>
        <v>-1</v>
      </c>
      <c r="X43" s="197">
        <f t="shared" si="5"/>
        <v>-1</v>
      </c>
      <c r="Y43" s="197">
        <f t="shared" si="5"/>
        <v>-2</v>
      </c>
      <c r="Z43" s="197">
        <f t="shared" si="5"/>
        <v>0</v>
      </c>
      <c r="AA43" s="197">
        <f t="shared" si="5"/>
        <v>0</v>
      </c>
      <c r="AB43" s="197">
        <f t="shared" si="5"/>
        <v>0</v>
      </c>
      <c r="AC43" s="197">
        <f t="shared" si="5"/>
        <v>0</v>
      </c>
      <c r="AD43" s="197">
        <f t="shared" si="5"/>
        <v>0</v>
      </c>
      <c r="AE43" s="197">
        <f t="shared" si="5"/>
        <v>0</v>
      </c>
      <c r="AF43" s="197">
        <f t="shared" si="5"/>
        <v>0</v>
      </c>
      <c r="AG43" s="197">
        <f t="shared" si="5"/>
        <v>-1</v>
      </c>
      <c r="AH43" s="197">
        <f t="shared" si="5"/>
        <v>0</v>
      </c>
      <c r="AI43" s="197">
        <f t="shared" si="5"/>
        <v>0</v>
      </c>
      <c r="AJ43" s="197">
        <f t="shared" si="5"/>
        <v>0</v>
      </c>
      <c r="AK43" s="197">
        <f t="shared" si="5"/>
        <v>0</v>
      </c>
    </row>
    <row r="44" spans="1:37" ht="15.75" customHeight="1">
      <c r="A44" s="480"/>
      <c r="B44" s="438"/>
      <c r="C44" s="438"/>
      <c r="D44" s="438"/>
      <c r="E44" s="438"/>
      <c r="F44" s="438"/>
      <c r="G44" s="438"/>
      <c r="H44" s="438"/>
      <c r="I44" s="438"/>
      <c r="J44" s="478"/>
      <c r="K44" s="446"/>
      <c r="L44" s="446"/>
      <c r="M44" s="89"/>
      <c r="N44" s="20"/>
      <c r="O44" s="17"/>
      <c r="P44" s="455" t="s">
        <v>291</v>
      </c>
      <c r="Q44" s="456"/>
      <c r="R44" s="197">
        <f t="shared" si="1"/>
        <v>961</v>
      </c>
      <c r="S44" s="197">
        <f>SUM(S46,S48,S50)</f>
        <v>268</v>
      </c>
      <c r="T44" s="197">
        <f t="shared" si="5"/>
        <v>91</v>
      </c>
      <c r="U44" s="197">
        <f t="shared" si="5"/>
        <v>48</v>
      </c>
      <c r="V44" s="197">
        <f t="shared" si="5"/>
        <v>162</v>
      </c>
      <c r="W44" s="197">
        <f t="shared" si="5"/>
        <v>49</v>
      </c>
      <c r="X44" s="197">
        <f t="shared" si="5"/>
        <v>42</v>
      </c>
      <c r="Y44" s="197">
        <f t="shared" si="5"/>
        <v>91</v>
      </c>
      <c r="Z44" s="197">
        <f t="shared" si="5"/>
        <v>128</v>
      </c>
      <c r="AA44" s="197">
        <f t="shared" si="5"/>
        <v>3</v>
      </c>
      <c r="AB44" s="197">
        <f t="shared" si="5"/>
        <v>6</v>
      </c>
      <c r="AC44" s="197">
        <f t="shared" si="5"/>
        <v>0</v>
      </c>
      <c r="AD44" s="197">
        <f t="shared" si="5"/>
        <v>1</v>
      </c>
      <c r="AE44" s="197">
        <f t="shared" si="5"/>
        <v>2</v>
      </c>
      <c r="AF44" s="197">
        <f t="shared" si="5"/>
        <v>0</v>
      </c>
      <c r="AG44" s="197">
        <f t="shared" si="5"/>
        <v>16</v>
      </c>
      <c r="AH44" s="197">
        <f t="shared" si="5"/>
        <v>0</v>
      </c>
      <c r="AI44" s="197">
        <f t="shared" si="5"/>
        <v>54</v>
      </c>
      <c r="AJ44" s="197">
        <f t="shared" si="5"/>
        <v>0</v>
      </c>
      <c r="AK44" s="197">
        <f t="shared" si="5"/>
        <v>0</v>
      </c>
    </row>
    <row r="45" spans="1:37" ht="15.75" customHeight="1">
      <c r="A45" s="97"/>
      <c r="B45" s="46" t="s">
        <v>269</v>
      </c>
      <c r="C45" s="46" t="s">
        <v>269</v>
      </c>
      <c r="D45" s="46" t="s">
        <v>269</v>
      </c>
      <c r="E45" s="28" t="s">
        <v>187</v>
      </c>
      <c r="F45" s="28" t="s">
        <v>269</v>
      </c>
      <c r="G45" s="28" t="s">
        <v>269</v>
      </c>
      <c r="H45" s="28" t="s">
        <v>269</v>
      </c>
      <c r="I45" s="28" t="s">
        <v>269</v>
      </c>
      <c r="J45" s="28" t="s">
        <v>269</v>
      </c>
      <c r="K45" s="468" t="s">
        <v>267</v>
      </c>
      <c r="L45" s="468"/>
      <c r="M45" s="89"/>
      <c r="N45" s="89"/>
      <c r="O45" s="17"/>
      <c r="P45" s="28"/>
      <c r="Q45" s="173"/>
      <c r="R45" s="197">
        <f t="shared" si="1"/>
        <v>-6</v>
      </c>
      <c r="S45" s="197">
        <v>-1</v>
      </c>
      <c r="T45" s="197"/>
      <c r="U45" s="197"/>
      <c r="V45" s="197">
        <v>-1</v>
      </c>
      <c r="W45" s="197">
        <v>-1</v>
      </c>
      <c r="X45" s="197">
        <v>-1</v>
      </c>
      <c r="Y45" s="197">
        <v>-1</v>
      </c>
      <c r="Z45" s="197"/>
      <c r="AA45" s="197"/>
      <c r="AB45" s="197"/>
      <c r="AC45" s="197"/>
      <c r="AD45" s="197"/>
      <c r="AE45" s="197"/>
      <c r="AF45" s="197"/>
      <c r="AG45" s="197">
        <v>-1</v>
      </c>
      <c r="AH45" s="197"/>
      <c r="AI45" s="197"/>
      <c r="AJ45" s="197"/>
      <c r="AK45" s="198"/>
    </row>
    <row r="46" spans="1:37" ht="15.75" customHeight="1">
      <c r="A46" s="93" t="s">
        <v>483</v>
      </c>
      <c r="B46" s="163">
        <v>3</v>
      </c>
      <c r="C46" s="274" t="s">
        <v>538</v>
      </c>
      <c r="D46" s="274" t="s">
        <v>538</v>
      </c>
      <c r="E46" s="274" t="s">
        <v>538</v>
      </c>
      <c r="F46" s="274" t="s">
        <v>538</v>
      </c>
      <c r="G46" s="164">
        <v>5</v>
      </c>
      <c r="H46" s="274" t="s">
        <v>538</v>
      </c>
      <c r="I46" s="274" t="s">
        <v>538</v>
      </c>
      <c r="J46" s="164">
        <v>5063</v>
      </c>
      <c r="K46" s="473">
        <v>462690</v>
      </c>
      <c r="L46" s="473"/>
      <c r="M46" s="89"/>
      <c r="N46" s="89"/>
      <c r="O46" s="17"/>
      <c r="P46" s="468" t="s">
        <v>292</v>
      </c>
      <c r="Q46" s="469"/>
      <c r="R46" s="197">
        <f t="shared" si="1"/>
        <v>354</v>
      </c>
      <c r="S46" s="197">
        <v>57</v>
      </c>
      <c r="T46" s="197">
        <v>51</v>
      </c>
      <c r="U46" s="197">
        <v>25</v>
      </c>
      <c r="V46" s="197">
        <v>85</v>
      </c>
      <c r="W46" s="197">
        <v>25</v>
      </c>
      <c r="X46" s="197">
        <v>22</v>
      </c>
      <c r="Y46" s="197">
        <v>45</v>
      </c>
      <c r="Z46" s="197">
        <v>11</v>
      </c>
      <c r="AA46" s="197">
        <v>1</v>
      </c>
      <c r="AB46" s="197"/>
      <c r="AC46" s="197"/>
      <c r="AD46" s="197"/>
      <c r="AE46" s="197"/>
      <c r="AF46" s="197"/>
      <c r="AG46" s="197">
        <v>10</v>
      </c>
      <c r="AH46" s="197"/>
      <c r="AI46" s="197">
        <v>22</v>
      </c>
      <c r="AJ46" s="197"/>
      <c r="AK46" s="198"/>
    </row>
    <row r="47" spans="1:42" ht="15.75" customHeight="1">
      <c r="A47" s="205" t="s">
        <v>484</v>
      </c>
      <c r="B47" s="163">
        <v>475</v>
      </c>
      <c r="C47" s="274" t="s">
        <v>538</v>
      </c>
      <c r="D47" s="164">
        <v>12</v>
      </c>
      <c r="E47" s="164">
        <v>2</v>
      </c>
      <c r="F47" s="274" t="s">
        <v>538</v>
      </c>
      <c r="G47" s="164">
        <v>33</v>
      </c>
      <c r="H47" s="164">
        <v>1</v>
      </c>
      <c r="I47" s="274" t="s">
        <v>538</v>
      </c>
      <c r="J47" s="164">
        <v>1</v>
      </c>
      <c r="K47" s="473">
        <v>728043</v>
      </c>
      <c r="L47" s="473"/>
      <c r="M47" s="28"/>
      <c r="N47" s="89"/>
      <c r="O47" s="17"/>
      <c r="P47" s="28"/>
      <c r="Q47" s="173"/>
      <c r="R47" s="197">
        <f t="shared" si="1"/>
        <v>-4</v>
      </c>
      <c r="S47" s="197">
        <v>-3</v>
      </c>
      <c r="T47" s="197"/>
      <c r="U47" s="197"/>
      <c r="V47" s="197"/>
      <c r="W47" s="197"/>
      <c r="X47" s="197"/>
      <c r="Y47" s="197">
        <v>-1</v>
      </c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8"/>
      <c r="AL47" s="46"/>
      <c r="AM47" s="46"/>
      <c r="AN47" s="46"/>
      <c r="AO47" s="46"/>
      <c r="AP47" s="46"/>
    </row>
    <row r="48" spans="1:45" ht="15.75" customHeight="1">
      <c r="A48" s="205" t="s">
        <v>477</v>
      </c>
      <c r="B48" s="163">
        <v>611</v>
      </c>
      <c r="C48" s="274" t="s">
        <v>538</v>
      </c>
      <c r="D48" s="164">
        <v>4</v>
      </c>
      <c r="E48" s="274" t="s">
        <v>538</v>
      </c>
      <c r="F48" s="274" t="s">
        <v>538</v>
      </c>
      <c r="G48" s="274" t="s">
        <v>538</v>
      </c>
      <c r="H48" s="274" t="s">
        <v>538</v>
      </c>
      <c r="I48" s="274" t="s">
        <v>538</v>
      </c>
      <c r="J48" s="164">
        <v>20</v>
      </c>
      <c r="K48" s="473">
        <v>857094</v>
      </c>
      <c r="L48" s="473"/>
      <c r="M48" s="48"/>
      <c r="N48" s="89"/>
      <c r="O48" s="17"/>
      <c r="P48" s="468" t="s">
        <v>293</v>
      </c>
      <c r="Q48" s="469"/>
      <c r="R48" s="197">
        <f t="shared" si="1"/>
        <v>529</v>
      </c>
      <c r="S48" s="197">
        <v>189</v>
      </c>
      <c r="T48" s="197">
        <v>34</v>
      </c>
      <c r="U48" s="197">
        <v>22</v>
      </c>
      <c r="V48" s="197">
        <v>59</v>
      </c>
      <c r="W48" s="197">
        <v>19</v>
      </c>
      <c r="X48" s="197">
        <v>16</v>
      </c>
      <c r="Y48" s="197">
        <v>42</v>
      </c>
      <c r="Z48" s="197">
        <v>112</v>
      </c>
      <c r="AA48" s="197">
        <v>2</v>
      </c>
      <c r="AB48" s="197">
        <v>5</v>
      </c>
      <c r="AC48" s="197"/>
      <c r="AD48" s="197"/>
      <c r="AE48" s="197"/>
      <c r="AF48" s="197"/>
      <c r="AG48" s="197">
        <v>4</v>
      </c>
      <c r="AH48" s="197"/>
      <c r="AI48" s="197">
        <v>25</v>
      </c>
      <c r="AJ48" s="197"/>
      <c r="AK48" s="198"/>
      <c r="AL48" s="46"/>
      <c r="AM48" s="46"/>
      <c r="AN48" s="46"/>
      <c r="AQ48" s="46"/>
      <c r="AR48" s="46"/>
      <c r="AS48" s="46"/>
    </row>
    <row r="49" spans="1:45" s="46" customFormat="1" ht="15.75" customHeight="1">
      <c r="A49" s="205" t="s">
        <v>478</v>
      </c>
      <c r="B49" s="163">
        <v>212</v>
      </c>
      <c r="C49" s="164">
        <v>25</v>
      </c>
      <c r="D49" s="274" t="s">
        <v>538</v>
      </c>
      <c r="E49" s="274" t="s">
        <v>538</v>
      </c>
      <c r="F49" s="274" t="s">
        <v>538</v>
      </c>
      <c r="G49" s="164">
        <v>1</v>
      </c>
      <c r="H49" s="274" t="s">
        <v>538</v>
      </c>
      <c r="I49" s="164">
        <v>208</v>
      </c>
      <c r="J49" s="164">
        <v>3</v>
      </c>
      <c r="K49" s="473">
        <v>1446206</v>
      </c>
      <c r="L49" s="473"/>
      <c r="M49" s="48"/>
      <c r="N49" s="28"/>
      <c r="O49" s="17"/>
      <c r="P49" s="28"/>
      <c r="Q49" s="173"/>
      <c r="R49" s="197">
        <f t="shared" si="1"/>
        <v>-1</v>
      </c>
      <c r="S49" s="197">
        <v>-1</v>
      </c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8"/>
      <c r="AO49" s="12"/>
      <c r="AP49" s="12"/>
      <c r="AQ49" s="12"/>
      <c r="AR49" s="12"/>
      <c r="AS49" s="12"/>
    </row>
    <row r="50" spans="1:37" ht="15.75" customHeight="1">
      <c r="A50" s="205" t="s">
        <v>485</v>
      </c>
      <c r="B50" s="207">
        <f aca="true" t="shared" si="6" ref="B50:J50">SUM(B52:B59)</f>
        <v>355</v>
      </c>
      <c r="C50" s="208">
        <f t="shared" si="6"/>
        <v>1</v>
      </c>
      <c r="D50" s="208">
        <f t="shared" si="6"/>
        <v>4</v>
      </c>
      <c r="E50" s="208">
        <f t="shared" si="6"/>
        <v>4</v>
      </c>
      <c r="F50" s="208" t="s">
        <v>538</v>
      </c>
      <c r="G50" s="208">
        <f t="shared" si="6"/>
        <v>1</v>
      </c>
      <c r="H50" s="208">
        <f t="shared" si="6"/>
        <v>2</v>
      </c>
      <c r="I50" s="208" t="s">
        <v>538</v>
      </c>
      <c r="J50" s="208">
        <f t="shared" si="6"/>
        <v>5708</v>
      </c>
      <c r="K50" s="358">
        <f>SUM(K52:L59)</f>
        <v>1955492</v>
      </c>
      <c r="L50" s="358"/>
      <c r="M50" s="48"/>
      <c r="N50" s="48"/>
      <c r="O50" s="17"/>
      <c r="P50" s="468" t="s">
        <v>294</v>
      </c>
      <c r="Q50" s="469"/>
      <c r="R50" s="197">
        <f t="shared" si="1"/>
        <v>78</v>
      </c>
      <c r="S50" s="197">
        <v>22</v>
      </c>
      <c r="T50" s="197">
        <v>6</v>
      </c>
      <c r="U50" s="197">
        <v>1</v>
      </c>
      <c r="V50" s="197">
        <v>18</v>
      </c>
      <c r="W50" s="197">
        <v>5</v>
      </c>
      <c r="X50" s="197">
        <v>4</v>
      </c>
      <c r="Y50" s="197">
        <v>4</v>
      </c>
      <c r="Z50" s="197">
        <v>5</v>
      </c>
      <c r="AA50" s="197"/>
      <c r="AB50" s="197">
        <v>1</v>
      </c>
      <c r="AC50" s="197"/>
      <c r="AD50" s="197">
        <v>1</v>
      </c>
      <c r="AE50" s="197">
        <v>2</v>
      </c>
      <c r="AF50" s="197"/>
      <c r="AG50" s="197">
        <v>2</v>
      </c>
      <c r="AH50" s="197"/>
      <c r="AI50" s="197">
        <v>7</v>
      </c>
      <c r="AJ50" s="197"/>
      <c r="AK50" s="198"/>
    </row>
    <row r="51" spans="1:37" ht="15.75" customHeight="1">
      <c r="A51" s="50"/>
      <c r="B51" s="163"/>
      <c r="C51" s="164"/>
      <c r="D51" s="164"/>
      <c r="E51" s="164"/>
      <c r="F51" s="164"/>
      <c r="G51" s="164"/>
      <c r="H51" s="164"/>
      <c r="I51" s="164"/>
      <c r="J51" s="164"/>
      <c r="K51" s="473"/>
      <c r="L51" s="473"/>
      <c r="M51" s="48"/>
      <c r="N51" s="48"/>
      <c r="O51" s="17"/>
      <c r="P51" s="28"/>
      <c r="Q51" s="173"/>
      <c r="R51" s="345" t="s">
        <v>564</v>
      </c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8"/>
    </row>
    <row r="52" spans="1:42" ht="15.75" customHeight="1">
      <c r="A52" s="93" t="s">
        <v>230</v>
      </c>
      <c r="B52" s="163">
        <v>318</v>
      </c>
      <c r="C52" s="274" t="s">
        <v>538</v>
      </c>
      <c r="D52" s="164">
        <v>2</v>
      </c>
      <c r="E52" s="164">
        <v>1</v>
      </c>
      <c r="F52" s="274" t="s">
        <v>538</v>
      </c>
      <c r="G52" s="164">
        <v>1</v>
      </c>
      <c r="H52" s="164">
        <v>1</v>
      </c>
      <c r="I52" s="274" t="s">
        <v>538</v>
      </c>
      <c r="J52" s="274" t="s">
        <v>538</v>
      </c>
      <c r="K52" s="473">
        <v>845722</v>
      </c>
      <c r="L52" s="473"/>
      <c r="M52" s="214"/>
      <c r="N52" s="48"/>
      <c r="O52" s="17"/>
      <c r="P52" s="455" t="s">
        <v>295</v>
      </c>
      <c r="Q52" s="456"/>
      <c r="R52" s="197">
        <f t="shared" si="1"/>
        <v>49</v>
      </c>
      <c r="S52" s="197">
        <v>3</v>
      </c>
      <c r="T52" s="197">
        <v>8</v>
      </c>
      <c r="U52" s="197">
        <v>3</v>
      </c>
      <c r="V52" s="197">
        <v>2</v>
      </c>
      <c r="W52" s="197"/>
      <c r="X52" s="197">
        <v>6</v>
      </c>
      <c r="Y52" s="197">
        <v>2</v>
      </c>
      <c r="Z52" s="197"/>
      <c r="AA52" s="197"/>
      <c r="AB52" s="197">
        <v>1</v>
      </c>
      <c r="AC52" s="197"/>
      <c r="AD52" s="197"/>
      <c r="AE52" s="197"/>
      <c r="AF52" s="197"/>
      <c r="AG52" s="197">
        <v>21</v>
      </c>
      <c r="AH52" s="197"/>
      <c r="AI52" s="197">
        <v>3</v>
      </c>
      <c r="AJ52" s="197"/>
      <c r="AK52" s="198"/>
      <c r="AO52" s="70"/>
      <c r="AP52" s="70"/>
    </row>
    <row r="53" spans="1:45" ht="15.75" customHeight="1">
      <c r="A53" s="93" t="s">
        <v>231</v>
      </c>
      <c r="B53" s="277" t="s">
        <v>538</v>
      </c>
      <c r="C53" s="274" t="s">
        <v>538</v>
      </c>
      <c r="D53" s="274" t="s">
        <v>538</v>
      </c>
      <c r="E53" s="274" t="s">
        <v>538</v>
      </c>
      <c r="F53" s="274" t="s">
        <v>538</v>
      </c>
      <c r="G53" s="274" t="s">
        <v>538</v>
      </c>
      <c r="H53" s="274" t="s">
        <v>538</v>
      </c>
      <c r="I53" s="274" t="s">
        <v>538</v>
      </c>
      <c r="J53" s="274" t="s">
        <v>538</v>
      </c>
      <c r="K53" s="347" t="s">
        <v>538</v>
      </c>
      <c r="L53" s="473"/>
      <c r="M53" s="48"/>
      <c r="N53" s="48"/>
      <c r="O53" s="17"/>
      <c r="P53" s="28"/>
      <c r="Q53" s="173"/>
      <c r="R53" s="197">
        <f t="shared" si="1"/>
        <v>-4</v>
      </c>
      <c r="S53" s="197"/>
      <c r="T53" s="197"/>
      <c r="U53" s="197"/>
      <c r="V53" s="197">
        <v>-1</v>
      </c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>
        <v>-3</v>
      </c>
      <c r="AH53" s="197"/>
      <c r="AI53" s="197"/>
      <c r="AJ53" s="197"/>
      <c r="AK53" s="198"/>
      <c r="AQ53" s="70"/>
      <c r="AR53" s="70"/>
      <c r="AS53" s="70"/>
    </row>
    <row r="54" spans="1:45" s="70" customFormat="1" ht="15.75" customHeight="1">
      <c r="A54" s="93" t="s">
        <v>232</v>
      </c>
      <c r="B54" s="163">
        <v>3</v>
      </c>
      <c r="C54" s="163">
        <v>1</v>
      </c>
      <c r="D54" s="163">
        <v>1</v>
      </c>
      <c r="E54" s="274" t="s">
        <v>538</v>
      </c>
      <c r="F54" s="274" t="s">
        <v>538</v>
      </c>
      <c r="G54" s="277" t="s">
        <v>538</v>
      </c>
      <c r="H54" s="274" t="s">
        <v>538</v>
      </c>
      <c r="I54" s="277" t="s">
        <v>538</v>
      </c>
      <c r="J54" s="274" t="s">
        <v>538</v>
      </c>
      <c r="K54" s="473">
        <v>44268</v>
      </c>
      <c r="L54" s="473"/>
      <c r="M54" s="48"/>
      <c r="N54" s="214"/>
      <c r="O54" s="213"/>
      <c r="P54" s="455" t="s">
        <v>296</v>
      </c>
      <c r="Q54" s="456"/>
      <c r="R54" s="197">
        <f t="shared" si="1"/>
        <v>154</v>
      </c>
      <c r="S54" s="197">
        <v>31</v>
      </c>
      <c r="T54" s="197">
        <v>6</v>
      </c>
      <c r="U54" s="197">
        <v>20</v>
      </c>
      <c r="V54" s="197">
        <v>17</v>
      </c>
      <c r="W54" s="197">
        <v>5</v>
      </c>
      <c r="X54" s="197">
        <v>10</v>
      </c>
      <c r="Y54" s="197">
        <v>18</v>
      </c>
      <c r="Z54" s="197">
        <v>1</v>
      </c>
      <c r="AA54" s="197">
        <v>2</v>
      </c>
      <c r="AB54" s="197">
        <v>1</v>
      </c>
      <c r="AC54" s="197"/>
      <c r="AD54" s="197"/>
      <c r="AE54" s="197"/>
      <c r="AF54" s="197"/>
      <c r="AG54" s="197">
        <v>20</v>
      </c>
      <c r="AH54" s="197"/>
      <c r="AI54" s="197">
        <v>23</v>
      </c>
      <c r="AJ54" s="197"/>
      <c r="AK54" s="198"/>
      <c r="AO54" s="12"/>
      <c r="AP54" s="12"/>
      <c r="AQ54" s="12"/>
      <c r="AR54" s="12"/>
      <c r="AS54" s="12"/>
    </row>
    <row r="55" spans="1:37" ht="15.75" customHeight="1">
      <c r="A55" s="93" t="s">
        <v>444</v>
      </c>
      <c r="B55" s="171">
        <v>2</v>
      </c>
      <c r="C55" s="274" t="s">
        <v>538</v>
      </c>
      <c r="D55" s="274" t="s">
        <v>538</v>
      </c>
      <c r="E55" s="164">
        <v>2</v>
      </c>
      <c r="F55" s="274" t="s">
        <v>538</v>
      </c>
      <c r="G55" s="274" t="s">
        <v>538</v>
      </c>
      <c r="H55" s="164">
        <v>1</v>
      </c>
      <c r="I55" s="274" t="s">
        <v>538</v>
      </c>
      <c r="J55" s="164">
        <v>5708</v>
      </c>
      <c r="K55" s="473">
        <v>788562</v>
      </c>
      <c r="L55" s="473"/>
      <c r="M55" s="48"/>
      <c r="N55" s="48"/>
      <c r="O55" s="17"/>
      <c r="P55" s="28"/>
      <c r="Q55" s="173"/>
      <c r="R55" s="345" t="s">
        <v>564</v>
      </c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8"/>
    </row>
    <row r="56" spans="1:37" ht="15.75" customHeight="1">
      <c r="A56" s="194" t="s">
        <v>486</v>
      </c>
      <c r="B56" s="171">
        <v>32</v>
      </c>
      <c r="C56" s="274" t="s">
        <v>538</v>
      </c>
      <c r="D56" s="164">
        <v>1</v>
      </c>
      <c r="E56" s="164">
        <v>1</v>
      </c>
      <c r="F56" s="274" t="s">
        <v>538</v>
      </c>
      <c r="G56" s="274" t="s">
        <v>538</v>
      </c>
      <c r="H56" s="274" t="s">
        <v>538</v>
      </c>
      <c r="I56" s="274" t="s">
        <v>538</v>
      </c>
      <c r="J56" s="274" t="s">
        <v>538</v>
      </c>
      <c r="K56" s="473">
        <v>276940</v>
      </c>
      <c r="L56" s="473"/>
      <c r="M56" s="48"/>
      <c r="N56" s="48"/>
      <c r="O56" s="17"/>
      <c r="P56" s="455" t="s">
        <v>487</v>
      </c>
      <c r="Q56" s="456"/>
      <c r="R56" s="197">
        <f t="shared" si="1"/>
        <v>8</v>
      </c>
      <c r="S56" s="197">
        <v>1</v>
      </c>
      <c r="T56" s="197"/>
      <c r="U56" s="197">
        <v>1</v>
      </c>
      <c r="V56" s="197">
        <v>1</v>
      </c>
      <c r="W56" s="197"/>
      <c r="X56" s="197">
        <v>1</v>
      </c>
      <c r="Y56" s="197">
        <v>1</v>
      </c>
      <c r="Z56" s="197"/>
      <c r="AA56" s="197"/>
      <c r="AB56" s="197"/>
      <c r="AC56" s="197"/>
      <c r="AD56" s="197"/>
      <c r="AE56" s="197"/>
      <c r="AF56" s="197"/>
      <c r="AG56" s="197">
        <v>2</v>
      </c>
      <c r="AH56" s="197"/>
      <c r="AI56" s="197">
        <v>1</v>
      </c>
      <c r="AJ56" s="197"/>
      <c r="AK56" s="199"/>
    </row>
    <row r="57" spans="1:37" ht="15.75" customHeight="1">
      <c r="A57" s="94"/>
      <c r="B57" s="172"/>
      <c r="C57" s="165"/>
      <c r="D57" s="165"/>
      <c r="E57" s="165"/>
      <c r="F57" s="165"/>
      <c r="G57" s="165"/>
      <c r="H57" s="165"/>
      <c r="I57" s="165"/>
      <c r="J57" s="165"/>
      <c r="K57" s="431"/>
      <c r="L57" s="431"/>
      <c r="M57" s="48"/>
      <c r="N57" s="48"/>
      <c r="O57" s="17"/>
      <c r="P57" s="211"/>
      <c r="Q57" s="210"/>
      <c r="R57" s="197">
        <f t="shared" si="1"/>
        <v>-1</v>
      </c>
      <c r="S57" s="197"/>
      <c r="T57" s="197"/>
      <c r="U57" s="197"/>
      <c r="V57" s="197"/>
      <c r="W57" s="197"/>
      <c r="X57" s="197"/>
      <c r="Y57" s="197">
        <v>-1</v>
      </c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/>
    </row>
    <row r="58" spans="1:37" ht="15.75" customHeight="1">
      <c r="A58" s="12" t="s">
        <v>463</v>
      </c>
      <c r="M58" s="48"/>
      <c r="N58" s="48"/>
      <c r="O58" s="17"/>
      <c r="P58" s="455" t="s">
        <v>387</v>
      </c>
      <c r="Q58" s="456"/>
      <c r="R58" s="197">
        <f t="shared" si="1"/>
        <v>25</v>
      </c>
      <c r="S58" s="197">
        <v>5</v>
      </c>
      <c r="T58" s="197">
        <v>1</v>
      </c>
      <c r="U58" s="197"/>
      <c r="V58" s="197">
        <v>3</v>
      </c>
      <c r="W58" s="197">
        <v>4</v>
      </c>
      <c r="X58" s="197">
        <v>4</v>
      </c>
      <c r="Y58" s="197">
        <v>7</v>
      </c>
      <c r="Z58" s="197"/>
      <c r="AA58" s="197"/>
      <c r="AB58" s="197"/>
      <c r="AC58" s="197"/>
      <c r="AD58" s="197"/>
      <c r="AE58" s="197"/>
      <c r="AF58" s="197"/>
      <c r="AG58" s="197"/>
      <c r="AH58" s="197"/>
      <c r="AI58" s="197">
        <v>1</v>
      </c>
      <c r="AJ58" s="197"/>
      <c r="AK58" s="198"/>
    </row>
    <row r="59" spans="13:37" ht="15.75" customHeight="1">
      <c r="M59" s="48"/>
      <c r="N59" s="48"/>
      <c r="O59" s="17"/>
      <c r="P59" s="28"/>
      <c r="Q59" s="173"/>
      <c r="R59" s="345" t="s">
        <v>564</v>
      </c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8"/>
    </row>
    <row r="60" spans="13:37" ht="15.75" customHeight="1">
      <c r="M60" s="48"/>
      <c r="N60" s="48"/>
      <c r="O60" s="17"/>
      <c r="P60" s="455" t="s">
        <v>448</v>
      </c>
      <c r="Q60" s="456"/>
      <c r="R60" s="197">
        <f t="shared" si="1"/>
        <v>15</v>
      </c>
      <c r="S60" s="197">
        <v>1</v>
      </c>
      <c r="T60" s="197">
        <v>1</v>
      </c>
      <c r="U60" s="197">
        <v>2</v>
      </c>
      <c r="V60" s="197">
        <v>2</v>
      </c>
      <c r="W60" s="197">
        <v>4</v>
      </c>
      <c r="X60" s="197">
        <v>2</v>
      </c>
      <c r="Y60" s="197">
        <v>1</v>
      </c>
      <c r="Z60" s="197"/>
      <c r="AA60" s="197"/>
      <c r="AB60" s="197"/>
      <c r="AC60" s="197"/>
      <c r="AD60" s="197"/>
      <c r="AE60" s="197"/>
      <c r="AF60" s="197"/>
      <c r="AG60" s="197">
        <v>1</v>
      </c>
      <c r="AH60" s="197"/>
      <c r="AI60" s="197">
        <v>1</v>
      </c>
      <c r="AJ60" s="197"/>
      <c r="AK60" s="198"/>
    </row>
    <row r="61" spans="14:37" ht="15.75" customHeight="1">
      <c r="N61" s="48"/>
      <c r="O61" s="17"/>
      <c r="P61" s="28"/>
      <c r="Q61" s="173"/>
      <c r="R61" s="197">
        <f t="shared" si="1"/>
        <v>-1</v>
      </c>
      <c r="S61" s="197"/>
      <c r="T61" s="197"/>
      <c r="U61" s="197"/>
      <c r="V61" s="197"/>
      <c r="W61" s="197"/>
      <c r="X61" s="197">
        <v>-1</v>
      </c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8"/>
    </row>
    <row r="62" spans="14:37" ht="15.75" customHeight="1">
      <c r="N62" s="48"/>
      <c r="O62" s="17"/>
      <c r="P62" s="455" t="s">
        <v>297</v>
      </c>
      <c r="Q62" s="456"/>
      <c r="R62" s="197">
        <f t="shared" si="1"/>
        <v>99</v>
      </c>
      <c r="S62" s="197">
        <v>11</v>
      </c>
      <c r="T62" s="197">
        <v>15</v>
      </c>
      <c r="U62" s="197">
        <v>1</v>
      </c>
      <c r="V62" s="197">
        <v>23</v>
      </c>
      <c r="W62" s="197">
        <v>5</v>
      </c>
      <c r="X62" s="197">
        <v>8</v>
      </c>
      <c r="Y62" s="197">
        <v>5</v>
      </c>
      <c r="Z62" s="197">
        <v>24</v>
      </c>
      <c r="AA62" s="197"/>
      <c r="AB62" s="197">
        <v>1</v>
      </c>
      <c r="AC62" s="197"/>
      <c r="AD62" s="197"/>
      <c r="AE62" s="197"/>
      <c r="AF62" s="197"/>
      <c r="AG62" s="197"/>
      <c r="AH62" s="197"/>
      <c r="AI62" s="197">
        <v>4</v>
      </c>
      <c r="AJ62" s="197">
        <v>2</v>
      </c>
      <c r="AK62" s="198"/>
    </row>
    <row r="63" spans="15:37" ht="15.75" customHeight="1">
      <c r="O63" s="20"/>
      <c r="P63" s="28"/>
      <c r="Q63" s="173"/>
      <c r="R63" s="197">
        <f t="shared" si="1"/>
        <v>-2</v>
      </c>
      <c r="S63" s="197"/>
      <c r="T63" s="197"/>
      <c r="U63" s="197"/>
      <c r="V63" s="197">
        <v>-1</v>
      </c>
      <c r="W63" s="197"/>
      <c r="X63" s="197"/>
      <c r="Y63" s="197">
        <v>-1</v>
      </c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8"/>
    </row>
    <row r="64" spans="16:37" ht="15.75" customHeight="1">
      <c r="P64" s="457" t="s">
        <v>298</v>
      </c>
      <c r="Q64" s="458"/>
      <c r="R64" s="197">
        <f t="shared" si="1"/>
        <v>45</v>
      </c>
      <c r="S64" s="197">
        <v>5</v>
      </c>
      <c r="T64" s="197">
        <v>12</v>
      </c>
      <c r="U64" s="197">
        <v>5</v>
      </c>
      <c r="V64" s="197">
        <v>6</v>
      </c>
      <c r="W64" s="197">
        <v>1</v>
      </c>
      <c r="X64" s="197">
        <v>5</v>
      </c>
      <c r="Y64" s="197">
        <v>6</v>
      </c>
      <c r="Z64" s="197">
        <v>2</v>
      </c>
      <c r="AA64" s="197"/>
      <c r="AB64" s="197"/>
      <c r="AC64" s="197"/>
      <c r="AD64" s="197"/>
      <c r="AE64" s="197"/>
      <c r="AF64" s="197"/>
      <c r="AG64" s="197"/>
      <c r="AH64" s="197"/>
      <c r="AI64" s="197">
        <v>2</v>
      </c>
      <c r="AJ64" s="197">
        <v>1</v>
      </c>
      <c r="AK64" s="198"/>
    </row>
    <row r="65" spans="16:37" ht="15.75" customHeight="1">
      <c r="P65" s="28"/>
      <c r="Q65" s="173"/>
      <c r="R65" s="197">
        <f t="shared" si="1"/>
        <v>-6</v>
      </c>
      <c r="S65" s="197">
        <v>-1</v>
      </c>
      <c r="T65" s="197">
        <v>-1</v>
      </c>
      <c r="U65" s="197"/>
      <c r="V65" s="197"/>
      <c r="W65" s="197">
        <v>-1</v>
      </c>
      <c r="X65" s="197"/>
      <c r="Y65" s="197"/>
      <c r="Z65" s="197"/>
      <c r="AA65" s="197"/>
      <c r="AB65" s="197"/>
      <c r="AC65" s="197"/>
      <c r="AD65" s="197"/>
      <c r="AE65" s="197"/>
      <c r="AF65" s="197"/>
      <c r="AG65" s="197">
        <v>-2</v>
      </c>
      <c r="AH65" s="197"/>
      <c r="AI65" s="197"/>
      <c r="AJ65" s="197">
        <v>-1</v>
      </c>
      <c r="AK65" s="199"/>
    </row>
    <row r="66" spans="16:37" ht="15.75" customHeight="1">
      <c r="P66" s="455" t="s">
        <v>299</v>
      </c>
      <c r="Q66" s="456"/>
      <c r="R66" s="197">
        <f t="shared" si="1"/>
        <v>581</v>
      </c>
      <c r="S66" s="197">
        <v>99</v>
      </c>
      <c r="T66" s="197">
        <v>156</v>
      </c>
      <c r="U66" s="197">
        <v>19</v>
      </c>
      <c r="V66" s="197">
        <v>47</v>
      </c>
      <c r="W66" s="197">
        <v>9</v>
      </c>
      <c r="X66" s="197">
        <v>30</v>
      </c>
      <c r="Y66" s="197">
        <v>38</v>
      </c>
      <c r="Z66" s="197">
        <v>46</v>
      </c>
      <c r="AA66" s="197">
        <v>3</v>
      </c>
      <c r="AB66" s="197">
        <v>10</v>
      </c>
      <c r="AC66" s="197">
        <v>1</v>
      </c>
      <c r="AD66" s="197"/>
      <c r="AE66" s="197">
        <v>1</v>
      </c>
      <c r="AF66" s="197"/>
      <c r="AG66" s="197">
        <v>69</v>
      </c>
      <c r="AH66" s="197"/>
      <c r="AI66" s="197">
        <v>48</v>
      </c>
      <c r="AJ66" s="197">
        <v>2</v>
      </c>
      <c r="AK66" s="199">
        <v>3</v>
      </c>
    </row>
    <row r="67" spans="16:37" ht="15.75" customHeight="1">
      <c r="P67" s="52"/>
      <c r="Q67" s="53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52"/>
    </row>
    <row r="68" ht="15.75" customHeight="1">
      <c r="P68" s="12" t="s">
        <v>389</v>
      </c>
    </row>
    <row r="69" ht="15.75" customHeight="1">
      <c r="P69" s="12" t="s">
        <v>449</v>
      </c>
    </row>
    <row r="70" ht="15.75" customHeight="1">
      <c r="P70" s="12" t="s">
        <v>450</v>
      </c>
    </row>
  </sheetData>
  <sheetProtection/>
  <mergeCells count="113">
    <mergeCell ref="P40:Q40"/>
    <mergeCell ref="P32:Q32"/>
    <mergeCell ref="P34:Q34"/>
    <mergeCell ref="P36:Q36"/>
    <mergeCell ref="P38:Q38"/>
    <mergeCell ref="C39:D39"/>
    <mergeCell ref="C37:D37"/>
    <mergeCell ref="C38:D38"/>
    <mergeCell ref="C34:D34"/>
    <mergeCell ref="C35:D35"/>
    <mergeCell ref="P26:Q26"/>
    <mergeCell ref="P16:Q16"/>
    <mergeCell ref="P18:Q18"/>
    <mergeCell ref="P20:Q20"/>
    <mergeCell ref="P22:Q22"/>
    <mergeCell ref="P23:Q23"/>
    <mergeCell ref="P24:Q24"/>
    <mergeCell ref="B23:B26"/>
    <mergeCell ref="J7:J8"/>
    <mergeCell ref="I7:I8"/>
    <mergeCell ref="H7:H8"/>
    <mergeCell ref="F7:F8"/>
    <mergeCell ref="D7:D8"/>
    <mergeCell ref="C23:H23"/>
    <mergeCell ref="G24:H24"/>
    <mergeCell ref="E24:F24"/>
    <mergeCell ref="C5:C8"/>
    <mergeCell ref="E25:E26"/>
    <mergeCell ref="F25:F26"/>
    <mergeCell ref="G25:G26"/>
    <mergeCell ref="H25:H26"/>
    <mergeCell ref="C33:D33"/>
    <mergeCell ref="C27:D27"/>
    <mergeCell ref="C28:D28"/>
    <mergeCell ref="C29:D29"/>
    <mergeCell ref="C30:D30"/>
    <mergeCell ref="A23:A26"/>
    <mergeCell ref="D5:G6"/>
    <mergeCell ref="H5:M6"/>
    <mergeCell ref="A5:A8"/>
    <mergeCell ref="I23:I26"/>
    <mergeCell ref="J23:J26"/>
    <mergeCell ref="K23:K26"/>
    <mergeCell ref="L23:L26"/>
    <mergeCell ref="E7:E8"/>
    <mergeCell ref="C24:D26"/>
    <mergeCell ref="C31:D31"/>
    <mergeCell ref="C32:D32"/>
    <mergeCell ref="E41:E44"/>
    <mergeCell ref="F41:F44"/>
    <mergeCell ref="G41:G44"/>
    <mergeCell ref="H41:H44"/>
    <mergeCell ref="C36:D36"/>
    <mergeCell ref="C41:C44"/>
    <mergeCell ref="D41:D44"/>
    <mergeCell ref="J41:J44"/>
    <mergeCell ref="A41:A44"/>
    <mergeCell ref="B41:B44"/>
    <mergeCell ref="I41:I44"/>
    <mergeCell ref="K56:L56"/>
    <mergeCell ref="K57:L57"/>
    <mergeCell ref="K52:L52"/>
    <mergeCell ref="K53:L53"/>
    <mergeCell ref="K54:L54"/>
    <mergeCell ref="K46:L46"/>
    <mergeCell ref="AK5:AK10"/>
    <mergeCell ref="K55:L55"/>
    <mergeCell ref="K48:L48"/>
    <mergeCell ref="K49:L49"/>
    <mergeCell ref="K50:L50"/>
    <mergeCell ref="K51:L51"/>
    <mergeCell ref="K41:L44"/>
    <mergeCell ref="P28:Q28"/>
    <mergeCell ref="P30:Q30"/>
    <mergeCell ref="Z5:Z10"/>
    <mergeCell ref="AB5:AB10"/>
    <mergeCell ref="AA5:AA10"/>
    <mergeCell ref="AF5:AF10"/>
    <mergeCell ref="K47:L47"/>
    <mergeCell ref="AI5:AI10"/>
    <mergeCell ref="AJ5:AJ10"/>
    <mergeCell ref="Y5:Y10"/>
    <mergeCell ref="X5:X10"/>
    <mergeCell ref="W5:W10"/>
    <mergeCell ref="V5:V10"/>
    <mergeCell ref="P66:Q66"/>
    <mergeCell ref="P44:Q44"/>
    <mergeCell ref="P52:Q52"/>
    <mergeCell ref="P54:Q54"/>
    <mergeCell ref="P58:Q58"/>
    <mergeCell ref="P46:Q46"/>
    <mergeCell ref="P48:Q48"/>
    <mergeCell ref="P50:Q50"/>
    <mergeCell ref="P64:Q64"/>
    <mergeCell ref="O5:Q10"/>
    <mergeCell ref="O12:Q12"/>
    <mergeCell ref="P14:Q14"/>
    <mergeCell ref="P42:Q42"/>
    <mergeCell ref="AE5:AE10"/>
    <mergeCell ref="T5:T10"/>
    <mergeCell ref="S5:S10"/>
    <mergeCell ref="R5:R10"/>
    <mergeCell ref="AD5:AD10"/>
    <mergeCell ref="U5:U10"/>
    <mergeCell ref="P56:Q56"/>
    <mergeCell ref="A3:M3"/>
    <mergeCell ref="O3:AK3"/>
    <mergeCell ref="P60:Q60"/>
    <mergeCell ref="P62:Q62"/>
    <mergeCell ref="K45:L45"/>
    <mergeCell ref="AH5:AH10"/>
    <mergeCell ref="AG5:AG10"/>
    <mergeCell ref="AC5:AC1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2.8984375" style="12" customWidth="1"/>
    <col min="2" max="3" width="10.3984375" style="12" customWidth="1"/>
    <col min="4" max="4" width="12" style="12" customWidth="1"/>
    <col min="5" max="5" width="10.3984375" style="12" customWidth="1"/>
    <col min="6" max="6" width="11.3984375" style="12" customWidth="1"/>
    <col min="7" max="11" width="10.3984375" style="12" customWidth="1"/>
    <col min="12" max="12" width="12.19921875" style="12" customWidth="1"/>
    <col min="13" max="14" width="10.3984375" style="12" customWidth="1"/>
    <col min="15" max="15" width="11.5" style="12" customWidth="1"/>
    <col min="16" max="16" width="11.3984375" style="12" customWidth="1"/>
    <col min="17" max="19" width="10.3984375" style="12" customWidth="1"/>
    <col min="20" max="20" width="11.8984375" style="12" customWidth="1"/>
    <col min="21" max="21" width="10.3984375" style="12" customWidth="1"/>
    <col min="22" max="16384" width="10.59765625" style="12" customWidth="1"/>
  </cols>
  <sheetData>
    <row r="1" spans="1:26" s="2" customFormat="1" ht="16.5" customHeight="1">
      <c r="A1" s="100" t="s">
        <v>510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3"/>
      <c r="U1" s="3" t="s">
        <v>511</v>
      </c>
      <c r="V1" s="218"/>
      <c r="W1" s="218"/>
      <c r="X1" s="218"/>
      <c r="Y1" s="218"/>
      <c r="Z1" s="218"/>
    </row>
    <row r="2" spans="1:26" s="2" customFormat="1" ht="16.5" customHeight="1">
      <c r="A2" s="100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3"/>
      <c r="U2" s="3"/>
      <c r="V2" s="218"/>
      <c r="W2" s="218"/>
      <c r="X2" s="218"/>
      <c r="Y2" s="218"/>
      <c r="Z2" s="218"/>
    </row>
    <row r="3" spans="1:26" ht="18" customHeight="1">
      <c r="A3" s="512" t="s">
        <v>570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287"/>
      <c r="S3" s="287"/>
      <c r="T3" s="287"/>
      <c r="U3" s="219"/>
      <c r="V3" s="219"/>
      <c r="W3" s="219"/>
      <c r="X3" s="219"/>
      <c r="Y3" s="219"/>
      <c r="Z3" s="219"/>
    </row>
    <row r="4" spans="1:26" ht="16.5" customHeight="1" thickBo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0"/>
      <c r="P4" s="220"/>
      <c r="Q4" s="221" t="s">
        <v>309</v>
      </c>
      <c r="R4" s="219"/>
      <c r="S4" s="219"/>
      <c r="T4" s="219"/>
      <c r="U4" s="219"/>
      <c r="V4" s="219"/>
      <c r="W4" s="219"/>
      <c r="X4" s="219"/>
      <c r="Y4" s="219"/>
      <c r="Z4" s="219"/>
    </row>
    <row r="5" spans="1:26" ht="16.5" customHeight="1">
      <c r="A5" s="553" t="s">
        <v>573</v>
      </c>
      <c r="B5" s="545" t="s">
        <v>180</v>
      </c>
      <c r="C5" s="547"/>
      <c r="D5" s="545" t="s">
        <v>300</v>
      </c>
      <c r="E5" s="546"/>
      <c r="F5" s="547"/>
      <c r="G5" s="561" t="s">
        <v>569</v>
      </c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6.5" customHeight="1">
      <c r="A6" s="554"/>
      <c r="B6" s="556"/>
      <c r="C6" s="557"/>
      <c r="D6" s="548"/>
      <c r="E6" s="549"/>
      <c r="F6" s="550"/>
      <c r="G6" s="551" t="s">
        <v>303</v>
      </c>
      <c r="H6" s="552"/>
      <c r="I6" s="543" t="s">
        <v>566</v>
      </c>
      <c r="J6" s="558"/>
      <c r="K6" s="544"/>
      <c r="L6" s="559" t="s">
        <v>567</v>
      </c>
      <c r="M6" s="560"/>
      <c r="N6" s="560"/>
      <c r="O6" s="559" t="s">
        <v>568</v>
      </c>
      <c r="P6" s="560"/>
      <c r="Q6" s="560"/>
      <c r="R6" s="219"/>
      <c r="S6" s="219"/>
      <c r="T6" s="219"/>
      <c r="U6" s="219"/>
      <c r="V6" s="219"/>
      <c r="W6" s="219"/>
      <c r="X6" s="219"/>
      <c r="Y6" s="219"/>
      <c r="Z6" s="219"/>
    </row>
    <row r="7" spans="1:26" ht="16.5" customHeight="1">
      <c r="A7" s="555"/>
      <c r="B7" s="548"/>
      <c r="C7" s="550"/>
      <c r="D7" s="223" t="s">
        <v>301</v>
      </c>
      <c r="E7" s="543" t="s">
        <v>565</v>
      </c>
      <c r="F7" s="544"/>
      <c r="G7" s="548"/>
      <c r="H7" s="550"/>
      <c r="I7" s="223" t="s">
        <v>301</v>
      </c>
      <c r="J7" s="543" t="s">
        <v>565</v>
      </c>
      <c r="K7" s="558"/>
      <c r="L7" s="223" t="s">
        <v>301</v>
      </c>
      <c r="M7" s="543" t="s">
        <v>565</v>
      </c>
      <c r="N7" s="558"/>
      <c r="O7" s="223" t="s">
        <v>301</v>
      </c>
      <c r="P7" s="543" t="s">
        <v>565</v>
      </c>
      <c r="Q7" s="558"/>
      <c r="R7" s="219"/>
      <c r="S7" s="219"/>
      <c r="T7" s="219"/>
      <c r="U7" s="219"/>
      <c r="V7" s="219"/>
      <c r="W7" s="219"/>
      <c r="X7" s="219"/>
      <c r="Y7" s="219"/>
      <c r="Z7" s="219"/>
    </row>
    <row r="8" spans="1:26" ht="16.5" customHeight="1">
      <c r="A8" s="224"/>
      <c r="B8" s="529"/>
      <c r="C8" s="523"/>
      <c r="D8" s="225"/>
      <c r="E8" s="523"/>
      <c r="F8" s="523"/>
      <c r="G8" s="523"/>
      <c r="H8" s="523"/>
      <c r="I8" s="225"/>
      <c r="J8" s="523"/>
      <c r="K8" s="523"/>
      <c r="L8" s="225"/>
      <c r="M8" s="523"/>
      <c r="N8" s="523"/>
      <c r="O8" s="225"/>
      <c r="P8" s="523"/>
      <c r="Q8" s="523"/>
      <c r="R8" s="219"/>
      <c r="S8" s="219"/>
      <c r="T8" s="219"/>
      <c r="U8" s="219"/>
      <c r="V8" s="219"/>
      <c r="W8" s="219"/>
      <c r="X8" s="219"/>
      <c r="Y8" s="219"/>
      <c r="Z8" s="219"/>
    </row>
    <row r="9" spans="1:26" ht="16.5" customHeight="1">
      <c r="A9" s="201" t="s">
        <v>488</v>
      </c>
      <c r="B9" s="530">
        <f>SUM(B11:C27)</f>
        <v>6634697</v>
      </c>
      <c r="C9" s="524"/>
      <c r="D9" s="207">
        <f>SUM(D11:D18,D20:D28)</f>
        <v>19</v>
      </c>
      <c r="E9" s="524">
        <f>SUM(E11:F27)</f>
        <v>1059877</v>
      </c>
      <c r="F9" s="524"/>
      <c r="G9" s="524">
        <f>SUM(G11:H27)</f>
        <v>41683</v>
      </c>
      <c r="H9" s="524"/>
      <c r="I9" s="207">
        <f>SUM(I11:I18,I20:I28)</f>
        <v>1</v>
      </c>
      <c r="J9" s="524">
        <f>SUM(J11:K27)</f>
        <v>9564</v>
      </c>
      <c r="K9" s="524"/>
      <c r="L9" s="207">
        <f>SUM(L11:L18,L20:L28)</f>
        <v>21</v>
      </c>
      <c r="M9" s="524">
        <f>SUM(M11:N27)</f>
        <v>27890</v>
      </c>
      <c r="N9" s="524"/>
      <c r="O9" s="226" t="s">
        <v>538</v>
      </c>
      <c r="P9" s="524" t="s">
        <v>538</v>
      </c>
      <c r="Q9" s="524"/>
      <c r="R9" s="219"/>
      <c r="S9" s="219"/>
      <c r="T9" s="219"/>
      <c r="U9" s="219"/>
      <c r="V9" s="219"/>
      <c r="W9" s="219"/>
      <c r="X9" s="219"/>
      <c r="Y9" s="219"/>
      <c r="Z9" s="219"/>
    </row>
    <row r="10" spans="1:26" ht="16.5" customHeight="1">
      <c r="A10" s="222"/>
      <c r="B10" s="527"/>
      <c r="C10" s="528"/>
      <c r="D10" s="204"/>
      <c r="E10" s="346"/>
      <c r="F10" s="346"/>
      <c r="G10" s="346"/>
      <c r="H10" s="346"/>
      <c r="I10" s="204"/>
      <c r="J10" s="346"/>
      <c r="K10" s="346"/>
      <c r="L10" s="204"/>
      <c r="M10" s="346"/>
      <c r="N10" s="346"/>
      <c r="O10" s="204"/>
      <c r="P10" s="346"/>
      <c r="Q10" s="346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s="5" customFormat="1" ht="16.5" customHeight="1">
      <c r="A11" s="228" t="s">
        <v>164</v>
      </c>
      <c r="B11" s="527">
        <v>773973</v>
      </c>
      <c r="C11" s="528"/>
      <c r="D11" s="274" t="s">
        <v>538</v>
      </c>
      <c r="E11" s="347" t="s">
        <v>538</v>
      </c>
      <c r="F11" s="346"/>
      <c r="G11" s="346">
        <f>SUM(J11,M11,P11)</f>
        <v>9564</v>
      </c>
      <c r="H11" s="346"/>
      <c r="I11" s="204">
        <v>1</v>
      </c>
      <c r="J11" s="346">
        <v>9564</v>
      </c>
      <c r="K11" s="346"/>
      <c r="L11" s="274" t="s">
        <v>538</v>
      </c>
      <c r="M11" s="347" t="s">
        <v>538</v>
      </c>
      <c r="N11" s="346"/>
      <c r="O11" s="274" t="s">
        <v>538</v>
      </c>
      <c r="P11" s="347" t="s">
        <v>538</v>
      </c>
      <c r="Q11" s="346"/>
      <c r="R11" s="219"/>
      <c r="S11" s="219"/>
      <c r="T11" s="219"/>
      <c r="U11" s="219"/>
      <c r="V11" s="219"/>
      <c r="W11" s="219"/>
      <c r="X11" s="219"/>
      <c r="Y11" s="219"/>
      <c r="Z11" s="219"/>
    </row>
    <row r="12" spans="1:26" s="5" customFormat="1" ht="16.5" customHeight="1">
      <c r="A12" s="228" t="s">
        <v>165</v>
      </c>
      <c r="B12" s="527">
        <v>59847</v>
      </c>
      <c r="C12" s="528"/>
      <c r="D12" s="274" t="s">
        <v>538</v>
      </c>
      <c r="E12" s="347" t="s">
        <v>538</v>
      </c>
      <c r="F12" s="346"/>
      <c r="G12" s="346">
        <f>SUM(J12,M12,P12)</f>
        <v>1196</v>
      </c>
      <c r="H12" s="346"/>
      <c r="I12" s="274" t="s">
        <v>538</v>
      </c>
      <c r="J12" s="347" t="s">
        <v>538</v>
      </c>
      <c r="K12" s="346"/>
      <c r="L12" s="204">
        <v>1</v>
      </c>
      <c r="M12" s="346">
        <v>1196</v>
      </c>
      <c r="N12" s="346"/>
      <c r="O12" s="274" t="s">
        <v>538</v>
      </c>
      <c r="P12" s="347" t="s">
        <v>538</v>
      </c>
      <c r="Q12" s="346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s="5" customFormat="1" ht="16.5" customHeight="1">
      <c r="A13" s="228" t="s">
        <v>166</v>
      </c>
      <c r="B13" s="527">
        <v>1099618</v>
      </c>
      <c r="C13" s="528"/>
      <c r="D13" s="274" t="s">
        <v>538</v>
      </c>
      <c r="E13" s="347" t="s">
        <v>538</v>
      </c>
      <c r="F13" s="346"/>
      <c r="G13" s="347" t="s">
        <v>538</v>
      </c>
      <c r="H13" s="346"/>
      <c r="I13" s="274" t="s">
        <v>538</v>
      </c>
      <c r="J13" s="347" t="s">
        <v>538</v>
      </c>
      <c r="K13" s="346"/>
      <c r="L13" s="274" t="s">
        <v>538</v>
      </c>
      <c r="M13" s="347" t="s">
        <v>538</v>
      </c>
      <c r="N13" s="346"/>
      <c r="O13" s="274" t="s">
        <v>538</v>
      </c>
      <c r="P13" s="347" t="s">
        <v>538</v>
      </c>
      <c r="Q13" s="346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s="5" customFormat="1" ht="16.5" customHeight="1">
      <c r="A14" s="228" t="s">
        <v>167</v>
      </c>
      <c r="B14" s="527">
        <v>205907</v>
      </c>
      <c r="C14" s="528"/>
      <c r="D14" s="274" t="s">
        <v>538</v>
      </c>
      <c r="E14" s="347" t="s">
        <v>538</v>
      </c>
      <c r="F14" s="346"/>
      <c r="G14" s="346">
        <f>SUM(J14,M14,P14)</f>
        <v>3347</v>
      </c>
      <c r="H14" s="346"/>
      <c r="I14" s="277" t="s">
        <v>538</v>
      </c>
      <c r="J14" s="347" t="s">
        <v>538</v>
      </c>
      <c r="K14" s="346"/>
      <c r="L14" s="204">
        <v>6</v>
      </c>
      <c r="M14" s="346">
        <v>3347</v>
      </c>
      <c r="N14" s="346"/>
      <c r="O14" s="274" t="s">
        <v>538</v>
      </c>
      <c r="P14" s="347" t="s">
        <v>538</v>
      </c>
      <c r="Q14" s="346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6" s="5" customFormat="1" ht="16.5" customHeight="1">
      <c r="A15" s="228" t="s">
        <v>168</v>
      </c>
      <c r="B15" s="527">
        <v>187286</v>
      </c>
      <c r="C15" s="528"/>
      <c r="D15" s="274" t="s">
        <v>538</v>
      </c>
      <c r="E15" s="347" t="s">
        <v>538</v>
      </c>
      <c r="F15" s="346"/>
      <c r="G15" s="346">
        <f>SUM(J15,M15,P15)</f>
        <v>4819</v>
      </c>
      <c r="H15" s="346"/>
      <c r="I15" s="277" t="s">
        <v>538</v>
      </c>
      <c r="J15" s="347" t="s">
        <v>538</v>
      </c>
      <c r="K15" s="346"/>
      <c r="L15" s="204">
        <v>2</v>
      </c>
      <c r="M15" s="346">
        <v>1890</v>
      </c>
      <c r="N15" s="346"/>
      <c r="O15" s="204">
        <v>1</v>
      </c>
      <c r="P15" s="346">
        <v>2929</v>
      </c>
      <c r="Q15" s="346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6" s="5" customFormat="1" ht="16.5" customHeight="1">
      <c r="A16" s="228" t="s">
        <v>169</v>
      </c>
      <c r="B16" s="527">
        <v>510621</v>
      </c>
      <c r="C16" s="528"/>
      <c r="D16" s="274" t="s">
        <v>538</v>
      </c>
      <c r="E16" s="347" t="s">
        <v>538</v>
      </c>
      <c r="F16" s="346"/>
      <c r="G16" s="347" t="s">
        <v>538</v>
      </c>
      <c r="H16" s="346"/>
      <c r="I16" s="277" t="s">
        <v>538</v>
      </c>
      <c r="J16" s="347" t="s">
        <v>538</v>
      </c>
      <c r="K16" s="346"/>
      <c r="L16" s="274" t="s">
        <v>538</v>
      </c>
      <c r="M16" s="347" t="s">
        <v>538</v>
      </c>
      <c r="N16" s="346"/>
      <c r="O16" s="274" t="s">
        <v>538</v>
      </c>
      <c r="P16" s="347" t="s">
        <v>538</v>
      </c>
      <c r="Q16" s="346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1:26" s="5" customFormat="1" ht="16.5" customHeight="1">
      <c r="A17" s="228" t="s">
        <v>170</v>
      </c>
      <c r="B17" s="527">
        <v>11102</v>
      </c>
      <c r="C17" s="528"/>
      <c r="D17" s="274" t="s">
        <v>538</v>
      </c>
      <c r="E17" s="347" t="s">
        <v>538</v>
      </c>
      <c r="F17" s="346"/>
      <c r="G17" s="346">
        <f>SUM(J17,M17,P17)</f>
        <v>9121</v>
      </c>
      <c r="H17" s="346"/>
      <c r="I17" s="277" t="s">
        <v>538</v>
      </c>
      <c r="J17" s="347" t="s">
        <v>538</v>
      </c>
      <c r="K17" s="346"/>
      <c r="L17" s="204">
        <v>3</v>
      </c>
      <c r="M17" s="346">
        <v>9121</v>
      </c>
      <c r="N17" s="346"/>
      <c r="O17" s="274" t="s">
        <v>538</v>
      </c>
      <c r="P17" s="347" t="s">
        <v>538</v>
      </c>
      <c r="Q17" s="346"/>
      <c r="R17" s="219"/>
      <c r="S17" s="219"/>
      <c r="T17" s="219"/>
      <c r="U17" s="219"/>
      <c r="V17" s="219"/>
      <c r="W17" s="219"/>
      <c r="X17" s="219"/>
      <c r="Y17" s="219"/>
      <c r="Z17" s="219"/>
    </row>
    <row r="18" spans="1:26" s="5" customFormat="1" ht="16.5" customHeight="1">
      <c r="A18" s="228" t="s">
        <v>171</v>
      </c>
      <c r="B18" s="527">
        <v>68555</v>
      </c>
      <c r="C18" s="528"/>
      <c r="D18" s="204">
        <v>2</v>
      </c>
      <c r="E18" s="346">
        <v>68200</v>
      </c>
      <c r="F18" s="346"/>
      <c r="G18" s="347" t="s">
        <v>538</v>
      </c>
      <c r="H18" s="346"/>
      <c r="I18" s="277" t="s">
        <v>538</v>
      </c>
      <c r="J18" s="347" t="s">
        <v>538</v>
      </c>
      <c r="K18" s="346"/>
      <c r="L18" s="274" t="s">
        <v>538</v>
      </c>
      <c r="M18" s="347" t="s">
        <v>538</v>
      </c>
      <c r="N18" s="346"/>
      <c r="O18" s="274" t="s">
        <v>538</v>
      </c>
      <c r="P18" s="347" t="s">
        <v>538</v>
      </c>
      <c r="Q18" s="346"/>
      <c r="R18" s="219"/>
      <c r="S18" s="219"/>
      <c r="T18" s="219"/>
      <c r="U18" s="219"/>
      <c r="V18" s="219"/>
      <c r="W18" s="219"/>
      <c r="X18" s="219"/>
      <c r="Y18" s="219"/>
      <c r="Z18" s="219"/>
    </row>
    <row r="19" spans="1:26" s="5" customFormat="1" ht="16.5" customHeight="1">
      <c r="A19" s="228"/>
      <c r="B19" s="527"/>
      <c r="C19" s="528"/>
      <c r="D19" s="229"/>
      <c r="E19" s="346"/>
      <c r="F19" s="346"/>
      <c r="G19" s="346"/>
      <c r="H19" s="346"/>
      <c r="I19" s="229"/>
      <c r="J19" s="346"/>
      <c r="K19" s="346"/>
      <c r="L19" s="229"/>
      <c r="M19" s="346"/>
      <c r="N19" s="346"/>
      <c r="O19" s="229"/>
      <c r="P19" s="346"/>
      <c r="Q19" s="346"/>
      <c r="R19" s="219"/>
      <c r="S19" s="219"/>
      <c r="T19" s="219"/>
      <c r="U19" s="219"/>
      <c r="V19" s="219"/>
      <c r="W19" s="219"/>
      <c r="X19" s="219"/>
      <c r="Y19" s="219"/>
      <c r="Z19" s="219"/>
    </row>
    <row r="20" spans="1:26" s="5" customFormat="1" ht="16.5" customHeight="1">
      <c r="A20" s="228" t="s">
        <v>172</v>
      </c>
      <c r="B20" s="527">
        <v>135602</v>
      </c>
      <c r="C20" s="528"/>
      <c r="D20" s="277" t="s">
        <v>538</v>
      </c>
      <c r="E20" s="347" t="s">
        <v>538</v>
      </c>
      <c r="F20" s="346"/>
      <c r="G20" s="347" t="s">
        <v>538</v>
      </c>
      <c r="H20" s="346"/>
      <c r="I20" s="277" t="s">
        <v>538</v>
      </c>
      <c r="J20" s="347" t="s">
        <v>538</v>
      </c>
      <c r="K20" s="346"/>
      <c r="L20" s="277" t="s">
        <v>538</v>
      </c>
      <c r="M20" s="347" t="s">
        <v>538</v>
      </c>
      <c r="N20" s="346"/>
      <c r="O20" s="277" t="s">
        <v>538</v>
      </c>
      <c r="P20" s="347" t="s">
        <v>538</v>
      </c>
      <c r="Q20" s="346"/>
      <c r="R20" s="219"/>
      <c r="S20" s="219"/>
      <c r="T20" s="219"/>
      <c r="U20" s="219"/>
      <c r="V20" s="219"/>
      <c r="W20" s="219"/>
      <c r="X20" s="219"/>
      <c r="Y20" s="219"/>
      <c r="Z20" s="219"/>
    </row>
    <row r="21" spans="1:26" s="5" customFormat="1" ht="16.5" customHeight="1">
      <c r="A21" s="230" t="s">
        <v>173</v>
      </c>
      <c r="B21" s="527">
        <v>622980</v>
      </c>
      <c r="C21" s="528"/>
      <c r="D21" s="229">
        <v>15</v>
      </c>
      <c r="E21" s="346">
        <v>509402</v>
      </c>
      <c r="F21" s="346"/>
      <c r="G21" s="347" t="s">
        <v>538</v>
      </c>
      <c r="H21" s="346"/>
      <c r="I21" s="277" t="s">
        <v>538</v>
      </c>
      <c r="J21" s="347" t="s">
        <v>538</v>
      </c>
      <c r="K21" s="346"/>
      <c r="L21" s="277" t="s">
        <v>538</v>
      </c>
      <c r="M21" s="347" t="s">
        <v>538</v>
      </c>
      <c r="N21" s="346"/>
      <c r="O21" s="277" t="s">
        <v>538</v>
      </c>
      <c r="P21" s="347" t="s">
        <v>538</v>
      </c>
      <c r="Q21" s="346"/>
      <c r="R21" s="219"/>
      <c r="S21" s="219"/>
      <c r="T21" s="219"/>
      <c r="U21" s="219"/>
      <c r="V21" s="219"/>
      <c r="W21" s="219"/>
      <c r="X21" s="219"/>
      <c r="Y21" s="219"/>
      <c r="Z21" s="219"/>
    </row>
    <row r="22" spans="1:26" s="5" customFormat="1" ht="16.5" customHeight="1">
      <c r="A22" s="230" t="s">
        <v>174</v>
      </c>
      <c r="B22" s="527">
        <v>1746344</v>
      </c>
      <c r="C22" s="528"/>
      <c r="D22" s="229">
        <v>2</v>
      </c>
      <c r="E22" s="346">
        <v>482275</v>
      </c>
      <c r="F22" s="346"/>
      <c r="G22" s="347" t="s">
        <v>539</v>
      </c>
      <c r="H22" s="346"/>
      <c r="I22" s="277" t="s">
        <v>538</v>
      </c>
      <c r="J22" s="347" t="s">
        <v>538</v>
      </c>
      <c r="K22" s="346"/>
      <c r="L22" s="277" t="s">
        <v>538</v>
      </c>
      <c r="M22" s="347" t="s">
        <v>538</v>
      </c>
      <c r="N22" s="346"/>
      <c r="O22" s="277" t="s">
        <v>538</v>
      </c>
      <c r="P22" s="347" t="s">
        <v>538</v>
      </c>
      <c r="Q22" s="346"/>
      <c r="R22" s="219"/>
      <c r="S22" s="219"/>
      <c r="T22" s="219"/>
      <c r="U22" s="219"/>
      <c r="V22" s="219"/>
      <c r="W22" s="219"/>
      <c r="X22" s="219"/>
      <c r="Y22" s="219"/>
      <c r="Z22" s="219"/>
    </row>
    <row r="23" spans="1:26" s="5" customFormat="1" ht="16.5" customHeight="1">
      <c r="A23" s="230" t="s">
        <v>175</v>
      </c>
      <c r="B23" s="527">
        <v>268892</v>
      </c>
      <c r="C23" s="528"/>
      <c r="D23" s="277" t="s">
        <v>538</v>
      </c>
      <c r="E23" s="347" t="s">
        <v>538</v>
      </c>
      <c r="F23" s="346"/>
      <c r="G23" s="347" t="s">
        <v>538</v>
      </c>
      <c r="H23" s="346"/>
      <c r="I23" s="274" t="s">
        <v>538</v>
      </c>
      <c r="J23" s="347" t="s">
        <v>538</v>
      </c>
      <c r="K23" s="346"/>
      <c r="L23" s="277" t="s">
        <v>538</v>
      </c>
      <c r="M23" s="347" t="s">
        <v>538</v>
      </c>
      <c r="N23" s="346"/>
      <c r="O23" s="277" t="s">
        <v>538</v>
      </c>
      <c r="P23" s="347" t="s">
        <v>538</v>
      </c>
      <c r="Q23" s="346"/>
      <c r="R23" s="225"/>
      <c r="S23" s="225"/>
      <c r="T23" s="219"/>
      <c r="U23" s="219"/>
      <c r="V23" s="219"/>
      <c r="W23" s="219"/>
      <c r="X23" s="219"/>
      <c r="Y23" s="219"/>
      <c r="Z23" s="219"/>
    </row>
    <row r="24" spans="1:26" s="5" customFormat="1" ht="16.5" customHeight="1">
      <c r="A24" s="230" t="s">
        <v>176</v>
      </c>
      <c r="B24" s="527">
        <v>153124</v>
      </c>
      <c r="C24" s="528"/>
      <c r="D24" s="277" t="s">
        <v>538</v>
      </c>
      <c r="E24" s="347" t="s">
        <v>538</v>
      </c>
      <c r="F24" s="346"/>
      <c r="G24" s="346">
        <f>SUM(J24,M24,P24)</f>
        <v>820</v>
      </c>
      <c r="H24" s="346"/>
      <c r="I24" s="274" t="s">
        <v>538</v>
      </c>
      <c r="J24" s="347" t="s">
        <v>538</v>
      </c>
      <c r="K24" s="346"/>
      <c r="L24" s="229">
        <v>1</v>
      </c>
      <c r="M24" s="346">
        <v>820</v>
      </c>
      <c r="N24" s="346"/>
      <c r="O24" s="277" t="s">
        <v>538</v>
      </c>
      <c r="P24" s="347" t="s">
        <v>538</v>
      </c>
      <c r="Q24" s="346"/>
      <c r="R24" s="225"/>
      <c r="S24" s="225"/>
      <c r="T24" s="219"/>
      <c r="U24" s="219"/>
      <c r="V24" s="219"/>
      <c r="W24" s="219"/>
      <c r="X24" s="219"/>
      <c r="Y24" s="219"/>
      <c r="Z24" s="219"/>
    </row>
    <row r="25" spans="1:26" s="5" customFormat="1" ht="16.5" customHeight="1">
      <c r="A25" s="230" t="s">
        <v>177</v>
      </c>
      <c r="B25" s="527">
        <v>154391</v>
      </c>
      <c r="C25" s="528"/>
      <c r="D25" s="277" t="s">
        <v>538</v>
      </c>
      <c r="E25" s="347" t="s">
        <v>538</v>
      </c>
      <c r="F25" s="346"/>
      <c r="G25" s="346">
        <f>SUM(J25,M25,P25)</f>
        <v>9687</v>
      </c>
      <c r="H25" s="346"/>
      <c r="I25" s="274" t="s">
        <v>538</v>
      </c>
      <c r="J25" s="347" t="s">
        <v>538</v>
      </c>
      <c r="K25" s="346"/>
      <c r="L25" s="229">
        <v>2</v>
      </c>
      <c r="M25" s="346">
        <v>9687</v>
      </c>
      <c r="N25" s="346"/>
      <c r="O25" s="277" t="s">
        <v>538</v>
      </c>
      <c r="P25" s="347" t="s">
        <v>538</v>
      </c>
      <c r="Q25" s="346"/>
      <c r="R25" s="225"/>
      <c r="S25" s="225"/>
      <c r="T25" s="219"/>
      <c r="U25" s="219"/>
      <c r="V25" s="219"/>
      <c r="W25" s="219"/>
      <c r="X25" s="219"/>
      <c r="Y25" s="219"/>
      <c r="Z25" s="219"/>
    </row>
    <row r="26" spans="1:26" s="5" customFormat="1" ht="16.5" customHeight="1">
      <c r="A26" s="228" t="s">
        <v>178</v>
      </c>
      <c r="B26" s="527">
        <v>613891</v>
      </c>
      <c r="C26" s="528"/>
      <c r="D26" s="277" t="s">
        <v>538</v>
      </c>
      <c r="E26" s="347" t="s">
        <v>538</v>
      </c>
      <c r="F26" s="346"/>
      <c r="G26" s="346">
        <f>SUM(J26,M26,P26)</f>
        <v>1979</v>
      </c>
      <c r="H26" s="346"/>
      <c r="I26" s="274" t="s">
        <v>538</v>
      </c>
      <c r="J26" s="347" t="s">
        <v>538</v>
      </c>
      <c r="K26" s="346"/>
      <c r="L26" s="229">
        <v>5</v>
      </c>
      <c r="M26" s="346">
        <v>679</v>
      </c>
      <c r="N26" s="346"/>
      <c r="O26" s="277">
        <v>1</v>
      </c>
      <c r="P26" s="346">
        <v>1300</v>
      </c>
      <c r="Q26" s="346"/>
      <c r="R26" s="225"/>
      <c r="S26" s="225"/>
      <c r="T26" s="219"/>
      <c r="U26" s="219"/>
      <c r="V26" s="219"/>
      <c r="W26" s="219"/>
      <c r="X26" s="219"/>
      <c r="Y26" s="219"/>
      <c r="Z26" s="219"/>
    </row>
    <row r="27" spans="1:26" s="7" customFormat="1" ht="16.5" customHeight="1">
      <c r="A27" s="231" t="s">
        <v>179</v>
      </c>
      <c r="B27" s="531">
        <v>22564</v>
      </c>
      <c r="C27" s="532"/>
      <c r="D27" s="288" t="s">
        <v>538</v>
      </c>
      <c r="E27" s="542" t="s">
        <v>538</v>
      </c>
      <c r="F27" s="526"/>
      <c r="G27" s="526">
        <f>SUM(J27,M27,P27)</f>
        <v>1150</v>
      </c>
      <c r="H27" s="526"/>
      <c r="I27" s="288" t="s">
        <v>538</v>
      </c>
      <c r="J27" s="542" t="s">
        <v>538</v>
      </c>
      <c r="K27" s="526"/>
      <c r="L27" s="232">
        <v>1</v>
      </c>
      <c r="M27" s="526">
        <v>1150</v>
      </c>
      <c r="N27" s="526"/>
      <c r="O27" s="288" t="s">
        <v>538</v>
      </c>
      <c r="P27" s="542" t="s">
        <v>538</v>
      </c>
      <c r="Q27" s="526"/>
      <c r="R27" s="225"/>
      <c r="S27" s="225"/>
      <c r="T27" s="219"/>
      <c r="U27" s="219"/>
      <c r="V27" s="219"/>
      <c r="W27" s="219"/>
      <c r="X27" s="219"/>
      <c r="Y27" s="219"/>
      <c r="Z27" s="219"/>
    </row>
    <row r="28" spans="1:26" s="10" customFormat="1" ht="16.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6" s="10" customFormat="1" ht="16.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ht="16.5" customHeight="1">
      <c r="A30" s="217"/>
      <c r="B30" s="216"/>
      <c r="C30" s="216"/>
      <c r="D30" s="216"/>
      <c r="E30" s="216"/>
      <c r="F30" s="216"/>
      <c r="G30" s="216"/>
      <c r="H30" s="214"/>
      <c r="I30" s="216"/>
      <c r="J30" s="216"/>
      <c r="K30" s="216"/>
      <c r="L30" s="216"/>
      <c r="M30" s="216"/>
      <c r="N30" s="216"/>
      <c r="O30" s="216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ht="18" customHeight="1">
      <c r="A31" s="525" t="s">
        <v>571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219"/>
      <c r="W31" s="219"/>
      <c r="X31" s="219"/>
      <c r="Y31" s="219"/>
      <c r="Z31" s="219"/>
    </row>
    <row r="32" spans="1:26" ht="16.5" customHeight="1" thickBo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221" t="s">
        <v>309</v>
      </c>
      <c r="V32" s="219"/>
      <c r="W32" s="219"/>
      <c r="X32" s="219"/>
      <c r="Y32" s="219"/>
      <c r="Z32" s="219"/>
    </row>
    <row r="33" spans="1:26" ht="16.5" customHeight="1">
      <c r="A33" s="513" t="s">
        <v>572</v>
      </c>
      <c r="B33" s="540" t="s">
        <v>307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219"/>
      <c r="W33" s="219"/>
      <c r="X33" s="219"/>
      <c r="Y33" s="219"/>
      <c r="Z33" s="219"/>
    </row>
    <row r="34" spans="1:26" ht="16.5" customHeight="1">
      <c r="A34" s="514"/>
      <c r="B34" s="533" t="s">
        <v>304</v>
      </c>
      <c r="C34" s="534"/>
      <c r="D34" s="519" t="s">
        <v>306</v>
      </c>
      <c r="E34" s="518"/>
      <c r="F34" s="518"/>
      <c r="G34" s="518"/>
      <c r="H34" s="518"/>
      <c r="I34" s="518"/>
      <c r="J34" s="518"/>
      <c r="K34" s="518"/>
      <c r="L34" s="518"/>
      <c r="M34" s="518"/>
      <c r="N34" s="520"/>
      <c r="O34" s="519" t="s">
        <v>305</v>
      </c>
      <c r="P34" s="518"/>
      <c r="Q34" s="518"/>
      <c r="R34" s="518"/>
      <c r="S34" s="518"/>
      <c r="T34" s="518"/>
      <c r="U34" s="518"/>
      <c r="V34" s="219"/>
      <c r="W34" s="219"/>
      <c r="X34" s="219"/>
      <c r="Y34" s="219"/>
      <c r="Z34" s="219"/>
    </row>
    <row r="35" spans="1:26" ht="16.5" customHeight="1">
      <c r="A35" s="514"/>
      <c r="B35" s="535"/>
      <c r="C35" s="536"/>
      <c r="D35" s="521" t="s">
        <v>183</v>
      </c>
      <c r="E35" s="519" t="s">
        <v>262</v>
      </c>
      <c r="F35" s="520"/>
      <c r="G35" s="519" t="s">
        <v>308</v>
      </c>
      <c r="H35" s="520"/>
      <c r="I35" s="518" t="s">
        <v>264</v>
      </c>
      <c r="J35" s="518"/>
      <c r="K35" s="519" t="s">
        <v>259</v>
      </c>
      <c r="L35" s="520"/>
      <c r="M35" s="518" t="s">
        <v>260</v>
      </c>
      <c r="N35" s="518"/>
      <c r="O35" s="516" t="s">
        <v>183</v>
      </c>
      <c r="P35" s="518" t="s">
        <v>262</v>
      </c>
      <c r="Q35" s="518"/>
      <c r="R35" s="519" t="s">
        <v>259</v>
      </c>
      <c r="S35" s="520"/>
      <c r="T35" s="518" t="s">
        <v>260</v>
      </c>
      <c r="U35" s="518"/>
      <c r="V35" s="219"/>
      <c r="W35" s="219"/>
      <c r="X35" s="219"/>
      <c r="Y35" s="219"/>
      <c r="Z35" s="219"/>
    </row>
    <row r="36" spans="1:26" ht="16.5" customHeight="1">
      <c r="A36" s="515"/>
      <c r="B36" s="537"/>
      <c r="C36" s="538"/>
      <c r="D36" s="522"/>
      <c r="E36" s="233" t="s">
        <v>301</v>
      </c>
      <c r="F36" s="233" t="s">
        <v>302</v>
      </c>
      <c r="G36" s="233" t="s">
        <v>301</v>
      </c>
      <c r="H36" s="233" t="s">
        <v>302</v>
      </c>
      <c r="I36" s="233" t="s">
        <v>301</v>
      </c>
      <c r="J36" s="233" t="s">
        <v>302</v>
      </c>
      <c r="K36" s="233" t="s">
        <v>301</v>
      </c>
      <c r="L36" s="233" t="s">
        <v>302</v>
      </c>
      <c r="M36" s="233" t="s">
        <v>301</v>
      </c>
      <c r="N36" s="233" t="s">
        <v>302</v>
      </c>
      <c r="O36" s="517"/>
      <c r="P36" s="233" t="s">
        <v>301</v>
      </c>
      <c r="Q36" s="233" t="s">
        <v>302</v>
      </c>
      <c r="R36" s="233" t="s">
        <v>301</v>
      </c>
      <c r="S36" s="233" t="s">
        <v>302</v>
      </c>
      <c r="T36" s="233" t="s">
        <v>301</v>
      </c>
      <c r="U36" s="289" t="s">
        <v>302</v>
      </c>
      <c r="V36" s="219"/>
      <c r="W36" s="219"/>
      <c r="X36" s="219"/>
      <c r="Y36" s="219"/>
      <c r="Z36" s="219"/>
    </row>
    <row r="37" spans="1:26" ht="16.5" customHeight="1">
      <c r="A37" s="234"/>
      <c r="B37" s="523"/>
      <c r="C37" s="523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ht="16.5" customHeight="1">
      <c r="A38" s="201" t="s">
        <v>488</v>
      </c>
      <c r="B38" s="530">
        <f>SUM(B40:C56)</f>
        <v>5533137</v>
      </c>
      <c r="C38" s="524"/>
      <c r="D38" s="207">
        <f aca="true" t="shared" si="0" ref="D38:U38">SUM(D40:D47,D49:D57)</f>
        <v>4193707</v>
      </c>
      <c r="E38" s="207">
        <f t="shared" si="0"/>
        <v>230</v>
      </c>
      <c r="F38" s="207">
        <f t="shared" si="0"/>
        <v>1785212</v>
      </c>
      <c r="G38" s="207">
        <f t="shared" si="0"/>
        <v>8</v>
      </c>
      <c r="H38" s="207">
        <f t="shared" si="0"/>
        <v>374557</v>
      </c>
      <c r="I38" s="207">
        <f t="shared" si="0"/>
        <v>3</v>
      </c>
      <c r="J38" s="207">
        <f t="shared" si="0"/>
        <v>187647</v>
      </c>
      <c r="K38" s="207">
        <f t="shared" si="0"/>
        <v>414</v>
      </c>
      <c r="L38" s="207">
        <f t="shared" si="0"/>
        <v>1788540</v>
      </c>
      <c r="M38" s="207">
        <f t="shared" si="0"/>
        <v>3</v>
      </c>
      <c r="N38" s="207">
        <f t="shared" si="0"/>
        <v>57751</v>
      </c>
      <c r="O38" s="207">
        <f t="shared" si="0"/>
        <v>1339430</v>
      </c>
      <c r="P38" s="207">
        <f t="shared" si="0"/>
        <v>142</v>
      </c>
      <c r="Q38" s="207">
        <f t="shared" si="0"/>
        <v>388862</v>
      </c>
      <c r="R38" s="207">
        <f t="shared" si="0"/>
        <v>404</v>
      </c>
      <c r="S38" s="207">
        <f t="shared" si="0"/>
        <v>943514</v>
      </c>
      <c r="T38" s="207">
        <f t="shared" si="0"/>
        <v>3</v>
      </c>
      <c r="U38" s="207">
        <f t="shared" si="0"/>
        <v>7054</v>
      </c>
      <c r="V38" s="166"/>
      <c r="W38" s="166"/>
      <c r="X38" s="219"/>
      <c r="Y38" s="219"/>
      <c r="Z38" s="219"/>
    </row>
    <row r="39" spans="1:26" ht="16.5" customHeight="1">
      <c r="A39" s="222"/>
      <c r="B39" s="346"/>
      <c r="C39" s="346"/>
      <c r="D39" s="204"/>
      <c r="E39" s="227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19"/>
      <c r="W39" s="219"/>
      <c r="X39" s="219"/>
      <c r="Y39" s="219"/>
      <c r="Z39" s="219"/>
    </row>
    <row r="40" spans="1:26" s="5" customFormat="1" ht="16.5" customHeight="1">
      <c r="A40" s="228" t="s">
        <v>164</v>
      </c>
      <c r="B40" s="346">
        <f aca="true" t="shared" si="1" ref="B40:B47">SUM(D40,O40)</f>
        <v>764409</v>
      </c>
      <c r="C40" s="346"/>
      <c r="D40" s="204">
        <f aca="true" t="shared" si="2" ref="D40:D47">SUM(F40,H40,J40,L40,N40)</f>
        <v>418658</v>
      </c>
      <c r="E40" s="229">
        <v>24</v>
      </c>
      <c r="F40" s="204">
        <v>278894</v>
      </c>
      <c r="G40" s="204">
        <v>1</v>
      </c>
      <c r="H40" s="204">
        <v>32456</v>
      </c>
      <c r="I40" s="274" t="s">
        <v>538</v>
      </c>
      <c r="J40" s="274" t="s">
        <v>538</v>
      </c>
      <c r="K40" s="204">
        <v>86</v>
      </c>
      <c r="L40" s="204">
        <v>107308</v>
      </c>
      <c r="M40" s="274" t="s">
        <v>538</v>
      </c>
      <c r="N40" s="274" t="s">
        <v>538</v>
      </c>
      <c r="O40" s="204">
        <f aca="true" t="shared" si="3" ref="O40:O45">SUM(Q40,S40,U40)</f>
        <v>345751</v>
      </c>
      <c r="P40" s="204">
        <v>10</v>
      </c>
      <c r="Q40" s="204">
        <v>55006</v>
      </c>
      <c r="R40" s="204">
        <v>115</v>
      </c>
      <c r="S40" s="204">
        <v>290745</v>
      </c>
      <c r="T40" s="274" t="s">
        <v>538</v>
      </c>
      <c r="U40" s="274" t="s">
        <v>538</v>
      </c>
      <c r="V40" s="219"/>
      <c r="W40" s="219"/>
      <c r="X40" s="219"/>
      <c r="Y40" s="219"/>
      <c r="Z40" s="219"/>
    </row>
    <row r="41" spans="1:26" s="5" customFormat="1" ht="16.5" customHeight="1">
      <c r="A41" s="228" t="s">
        <v>165</v>
      </c>
      <c r="B41" s="346">
        <f t="shared" si="1"/>
        <v>58651</v>
      </c>
      <c r="C41" s="346"/>
      <c r="D41" s="204">
        <f t="shared" si="2"/>
        <v>54442</v>
      </c>
      <c r="E41" s="229">
        <v>6</v>
      </c>
      <c r="F41" s="229">
        <v>25758</v>
      </c>
      <c r="G41" s="277" t="s">
        <v>538</v>
      </c>
      <c r="H41" s="277" t="s">
        <v>538</v>
      </c>
      <c r="I41" s="277" t="s">
        <v>538</v>
      </c>
      <c r="J41" s="277" t="s">
        <v>538</v>
      </c>
      <c r="K41" s="204">
        <v>11</v>
      </c>
      <c r="L41" s="204">
        <v>28684</v>
      </c>
      <c r="M41" s="274" t="s">
        <v>538</v>
      </c>
      <c r="N41" s="274" t="s">
        <v>538</v>
      </c>
      <c r="O41" s="204">
        <f t="shared" si="3"/>
        <v>4209</v>
      </c>
      <c r="P41" s="274" t="s">
        <v>538</v>
      </c>
      <c r="Q41" s="274" t="s">
        <v>538</v>
      </c>
      <c r="R41" s="204">
        <v>5</v>
      </c>
      <c r="S41" s="204">
        <v>4209</v>
      </c>
      <c r="T41" s="274" t="s">
        <v>538</v>
      </c>
      <c r="U41" s="274" t="s">
        <v>538</v>
      </c>
      <c r="V41" s="219"/>
      <c r="W41" s="219"/>
      <c r="X41" s="219"/>
      <c r="Y41" s="219"/>
      <c r="Z41" s="219"/>
    </row>
    <row r="42" spans="1:26" s="5" customFormat="1" ht="16.5" customHeight="1">
      <c r="A42" s="228" t="s">
        <v>166</v>
      </c>
      <c r="B42" s="346">
        <f t="shared" si="1"/>
        <v>1099618</v>
      </c>
      <c r="C42" s="346"/>
      <c r="D42" s="204">
        <f t="shared" si="2"/>
        <v>1078162</v>
      </c>
      <c r="E42" s="229">
        <v>27</v>
      </c>
      <c r="F42" s="229">
        <v>137929</v>
      </c>
      <c r="G42" s="229">
        <v>3</v>
      </c>
      <c r="H42" s="229">
        <v>164652</v>
      </c>
      <c r="I42" s="277" t="s">
        <v>538</v>
      </c>
      <c r="J42" s="277" t="s">
        <v>538</v>
      </c>
      <c r="K42" s="204">
        <v>37</v>
      </c>
      <c r="L42" s="204">
        <v>752736</v>
      </c>
      <c r="M42" s="204">
        <v>1</v>
      </c>
      <c r="N42" s="204">
        <v>22845</v>
      </c>
      <c r="O42" s="204">
        <f t="shared" si="3"/>
        <v>21456</v>
      </c>
      <c r="P42" s="204">
        <v>3</v>
      </c>
      <c r="Q42" s="204">
        <v>2592</v>
      </c>
      <c r="R42" s="204">
        <v>16</v>
      </c>
      <c r="S42" s="204">
        <v>12199</v>
      </c>
      <c r="T42" s="204">
        <v>2</v>
      </c>
      <c r="U42" s="204">
        <v>6665</v>
      </c>
      <c r="V42" s="219"/>
      <c r="W42" s="219"/>
      <c r="X42" s="219"/>
      <c r="Y42" s="219"/>
      <c r="Z42" s="219"/>
    </row>
    <row r="43" spans="1:26" s="5" customFormat="1" ht="16.5" customHeight="1">
      <c r="A43" s="228" t="s">
        <v>167</v>
      </c>
      <c r="B43" s="346">
        <f t="shared" si="1"/>
        <v>202560</v>
      </c>
      <c r="C43" s="346"/>
      <c r="D43" s="204">
        <f t="shared" si="2"/>
        <v>108403</v>
      </c>
      <c r="E43" s="229">
        <v>26</v>
      </c>
      <c r="F43" s="229">
        <v>82580</v>
      </c>
      <c r="G43" s="277" t="s">
        <v>538</v>
      </c>
      <c r="H43" s="277" t="s">
        <v>538</v>
      </c>
      <c r="I43" s="277" t="s">
        <v>538</v>
      </c>
      <c r="J43" s="277" t="s">
        <v>538</v>
      </c>
      <c r="K43" s="229">
        <v>17</v>
      </c>
      <c r="L43" s="229">
        <v>25823</v>
      </c>
      <c r="M43" s="277" t="s">
        <v>538</v>
      </c>
      <c r="N43" s="277" t="s">
        <v>538</v>
      </c>
      <c r="O43" s="204">
        <f t="shared" si="3"/>
        <v>94157</v>
      </c>
      <c r="P43" s="229">
        <v>29</v>
      </c>
      <c r="Q43" s="229">
        <v>59554</v>
      </c>
      <c r="R43" s="229">
        <v>26</v>
      </c>
      <c r="S43" s="229">
        <v>34603</v>
      </c>
      <c r="T43" s="277" t="s">
        <v>538</v>
      </c>
      <c r="U43" s="277" t="s">
        <v>538</v>
      </c>
      <c r="V43" s="219"/>
      <c r="W43" s="219"/>
      <c r="X43" s="219"/>
      <c r="Y43" s="219"/>
      <c r="Z43" s="219"/>
    </row>
    <row r="44" spans="1:26" s="5" customFormat="1" ht="16.5" customHeight="1">
      <c r="A44" s="228" t="s">
        <v>168</v>
      </c>
      <c r="B44" s="346">
        <f t="shared" si="1"/>
        <v>182467</v>
      </c>
      <c r="C44" s="346"/>
      <c r="D44" s="204">
        <f t="shared" si="2"/>
        <v>142417</v>
      </c>
      <c r="E44" s="229">
        <v>18</v>
      </c>
      <c r="F44" s="229">
        <v>66833</v>
      </c>
      <c r="G44" s="229">
        <v>2</v>
      </c>
      <c r="H44" s="229">
        <v>22294</v>
      </c>
      <c r="I44" s="277" t="s">
        <v>538</v>
      </c>
      <c r="J44" s="277" t="s">
        <v>538</v>
      </c>
      <c r="K44" s="229">
        <v>22</v>
      </c>
      <c r="L44" s="229">
        <v>46804</v>
      </c>
      <c r="M44" s="229">
        <v>1</v>
      </c>
      <c r="N44" s="229">
        <v>6486</v>
      </c>
      <c r="O44" s="204">
        <f t="shared" si="3"/>
        <v>40050</v>
      </c>
      <c r="P44" s="229">
        <v>3</v>
      </c>
      <c r="Q44" s="229">
        <v>4913</v>
      </c>
      <c r="R44" s="229">
        <v>20</v>
      </c>
      <c r="S44" s="229">
        <v>35137</v>
      </c>
      <c r="T44" s="277" t="s">
        <v>538</v>
      </c>
      <c r="U44" s="277" t="s">
        <v>538</v>
      </c>
      <c r="V44" s="219"/>
      <c r="W44" s="219"/>
      <c r="X44" s="219"/>
      <c r="Y44" s="219"/>
      <c r="Z44" s="219"/>
    </row>
    <row r="45" spans="1:26" s="5" customFormat="1" ht="16.5" customHeight="1">
      <c r="A45" s="228" t="s">
        <v>169</v>
      </c>
      <c r="B45" s="346">
        <f t="shared" si="1"/>
        <v>510621</v>
      </c>
      <c r="C45" s="346"/>
      <c r="D45" s="204">
        <f t="shared" si="2"/>
        <v>426758</v>
      </c>
      <c r="E45" s="229">
        <v>26</v>
      </c>
      <c r="F45" s="229">
        <v>213039</v>
      </c>
      <c r="G45" s="229">
        <v>2</v>
      </c>
      <c r="H45" s="229">
        <v>155155</v>
      </c>
      <c r="I45" s="277" t="s">
        <v>538</v>
      </c>
      <c r="J45" s="277" t="s">
        <v>538</v>
      </c>
      <c r="K45" s="229">
        <v>19</v>
      </c>
      <c r="L45" s="229">
        <v>30144</v>
      </c>
      <c r="M45" s="229">
        <v>1</v>
      </c>
      <c r="N45" s="229">
        <v>28420</v>
      </c>
      <c r="O45" s="204">
        <f t="shared" si="3"/>
        <v>83863</v>
      </c>
      <c r="P45" s="229">
        <v>11</v>
      </c>
      <c r="Q45" s="229">
        <v>35209</v>
      </c>
      <c r="R45" s="229">
        <v>16</v>
      </c>
      <c r="S45" s="229">
        <v>48654</v>
      </c>
      <c r="T45" s="277" t="s">
        <v>538</v>
      </c>
      <c r="U45" s="277" t="s">
        <v>538</v>
      </c>
      <c r="V45" s="219"/>
      <c r="W45" s="219"/>
      <c r="X45" s="219"/>
      <c r="Y45" s="219"/>
      <c r="Z45" s="219"/>
    </row>
    <row r="46" spans="1:26" s="5" customFormat="1" ht="16.5" customHeight="1">
      <c r="A46" s="228" t="s">
        <v>170</v>
      </c>
      <c r="B46" s="346">
        <f t="shared" si="1"/>
        <v>1981</v>
      </c>
      <c r="C46" s="346"/>
      <c r="D46" s="204">
        <f t="shared" si="2"/>
        <v>1981</v>
      </c>
      <c r="E46" s="277" t="s">
        <v>538</v>
      </c>
      <c r="F46" s="277" t="s">
        <v>538</v>
      </c>
      <c r="G46" s="277" t="s">
        <v>538</v>
      </c>
      <c r="H46" s="277" t="s">
        <v>538</v>
      </c>
      <c r="I46" s="277" t="s">
        <v>538</v>
      </c>
      <c r="J46" s="277" t="s">
        <v>538</v>
      </c>
      <c r="K46" s="229">
        <v>1</v>
      </c>
      <c r="L46" s="229">
        <v>1981</v>
      </c>
      <c r="M46" s="277" t="s">
        <v>538</v>
      </c>
      <c r="N46" s="277" t="s">
        <v>538</v>
      </c>
      <c r="O46" s="277" t="s">
        <v>538</v>
      </c>
      <c r="P46" s="277" t="s">
        <v>538</v>
      </c>
      <c r="Q46" s="277" t="s">
        <v>538</v>
      </c>
      <c r="R46" s="277" t="s">
        <v>538</v>
      </c>
      <c r="S46" s="277" t="s">
        <v>538</v>
      </c>
      <c r="T46" s="277" t="s">
        <v>538</v>
      </c>
      <c r="U46" s="277" t="s">
        <v>538</v>
      </c>
      <c r="V46" s="219"/>
      <c r="W46" s="219"/>
      <c r="X46" s="219"/>
      <c r="Y46" s="219"/>
      <c r="Z46" s="219"/>
    </row>
    <row r="47" spans="1:26" s="5" customFormat="1" ht="16.5" customHeight="1">
      <c r="A47" s="228" t="s">
        <v>171</v>
      </c>
      <c r="B47" s="346">
        <f t="shared" si="1"/>
        <v>355</v>
      </c>
      <c r="C47" s="346"/>
      <c r="D47" s="204">
        <f t="shared" si="2"/>
        <v>355</v>
      </c>
      <c r="E47" s="277" t="s">
        <v>538</v>
      </c>
      <c r="F47" s="277" t="s">
        <v>538</v>
      </c>
      <c r="G47" s="277" t="s">
        <v>538</v>
      </c>
      <c r="H47" s="277" t="s">
        <v>538</v>
      </c>
      <c r="I47" s="277" t="s">
        <v>538</v>
      </c>
      <c r="J47" s="277" t="s">
        <v>538</v>
      </c>
      <c r="K47" s="229">
        <v>1</v>
      </c>
      <c r="L47" s="229">
        <v>355</v>
      </c>
      <c r="M47" s="277" t="s">
        <v>538</v>
      </c>
      <c r="N47" s="277" t="s">
        <v>538</v>
      </c>
      <c r="O47" s="277" t="s">
        <v>538</v>
      </c>
      <c r="P47" s="277" t="s">
        <v>538</v>
      </c>
      <c r="Q47" s="277" t="s">
        <v>538</v>
      </c>
      <c r="R47" s="277" t="s">
        <v>538</v>
      </c>
      <c r="S47" s="277" t="s">
        <v>538</v>
      </c>
      <c r="T47" s="277" t="s">
        <v>538</v>
      </c>
      <c r="U47" s="277" t="s">
        <v>538</v>
      </c>
      <c r="V47" s="219"/>
      <c r="W47" s="219"/>
      <c r="X47" s="219"/>
      <c r="Y47" s="219"/>
      <c r="Z47" s="219"/>
    </row>
    <row r="48" spans="1:26" s="5" customFormat="1" ht="16.5" customHeight="1">
      <c r="A48" s="228"/>
      <c r="B48" s="346"/>
      <c r="C48" s="346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19"/>
      <c r="W48" s="219"/>
      <c r="X48" s="219"/>
      <c r="Y48" s="219"/>
      <c r="Z48" s="219"/>
    </row>
    <row r="49" spans="1:26" s="5" customFormat="1" ht="16.5" customHeight="1">
      <c r="A49" s="228" t="s">
        <v>172</v>
      </c>
      <c r="B49" s="346">
        <f aca="true" t="shared" si="4" ref="B49:B56">SUM(D49,O49)</f>
        <v>135602</v>
      </c>
      <c r="C49" s="346"/>
      <c r="D49" s="204">
        <f aca="true" t="shared" si="5" ref="D49:D56">SUM(F49,H49,J49,L49,N49)</f>
        <v>73345</v>
      </c>
      <c r="E49" s="229">
        <v>1</v>
      </c>
      <c r="F49" s="229">
        <v>1069</v>
      </c>
      <c r="G49" s="277" t="s">
        <v>538</v>
      </c>
      <c r="H49" s="277" t="s">
        <v>538</v>
      </c>
      <c r="I49" s="277" t="s">
        <v>538</v>
      </c>
      <c r="J49" s="277" t="s">
        <v>538</v>
      </c>
      <c r="K49" s="229">
        <v>31</v>
      </c>
      <c r="L49" s="229">
        <v>72276</v>
      </c>
      <c r="M49" s="277" t="s">
        <v>538</v>
      </c>
      <c r="N49" s="277" t="s">
        <v>538</v>
      </c>
      <c r="O49" s="204">
        <f aca="true" t="shared" si="6" ref="O49:O56">SUM(Q49,S49,U49)</f>
        <v>62257</v>
      </c>
      <c r="P49" s="229">
        <v>1</v>
      </c>
      <c r="Q49" s="229">
        <v>2297</v>
      </c>
      <c r="R49" s="229">
        <v>31</v>
      </c>
      <c r="S49" s="229">
        <v>59960</v>
      </c>
      <c r="T49" s="277" t="s">
        <v>538</v>
      </c>
      <c r="U49" s="277" t="s">
        <v>538</v>
      </c>
      <c r="V49" s="219"/>
      <c r="W49" s="219"/>
      <c r="X49" s="219"/>
      <c r="Y49" s="219"/>
      <c r="Z49" s="219"/>
    </row>
    <row r="50" spans="1:26" s="5" customFormat="1" ht="16.5" customHeight="1">
      <c r="A50" s="230" t="s">
        <v>173</v>
      </c>
      <c r="B50" s="346">
        <f t="shared" si="4"/>
        <v>113578</v>
      </c>
      <c r="C50" s="346"/>
      <c r="D50" s="204">
        <f t="shared" si="5"/>
        <v>101285</v>
      </c>
      <c r="E50" s="229">
        <v>16</v>
      </c>
      <c r="F50" s="229">
        <v>99710</v>
      </c>
      <c r="G50" s="277" t="s">
        <v>538</v>
      </c>
      <c r="H50" s="277" t="s">
        <v>538</v>
      </c>
      <c r="I50" s="277" t="s">
        <v>538</v>
      </c>
      <c r="J50" s="277" t="s">
        <v>538</v>
      </c>
      <c r="K50" s="229">
        <v>1</v>
      </c>
      <c r="L50" s="229">
        <v>1575</v>
      </c>
      <c r="M50" s="277" t="s">
        <v>538</v>
      </c>
      <c r="N50" s="277" t="s">
        <v>538</v>
      </c>
      <c r="O50" s="204">
        <f t="shared" si="6"/>
        <v>12293</v>
      </c>
      <c r="P50" s="277" t="s">
        <v>538</v>
      </c>
      <c r="Q50" s="277" t="s">
        <v>538</v>
      </c>
      <c r="R50" s="229">
        <v>2</v>
      </c>
      <c r="S50" s="229">
        <v>12293</v>
      </c>
      <c r="T50" s="277" t="s">
        <v>538</v>
      </c>
      <c r="U50" s="277" t="s">
        <v>538</v>
      </c>
      <c r="V50" s="219"/>
      <c r="W50" s="219"/>
      <c r="X50" s="219"/>
      <c r="Y50" s="219"/>
      <c r="Z50" s="219"/>
    </row>
    <row r="51" spans="1:26" s="5" customFormat="1" ht="16.5" customHeight="1">
      <c r="A51" s="230" t="s">
        <v>174</v>
      </c>
      <c r="B51" s="346">
        <f t="shared" si="4"/>
        <v>1264069</v>
      </c>
      <c r="C51" s="346"/>
      <c r="D51" s="204">
        <f t="shared" si="5"/>
        <v>1183453</v>
      </c>
      <c r="E51" s="229">
        <v>22</v>
      </c>
      <c r="F51" s="229">
        <v>514868</v>
      </c>
      <c r="G51" s="277" t="s">
        <v>538</v>
      </c>
      <c r="H51" s="277" t="s">
        <v>538</v>
      </c>
      <c r="I51" s="229">
        <v>1</v>
      </c>
      <c r="J51" s="229">
        <v>161831</v>
      </c>
      <c r="K51" s="229">
        <v>109</v>
      </c>
      <c r="L51" s="229">
        <v>506754</v>
      </c>
      <c r="M51" s="277" t="s">
        <v>538</v>
      </c>
      <c r="N51" s="277" t="s">
        <v>538</v>
      </c>
      <c r="O51" s="204">
        <f t="shared" si="6"/>
        <v>80616</v>
      </c>
      <c r="P51" s="229">
        <v>1</v>
      </c>
      <c r="Q51" s="229">
        <v>2644</v>
      </c>
      <c r="R51" s="229">
        <v>28</v>
      </c>
      <c r="S51" s="229">
        <v>77972</v>
      </c>
      <c r="T51" s="277" t="s">
        <v>538</v>
      </c>
      <c r="U51" s="277" t="s">
        <v>538</v>
      </c>
      <c r="V51" s="219"/>
      <c r="W51" s="219"/>
      <c r="X51" s="219"/>
      <c r="Y51" s="219"/>
      <c r="Z51" s="219"/>
    </row>
    <row r="52" spans="1:26" s="5" customFormat="1" ht="16.5" customHeight="1">
      <c r="A52" s="230" t="s">
        <v>175</v>
      </c>
      <c r="B52" s="346">
        <f t="shared" si="4"/>
        <v>268892</v>
      </c>
      <c r="C52" s="346"/>
      <c r="D52" s="204">
        <f t="shared" si="5"/>
        <v>148558</v>
      </c>
      <c r="E52" s="204">
        <v>15</v>
      </c>
      <c r="F52" s="204">
        <v>128306</v>
      </c>
      <c r="G52" s="274" t="s">
        <v>538</v>
      </c>
      <c r="H52" s="274" t="s">
        <v>538</v>
      </c>
      <c r="I52" s="204">
        <v>1</v>
      </c>
      <c r="J52" s="204">
        <v>12365</v>
      </c>
      <c r="K52" s="204">
        <v>5</v>
      </c>
      <c r="L52" s="204">
        <v>7887</v>
      </c>
      <c r="M52" s="274" t="s">
        <v>538</v>
      </c>
      <c r="N52" s="274" t="s">
        <v>538</v>
      </c>
      <c r="O52" s="204">
        <f t="shared" si="6"/>
        <v>120334</v>
      </c>
      <c r="P52" s="204">
        <v>5</v>
      </c>
      <c r="Q52" s="204">
        <v>12620</v>
      </c>
      <c r="R52" s="204">
        <v>27</v>
      </c>
      <c r="S52" s="204">
        <v>107714</v>
      </c>
      <c r="T52" s="274" t="s">
        <v>538</v>
      </c>
      <c r="U52" s="274" t="s">
        <v>538</v>
      </c>
      <c r="V52" s="225"/>
      <c r="W52" s="225"/>
      <c r="X52" s="225"/>
      <c r="Y52" s="225"/>
      <c r="Z52" s="225"/>
    </row>
    <row r="53" spans="1:26" s="5" customFormat="1" ht="16.5" customHeight="1">
      <c r="A53" s="230" t="s">
        <v>176</v>
      </c>
      <c r="B53" s="346">
        <f t="shared" si="4"/>
        <v>152304</v>
      </c>
      <c r="C53" s="346"/>
      <c r="D53" s="204">
        <f t="shared" si="5"/>
        <v>86486</v>
      </c>
      <c r="E53" s="274" t="s">
        <v>538</v>
      </c>
      <c r="F53" s="274" t="s">
        <v>538</v>
      </c>
      <c r="G53" s="274" t="s">
        <v>538</v>
      </c>
      <c r="H53" s="274" t="s">
        <v>538</v>
      </c>
      <c r="I53" s="274" t="s">
        <v>538</v>
      </c>
      <c r="J53" s="274" t="s">
        <v>538</v>
      </c>
      <c r="K53" s="204">
        <v>7</v>
      </c>
      <c r="L53" s="204">
        <v>86486</v>
      </c>
      <c r="M53" s="274" t="s">
        <v>538</v>
      </c>
      <c r="N53" s="274" t="s">
        <v>538</v>
      </c>
      <c r="O53" s="204">
        <f t="shared" si="6"/>
        <v>65818</v>
      </c>
      <c r="P53" s="204">
        <v>1</v>
      </c>
      <c r="Q53" s="204">
        <v>2918</v>
      </c>
      <c r="R53" s="204">
        <v>17</v>
      </c>
      <c r="S53" s="204">
        <v>62900</v>
      </c>
      <c r="T53" s="274" t="s">
        <v>538</v>
      </c>
      <c r="U53" s="274" t="s">
        <v>538</v>
      </c>
      <c r="V53" s="225"/>
      <c r="W53" s="225"/>
      <c r="X53" s="225"/>
      <c r="Y53" s="225"/>
      <c r="Z53" s="225"/>
    </row>
    <row r="54" spans="1:26" s="5" customFormat="1" ht="16.5" customHeight="1">
      <c r="A54" s="230" t="s">
        <v>177</v>
      </c>
      <c r="B54" s="346">
        <f t="shared" si="4"/>
        <v>144704</v>
      </c>
      <c r="C54" s="346"/>
      <c r="D54" s="204">
        <f t="shared" si="5"/>
        <v>106963</v>
      </c>
      <c r="E54" s="204">
        <v>19</v>
      </c>
      <c r="F54" s="204">
        <v>63346</v>
      </c>
      <c r="G54" s="274" t="s">
        <v>538</v>
      </c>
      <c r="H54" s="274" t="s">
        <v>538</v>
      </c>
      <c r="I54" s="274" t="s">
        <v>538</v>
      </c>
      <c r="J54" s="274" t="s">
        <v>538</v>
      </c>
      <c r="K54" s="204">
        <v>18</v>
      </c>
      <c r="L54" s="204">
        <v>43617</v>
      </c>
      <c r="M54" s="274" t="s">
        <v>538</v>
      </c>
      <c r="N54" s="274" t="s">
        <v>538</v>
      </c>
      <c r="O54" s="204">
        <f t="shared" si="6"/>
        <v>37741</v>
      </c>
      <c r="P54" s="204">
        <v>4</v>
      </c>
      <c r="Q54" s="204">
        <v>13626</v>
      </c>
      <c r="R54" s="204">
        <v>13</v>
      </c>
      <c r="S54" s="204">
        <v>24115</v>
      </c>
      <c r="T54" s="274" t="s">
        <v>538</v>
      </c>
      <c r="U54" s="274" t="s">
        <v>538</v>
      </c>
      <c r="V54" s="225"/>
      <c r="W54" s="225"/>
      <c r="X54" s="225"/>
      <c r="Y54" s="225"/>
      <c r="Z54" s="225"/>
    </row>
    <row r="55" spans="1:26" s="5" customFormat="1" ht="16.5" customHeight="1">
      <c r="A55" s="228" t="s">
        <v>178</v>
      </c>
      <c r="B55" s="346">
        <f t="shared" si="4"/>
        <v>611912</v>
      </c>
      <c r="C55" s="346"/>
      <c r="D55" s="204">
        <f t="shared" si="5"/>
        <v>256632</v>
      </c>
      <c r="E55" s="204">
        <v>28</v>
      </c>
      <c r="F55" s="204">
        <v>170997</v>
      </c>
      <c r="G55" s="274" t="s">
        <v>538</v>
      </c>
      <c r="H55" s="274" t="s">
        <v>538</v>
      </c>
      <c r="I55" s="204">
        <v>1</v>
      </c>
      <c r="J55" s="204">
        <v>13451</v>
      </c>
      <c r="K55" s="204">
        <v>46</v>
      </c>
      <c r="L55" s="204">
        <v>72184</v>
      </c>
      <c r="M55" s="274" t="s">
        <v>538</v>
      </c>
      <c r="N55" s="274" t="s">
        <v>538</v>
      </c>
      <c r="O55" s="204">
        <f t="shared" si="6"/>
        <v>355280</v>
      </c>
      <c r="P55" s="204">
        <v>73</v>
      </c>
      <c r="Q55" s="204">
        <v>196898</v>
      </c>
      <c r="R55" s="204">
        <v>80</v>
      </c>
      <c r="S55" s="204">
        <v>157993</v>
      </c>
      <c r="T55" s="204">
        <v>1</v>
      </c>
      <c r="U55" s="204">
        <v>389</v>
      </c>
      <c r="V55" s="225"/>
      <c r="W55" s="225"/>
      <c r="X55" s="225"/>
      <c r="Y55" s="225"/>
      <c r="Z55" s="225"/>
    </row>
    <row r="56" spans="1:26" s="7" customFormat="1" ht="16.5" customHeight="1">
      <c r="A56" s="231" t="s">
        <v>179</v>
      </c>
      <c r="B56" s="539">
        <f t="shared" si="4"/>
        <v>21414</v>
      </c>
      <c r="C56" s="526"/>
      <c r="D56" s="232">
        <f t="shared" si="5"/>
        <v>5809</v>
      </c>
      <c r="E56" s="232">
        <v>2</v>
      </c>
      <c r="F56" s="232">
        <v>1883</v>
      </c>
      <c r="G56" s="288" t="s">
        <v>538</v>
      </c>
      <c r="H56" s="288" t="s">
        <v>538</v>
      </c>
      <c r="I56" s="288" t="s">
        <v>538</v>
      </c>
      <c r="J56" s="288" t="s">
        <v>538</v>
      </c>
      <c r="K56" s="232">
        <v>3</v>
      </c>
      <c r="L56" s="232">
        <v>3926</v>
      </c>
      <c r="M56" s="288" t="s">
        <v>538</v>
      </c>
      <c r="N56" s="288" t="s">
        <v>538</v>
      </c>
      <c r="O56" s="232">
        <f t="shared" si="6"/>
        <v>15605</v>
      </c>
      <c r="P56" s="232">
        <v>1</v>
      </c>
      <c r="Q56" s="232">
        <v>585</v>
      </c>
      <c r="R56" s="232">
        <v>8</v>
      </c>
      <c r="S56" s="232">
        <v>15020</v>
      </c>
      <c r="T56" s="288" t="s">
        <v>538</v>
      </c>
      <c r="U56" s="288" t="s">
        <v>538</v>
      </c>
      <c r="V56" s="225"/>
      <c r="W56" s="225"/>
      <c r="X56" s="225"/>
      <c r="Y56" s="225"/>
      <c r="Z56" s="225"/>
    </row>
    <row r="57" spans="1:26" ht="16.5" customHeight="1">
      <c r="A57" s="225" t="s">
        <v>475</v>
      </c>
      <c r="B57" s="225"/>
      <c r="C57" s="225"/>
      <c r="D57" s="225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</row>
    <row r="58" spans="2:26" ht="16.5" customHeight="1"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</row>
    <row r="59" spans="1:26" ht="16.5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:26" ht="16.5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</row>
    <row r="61" spans="1:26" ht="16.5" customHeight="1">
      <c r="A61" s="11"/>
      <c r="B61" s="11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</row>
    <row r="62" spans="1:26" ht="16.5" customHeight="1">
      <c r="A62" s="235"/>
      <c r="B62" s="235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</row>
    <row r="63" spans="1:26" ht="16.5" customHeight="1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</row>
    <row r="64" spans="1:26" ht="16.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</row>
    <row r="65" spans="1:26" ht="16.5" customHeight="1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</row>
    <row r="66" spans="1:26" ht="16.5" customHeight="1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</row>
    <row r="67" spans="1:26" ht="16.5" customHeight="1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</row>
    <row r="68" spans="1:26" ht="16.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</row>
    <row r="69" spans="1:26" ht="16.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</row>
    <row r="70" spans="1:26" ht="16.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  <row r="71" spans="1:26" ht="16.5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:26" ht="16.5" customHeight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</row>
    <row r="73" spans="1:26" ht="16.5" customHeight="1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</row>
    <row r="74" spans="1:26" ht="16.5" customHeight="1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:26" ht="16.5" customHeight="1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</row>
    <row r="76" spans="1:26" ht="16.5" customHeight="1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</row>
    <row r="77" spans="1:26" ht="16.5" customHeight="1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:26" ht="16.5" customHeight="1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:26" ht="16.5" customHeight="1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</row>
    <row r="80" spans="1:26" ht="16.5" customHeight="1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</row>
    <row r="81" spans="1:26" ht="16.5" customHeight="1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</row>
    <row r="82" spans="1:26" ht="16.5" customHeight="1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</row>
    <row r="83" spans="1:26" ht="16.5" customHeight="1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:26" ht="16.5" customHeight="1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:26" ht="16.5" customHeight="1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:26" ht="16.5" customHeight="1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</row>
    <row r="87" spans="1:26" ht="16.5" customHeight="1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:26" ht="16.5" customHeight="1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</row>
    <row r="89" spans="1:26" ht="16.5" customHeight="1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</row>
    <row r="90" spans="1:26" ht="16.5" customHeight="1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:26" ht="16.5" customHeight="1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:26" ht="16.5" customHeight="1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</row>
    <row r="93" spans="1:26" ht="16.5" customHeight="1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</row>
    <row r="94" spans="1:26" ht="16.5" customHeight="1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:26" ht="16.5" customHeight="1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</row>
    <row r="96" spans="1:26" ht="16.5" customHeight="1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</row>
    <row r="97" spans="1:26" ht="15" customHeight="1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</row>
    <row r="98" spans="1:26" ht="15" customHeight="1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</row>
    <row r="99" spans="1:26" ht="15" customHeight="1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</row>
    <row r="100" spans="1:26" ht="15" customHeight="1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</row>
    <row r="101" spans="1:26" ht="15" customHeight="1">
      <c r="A101" s="219"/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</row>
    <row r="102" spans="1:26" ht="15" customHeight="1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</sheetData>
  <sheetProtection/>
  <mergeCells count="169">
    <mergeCell ref="P26:Q26"/>
    <mergeCell ref="P27:Q27"/>
    <mergeCell ref="G5:Q5"/>
    <mergeCell ref="P22:Q22"/>
    <mergeCell ref="P23:Q23"/>
    <mergeCell ref="P24:Q24"/>
    <mergeCell ref="P25:Q25"/>
    <mergeCell ref="P18:Q18"/>
    <mergeCell ref="P19:Q19"/>
    <mergeCell ref="P20:Q20"/>
    <mergeCell ref="P12:Q12"/>
    <mergeCell ref="P13:Q13"/>
    <mergeCell ref="P21:Q21"/>
    <mergeCell ref="P14:Q14"/>
    <mergeCell ref="P15:Q15"/>
    <mergeCell ref="P16:Q16"/>
    <mergeCell ref="P17:Q17"/>
    <mergeCell ref="O6:Q6"/>
    <mergeCell ref="P7:Q7"/>
    <mergeCell ref="P8:Q8"/>
    <mergeCell ref="P9:Q9"/>
    <mergeCell ref="P10:Q10"/>
    <mergeCell ref="P11:Q11"/>
    <mergeCell ref="M22:N22"/>
    <mergeCell ref="M23:N23"/>
    <mergeCell ref="M24:N24"/>
    <mergeCell ref="M25:N25"/>
    <mergeCell ref="M26:N26"/>
    <mergeCell ref="M27:N27"/>
    <mergeCell ref="M16:N16"/>
    <mergeCell ref="M17:N17"/>
    <mergeCell ref="M18:N18"/>
    <mergeCell ref="M19:N19"/>
    <mergeCell ref="M20:N20"/>
    <mergeCell ref="M21:N21"/>
    <mergeCell ref="M10:N10"/>
    <mergeCell ref="M11:N11"/>
    <mergeCell ref="M12:N12"/>
    <mergeCell ref="M13:N13"/>
    <mergeCell ref="M14:N14"/>
    <mergeCell ref="M15:N15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M7:N7"/>
    <mergeCell ref="L6:N6"/>
    <mergeCell ref="J7:K7"/>
    <mergeCell ref="I6:K6"/>
    <mergeCell ref="J8:K8"/>
    <mergeCell ref="J9:K9"/>
    <mergeCell ref="M8:N8"/>
    <mergeCell ref="M9:N9"/>
    <mergeCell ref="E18:F18"/>
    <mergeCell ref="E27:F27"/>
    <mergeCell ref="E7:F7"/>
    <mergeCell ref="D5:F6"/>
    <mergeCell ref="G6:H7"/>
    <mergeCell ref="A5:A7"/>
    <mergeCell ref="B5:C7"/>
    <mergeCell ref="E21:F21"/>
    <mergeCell ref="E22:F22"/>
    <mergeCell ref="E23:F23"/>
    <mergeCell ref="E8:F8"/>
    <mergeCell ref="E9:F9"/>
    <mergeCell ref="E10:F10"/>
    <mergeCell ref="E11:F11"/>
    <mergeCell ref="E16:F16"/>
    <mergeCell ref="E17:F17"/>
    <mergeCell ref="E14:F14"/>
    <mergeCell ref="E15:F15"/>
    <mergeCell ref="B56:C56"/>
    <mergeCell ref="B49:C49"/>
    <mergeCell ref="B50:C50"/>
    <mergeCell ref="B51:C51"/>
    <mergeCell ref="B52:C52"/>
    <mergeCell ref="B33:U33"/>
    <mergeCell ref="B53:C53"/>
    <mergeCell ref="B45:C45"/>
    <mergeCell ref="B44:C44"/>
    <mergeCell ref="B37:C37"/>
    <mergeCell ref="B38:C38"/>
    <mergeCell ref="B39:C39"/>
    <mergeCell ref="B40:C40"/>
    <mergeCell ref="E19:F19"/>
    <mergeCell ref="E20:F20"/>
    <mergeCell ref="E25:F25"/>
    <mergeCell ref="E26:F26"/>
    <mergeCell ref="E24:F24"/>
    <mergeCell ref="B34:C36"/>
    <mergeCell ref="B54:C54"/>
    <mergeCell ref="B55:C55"/>
    <mergeCell ref="B48:C48"/>
    <mergeCell ref="B41:C41"/>
    <mergeCell ref="B42:C42"/>
    <mergeCell ref="B43:C43"/>
    <mergeCell ref="B46:C46"/>
    <mergeCell ref="B47:C47"/>
    <mergeCell ref="B16:C16"/>
    <mergeCell ref="B17:C17"/>
    <mergeCell ref="B20:C20"/>
    <mergeCell ref="B21:C21"/>
    <mergeCell ref="B22:C22"/>
    <mergeCell ref="B27:C27"/>
    <mergeCell ref="B23:C23"/>
    <mergeCell ref="B24:C24"/>
    <mergeCell ref="B25:C25"/>
    <mergeCell ref="B26:C26"/>
    <mergeCell ref="G22:H22"/>
    <mergeCell ref="G15:H15"/>
    <mergeCell ref="G16:H16"/>
    <mergeCell ref="B8:C8"/>
    <mergeCell ref="B9:C9"/>
    <mergeCell ref="B10:C10"/>
    <mergeCell ref="B11:C11"/>
    <mergeCell ref="B15:C15"/>
    <mergeCell ref="G20:H20"/>
    <mergeCell ref="G21:H21"/>
    <mergeCell ref="B12:C12"/>
    <mergeCell ref="B13:C13"/>
    <mergeCell ref="B14:C14"/>
    <mergeCell ref="G19:H19"/>
    <mergeCell ref="B18:C18"/>
    <mergeCell ref="B19:C19"/>
    <mergeCell ref="E12:F12"/>
    <mergeCell ref="E13:F13"/>
    <mergeCell ref="G14:H14"/>
    <mergeCell ref="G17:H17"/>
    <mergeCell ref="E35:F35"/>
    <mergeCell ref="G35:H35"/>
    <mergeCell ref="G27:H27"/>
    <mergeCell ref="G23:H23"/>
    <mergeCell ref="G24:H24"/>
    <mergeCell ref="G25:H25"/>
    <mergeCell ref="G26:H26"/>
    <mergeCell ref="D35:D36"/>
    <mergeCell ref="D34:N34"/>
    <mergeCell ref="G8:H8"/>
    <mergeCell ref="G9:H9"/>
    <mergeCell ref="G10:H10"/>
    <mergeCell ref="G11:H11"/>
    <mergeCell ref="G12:H12"/>
    <mergeCell ref="G13:H13"/>
    <mergeCell ref="A31:U31"/>
    <mergeCell ref="G18:H18"/>
    <mergeCell ref="A3:Q3"/>
    <mergeCell ref="A33:A36"/>
    <mergeCell ref="O35:O36"/>
    <mergeCell ref="T35:U35"/>
    <mergeCell ref="R35:S35"/>
    <mergeCell ref="P35:Q35"/>
    <mergeCell ref="O34:U34"/>
    <mergeCell ref="K35:L35"/>
    <mergeCell ref="M35:N35"/>
    <mergeCell ref="I35:J3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="75" zoomScaleNormal="75" zoomScalePageLayoutView="0" workbookViewId="0" topLeftCell="A1">
      <selection activeCell="A3" sqref="A3:AB3"/>
    </sheetView>
  </sheetViews>
  <sheetFormatPr defaultColWidth="10.59765625" defaultRowHeight="15"/>
  <cols>
    <col min="1" max="1" width="16.3984375" style="12" customWidth="1"/>
    <col min="2" max="2" width="10" style="12" customWidth="1"/>
    <col min="3" max="3" width="7.3984375" style="12" customWidth="1"/>
    <col min="4" max="4" width="8.59765625" style="12" customWidth="1"/>
    <col min="5" max="5" width="9.3984375" style="12" customWidth="1"/>
    <col min="6" max="6" width="7.8984375" style="12" customWidth="1"/>
    <col min="7" max="13" width="7.3984375" style="12" customWidth="1"/>
    <col min="14" max="14" width="8.19921875" style="12" customWidth="1"/>
    <col min="15" max="19" width="7.3984375" style="12" customWidth="1"/>
    <col min="20" max="20" width="6.8984375" style="12" customWidth="1"/>
    <col min="21" max="21" width="13.69921875" style="12" customWidth="1"/>
    <col min="22" max="22" width="12" style="12" customWidth="1"/>
    <col min="23" max="23" width="12.59765625" style="12" customWidth="1"/>
    <col min="24" max="24" width="10.69921875" style="12" customWidth="1"/>
    <col min="25" max="26" width="7.3984375" style="12" customWidth="1"/>
    <col min="27" max="27" width="8.3984375" style="12" customWidth="1"/>
    <col min="28" max="28" width="10.69921875" style="12" customWidth="1"/>
    <col min="29" max="29" width="7.3984375" style="12" customWidth="1"/>
    <col min="30" max="16384" width="10.59765625" style="12" customWidth="1"/>
  </cols>
  <sheetData>
    <row r="1" spans="1:28" s="2" customFormat="1" ht="15" customHeight="1">
      <c r="A1" s="100" t="s">
        <v>512</v>
      </c>
      <c r="AB1" s="3" t="s">
        <v>513</v>
      </c>
    </row>
    <row r="2" spans="1:28" s="2" customFormat="1" ht="15" customHeight="1">
      <c r="A2" s="100"/>
      <c r="AB2" s="3"/>
    </row>
    <row r="3" spans="1:28" ht="18" customHeight="1">
      <c r="A3" s="525" t="s">
        <v>574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</row>
    <row r="4" spans="1:28" ht="15" customHeight="1">
      <c r="A4" s="707" t="s">
        <v>489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</row>
    <row r="5" spans="14:28" ht="15" customHeight="1" thickBot="1">
      <c r="N5" s="81"/>
      <c r="O5" s="81"/>
      <c r="P5" s="81"/>
      <c r="Q5" s="81"/>
      <c r="AB5" s="23" t="s">
        <v>56</v>
      </c>
    </row>
    <row r="6" spans="1:28" ht="15" customHeight="1">
      <c r="A6" s="56" t="s">
        <v>311</v>
      </c>
      <c r="B6" s="709" t="s">
        <v>576</v>
      </c>
      <c r="C6" s="585"/>
      <c r="D6" s="585"/>
      <c r="E6" s="585"/>
      <c r="F6" s="585"/>
      <c r="G6" s="586"/>
      <c r="H6" s="591" t="s">
        <v>310</v>
      </c>
      <c r="I6" s="592"/>
      <c r="J6" s="593"/>
      <c r="K6" s="608" t="s">
        <v>57</v>
      </c>
      <c r="L6" s="585"/>
      <c r="M6" s="586"/>
      <c r="N6" s="611" t="s">
        <v>476</v>
      </c>
      <c r="O6" s="566" t="s">
        <v>69</v>
      </c>
      <c r="P6" s="566"/>
      <c r="Q6" s="599"/>
      <c r="R6" s="608" t="s">
        <v>70</v>
      </c>
      <c r="S6" s="585"/>
      <c r="T6" s="586"/>
      <c r="U6" s="608" t="s">
        <v>71</v>
      </c>
      <c r="V6" s="585"/>
      <c r="W6" s="585"/>
      <c r="X6" s="586"/>
      <c r="Y6" s="589" t="s">
        <v>390</v>
      </c>
      <c r="Z6" s="583" t="s">
        <v>391</v>
      </c>
      <c r="AA6" s="583" t="s">
        <v>72</v>
      </c>
      <c r="AB6" s="592" t="s">
        <v>73</v>
      </c>
    </row>
    <row r="7" spans="1:28" ht="15" customHeight="1">
      <c r="A7" s="50"/>
      <c r="B7" s="587"/>
      <c r="C7" s="587"/>
      <c r="D7" s="587"/>
      <c r="E7" s="587"/>
      <c r="F7" s="587"/>
      <c r="G7" s="588"/>
      <c r="H7" s="594"/>
      <c r="I7" s="595"/>
      <c r="J7" s="596"/>
      <c r="K7" s="614"/>
      <c r="L7" s="587"/>
      <c r="M7" s="588"/>
      <c r="N7" s="612"/>
      <c r="O7" s="600"/>
      <c r="P7" s="600"/>
      <c r="Q7" s="601"/>
      <c r="R7" s="609"/>
      <c r="S7" s="600"/>
      <c r="T7" s="601"/>
      <c r="U7" s="609"/>
      <c r="V7" s="600"/>
      <c r="W7" s="600"/>
      <c r="X7" s="601"/>
      <c r="Y7" s="607"/>
      <c r="Z7" s="584"/>
      <c r="AA7" s="584"/>
      <c r="AB7" s="602"/>
    </row>
    <row r="8" spans="2:28" ht="15" customHeight="1">
      <c r="B8" s="597" t="s">
        <v>58</v>
      </c>
      <c r="C8" s="581" t="s">
        <v>59</v>
      </c>
      <c r="D8" s="581" t="s">
        <v>60</v>
      </c>
      <c r="E8" s="581" t="s">
        <v>61</v>
      </c>
      <c r="F8" s="581" t="s">
        <v>62</v>
      </c>
      <c r="G8" s="581" t="s">
        <v>55</v>
      </c>
      <c r="H8" s="578" t="s">
        <v>63</v>
      </c>
      <c r="I8" s="578" t="s">
        <v>64</v>
      </c>
      <c r="J8" s="578" t="s">
        <v>65</v>
      </c>
      <c r="K8" s="578" t="s">
        <v>66</v>
      </c>
      <c r="L8" s="578" t="s">
        <v>67</v>
      </c>
      <c r="M8" s="578" t="s">
        <v>68</v>
      </c>
      <c r="N8" s="612"/>
      <c r="O8" s="610" t="s">
        <v>74</v>
      </c>
      <c r="P8" s="603" t="s">
        <v>75</v>
      </c>
      <c r="Q8" s="603" t="s">
        <v>76</v>
      </c>
      <c r="R8" s="603" t="s">
        <v>74</v>
      </c>
      <c r="S8" s="603" t="s">
        <v>75</v>
      </c>
      <c r="T8" s="603" t="s">
        <v>76</v>
      </c>
      <c r="U8" s="605" t="s">
        <v>77</v>
      </c>
      <c r="V8" s="605" t="s">
        <v>78</v>
      </c>
      <c r="W8" s="605" t="s">
        <v>79</v>
      </c>
      <c r="X8" s="605" t="s">
        <v>55</v>
      </c>
      <c r="Y8" s="584"/>
      <c r="Z8" s="584"/>
      <c r="AA8" s="584"/>
      <c r="AB8" s="602"/>
    </row>
    <row r="9" spans="1:28" ht="15" customHeight="1">
      <c r="A9" s="708" t="s">
        <v>575</v>
      </c>
      <c r="B9" s="598"/>
      <c r="C9" s="582"/>
      <c r="D9" s="582"/>
      <c r="E9" s="582"/>
      <c r="F9" s="582"/>
      <c r="G9" s="582"/>
      <c r="H9" s="579"/>
      <c r="I9" s="579"/>
      <c r="J9" s="579"/>
      <c r="K9" s="579"/>
      <c r="L9" s="579"/>
      <c r="M9" s="579"/>
      <c r="N9" s="613"/>
      <c r="O9" s="590"/>
      <c r="P9" s="604"/>
      <c r="Q9" s="604"/>
      <c r="R9" s="604"/>
      <c r="S9" s="604"/>
      <c r="T9" s="604"/>
      <c r="U9" s="568"/>
      <c r="V9" s="568"/>
      <c r="W9" s="568"/>
      <c r="X9" s="568"/>
      <c r="Y9" s="57" t="s">
        <v>315</v>
      </c>
      <c r="Z9" s="57" t="s">
        <v>314</v>
      </c>
      <c r="AA9" s="57" t="s">
        <v>313</v>
      </c>
      <c r="AB9" s="34" t="s">
        <v>312</v>
      </c>
    </row>
    <row r="10" spans="1:28" ht="15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5" customHeight="1">
      <c r="A11" s="78" t="s">
        <v>483</v>
      </c>
      <c r="B11" s="290">
        <f>SUM(C11:G11)</f>
        <v>413</v>
      </c>
      <c r="C11" s="291">
        <v>292</v>
      </c>
      <c r="D11" s="291">
        <v>44</v>
      </c>
      <c r="E11" s="291">
        <v>23</v>
      </c>
      <c r="F11" s="291">
        <v>3</v>
      </c>
      <c r="G11" s="291">
        <v>51</v>
      </c>
      <c r="H11" s="291">
        <v>239</v>
      </c>
      <c r="I11" s="291">
        <v>36</v>
      </c>
      <c r="J11" s="291">
        <v>145</v>
      </c>
      <c r="K11" s="291">
        <v>148</v>
      </c>
      <c r="L11" s="291">
        <v>25</v>
      </c>
      <c r="M11" s="291">
        <v>90</v>
      </c>
      <c r="N11" s="291">
        <v>1002</v>
      </c>
      <c r="O11" s="296" t="s">
        <v>538</v>
      </c>
      <c r="P11" s="296" t="s">
        <v>538</v>
      </c>
      <c r="Q11" s="291">
        <v>17</v>
      </c>
      <c r="R11" s="291">
        <v>15</v>
      </c>
      <c r="S11" s="291">
        <v>14</v>
      </c>
      <c r="T11" s="291">
        <v>47</v>
      </c>
      <c r="U11" s="292">
        <f>SUM(V11:X11)</f>
        <v>1137903</v>
      </c>
      <c r="V11" s="291">
        <v>576566</v>
      </c>
      <c r="W11" s="291">
        <v>534145</v>
      </c>
      <c r="X11" s="291">
        <v>27192</v>
      </c>
      <c r="Y11" s="291">
        <v>2</v>
      </c>
      <c r="Z11" s="291">
        <v>28</v>
      </c>
      <c r="AA11" s="291">
        <v>1776</v>
      </c>
      <c r="AB11" s="291">
        <v>24401</v>
      </c>
    </row>
    <row r="12" spans="1:28" ht="15" customHeight="1">
      <c r="A12" s="179" t="s">
        <v>490</v>
      </c>
      <c r="B12" s="290">
        <f>SUM(C12:G12)</f>
        <v>588</v>
      </c>
      <c r="C12" s="291">
        <v>312</v>
      </c>
      <c r="D12" s="291">
        <v>108</v>
      </c>
      <c r="E12" s="291">
        <v>30</v>
      </c>
      <c r="F12" s="291">
        <v>1</v>
      </c>
      <c r="G12" s="291">
        <v>137</v>
      </c>
      <c r="H12" s="291">
        <v>254</v>
      </c>
      <c r="I12" s="291">
        <v>53</v>
      </c>
      <c r="J12" s="291">
        <v>97</v>
      </c>
      <c r="K12" s="291">
        <v>172</v>
      </c>
      <c r="L12" s="291">
        <v>22</v>
      </c>
      <c r="M12" s="291">
        <v>70</v>
      </c>
      <c r="N12" s="291">
        <v>947</v>
      </c>
      <c r="O12" s="296" t="s">
        <v>538</v>
      </c>
      <c r="P12" s="296" t="s">
        <v>538</v>
      </c>
      <c r="Q12" s="291">
        <v>14</v>
      </c>
      <c r="R12" s="291">
        <v>12</v>
      </c>
      <c r="S12" s="291">
        <v>14</v>
      </c>
      <c r="T12" s="291">
        <v>49</v>
      </c>
      <c r="U12" s="292">
        <f>SUM(V12:X12)</f>
        <v>677977</v>
      </c>
      <c r="V12" s="291">
        <v>387331</v>
      </c>
      <c r="W12" s="291">
        <v>263940</v>
      </c>
      <c r="X12" s="291">
        <v>26706</v>
      </c>
      <c r="Y12" s="291">
        <v>1</v>
      </c>
      <c r="Z12" s="291">
        <v>29</v>
      </c>
      <c r="AA12" s="291">
        <v>6043</v>
      </c>
      <c r="AB12" s="291">
        <v>15771</v>
      </c>
    </row>
    <row r="13" spans="1:28" ht="15" customHeight="1">
      <c r="A13" s="179" t="s">
        <v>491</v>
      </c>
      <c r="B13" s="290">
        <f>SUM(C13:G13)</f>
        <v>491</v>
      </c>
      <c r="C13" s="291">
        <v>281</v>
      </c>
      <c r="D13" s="291">
        <v>81</v>
      </c>
      <c r="E13" s="291">
        <v>24</v>
      </c>
      <c r="F13" s="291">
        <v>7</v>
      </c>
      <c r="G13" s="291">
        <v>98</v>
      </c>
      <c r="H13" s="291">
        <v>270</v>
      </c>
      <c r="I13" s="291">
        <v>53</v>
      </c>
      <c r="J13" s="291">
        <v>75</v>
      </c>
      <c r="K13" s="291">
        <v>170</v>
      </c>
      <c r="L13" s="291">
        <v>27</v>
      </c>
      <c r="M13" s="291">
        <v>64</v>
      </c>
      <c r="N13" s="291">
        <v>979</v>
      </c>
      <c r="O13" s="296" t="s">
        <v>538</v>
      </c>
      <c r="P13" s="296" t="s">
        <v>538</v>
      </c>
      <c r="Q13" s="291">
        <v>15</v>
      </c>
      <c r="R13" s="291">
        <v>5</v>
      </c>
      <c r="S13" s="291">
        <v>19</v>
      </c>
      <c r="T13" s="291">
        <v>60</v>
      </c>
      <c r="U13" s="292">
        <f>SUM(V13:X13)</f>
        <v>736025</v>
      </c>
      <c r="V13" s="291">
        <v>397871</v>
      </c>
      <c r="W13" s="291">
        <v>311058</v>
      </c>
      <c r="X13" s="291">
        <v>27096</v>
      </c>
      <c r="Y13" s="291">
        <v>9</v>
      </c>
      <c r="Z13" s="291">
        <v>32</v>
      </c>
      <c r="AA13" s="291">
        <v>2070</v>
      </c>
      <c r="AB13" s="291">
        <v>13294</v>
      </c>
    </row>
    <row r="14" spans="1:30" ht="15" customHeight="1">
      <c r="A14" s="179" t="s">
        <v>478</v>
      </c>
      <c r="B14" s="290">
        <f>SUM(C14:G14)</f>
        <v>454</v>
      </c>
      <c r="C14" s="291">
        <v>311</v>
      </c>
      <c r="D14" s="291">
        <v>35</v>
      </c>
      <c r="E14" s="291">
        <v>28</v>
      </c>
      <c r="F14" s="291">
        <v>3</v>
      </c>
      <c r="G14" s="291">
        <v>77</v>
      </c>
      <c r="H14" s="291">
        <v>267</v>
      </c>
      <c r="I14" s="291">
        <v>59</v>
      </c>
      <c r="J14" s="291">
        <v>145</v>
      </c>
      <c r="K14" s="291">
        <v>170</v>
      </c>
      <c r="L14" s="291">
        <v>35</v>
      </c>
      <c r="M14" s="291">
        <v>103</v>
      </c>
      <c r="N14" s="291">
        <v>1137</v>
      </c>
      <c r="O14" s="296" t="s">
        <v>538</v>
      </c>
      <c r="P14" s="296" t="s">
        <v>538</v>
      </c>
      <c r="Q14" s="291">
        <v>23</v>
      </c>
      <c r="R14" s="291">
        <v>3</v>
      </c>
      <c r="S14" s="291">
        <v>16</v>
      </c>
      <c r="T14" s="291">
        <v>68</v>
      </c>
      <c r="U14" s="292">
        <f>SUM(V14:X14)</f>
        <v>5093802</v>
      </c>
      <c r="V14" s="291">
        <v>1876210</v>
      </c>
      <c r="W14" s="291">
        <v>3201188</v>
      </c>
      <c r="X14" s="291">
        <v>16404</v>
      </c>
      <c r="Y14" s="291">
        <v>9</v>
      </c>
      <c r="Z14" s="291">
        <v>31</v>
      </c>
      <c r="AA14" s="291">
        <v>1145</v>
      </c>
      <c r="AB14" s="291">
        <v>42491</v>
      </c>
      <c r="AC14" s="20"/>
      <c r="AD14" s="20"/>
    </row>
    <row r="15" spans="1:30" ht="15" customHeight="1">
      <c r="A15" s="179" t="s">
        <v>492</v>
      </c>
      <c r="B15" s="294">
        <f>SUM(C15:G15)</f>
        <v>447</v>
      </c>
      <c r="C15" s="238">
        <f>SUM(C17:C20,C22:C25,C27:C30)</f>
        <v>312</v>
      </c>
      <c r="D15" s="238">
        <f aca="true" t="shared" si="0" ref="D15:AB15">SUM(D17:D20,D22:D25,D27:D30)</f>
        <v>33</v>
      </c>
      <c r="E15" s="238">
        <f t="shared" si="0"/>
        <v>19</v>
      </c>
      <c r="F15" s="238">
        <f t="shared" si="0"/>
        <v>3</v>
      </c>
      <c r="G15" s="238">
        <f t="shared" si="0"/>
        <v>80</v>
      </c>
      <c r="H15" s="238">
        <f t="shared" si="0"/>
        <v>271</v>
      </c>
      <c r="I15" s="238">
        <f t="shared" si="0"/>
        <v>54</v>
      </c>
      <c r="J15" s="238">
        <f t="shared" si="0"/>
        <v>155</v>
      </c>
      <c r="K15" s="238">
        <v>175</v>
      </c>
      <c r="L15" s="238">
        <f t="shared" si="0"/>
        <v>33</v>
      </c>
      <c r="M15" s="238">
        <f t="shared" si="0"/>
        <v>94</v>
      </c>
      <c r="N15" s="238">
        <f t="shared" si="0"/>
        <v>1070</v>
      </c>
      <c r="O15" s="238" t="s">
        <v>538</v>
      </c>
      <c r="P15" s="238" t="s">
        <v>538</v>
      </c>
      <c r="Q15" s="238">
        <f t="shared" si="0"/>
        <v>13</v>
      </c>
      <c r="R15" s="238">
        <f t="shared" si="0"/>
        <v>7</v>
      </c>
      <c r="S15" s="238">
        <f t="shared" si="0"/>
        <v>12</v>
      </c>
      <c r="T15" s="238">
        <f t="shared" si="0"/>
        <v>63</v>
      </c>
      <c r="U15" s="238">
        <v>1731032</v>
      </c>
      <c r="V15" s="238">
        <f t="shared" si="0"/>
        <v>805759</v>
      </c>
      <c r="W15" s="238">
        <v>912293</v>
      </c>
      <c r="X15" s="238">
        <f t="shared" si="0"/>
        <v>12720</v>
      </c>
      <c r="Y15" s="238">
        <f t="shared" si="0"/>
        <v>3</v>
      </c>
      <c r="Z15" s="238">
        <f t="shared" si="0"/>
        <v>30</v>
      </c>
      <c r="AA15" s="238">
        <f t="shared" si="0"/>
        <v>1198</v>
      </c>
      <c r="AB15" s="238">
        <f t="shared" si="0"/>
        <v>29794</v>
      </c>
      <c r="AC15" s="20"/>
      <c r="AD15" s="20"/>
    </row>
    <row r="16" spans="1:28" ht="15" customHeight="1">
      <c r="A16" s="27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</row>
    <row r="17" spans="1:29" ht="15" customHeight="1">
      <c r="A17" s="78" t="s">
        <v>493</v>
      </c>
      <c r="B17" s="291">
        <f>SUM(C17:G17)</f>
        <v>40</v>
      </c>
      <c r="C17" s="293">
        <v>37</v>
      </c>
      <c r="D17" s="295" t="s">
        <v>538</v>
      </c>
      <c r="E17" s="293">
        <v>1</v>
      </c>
      <c r="F17" s="295" t="s">
        <v>538</v>
      </c>
      <c r="G17" s="293">
        <v>2</v>
      </c>
      <c r="H17" s="293">
        <v>27</v>
      </c>
      <c r="I17" s="293">
        <v>10</v>
      </c>
      <c r="J17" s="293">
        <v>11</v>
      </c>
      <c r="K17" s="293">
        <v>20</v>
      </c>
      <c r="L17" s="293">
        <v>5</v>
      </c>
      <c r="M17" s="293">
        <v>11</v>
      </c>
      <c r="N17" s="293">
        <v>135</v>
      </c>
      <c r="O17" s="296" t="s">
        <v>538</v>
      </c>
      <c r="P17" s="296" t="s">
        <v>538</v>
      </c>
      <c r="Q17" s="291">
        <v>1</v>
      </c>
      <c r="R17" s="291">
        <v>2</v>
      </c>
      <c r="S17" s="291">
        <v>1</v>
      </c>
      <c r="T17" s="291">
        <v>6</v>
      </c>
      <c r="U17" s="291">
        <f>SUM(V17:X17)</f>
        <v>348114</v>
      </c>
      <c r="V17" s="291">
        <v>127503</v>
      </c>
      <c r="W17" s="291">
        <v>220604</v>
      </c>
      <c r="X17" s="291">
        <v>7</v>
      </c>
      <c r="Y17" s="296" t="s">
        <v>538</v>
      </c>
      <c r="Z17" s="291">
        <v>1</v>
      </c>
      <c r="AA17" s="296" t="s">
        <v>538</v>
      </c>
      <c r="AB17" s="291">
        <v>3330</v>
      </c>
      <c r="AC17" s="20"/>
    </row>
    <row r="18" spans="1:29" ht="15" customHeight="1">
      <c r="A18" s="179" t="s">
        <v>422</v>
      </c>
      <c r="B18" s="291">
        <f>SUM(C18:G18)</f>
        <v>32</v>
      </c>
      <c r="C18" s="293">
        <v>30</v>
      </c>
      <c r="D18" s="295" t="s">
        <v>538</v>
      </c>
      <c r="E18" s="293">
        <v>1</v>
      </c>
      <c r="F18" s="295" t="s">
        <v>538</v>
      </c>
      <c r="G18" s="293">
        <v>1</v>
      </c>
      <c r="H18" s="293">
        <v>18</v>
      </c>
      <c r="I18" s="293">
        <v>3</v>
      </c>
      <c r="J18" s="293">
        <v>15</v>
      </c>
      <c r="K18" s="293">
        <v>11</v>
      </c>
      <c r="L18" s="293">
        <v>3</v>
      </c>
      <c r="M18" s="293">
        <v>7</v>
      </c>
      <c r="N18" s="293">
        <v>83</v>
      </c>
      <c r="O18" s="296" t="s">
        <v>538</v>
      </c>
      <c r="P18" s="296" t="s">
        <v>538</v>
      </c>
      <c r="Q18" s="291">
        <v>2</v>
      </c>
      <c r="R18" s="296" t="s">
        <v>538</v>
      </c>
      <c r="S18" s="296" t="s">
        <v>538</v>
      </c>
      <c r="T18" s="291">
        <v>4</v>
      </c>
      <c r="U18" s="291">
        <v>230493</v>
      </c>
      <c r="V18" s="291">
        <v>113192</v>
      </c>
      <c r="W18" s="291">
        <v>116291</v>
      </c>
      <c r="X18" s="291">
        <v>1110</v>
      </c>
      <c r="Y18" s="296" t="s">
        <v>538</v>
      </c>
      <c r="Z18" s="291">
        <v>1</v>
      </c>
      <c r="AA18" s="296" t="s">
        <v>538</v>
      </c>
      <c r="AB18" s="291">
        <v>3355</v>
      </c>
      <c r="AC18" s="20"/>
    </row>
    <row r="19" spans="1:28" ht="15" customHeight="1">
      <c r="A19" s="179" t="s">
        <v>432</v>
      </c>
      <c r="B19" s="291">
        <f>SUM(C19:G19)</f>
        <v>47</v>
      </c>
      <c r="C19" s="293">
        <v>29</v>
      </c>
      <c r="D19" s="293">
        <v>3</v>
      </c>
      <c r="E19" s="293">
        <v>2</v>
      </c>
      <c r="F19" s="295" t="s">
        <v>538</v>
      </c>
      <c r="G19" s="293">
        <v>13</v>
      </c>
      <c r="H19" s="293">
        <v>26</v>
      </c>
      <c r="I19" s="293">
        <v>10</v>
      </c>
      <c r="J19" s="293">
        <v>14</v>
      </c>
      <c r="K19" s="293">
        <v>28</v>
      </c>
      <c r="L19" s="293">
        <v>9</v>
      </c>
      <c r="M19" s="293">
        <v>10</v>
      </c>
      <c r="N19" s="293">
        <v>131</v>
      </c>
      <c r="O19" s="296" t="s">
        <v>538</v>
      </c>
      <c r="P19" s="296" t="s">
        <v>538</v>
      </c>
      <c r="Q19" s="296" t="s">
        <v>538</v>
      </c>
      <c r="R19" s="296" t="s">
        <v>538</v>
      </c>
      <c r="S19" s="296" t="s">
        <v>538</v>
      </c>
      <c r="T19" s="291">
        <v>3</v>
      </c>
      <c r="U19" s="291">
        <f>SUM(V19:X19)</f>
        <v>145804</v>
      </c>
      <c r="V19" s="291">
        <v>70643</v>
      </c>
      <c r="W19" s="291">
        <v>74796</v>
      </c>
      <c r="X19" s="291">
        <v>365</v>
      </c>
      <c r="Y19" s="296" t="s">
        <v>538</v>
      </c>
      <c r="Z19" s="291">
        <v>2</v>
      </c>
      <c r="AA19" s="291">
        <v>42</v>
      </c>
      <c r="AB19" s="291">
        <v>2603</v>
      </c>
    </row>
    <row r="20" spans="1:28" ht="15" customHeight="1">
      <c r="A20" s="179" t="s">
        <v>431</v>
      </c>
      <c r="B20" s="291">
        <f>SUM(C20:G20)</f>
        <v>55</v>
      </c>
      <c r="C20" s="293">
        <v>31</v>
      </c>
      <c r="D20" s="293">
        <v>10</v>
      </c>
      <c r="E20" s="293">
        <v>2</v>
      </c>
      <c r="F20" s="295" t="s">
        <v>538</v>
      </c>
      <c r="G20" s="293">
        <v>12</v>
      </c>
      <c r="H20" s="293">
        <v>26</v>
      </c>
      <c r="I20" s="293">
        <v>2</v>
      </c>
      <c r="J20" s="293">
        <v>17</v>
      </c>
      <c r="K20" s="293">
        <v>19</v>
      </c>
      <c r="L20" s="295" t="s">
        <v>538</v>
      </c>
      <c r="M20" s="293">
        <v>5</v>
      </c>
      <c r="N20" s="293">
        <v>102</v>
      </c>
      <c r="O20" s="296" t="s">
        <v>538</v>
      </c>
      <c r="P20" s="296" t="s">
        <v>538</v>
      </c>
      <c r="Q20" s="296" t="s">
        <v>538</v>
      </c>
      <c r="R20" s="291">
        <v>2</v>
      </c>
      <c r="S20" s="291">
        <v>1</v>
      </c>
      <c r="T20" s="291">
        <v>2</v>
      </c>
      <c r="U20" s="291">
        <f>SUM(V20:X20)</f>
        <v>154117</v>
      </c>
      <c r="V20" s="291">
        <v>58190</v>
      </c>
      <c r="W20" s="291">
        <v>94910</v>
      </c>
      <c r="X20" s="291">
        <v>1017</v>
      </c>
      <c r="Y20" s="296" t="s">
        <v>538</v>
      </c>
      <c r="Z20" s="291">
        <v>4</v>
      </c>
      <c r="AA20" s="291">
        <v>341</v>
      </c>
      <c r="AB20" s="291">
        <v>3207</v>
      </c>
    </row>
    <row r="21" spans="1:28" ht="15" customHeight="1">
      <c r="A21" s="78"/>
      <c r="B21" s="291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</row>
    <row r="22" spans="1:28" ht="15" customHeight="1">
      <c r="A22" s="179" t="s">
        <v>430</v>
      </c>
      <c r="B22" s="291">
        <f>SUM(C22:G22)</f>
        <v>38</v>
      </c>
      <c r="C22" s="293">
        <v>27</v>
      </c>
      <c r="D22" s="293">
        <v>2</v>
      </c>
      <c r="E22" s="293">
        <v>1</v>
      </c>
      <c r="F22" s="295" t="s">
        <v>538</v>
      </c>
      <c r="G22" s="293">
        <v>8</v>
      </c>
      <c r="H22" s="293">
        <v>26</v>
      </c>
      <c r="I22" s="293">
        <v>4</v>
      </c>
      <c r="J22" s="293">
        <v>25</v>
      </c>
      <c r="K22" s="293">
        <v>12</v>
      </c>
      <c r="L22" s="293">
        <v>4</v>
      </c>
      <c r="M22" s="293">
        <v>14</v>
      </c>
      <c r="N22" s="293">
        <v>113</v>
      </c>
      <c r="O22" s="296" t="s">
        <v>538</v>
      </c>
      <c r="P22" s="296" t="s">
        <v>538</v>
      </c>
      <c r="Q22" s="291">
        <v>1</v>
      </c>
      <c r="R22" s="296" t="s">
        <v>538</v>
      </c>
      <c r="S22" s="291">
        <v>6</v>
      </c>
      <c r="T22" s="291">
        <v>8</v>
      </c>
      <c r="U22" s="291">
        <f>SUM(V22:X22)</f>
        <v>157524</v>
      </c>
      <c r="V22" s="291">
        <v>54625</v>
      </c>
      <c r="W22" s="291">
        <v>102796</v>
      </c>
      <c r="X22" s="291">
        <v>103</v>
      </c>
      <c r="Y22" s="296" t="s">
        <v>538</v>
      </c>
      <c r="Z22" s="291">
        <v>6</v>
      </c>
      <c r="AA22" s="291">
        <v>9</v>
      </c>
      <c r="AB22" s="291">
        <v>3853</v>
      </c>
    </row>
    <row r="23" spans="1:28" ht="15" customHeight="1">
      <c r="A23" s="179" t="s">
        <v>429</v>
      </c>
      <c r="B23" s="291">
        <f>SUM(C23:G23)</f>
        <v>32</v>
      </c>
      <c r="C23" s="293">
        <v>20</v>
      </c>
      <c r="D23" s="293">
        <v>5</v>
      </c>
      <c r="E23" s="295" t="s">
        <v>538</v>
      </c>
      <c r="F23" s="293">
        <v>1</v>
      </c>
      <c r="G23" s="293">
        <v>6</v>
      </c>
      <c r="H23" s="293">
        <v>22</v>
      </c>
      <c r="I23" s="293">
        <v>5</v>
      </c>
      <c r="J23" s="293">
        <v>13</v>
      </c>
      <c r="K23" s="293">
        <v>13</v>
      </c>
      <c r="L23" s="293">
        <v>2</v>
      </c>
      <c r="M23" s="293">
        <v>6</v>
      </c>
      <c r="N23" s="293">
        <v>64</v>
      </c>
      <c r="O23" s="296" t="s">
        <v>538</v>
      </c>
      <c r="P23" s="296" t="s">
        <v>538</v>
      </c>
      <c r="Q23" s="291">
        <v>1</v>
      </c>
      <c r="R23" s="296" t="s">
        <v>538</v>
      </c>
      <c r="S23" s="291">
        <v>1</v>
      </c>
      <c r="T23" s="291">
        <v>5</v>
      </c>
      <c r="U23" s="291">
        <v>223989</v>
      </c>
      <c r="V23" s="291">
        <v>68714</v>
      </c>
      <c r="W23" s="291">
        <v>154478</v>
      </c>
      <c r="X23" s="291">
        <v>797</v>
      </c>
      <c r="Y23" s="291">
        <v>1</v>
      </c>
      <c r="Z23" s="296" t="s">
        <v>538</v>
      </c>
      <c r="AA23" s="291">
        <v>28</v>
      </c>
      <c r="AB23" s="291">
        <v>2844</v>
      </c>
    </row>
    <row r="24" spans="1:28" ht="15" customHeight="1">
      <c r="A24" s="179" t="s">
        <v>428</v>
      </c>
      <c r="B24" s="291">
        <f>SUM(C24:G24)</f>
        <v>34</v>
      </c>
      <c r="C24" s="293">
        <v>16</v>
      </c>
      <c r="D24" s="293">
        <v>3</v>
      </c>
      <c r="E24" s="293">
        <v>6</v>
      </c>
      <c r="F24" s="295" t="s">
        <v>538</v>
      </c>
      <c r="G24" s="293">
        <v>9</v>
      </c>
      <c r="H24" s="291">
        <v>15</v>
      </c>
      <c r="I24" s="293">
        <v>2</v>
      </c>
      <c r="J24" s="293">
        <v>16</v>
      </c>
      <c r="K24" s="293">
        <v>6</v>
      </c>
      <c r="L24" s="293">
        <v>1</v>
      </c>
      <c r="M24" s="293">
        <v>4</v>
      </c>
      <c r="N24" s="293">
        <v>50</v>
      </c>
      <c r="O24" s="295" t="s">
        <v>538</v>
      </c>
      <c r="P24" s="295" t="s">
        <v>538</v>
      </c>
      <c r="Q24" s="296" t="s">
        <v>538</v>
      </c>
      <c r="R24" s="291">
        <v>1</v>
      </c>
      <c r="S24" s="296" t="s">
        <v>538</v>
      </c>
      <c r="T24" s="291">
        <v>1</v>
      </c>
      <c r="U24" s="291">
        <f>SUM(V24:X24)</f>
        <v>159889</v>
      </c>
      <c r="V24" s="291">
        <v>98899</v>
      </c>
      <c r="W24" s="291">
        <v>57319</v>
      </c>
      <c r="X24" s="291">
        <v>3671</v>
      </c>
      <c r="Y24" s="296" t="s">
        <v>538</v>
      </c>
      <c r="Z24" s="291">
        <v>8</v>
      </c>
      <c r="AA24" s="291">
        <v>21</v>
      </c>
      <c r="AB24" s="291">
        <v>2893</v>
      </c>
    </row>
    <row r="25" spans="1:28" ht="15" customHeight="1">
      <c r="A25" s="179" t="s">
        <v>427</v>
      </c>
      <c r="B25" s="291">
        <f>SUM(C25:G25)</f>
        <v>42</v>
      </c>
      <c r="C25" s="291">
        <v>24</v>
      </c>
      <c r="D25" s="291">
        <v>8</v>
      </c>
      <c r="E25" s="296" t="s">
        <v>538</v>
      </c>
      <c r="F25" s="296" t="s">
        <v>538</v>
      </c>
      <c r="G25" s="291">
        <v>10</v>
      </c>
      <c r="H25" s="291">
        <v>18</v>
      </c>
      <c r="I25" s="291">
        <v>3</v>
      </c>
      <c r="J25" s="291">
        <v>10</v>
      </c>
      <c r="K25" s="291">
        <v>9</v>
      </c>
      <c r="L25" s="296" t="s">
        <v>538</v>
      </c>
      <c r="M25" s="291">
        <v>15</v>
      </c>
      <c r="N25" s="291">
        <v>64</v>
      </c>
      <c r="O25" s="296" t="s">
        <v>538</v>
      </c>
      <c r="P25" s="296" t="s">
        <v>538</v>
      </c>
      <c r="Q25" s="291">
        <v>1</v>
      </c>
      <c r="R25" s="296" t="s">
        <v>538</v>
      </c>
      <c r="S25" s="296" t="s">
        <v>538</v>
      </c>
      <c r="T25" s="291">
        <v>9</v>
      </c>
      <c r="U25" s="291">
        <v>91748</v>
      </c>
      <c r="V25" s="291">
        <v>63591</v>
      </c>
      <c r="W25" s="291">
        <v>26646</v>
      </c>
      <c r="X25" s="291">
        <v>1151</v>
      </c>
      <c r="Y25" s="296" t="s">
        <v>538</v>
      </c>
      <c r="Z25" s="296" t="s">
        <v>538</v>
      </c>
      <c r="AA25" s="291">
        <v>735</v>
      </c>
      <c r="AB25" s="291">
        <v>1683</v>
      </c>
    </row>
    <row r="26" spans="1:28" ht="15" customHeight="1">
      <c r="A26" s="78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</row>
    <row r="27" spans="1:28" ht="15" customHeight="1">
      <c r="A27" s="179" t="s">
        <v>426</v>
      </c>
      <c r="B27" s="291">
        <f>SUM(C27:G27)</f>
        <v>35</v>
      </c>
      <c r="C27" s="291">
        <v>27</v>
      </c>
      <c r="D27" s="291">
        <v>1</v>
      </c>
      <c r="E27" s="291">
        <v>1</v>
      </c>
      <c r="F27" s="296" t="s">
        <v>538</v>
      </c>
      <c r="G27" s="291">
        <v>6</v>
      </c>
      <c r="H27" s="291">
        <v>29</v>
      </c>
      <c r="I27" s="291">
        <v>5</v>
      </c>
      <c r="J27" s="291">
        <v>10</v>
      </c>
      <c r="K27" s="291">
        <v>22</v>
      </c>
      <c r="L27" s="291">
        <v>4</v>
      </c>
      <c r="M27" s="291">
        <v>7</v>
      </c>
      <c r="N27" s="291">
        <v>104</v>
      </c>
      <c r="O27" s="296" t="s">
        <v>538</v>
      </c>
      <c r="P27" s="296" t="s">
        <v>538</v>
      </c>
      <c r="Q27" s="291">
        <v>1</v>
      </c>
      <c r="R27" s="296" t="s">
        <v>538</v>
      </c>
      <c r="S27" s="291">
        <v>1</v>
      </c>
      <c r="T27" s="291">
        <v>7</v>
      </c>
      <c r="U27" s="291">
        <f>SUM(V27:X27)</f>
        <v>86303</v>
      </c>
      <c r="V27" s="291">
        <v>51192</v>
      </c>
      <c r="W27" s="291">
        <v>34981</v>
      </c>
      <c r="X27" s="291">
        <v>130</v>
      </c>
      <c r="Y27" s="296" t="s">
        <v>538</v>
      </c>
      <c r="Z27" s="291">
        <v>2</v>
      </c>
      <c r="AA27" s="291">
        <v>1</v>
      </c>
      <c r="AB27" s="291">
        <v>1882</v>
      </c>
    </row>
    <row r="28" spans="1:28" ht="15" customHeight="1">
      <c r="A28" s="179" t="s">
        <v>425</v>
      </c>
      <c r="B28" s="291">
        <f>SUM(C28:G28)</f>
        <v>30</v>
      </c>
      <c r="C28" s="291">
        <v>19</v>
      </c>
      <c r="D28" s="291">
        <v>1</v>
      </c>
      <c r="E28" s="291">
        <v>1</v>
      </c>
      <c r="F28" s="291">
        <v>2</v>
      </c>
      <c r="G28" s="291">
        <v>7</v>
      </c>
      <c r="H28" s="291">
        <v>16</v>
      </c>
      <c r="I28" s="291">
        <v>3</v>
      </c>
      <c r="J28" s="291">
        <v>4</v>
      </c>
      <c r="K28" s="291">
        <v>10</v>
      </c>
      <c r="L28" s="291">
        <v>3</v>
      </c>
      <c r="M28" s="291">
        <v>2</v>
      </c>
      <c r="N28" s="291">
        <v>54</v>
      </c>
      <c r="O28" s="296" t="s">
        <v>538</v>
      </c>
      <c r="P28" s="296" t="s">
        <v>538</v>
      </c>
      <c r="Q28" s="296" t="s">
        <v>538</v>
      </c>
      <c r="R28" s="291">
        <v>2</v>
      </c>
      <c r="S28" s="291">
        <v>2</v>
      </c>
      <c r="T28" s="291">
        <v>1</v>
      </c>
      <c r="U28" s="291">
        <f>SUM(V28:X28)</f>
        <v>30322</v>
      </c>
      <c r="V28" s="291">
        <v>15791</v>
      </c>
      <c r="W28" s="291">
        <v>11579</v>
      </c>
      <c r="X28" s="291">
        <v>2952</v>
      </c>
      <c r="Y28" s="291">
        <v>2</v>
      </c>
      <c r="Z28" s="291">
        <v>2</v>
      </c>
      <c r="AA28" s="291">
        <v>21</v>
      </c>
      <c r="AB28" s="291">
        <v>887</v>
      </c>
    </row>
    <row r="29" spans="1:28" ht="15" customHeight="1">
      <c r="A29" s="179" t="s">
        <v>424</v>
      </c>
      <c r="B29" s="291">
        <f>SUM(C29:G29)</f>
        <v>18</v>
      </c>
      <c r="C29" s="291">
        <v>18</v>
      </c>
      <c r="D29" s="296" t="s">
        <v>538</v>
      </c>
      <c r="E29" s="296" t="s">
        <v>538</v>
      </c>
      <c r="F29" s="296" t="s">
        <v>538</v>
      </c>
      <c r="G29" s="296" t="s">
        <v>538</v>
      </c>
      <c r="H29" s="291">
        <v>15</v>
      </c>
      <c r="I29" s="291">
        <v>2</v>
      </c>
      <c r="J29" s="291">
        <v>8</v>
      </c>
      <c r="K29" s="291">
        <v>7</v>
      </c>
      <c r="L29" s="296" t="s">
        <v>538</v>
      </c>
      <c r="M29" s="291">
        <v>4</v>
      </c>
      <c r="N29" s="291">
        <v>52</v>
      </c>
      <c r="O29" s="296" t="s">
        <v>538</v>
      </c>
      <c r="P29" s="296" t="s">
        <v>538</v>
      </c>
      <c r="Q29" s="291">
        <v>1</v>
      </c>
      <c r="R29" s="296" t="s">
        <v>538</v>
      </c>
      <c r="S29" s="296" t="s">
        <v>538</v>
      </c>
      <c r="T29" s="291">
        <v>5</v>
      </c>
      <c r="U29" s="291">
        <f>SUM(V29:X29)</f>
        <v>33763</v>
      </c>
      <c r="V29" s="291">
        <v>22470</v>
      </c>
      <c r="W29" s="291">
        <v>11293</v>
      </c>
      <c r="X29" s="296" t="s">
        <v>538</v>
      </c>
      <c r="Y29" s="296" t="s">
        <v>538</v>
      </c>
      <c r="Z29" s="296" t="s">
        <v>538</v>
      </c>
      <c r="AA29" s="296" t="s">
        <v>538</v>
      </c>
      <c r="AB29" s="291">
        <v>1180</v>
      </c>
    </row>
    <row r="30" spans="1:28" ht="15" customHeight="1">
      <c r="A30" s="179" t="s">
        <v>423</v>
      </c>
      <c r="B30" s="291">
        <f>SUM(C30:G30)</f>
        <v>44</v>
      </c>
      <c r="C30" s="291">
        <v>34</v>
      </c>
      <c r="D30" s="296" t="s">
        <v>538</v>
      </c>
      <c r="E30" s="291">
        <v>4</v>
      </c>
      <c r="F30" s="296" t="s">
        <v>538</v>
      </c>
      <c r="G30" s="291">
        <v>6</v>
      </c>
      <c r="H30" s="291">
        <v>33</v>
      </c>
      <c r="I30" s="291">
        <v>5</v>
      </c>
      <c r="J30" s="291">
        <v>12</v>
      </c>
      <c r="K30" s="291">
        <v>8</v>
      </c>
      <c r="L30" s="291">
        <v>2</v>
      </c>
      <c r="M30" s="291">
        <v>9</v>
      </c>
      <c r="N30" s="291">
        <v>118</v>
      </c>
      <c r="O30" s="296" t="s">
        <v>538</v>
      </c>
      <c r="P30" s="296" t="s">
        <v>538</v>
      </c>
      <c r="Q30" s="291">
        <v>5</v>
      </c>
      <c r="R30" s="296" t="s">
        <v>538</v>
      </c>
      <c r="S30" s="296" t="s">
        <v>538</v>
      </c>
      <c r="T30" s="291">
        <v>12</v>
      </c>
      <c r="U30" s="291">
        <f>SUM(V30:X30)</f>
        <v>88966</v>
      </c>
      <c r="V30" s="291">
        <v>60949</v>
      </c>
      <c r="W30" s="291">
        <v>26600</v>
      </c>
      <c r="X30" s="291">
        <v>1417</v>
      </c>
      <c r="Y30" s="296" t="s">
        <v>538</v>
      </c>
      <c r="Z30" s="291">
        <v>4</v>
      </c>
      <c r="AA30" s="296" t="s">
        <v>538</v>
      </c>
      <c r="AB30" s="291">
        <v>2077</v>
      </c>
    </row>
    <row r="31" spans="1:28" ht="15" customHeight="1">
      <c r="A31" s="7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ht="15" customHeight="1">
      <c r="A32" s="20" t="s">
        <v>325</v>
      </c>
    </row>
    <row r="33" spans="2:11" ht="1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15" customHeight="1"/>
    <row r="35" spans="1:14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28" ht="15" customHeight="1">
      <c r="A36" s="707" t="s">
        <v>577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P36" s="710" t="s">
        <v>579</v>
      </c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</row>
    <row r="37" spans="16:28" ht="15" customHeight="1" thickBot="1"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5" customHeight="1">
      <c r="A38" s="589" t="s">
        <v>80</v>
      </c>
      <c r="B38" s="567" t="s">
        <v>81</v>
      </c>
      <c r="C38" s="567" t="s">
        <v>82</v>
      </c>
      <c r="D38" s="567" t="s">
        <v>83</v>
      </c>
      <c r="E38" s="567" t="s">
        <v>84</v>
      </c>
      <c r="F38" s="567" t="s">
        <v>392</v>
      </c>
      <c r="G38" s="567" t="s">
        <v>85</v>
      </c>
      <c r="H38" s="567" t="s">
        <v>86</v>
      </c>
      <c r="I38" s="567" t="s">
        <v>87</v>
      </c>
      <c r="J38" s="567" t="s">
        <v>88</v>
      </c>
      <c r="K38" s="567" t="s">
        <v>89</v>
      </c>
      <c r="L38" s="567" t="s">
        <v>90</v>
      </c>
      <c r="M38" s="567" t="s">
        <v>91</v>
      </c>
      <c r="N38" s="569" t="s">
        <v>92</v>
      </c>
      <c r="P38" s="494" t="s">
        <v>192</v>
      </c>
      <c r="Q38" s="494"/>
      <c r="R38" s="494"/>
      <c r="S38" s="563" t="s">
        <v>316</v>
      </c>
      <c r="T38" s="564"/>
      <c r="U38" s="564"/>
      <c r="V38" s="563" t="s">
        <v>452</v>
      </c>
      <c r="W38" s="564"/>
      <c r="X38" s="565"/>
      <c r="Y38" s="494" t="s">
        <v>451</v>
      </c>
      <c r="Z38" s="494"/>
      <c r="AA38" s="494"/>
      <c r="AB38" s="494"/>
    </row>
    <row r="39" spans="1:28" ht="15" customHeight="1">
      <c r="A39" s="590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70"/>
      <c r="P39" s="571" t="s">
        <v>211</v>
      </c>
      <c r="Q39" s="571"/>
      <c r="R39" s="571"/>
      <c r="S39" s="237"/>
      <c r="T39" s="214">
        <f>SUM(T41:T47,T49:T60)</f>
        <v>335</v>
      </c>
      <c r="U39" s="214" t="s">
        <v>322</v>
      </c>
      <c r="V39" s="203"/>
      <c r="W39" s="214">
        <f>SUM(W41:W47,W49:W60)</f>
        <v>527</v>
      </c>
      <c r="X39" s="203" t="s">
        <v>322</v>
      </c>
      <c r="Y39" s="203"/>
      <c r="Z39" s="203"/>
      <c r="AA39" s="302">
        <f>SUM(AA41:AA47,AA49:AA60)</f>
        <v>5338</v>
      </c>
      <c r="AB39" s="203" t="s">
        <v>323</v>
      </c>
    </row>
    <row r="40" spans="1:27" ht="1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P40" s="574"/>
      <c r="Q40" s="574"/>
      <c r="R40" s="574"/>
      <c r="S40" s="189"/>
      <c r="T40" s="20"/>
      <c r="U40" s="20"/>
      <c r="AA40" s="200"/>
    </row>
    <row r="41" spans="1:27" ht="15" customHeight="1">
      <c r="A41" s="42" t="s">
        <v>93</v>
      </c>
      <c r="B41" s="297">
        <f>SUM(C41:N41)</f>
        <v>401</v>
      </c>
      <c r="C41" s="214">
        <f>SUM(C43,C45,C47,C49,C51,C53,C55,C57,C59,C61,C63)</f>
        <v>38</v>
      </c>
      <c r="D41" s="214">
        <f aca="true" t="shared" si="1" ref="D41:N41">SUM(D43,D45,D47,D49,D51,D53,D55,D57,D59,D61,D63)</f>
        <v>29</v>
      </c>
      <c r="E41" s="214">
        <f t="shared" si="1"/>
        <v>41</v>
      </c>
      <c r="F41" s="214">
        <f t="shared" si="1"/>
        <v>50</v>
      </c>
      <c r="G41" s="214">
        <f t="shared" si="1"/>
        <v>36</v>
      </c>
      <c r="H41" s="214">
        <f t="shared" si="1"/>
        <v>22</v>
      </c>
      <c r="I41" s="214">
        <f t="shared" si="1"/>
        <v>30</v>
      </c>
      <c r="J41" s="214">
        <f t="shared" si="1"/>
        <v>41</v>
      </c>
      <c r="K41" s="214">
        <f t="shared" si="1"/>
        <v>33</v>
      </c>
      <c r="L41" s="214">
        <f t="shared" si="1"/>
        <v>28</v>
      </c>
      <c r="M41" s="214">
        <f t="shared" si="1"/>
        <v>16</v>
      </c>
      <c r="N41" s="214">
        <f t="shared" si="1"/>
        <v>37</v>
      </c>
      <c r="P41" s="580" t="s">
        <v>164</v>
      </c>
      <c r="Q41" s="580"/>
      <c r="R41" s="580"/>
      <c r="S41" s="190"/>
      <c r="T41" s="20">
        <v>74</v>
      </c>
      <c r="U41" s="20"/>
      <c r="W41" s="12">
        <v>59</v>
      </c>
      <c r="AA41" s="200">
        <v>1080</v>
      </c>
    </row>
    <row r="42" spans="1:27" ht="15" customHeight="1">
      <c r="A42" s="16"/>
      <c r="B42" s="23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P42" s="572" t="s">
        <v>166</v>
      </c>
      <c r="Q42" s="572"/>
      <c r="R42" s="572"/>
      <c r="S42" s="192"/>
      <c r="T42" s="20">
        <v>27</v>
      </c>
      <c r="U42" s="20"/>
      <c r="W42" s="12">
        <v>20</v>
      </c>
      <c r="AA42" s="200">
        <v>395</v>
      </c>
    </row>
    <row r="43" spans="1:27" ht="15" customHeight="1">
      <c r="A43" s="48" t="s">
        <v>157</v>
      </c>
      <c r="B43" s="298">
        <f>SUM(C43:N43)</f>
        <v>43</v>
      </c>
      <c r="C43" s="23">
        <v>2</v>
      </c>
      <c r="D43" s="23">
        <v>3</v>
      </c>
      <c r="E43" s="23">
        <v>5</v>
      </c>
      <c r="F43" s="23">
        <v>7</v>
      </c>
      <c r="G43" s="23">
        <v>4</v>
      </c>
      <c r="H43" s="23">
        <v>6</v>
      </c>
      <c r="I43" s="23">
        <v>2</v>
      </c>
      <c r="J43" s="23">
        <v>3</v>
      </c>
      <c r="K43" s="23">
        <v>5</v>
      </c>
      <c r="L43" s="23">
        <v>3</v>
      </c>
      <c r="M43" s="23">
        <v>1</v>
      </c>
      <c r="N43" s="23">
        <v>2</v>
      </c>
      <c r="P43" s="572" t="s">
        <v>167</v>
      </c>
      <c r="Q43" s="572"/>
      <c r="R43" s="572"/>
      <c r="S43" s="192"/>
      <c r="T43" s="20">
        <v>7</v>
      </c>
      <c r="U43" s="20"/>
      <c r="W43" s="12">
        <v>42</v>
      </c>
      <c r="AA43" s="12">
        <v>258</v>
      </c>
    </row>
    <row r="44" spans="1:27" ht="15" customHeight="1">
      <c r="A44" s="21"/>
      <c r="B44" s="29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P44" s="572" t="s">
        <v>168</v>
      </c>
      <c r="Q44" s="572"/>
      <c r="R44" s="572"/>
      <c r="S44" s="192"/>
      <c r="T44" s="20">
        <v>11</v>
      </c>
      <c r="U44" s="20"/>
      <c r="W44" s="12">
        <v>11</v>
      </c>
      <c r="AA44" s="12">
        <v>255</v>
      </c>
    </row>
    <row r="45" spans="1:27" ht="15" customHeight="1">
      <c r="A45" s="48" t="s">
        <v>158</v>
      </c>
      <c r="B45" s="298">
        <f>SUM(C45:N45)</f>
        <v>46</v>
      </c>
      <c r="C45" s="23">
        <v>2</v>
      </c>
      <c r="D45" s="23">
        <v>2</v>
      </c>
      <c r="E45" s="23">
        <v>8</v>
      </c>
      <c r="F45" s="23">
        <v>10</v>
      </c>
      <c r="G45" s="23">
        <v>3</v>
      </c>
      <c r="H45" s="23">
        <v>4</v>
      </c>
      <c r="I45" s="23">
        <v>3</v>
      </c>
      <c r="J45" s="23">
        <v>9</v>
      </c>
      <c r="K45" s="23">
        <v>1</v>
      </c>
      <c r="L45" s="23">
        <v>3</v>
      </c>
      <c r="M45" s="301" t="s">
        <v>538</v>
      </c>
      <c r="N45" s="23">
        <v>1</v>
      </c>
      <c r="P45" s="572" t="s">
        <v>169</v>
      </c>
      <c r="Q45" s="572"/>
      <c r="R45" s="572"/>
      <c r="S45" s="192"/>
      <c r="T45" s="20">
        <v>31</v>
      </c>
      <c r="U45" s="20"/>
      <c r="W45" s="12">
        <v>43</v>
      </c>
      <c r="AA45" s="12">
        <v>376</v>
      </c>
    </row>
    <row r="46" spans="1:27" ht="15" customHeight="1">
      <c r="A46" s="21"/>
      <c r="B46" s="2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P46" s="572" t="s">
        <v>170</v>
      </c>
      <c r="Q46" s="572"/>
      <c r="R46" s="572"/>
      <c r="S46" s="192"/>
      <c r="T46" s="20">
        <v>5</v>
      </c>
      <c r="U46" s="20"/>
      <c r="W46" s="12">
        <v>6</v>
      </c>
      <c r="AA46" s="12">
        <v>170</v>
      </c>
    </row>
    <row r="47" spans="1:27" ht="15" customHeight="1">
      <c r="A47" s="48" t="s">
        <v>159</v>
      </c>
      <c r="B47" s="298">
        <f>SUM(C47:N47)</f>
        <v>61</v>
      </c>
      <c r="C47" s="23">
        <v>7</v>
      </c>
      <c r="D47" s="23">
        <v>2</v>
      </c>
      <c r="E47" s="23">
        <v>6</v>
      </c>
      <c r="F47" s="23">
        <v>10</v>
      </c>
      <c r="G47" s="23">
        <v>8</v>
      </c>
      <c r="H47" s="23">
        <v>2</v>
      </c>
      <c r="I47" s="23">
        <v>2</v>
      </c>
      <c r="J47" s="23">
        <v>4</v>
      </c>
      <c r="K47" s="23">
        <v>5</v>
      </c>
      <c r="L47" s="23">
        <v>3</v>
      </c>
      <c r="M47" s="23">
        <v>3</v>
      </c>
      <c r="N47" s="23">
        <v>9</v>
      </c>
      <c r="P47" s="572" t="s">
        <v>171</v>
      </c>
      <c r="Q47" s="572"/>
      <c r="R47" s="572"/>
      <c r="S47" s="192"/>
      <c r="T47" s="20">
        <v>4</v>
      </c>
      <c r="U47" s="20"/>
      <c r="W47" s="12">
        <v>22</v>
      </c>
      <c r="AA47" s="12">
        <v>133</v>
      </c>
    </row>
    <row r="48" spans="1:21" ht="15" customHeight="1">
      <c r="A48" s="21"/>
      <c r="B48" s="2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P48" s="572"/>
      <c r="Q48" s="572"/>
      <c r="R48" s="572"/>
      <c r="S48" s="192"/>
      <c r="T48" s="20"/>
      <c r="U48" s="20"/>
    </row>
    <row r="49" spans="1:27" ht="15" customHeight="1">
      <c r="A49" s="48" t="s">
        <v>160</v>
      </c>
      <c r="B49" s="298">
        <f>SUM(C49:N49)</f>
        <v>14</v>
      </c>
      <c r="C49" s="23">
        <v>3</v>
      </c>
      <c r="D49" s="301" t="s">
        <v>538</v>
      </c>
      <c r="E49" s="23">
        <v>1</v>
      </c>
      <c r="F49" s="23">
        <v>3</v>
      </c>
      <c r="G49" s="23">
        <v>3</v>
      </c>
      <c r="H49" s="301" t="s">
        <v>538</v>
      </c>
      <c r="I49" s="301" t="s">
        <v>538</v>
      </c>
      <c r="J49" s="301" t="s">
        <v>538</v>
      </c>
      <c r="K49" s="23">
        <v>2</v>
      </c>
      <c r="L49" s="301" t="s">
        <v>538</v>
      </c>
      <c r="M49" s="301" t="s">
        <v>538</v>
      </c>
      <c r="N49" s="23">
        <v>2</v>
      </c>
      <c r="P49" s="572" t="s">
        <v>172</v>
      </c>
      <c r="Q49" s="572"/>
      <c r="R49" s="572"/>
      <c r="S49" s="184"/>
      <c r="T49" s="20">
        <v>9</v>
      </c>
      <c r="U49" s="20"/>
      <c r="W49" s="12">
        <v>5</v>
      </c>
      <c r="AA49" s="12">
        <v>100</v>
      </c>
    </row>
    <row r="50" spans="1:27" ht="15" customHeight="1">
      <c r="A50" s="21"/>
      <c r="B50" s="2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P50" s="576" t="s">
        <v>173</v>
      </c>
      <c r="Q50" s="576"/>
      <c r="R50" s="576"/>
      <c r="S50" s="184"/>
      <c r="T50" s="20">
        <v>9</v>
      </c>
      <c r="U50" s="20"/>
      <c r="W50" s="12">
        <v>21</v>
      </c>
      <c r="AA50" s="12">
        <v>153</v>
      </c>
    </row>
    <row r="51" spans="1:27" ht="15" customHeight="1">
      <c r="A51" s="16" t="s">
        <v>94</v>
      </c>
      <c r="B51" s="298">
        <f>SUM(C51:N51)</f>
        <v>23</v>
      </c>
      <c r="C51" s="23">
        <v>5</v>
      </c>
      <c r="D51" s="23">
        <v>4</v>
      </c>
      <c r="E51" s="23">
        <v>4</v>
      </c>
      <c r="F51" s="23">
        <v>1</v>
      </c>
      <c r="G51" s="23">
        <v>2</v>
      </c>
      <c r="H51" s="301" t="s">
        <v>538</v>
      </c>
      <c r="I51" s="301" t="s">
        <v>538</v>
      </c>
      <c r="J51" s="301" t="s">
        <v>538</v>
      </c>
      <c r="K51" s="301" t="s">
        <v>538</v>
      </c>
      <c r="L51" s="301" t="s">
        <v>538</v>
      </c>
      <c r="M51" s="23">
        <v>1</v>
      </c>
      <c r="N51" s="23">
        <v>6</v>
      </c>
      <c r="P51" s="576" t="s">
        <v>174</v>
      </c>
      <c r="Q51" s="576"/>
      <c r="R51" s="576"/>
      <c r="S51" s="184"/>
      <c r="T51" s="20">
        <v>21</v>
      </c>
      <c r="U51" s="20"/>
      <c r="W51" s="12">
        <v>78</v>
      </c>
      <c r="AA51" s="12">
        <v>466</v>
      </c>
    </row>
    <row r="52" spans="1:27" ht="15" customHeight="1">
      <c r="A52" s="21"/>
      <c r="B52" s="2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576" t="s">
        <v>175</v>
      </c>
      <c r="Q52" s="576"/>
      <c r="R52" s="576"/>
      <c r="S52" s="184"/>
      <c r="T52" s="20">
        <v>28</v>
      </c>
      <c r="U52" s="20"/>
      <c r="W52" s="12">
        <v>17</v>
      </c>
      <c r="AA52" s="12">
        <v>438</v>
      </c>
    </row>
    <row r="53" spans="1:27" ht="15" customHeight="1">
      <c r="A53" s="48" t="s">
        <v>161</v>
      </c>
      <c r="B53" s="300">
        <f>SUM(C53:N53)</f>
        <v>8</v>
      </c>
      <c r="C53" s="23">
        <v>3</v>
      </c>
      <c r="D53" s="23">
        <v>1</v>
      </c>
      <c r="E53" s="23">
        <v>1</v>
      </c>
      <c r="F53" s="23">
        <v>1</v>
      </c>
      <c r="G53" s="301" t="s">
        <v>538</v>
      </c>
      <c r="H53" s="301" t="s">
        <v>538</v>
      </c>
      <c r="I53" s="301" t="s">
        <v>538</v>
      </c>
      <c r="J53" s="301" t="s">
        <v>538</v>
      </c>
      <c r="K53" s="301" t="s">
        <v>538</v>
      </c>
      <c r="L53" s="301" t="s">
        <v>538</v>
      </c>
      <c r="M53" s="301" t="s">
        <v>538</v>
      </c>
      <c r="N53" s="23">
        <v>2</v>
      </c>
      <c r="P53" s="576" t="s">
        <v>176</v>
      </c>
      <c r="Q53" s="576"/>
      <c r="R53" s="576"/>
      <c r="S53" s="184"/>
      <c r="T53" s="20">
        <v>22</v>
      </c>
      <c r="U53" s="20"/>
      <c r="W53" s="12">
        <v>53</v>
      </c>
      <c r="AA53" s="12">
        <v>455</v>
      </c>
    </row>
    <row r="54" spans="1:27" ht="15" customHeight="1">
      <c r="A54" s="21"/>
      <c r="B54" s="2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572" t="s">
        <v>178</v>
      </c>
      <c r="Q54" s="572"/>
      <c r="R54" s="572"/>
      <c r="S54" s="184"/>
      <c r="T54" s="20">
        <v>17</v>
      </c>
      <c r="U54" s="20"/>
      <c r="W54" s="12">
        <v>36</v>
      </c>
      <c r="AA54" s="12">
        <v>513</v>
      </c>
    </row>
    <row r="55" spans="1:27" ht="15" customHeight="1">
      <c r="A55" s="20" t="s">
        <v>453</v>
      </c>
      <c r="B55" s="298">
        <f>SUM(C55:N55)</f>
        <v>15</v>
      </c>
      <c r="C55" s="23">
        <v>1</v>
      </c>
      <c r="D55" s="23">
        <v>1</v>
      </c>
      <c r="E55" s="301" t="s">
        <v>538</v>
      </c>
      <c r="F55" s="301" t="s">
        <v>538</v>
      </c>
      <c r="G55" s="23">
        <v>2</v>
      </c>
      <c r="H55" s="301" t="s">
        <v>538</v>
      </c>
      <c r="I55" s="23">
        <v>1</v>
      </c>
      <c r="J55" s="23">
        <v>3</v>
      </c>
      <c r="K55" s="23">
        <v>2</v>
      </c>
      <c r="L55" s="23">
        <v>1</v>
      </c>
      <c r="M55" s="23">
        <v>1</v>
      </c>
      <c r="N55" s="23">
        <v>3</v>
      </c>
      <c r="P55" s="573" t="s">
        <v>179</v>
      </c>
      <c r="Q55" s="573"/>
      <c r="R55" s="572"/>
      <c r="S55" s="184"/>
      <c r="T55" s="20">
        <v>2</v>
      </c>
      <c r="U55" s="20"/>
      <c r="W55" s="12">
        <v>4</v>
      </c>
      <c r="AA55" s="12">
        <v>100</v>
      </c>
    </row>
    <row r="56" spans="1:27" ht="15" customHeight="1">
      <c r="A56" s="21"/>
      <c r="B56" s="2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574" t="s">
        <v>317</v>
      </c>
      <c r="Q56" s="574"/>
      <c r="R56" s="574"/>
      <c r="S56" s="184"/>
      <c r="T56" s="20">
        <v>15</v>
      </c>
      <c r="U56" s="20"/>
      <c r="W56" s="12">
        <v>6</v>
      </c>
      <c r="AA56" s="280" t="s">
        <v>538</v>
      </c>
    </row>
    <row r="57" spans="1:27" ht="15" customHeight="1">
      <c r="A57" s="48" t="s">
        <v>162</v>
      </c>
      <c r="B57" s="298">
        <f>SUM(C57:N57)</f>
        <v>43</v>
      </c>
      <c r="C57" s="23">
        <v>1</v>
      </c>
      <c r="D57" s="23">
        <v>3</v>
      </c>
      <c r="E57" s="23">
        <v>3</v>
      </c>
      <c r="F57" s="23">
        <v>6</v>
      </c>
      <c r="G57" s="23">
        <v>3</v>
      </c>
      <c r="H57" s="23">
        <v>1</v>
      </c>
      <c r="I57" s="23">
        <v>8</v>
      </c>
      <c r="J57" s="23">
        <v>5</v>
      </c>
      <c r="K57" s="23">
        <v>5</v>
      </c>
      <c r="L57" s="23">
        <v>6</v>
      </c>
      <c r="M57" s="23">
        <v>1</v>
      </c>
      <c r="N57" s="23">
        <v>1</v>
      </c>
      <c r="P57" s="575" t="s">
        <v>319</v>
      </c>
      <c r="Q57" s="575"/>
      <c r="R57" s="575"/>
      <c r="S57" s="184"/>
      <c r="T57" s="20">
        <v>29</v>
      </c>
      <c r="U57" s="20"/>
      <c r="W57" s="12">
        <v>98</v>
      </c>
      <c r="AA57" s="46">
        <v>446</v>
      </c>
    </row>
    <row r="58" spans="1:27" ht="15" customHeight="1">
      <c r="A58" s="20"/>
      <c r="B58" s="2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575" t="s">
        <v>320</v>
      </c>
      <c r="Q58" s="575"/>
      <c r="R58" s="575"/>
      <c r="S58" s="184"/>
      <c r="T58" s="20">
        <v>8</v>
      </c>
      <c r="U58" s="20"/>
      <c r="W58" s="12">
        <v>4</v>
      </c>
      <c r="AA58" s="280" t="s">
        <v>538</v>
      </c>
    </row>
    <row r="59" spans="1:27" ht="15" customHeight="1">
      <c r="A59" s="48" t="s">
        <v>393</v>
      </c>
      <c r="B59" s="298">
        <f>SUM(C59:N59)</f>
        <v>11</v>
      </c>
      <c r="C59" s="301" t="s">
        <v>538</v>
      </c>
      <c r="D59" s="301" t="s">
        <v>538</v>
      </c>
      <c r="E59" s="23">
        <v>1</v>
      </c>
      <c r="F59" s="23">
        <v>1</v>
      </c>
      <c r="G59" s="23">
        <v>2</v>
      </c>
      <c r="H59" s="301" t="s">
        <v>538</v>
      </c>
      <c r="I59" s="23">
        <v>1</v>
      </c>
      <c r="J59" s="23">
        <v>5</v>
      </c>
      <c r="K59" s="301" t="s">
        <v>538</v>
      </c>
      <c r="L59" s="23">
        <v>1</v>
      </c>
      <c r="M59" s="301" t="s">
        <v>538</v>
      </c>
      <c r="N59" s="301" t="s">
        <v>538</v>
      </c>
      <c r="P59" s="577" t="s">
        <v>321</v>
      </c>
      <c r="Q59" s="577"/>
      <c r="R59" s="577"/>
      <c r="S59" s="184"/>
      <c r="T59" s="20">
        <v>12</v>
      </c>
      <c r="U59" s="20"/>
      <c r="W59" s="12">
        <v>2</v>
      </c>
      <c r="AA59" s="280" t="s">
        <v>538</v>
      </c>
    </row>
    <row r="60" spans="1:27" ht="15" customHeight="1">
      <c r="A60" s="21"/>
      <c r="B60" s="2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P60" s="455" t="s">
        <v>318</v>
      </c>
      <c r="Q60" s="455"/>
      <c r="R60" s="455"/>
      <c r="S60" s="193"/>
      <c r="T60" s="52">
        <v>4</v>
      </c>
      <c r="U60" s="52"/>
      <c r="W60" s="280" t="s">
        <v>538</v>
      </c>
      <c r="AA60" s="280" t="s">
        <v>538</v>
      </c>
    </row>
    <row r="61" spans="1:28" ht="15" customHeight="1">
      <c r="A61" s="48" t="s">
        <v>163</v>
      </c>
      <c r="B61" s="298">
        <f>SUM(C61:N61)</f>
        <v>19</v>
      </c>
      <c r="C61" s="23">
        <v>3</v>
      </c>
      <c r="D61" s="23">
        <v>4</v>
      </c>
      <c r="E61" s="23">
        <v>2</v>
      </c>
      <c r="F61" s="301" t="s">
        <v>538</v>
      </c>
      <c r="G61" s="301" t="s">
        <v>538</v>
      </c>
      <c r="H61" s="23">
        <v>2</v>
      </c>
      <c r="I61" s="301" t="s">
        <v>538</v>
      </c>
      <c r="J61" s="23">
        <v>2</v>
      </c>
      <c r="K61" s="23">
        <v>2</v>
      </c>
      <c r="L61" s="301" t="s">
        <v>538</v>
      </c>
      <c r="M61" s="301" t="s">
        <v>538</v>
      </c>
      <c r="N61" s="23">
        <v>4</v>
      </c>
      <c r="P61" s="47" t="s">
        <v>324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5" customHeight="1">
      <c r="A62" s="21"/>
      <c r="B62" s="2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14" ht="15" customHeight="1">
      <c r="A63" s="711" t="s">
        <v>580</v>
      </c>
      <c r="B63" s="298">
        <f>SUM(C63:N63)</f>
        <v>118</v>
      </c>
      <c r="C63" s="23">
        <v>11</v>
      </c>
      <c r="D63" s="23">
        <v>9</v>
      </c>
      <c r="E63" s="23">
        <v>10</v>
      </c>
      <c r="F63" s="23">
        <v>11</v>
      </c>
      <c r="G63" s="23">
        <v>9</v>
      </c>
      <c r="H63" s="23">
        <v>7</v>
      </c>
      <c r="I63" s="23">
        <v>13</v>
      </c>
      <c r="J63" s="23">
        <v>10</v>
      </c>
      <c r="K63" s="23">
        <v>11</v>
      </c>
      <c r="L63" s="23">
        <v>11</v>
      </c>
      <c r="M63" s="23">
        <v>9</v>
      </c>
      <c r="N63" s="23">
        <v>7</v>
      </c>
    </row>
    <row r="64" spans="1:14" ht="15" customHeight="1">
      <c r="A64" s="21"/>
      <c r="B64" s="2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5" customHeight="1">
      <c r="A65" s="16" t="s">
        <v>494</v>
      </c>
      <c r="B65" s="298">
        <f>SUM(C65:N65)</f>
        <v>46</v>
      </c>
      <c r="C65" s="23">
        <v>2</v>
      </c>
      <c r="D65" s="23">
        <v>3</v>
      </c>
      <c r="E65" s="23">
        <v>6</v>
      </c>
      <c r="F65" s="23">
        <v>5</v>
      </c>
      <c r="G65" s="23">
        <v>2</v>
      </c>
      <c r="H65" s="23">
        <v>10</v>
      </c>
      <c r="I65" s="23">
        <v>4</v>
      </c>
      <c r="J65" s="23">
        <v>1</v>
      </c>
      <c r="K65" s="23">
        <v>2</v>
      </c>
      <c r="L65" s="23">
        <v>2</v>
      </c>
      <c r="M65" s="23">
        <v>2</v>
      </c>
      <c r="N65" s="23">
        <v>7</v>
      </c>
    </row>
    <row r="66" spans="1:14" ht="15" customHeight="1">
      <c r="A66" s="30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5" ht="15" customHeight="1">
      <c r="A67" s="248" t="s">
        <v>578</v>
      </c>
      <c r="B67" s="20"/>
      <c r="C67" s="20"/>
      <c r="D67" s="20"/>
      <c r="E67" s="20"/>
    </row>
    <row r="68" ht="16.5" customHeight="1">
      <c r="A68" s="20"/>
    </row>
    <row r="69" ht="16.5" customHeight="1"/>
    <row r="70" spans="1:14" ht="16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33"/>
    </row>
    <row r="71" spans="1:13" ht="16.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ht="16.5" customHeight="1"/>
    <row r="73" ht="16.5" customHeight="1"/>
    <row r="74" ht="16.5" customHeight="1"/>
    <row r="75" ht="16.5" customHeight="1"/>
    <row r="76" ht="16.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77">
    <mergeCell ref="R6:T7"/>
    <mergeCell ref="L8:L9"/>
    <mergeCell ref="O8:O9"/>
    <mergeCell ref="M8:M9"/>
    <mergeCell ref="N6:N9"/>
    <mergeCell ref="K6:M7"/>
    <mergeCell ref="AB6:AB8"/>
    <mergeCell ref="P8:P9"/>
    <mergeCell ref="Q8:Q9"/>
    <mergeCell ref="R8:R9"/>
    <mergeCell ref="S8:S9"/>
    <mergeCell ref="T8:T9"/>
    <mergeCell ref="U8:U9"/>
    <mergeCell ref="V8:V9"/>
    <mergeCell ref="W8:W9"/>
    <mergeCell ref="AA6:AA8"/>
    <mergeCell ref="A38:A39"/>
    <mergeCell ref="B38:B39"/>
    <mergeCell ref="C38:C39"/>
    <mergeCell ref="H6:J7"/>
    <mergeCell ref="B8:B9"/>
    <mergeCell ref="C8:C9"/>
    <mergeCell ref="D8:D9"/>
    <mergeCell ref="E8:E9"/>
    <mergeCell ref="A36:N36"/>
    <mergeCell ref="D38:D39"/>
    <mergeCell ref="E38:E39"/>
    <mergeCell ref="F38:F39"/>
    <mergeCell ref="G38:G39"/>
    <mergeCell ref="Z6:Z8"/>
    <mergeCell ref="B6:G7"/>
    <mergeCell ref="O6:Q7"/>
    <mergeCell ref="X8:X9"/>
    <mergeCell ref="Y6:Y8"/>
    <mergeCell ref="U6:X7"/>
    <mergeCell ref="H8:H9"/>
    <mergeCell ref="I8:I9"/>
    <mergeCell ref="J8:J9"/>
    <mergeCell ref="K8:K9"/>
    <mergeCell ref="P41:R41"/>
    <mergeCell ref="F8:F9"/>
    <mergeCell ref="G8:G9"/>
    <mergeCell ref="P36:AB36"/>
    <mergeCell ref="P42:R42"/>
    <mergeCell ref="P43:R43"/>
    <mergeCell ref="H38:H39"/>
    <mergeCell ref="I38:I39"/>
    <mergeCell ref="J38:J39"/>
    <mergeCell ref="K38:K39"/>
    <mergeCell ref="P40:R40"/>
    <mergeCell ref="P48:R48"/>
    <mergeCell ref="P49:R49"/>
    <mergeCell ref="P50:R50"/>
    <mergeCell ref="P51:R51"/>
    <mergeCell ref="P44:R44"/>
    <mergeCell ref="P45:R45"/>
    <mergeCell ref="P46:R46"/>
    <mergeCell ref="P47:R47"/>
    <mergeCell ref="P60:R60"/>
    <mergeCell ref="P54:R54"/>
    <mergeCell ref="P55:R55"/>
    <mergeCell ref="P56:R56"/>
    <mergeCell ref="P57:R57"/>
    <mergeCell ref="P52:R52"/>
    <mergeCell ref="P53:R53"/>
    <mergeCell ref="P58:R58"/>
    <mergeCell ref="P59:R59"/>
    <mergeCell ref="S38:U38"/>
    <mergeCell ref="V38:X38"/>
    <mergeCell ref="Y38:AB38"/>
    <mergeCell ref="A3:AB3"/>
    <mergeCell ref="A4:AB4"/>
    <mergeCell ref="L38:L39"/>
    <mergeCell ref="M38:M39"/>
    <mergeCell ref="N38:N39"/>
    <mergeCell ref="P38:R38"/>
    <mergeCell ref="P39:R3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8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4.8984375" style="12" customWidth="1"/>
    <col min="2" max="2" width="18.69921875" style="12" customWidth="1"/>
    <col min="3" max="3" width="11.69921875" style="12" customWidth="1"/>
    <col min="4" max="5" width="10.59765625" style="12" customWidth="1"/>
    <col min="6" max="6" width="9.3984375" style="12" customWidth="1"/>
    <col min="7" max="7" width="12.69921875" style="12" customWidth="1"/>
    <col min="8" max="8" width="10.59765625" style="12" customWidth="1"/>
    <col min="9" max="9" width="11.69921875" style="12" customWidth="1"/>
    <col min="10" max="13" width="10.59765625" style="12" customWidth="1"/>
    <col min="14" max="14" width="11.59765625" style="12" customWidth="1"/>
    <col min="15" max="15" width="10.69921875" style="12" customWidth="1"/>
    <col min="16" max="16" width="9.59765625" style="112" customWidth="1"/>
    <col min="17" max="17" width="12.5" style="12" customWidth="1"/>
    <col min="18" max="18" width="9.59765625" style="12" customWidth="1"/>
    <col min="19" max="19" width="9.59765625" style="112" customWidth="1"/>
    <col min="20" max="20" width="12.69921875" style="12" customWidth="1"/>
    <col min="21" max="21" width="10.09765625" style="12" customWidth="1"/>
    <col min="22" max="22" width="10.5" style="112" customWidth="1"/>
    <col min="23" max="25" width="6.5" style="12" customWidth="1"/>
    <col min="26" max="26" width="7.5" style="12" customWidth="1"/>
    <col min="27" max="27" width="3.59765625" style="12" customWidth="1"/>
    <col min="28" max="42" width="10.09765625" style="12" customWidth="1"/>
    <col min="43" max="16384" width="10.59765625" style="12" customWidth="1"/>
  </cols>
  <sheetData>
    <row r="1" spans="1:22" s="2" customFormat="1" ht="18.75" customHeight="1">
      <c r="A1" s="100" t="s">
        <v>514</v>
      </c>
      <c r="P1" s="111"/>
      <c r="S1" s="111"/>
      <c r="V1" s="110" t="s">
        <v>515</v>
      </c>
    </row>
    <row r="2" spans="1:22" s="2" customFormat="1" ht="18.75" customHeight="1">
      <c r="A2" s="100"/>
      <c r="P2" s="111"/>
      <c r="S2" s="111"/>
      <c r="V2" s="110"/>
    </row>
    <row r="3" spans="1:42" ht="18" customHeight="1">
      <c r="A3" s="525" t="s">
        <v>581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35"/>
      <c r="M3" s="713"/>
      <c r="N3" s="713"/>
      <c r="O3" s="713"/>
      <c r="P3" s="713"/>
      <c r="Q3" s="713"/>
      <c r="R3" s="713"/>
      <c r="S3" s="713"/>
      <c r="T3" s="713"/>
      <c r="U3" s="713"/>
      <c r="V3" s="71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8" customHeight="1">
      <c r="A4" s="707" t="s">
        <v>502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35"/>
      <c r="M4" s="707" t="s">
        <v>582</v>
      </c>
      <c r="N4" s="712"/>
      <c r="O4" s="712"/>
      <c r="P4" s="712"/>
      <c r="Q4" s="712"/>
      <c r="R4" s="712"/>
      <c r="S4" s="712"/>
      <c r="T4" s="712"/>
      <c r="U4" s="712"/>
      <c r="V4" s="712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8.75" customHeight="1" thickBot="1">
      <c r="A5" s="81"/>
      <c r="B5" s="102"/>
      <c r="C5" s="13"/>
      <c r="D5" s="13"/>
      <c r="E5" s="13"/>
      <c r="F5" s="102"/>
      <c r="G5" s="102"/>
      <c r="H5" s="102"/>
      <c r="I5" s="102"/>
      <c r="J5" s="105"/>
      <c r="K5" s="105"/>
      <c r="L5" s="3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8.75" customHeight="1">
      <c r="A6" s="602" t="s">
        <v>421</v>
      </c>
      <c r="B6" s="607"/>
      <c r="C6" s="625" t="s">
        <v>95</v>
      </c>
      <c r="D6" s="625" t="s">
        <v>96</v>
      </c>
      <c r="E6" s="625" t="s">
        <v>97</v>
      </c>
      <c r="F6" s="570" t="s">
        <v>98</v>
      </c>
      <c r="G6" s="600"/>
      <c r="H6" s="600"/>
      <c r="I6" s="648" t="s">
        <v>99</v>
      </c>
      <c r="J6" s="649"/>
      <c r="K6" s="649"/>
      <c r="L6" s="35"/>
      <c r="M6" s="643" t="s">
        <v>100</v>
      </c>
      <c r="N6" s="569" t="s">
        <v>101</v>
      </c>
      <c r="O6" s="585"/>
      <c r="P6" s="643"/>
      <c r="Q6" s="569" t="s">
        <v>102</v>
      </c>
      <c r="R6" s="585"/>
      <c r="S6" s="643"/>
      <c r="T6" s="569" t="s">
        <v>103</v>
      </c>
      <c r="U6" s="585"/>
      <c r="V6" s="58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18.75" customHeight="1">
      <c r="A7" s="602"/>
      <c r="B7" s="607"/>
      <c r="C7" s="626"/>
      <c r="D7" s="626"/>
      <c r="E7" s="626"/>
      <c r="F7" s="628" t="s">
        <v>104</v>
      </c>
      <c r="G7" s="629"/>
      <c r="H7" s="650" t="s">
        <v>105</v>
      </c>
      <c r="I7" s="646" t="s">
        <v>106</v>
      </c>
      <c r="J7" s="647"/>
      <c r="K7" s="606" t="s">
        <v>107</v>
      </c>
      <c r="L7" s="35"/>
      <c r="M7" s="644"/>
      <c r="N7" s="36" t="s">
        <v>497</v>
      </c>
      <c r="O7" s="36" t="s">
        <v>498</v>
      </c>
      <c r="P7" s="109" t="s">
        <v>342</v>
      </c>
      <c r="Q7" s="36" t="s">
        <v>497</v>
      </c>
      <c r="R7" s="36" t="s">
        <v>498</v>
      </c>
      <c r="S7" s="109" t="s">
        <v>342</v>
      </c>
      <c r="T7" s="36" t="s">
        <v>497</v>
      </c>
      <c r="U7" s="36" t="s">
        <v>498</v>
      </c>
      <c r="V7" s="109" t="s">
        <v>342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18.75" customHeight="1">
      <c r="A8" s="595"/>
      <c r="B8" s="645"/>
      <c r="C8" s="627"/>
      <c r="D8" s="627"/>
      <c r="E8" s="627"/>
      <c r="F8" s="630"/>
      <c r="G8" s="631"/>
      <c r="H8" s="651"/>
      <c r="I8" s="630"/>
      <c r="J8" s="631"/>
      <c r="K8" s="634"/>
      <c r="L8" s="35"/>
      <c r="M8" s="43" t="s">
        <v>517</v>
      </c>
      <c r="N8" s="319">
        <f>SUM(N10:N51)</f>
        <v>4982</v>
      </c>
      <c r="O8" s="319">
        <f>SUM(O10:O51)</f>
        <v>4927</v>
      </c>
      <c r="P8" s="320">
        <f>O8-N8</f>
        <v>-55</v>
      </c>
      <c r="Q8" s="321">
        <f>SUM(Q10:Q51)</f>
        <v>79</v>
      </c>
      <c r="R8" s="321">
        <f>SUM(R10:R51)</f>
        <v>75</v>
      </c>
      <c r="S8" s="320">
        <f>R8-Q8</f>
        <v>-4</v>
      </c>
      <c r="T8" s="321">
        <f>SUM(T10:T51)</f>
        <v>6309</v>
      </c>
      <c r="U8" s="321">
        <f>SUM(U10:U51)</f>
        <v>6237</v>
      </c>
      <c r="V8" s="320">
        <f>U8-T8</f>
        <v>-72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8.75" customHeight="1">
      <c r="A9" s="621"/>
      <c r="B9" s="622"/>
      <c r="C9" s="38"/>
      <c r="D9" s="39"/>
      <c r="E9" s="39"/>
      <c r="F9" s="566"/>
      <c r="G9" s="566"/>
      <c r="H9" s="39"/>
      <c r="I9" s="621"/>
      <c r="J9" s="621"/>
      <c r="K9" s="39"/>
      <c r="L9" s="35"/>
      <c r="M9" s="16"/>
      <c r="N9" s="31"/>
      <c r="O9" s="23"/>
      <c r="P9" s="196"/>
      <c r="Q9" s="40"/>
      <c r="R9" s="40"/>
      <c r="S9" s="196"/>
      <c r="T9" s="40"/>
      <c r="U9" s="40"/>
      <c r="V9" s="19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ht="18.75" customHeight="1">
      <c r="A10" s="623" t="s">
        <v>495</v>
      </c>
      <c r="B10" s="624"/>
      <c r="C10" s="106">
        <v>6163</v>
      </c>
      <c r="D10" s="19">
        <v>77</v>
      </c>
      <c r="E10" s="19">
        <v>8188</v>
      </c>
      <c r="F10" s="34"/>
      <c r="G10" s="19">
        <v>1093990</v>
      </c>
      <c r="H10" s="303">
        <f>D10*100000/G10</f>
        <v>7.038455561751022</v>
      </c>
      <c r="I10" s="617">
        <v>345176</v>
      </c>
      <c r="J10" s="617"/>
      <c r="K10" s="304">
        <f>C10*10000/I10</f>
        <v>178.54659651887732</v>
      </c>
      <c r="L10" s="35"/>
      <c r="M10" s="16" t="s">
        <v>108</v>
      </c>
      <c r="N10" s="15">
        <v>2879</v>
      </c>
      <c r="O10" s="15">
        <v>2783</v>
      </c>
      <c r="P10" s="322">
        <f aca="true" t="shared" si="0" ref="P10:P51">O10-N10</f>
        <v>-96</v>
      </c>
      <c r="Q10" s="323">
        <v>16</v>
      </c>
      <c r="R10" s="323">
        <v>25</v>
      </c>
      <c r="S10" s="322">
        <f>R10-Q10</f>
        <v>9</v>
      </c>
      <c r="T10" s="323">
        <v>3651</v>
      </c>
      <c r="U10" s="323">
        <v>3544</v>
      </c>
      <c r="V10" s="322">
        <f aca="true" t="shared" si="1" ref="V10:V51">U10-T10</f>
        <v>-107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8.75" customHeight="1">
      <c r="A11" s="615" t="s">
        <v>484</v>
      </c>
      <c r="B11" s="616"/>
      <c r="C11" s="108">
        <v>5720</v>
      </c>
      <c r="D11" s="107">
        <v>92</v>
      </c>
      <c r="E11" s="107">
        <v>7551</v>
      </c>
      <c r="F11" s="34"/>
      <c r="G11" s="107">
        <v>1102895</v>
      </c>
      <c r="H11" s="303">
        <f>D11*100000/G11</f>
        <v>8.341682571777005</v>
      </c>
      <c r="I11" s="617">
        <v>368875</v>
      </c>
      <c r="J11" s="617"/>
      <c r="K11" s="304">
        <f>C11*10000/I11</f>
        <v>155.0660792951542</v>
      </c>
      <c r="L11" s="35"/>
      <c r="M11" s="16" t="s">
        <v>109</v>
      </c>
      <c r="N11" s="15">
        <v>188</v>
      </c>
      <c r="O11" s="15">
        <v>202</v>
      </c>
      <c r="P11" s="322">
        <f t="shared" si="0"/>
        <v>14</v>
      </c>
      <c r="Q11" s="323">
        <v>4</v>
      </c>
      <c r="R11" s="323">
        <v>1</v>
      </c>
      <c r="S11" s="322">
        <f>R11-Q11</f>
        <v>-3</v>
      </c>
      <c r="T11" s="323">
        <v>225</v>
      </c>
      <c r="U11" s="323">
        <v>243</v>
      </c>
      <c r="V11" s="322">
        <f t="shared" si="1"/>
        <v>18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8.75" customHeight="1">
      <c r="A12" s="615" t="s">
        <v>477</v>
      </c>
      <c r="B12" s="616"/>
      <c r="C12" s="108">
        <v>5391</v>
      </c>
      <c r="D12" s="107">
        <v>102</v>
      </c>
      <c r="E12" s="107">
        <v>6930</v>
      </c>
      <c r="F12" s="34"/>
      <c r="G12" s="107">
        <v>1111901</v>
      </c>
      <c r="H12" s="303">
        <f>D12*100000/G12</f>
        <v>9.173478574081685</v>
      </c>
      <c r="I12" s="617">
        <v>394233</v>
      </c>
      <c r="J12" s="617"/>
      <c r="K12" s="304">
        <f>C12*10000/I12</f>
        <v>136.7465432878526</v>
      </c>
      <c r="L12" s="35"/>
      <c r="M12" s="16" t="s">
        <v>110</v>
      </c>
      <c r="N12" s="15">
        <v>383</v>
      </c>
      <c r="O12" s="15">
        <v>371</v>
      </c>
      <c r="P12" s="322">
        <f t="shared" si="0"/>
        <v>-12</v>
      </c>
      <c r="Q12" s="323">
        <v>7</v>
      </c>
      <c r="R12" s="323">
        <v>10</v>
      </c>
      <c r="S12" s="322">
        <f>R12-Q12</f>
        <v>3</v>
      </c>
      <c r="T12" s="323">
        <v>479</v>
      </c>
      <c r="U12" s="323">
        <v>428</v>
      </c>
      <c r="V12" s="322">
        <f t="shared" si="1"/>
        <v>-51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18.75" customHeight="1">
      <c r="A13" s="615" t="s">
        <v>478</v>
      </c>
      <c r="B13" s="616"/>
      <c r="C13" s="108">
        <v>4982</v>
      </c>
      <c r="D13" s="107">
        <v>79</v>
      </c>
      <c r="E13" s="107">
        <v>6309</v>
      </c>
      <c r="F13" s="34" t="s">
        <v>466</v>
      </c>
      <c r="G13" s="107">
        <v>1119298</v>
      </c>
      <c r="H13" s="303">
        <f>D13*100000/G13</f>
        <v>7.057995279183917</v>
      </c>
      <c r="I13" s="617">
        <v>413124</v>
      </c>
      <c r="J13" s="617"/>
      <c r="K13" s="304">
        <f>C13*10000/I13</f>
        <v>120.59333275239395</v>
      </c>
      <c r="L13" s="35"/>
      <c r="M13" s="16" t="s">
        <v>111</v>
      </c>
      <c r="N13" s="15">
        <v>60</v>
      </c>
      <c r="O13" s="15">
        <v>53</v>
      </c>
      <c r="P13" s="322">
        <f t="shared" si="0"/>
        <v>-7</v>
      </c>
      <c r="Q13" s="323">
        <v>2</v>
      </c>
      <c r="R13" s="323">
        <v>3</v>
      </c>
      <c r="S13" s="322">
        <f>R13-Q13</f>
        <v>1</v>
      </c>
      <c r="T13" s="323">
        <v>101</v>
      </c>
      <c r="U13" s="323">
        <v>73</v>
      </c>
      <c r="V13" s="322">
        <f t="shared" si="1"/>
        <v>-28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.75" customHeight="1">
      <c r="A14" s="615" t="s">
        <v>485</v>
      </c>
      <c r="B14" s="616"/>
      <c r="C14" s="252">
        <v>4927</v>
      </c>
      <c r="D14" s="250">
        <v>75</v>
      </c>
      <c r="E14" s="250">
        <v>6237</v>
      </c>
      <c r="F14" s="251"/>
      <c r="G14" s="250">
        <v>1125793</v>
      </c>
      <c r="H14" s="305">
        <f>D14*100000/G14</f>
        <v>6.661970717529777</v>
      </c>
      <c r="I14" s="619">
        <v>432587</v>
      </c>
      <c r="J14" s="619"/>
      <c r="K14" s="306">
        <f>C14*10000/I14</f>
        <v>113.89616423979454</v>
      </c>
      <c r="L14" s="35"/>
      <c r="M14" s="16" t="s">
        <v>112</v>
      </c>
      <c r="N14" s="15">
        <v>72</v>
      </c>
      <c r="O14" s="15">
        <v>66</v>
      </c>
      <c r="P14" s="322">
        <f t="shared" si="0"/>
        <v>-6</v>
      </c>
      <c r="Q14" s="323">
        <v>4</v>
      </c>
      <c r="R14" s="323">
        <v>4</v>
      </c>
      <c r="S14" s="327" t="s">
        <v>583</v>
      </c>
      <c r="T14" s="323">
        <v>93</v>
      </c>
      <c r="U14" s="323">
        <v>78</v>
      </c>
      <c r="V14" s="322">
        <f t="shared" si="1"/>
        <v>-15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8.75" customHeight="1">
      <c r="A15" s="494"/>
      <c r="B15" s="618"/>
      <c r="C15" s="249"/>
      <c r="D15" s="248"/>
      <c r="E15" s="248"/>
      <c r="H15" s="248"/>
      <c r="I15" s="365"/>
      <c r="J15" s="365"/>
      <c r="K15" s="247"/>
      <c r="L15" s="35"/>
      <c r="M15" s="16" t="s">
        <v>113</v>
      </c>
      <c r="N15" s="15">
        <v>204</v>
      </c>
      <c r="O15" s="15">
        <v>211</v>
      </c>
      <c r="P15" s="322">
        <f t="shared" si="0"/>
        <v>7</v>
      </c>
      <c r="Q15" s="323">
        <v>5</v>
      </c>
      <c r="R15" s="323">
        <v>4</v>
      </c>
      <c r="S15" s="322">
        <f>R15-Q15</f>
        <v>-1</v>
      </c>
      <c r="T15" s="323">
        <v>235</v>
      </c>
      <c r="U15" s="323">
        <v>275</v>
      </c>
      <c r="V15" s="322">
        <f t="shared" si="1"/>
        <v>40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8.75" customHeight="1">
      <c r="A16" s="18" t="s">
        <v>467</v>
      </c>
      <c r="C16" s="22"/>
      <c r="D16" s="22"/>
      <c r="E16" s="22"/>
      <c r="F16" s="22"/>
      <c r="G16" s="22"/>
      <c r="H16" s="22"/>
      <c r="I16" s="13"/>
      <c r="J16" s="246"/>
      <c r="K16" s="35"/>
      <c r="L16" s="35"/>
      <c r="M16" s="16" t="s">
        <v>114</v>
      </c>
      <c r="N16" s="15">
        <v>100</v>
      </c>
      <c r="O16" s="15">
        <v>126</v>
      </c>
      <c r="P16" s="322">
        <f t="shared" si="0"/>
        <v>26</v>
      </c>
      <c r="Q16" s="323">
        <v>7</v>
      </c>
      <c r="R16" s="323">
        <v>2</v>
      </c>
      <c r="S16" s="322">
        <f>R16-Q16</f>
        <v>-5</v>
      </c>
      <c r="T16" s="323">
        <v>119</v>
      </c>
      <c r="U16" s="323">
        <v>155</v>
      </c>
      <c r="V16" s="322">
        <f t="shared" si="1"/>
        <v>36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8.75" customHeight="1">
      <c r="A17" s="18" t="s">
        <v>326</v>
      </c>
      <c r="C17" s="18"/>
      <c r="D17" s="18"/>
      <c r="E17" s="18"/>
      <c r="F17" s="18"/>
      <c r="G17" s="18"/>
      <c r="H17" s="18"/>
      <c r="I17" s="13"/>
      <c r="J17" s="246"/>
      <c r="K17" s="35"/>
      <c r="L17" s="35"/>
      <c r="M17" s="16" t="s">
        <v>115</v>
      </c>
      <c r="N17" s="15">
        <v>123</v>
      </c>
      <c r="O17" s="15">
        <v>129</v>
      </c>
      <c r="P17" s="322">
        <f t="shared" si="0"/>
        <v>6</v>
      </c>
      <c r="Q17" s="323">
        <v>4</v>
      </c>
      <c r="R17" s="323">
        <v>6</v>
      </c>
      <c r="S17" s="322">
        <f>R17-Q17</f>
        <v>2</v>
      </c>
      <c r="T17" s="323">
        <v>163</v>
      </c>
      <c r="U17" s="323">
        <v>175</v>
      </c>
      <c r="V17" s="322">
        <f t="shared" si="1"/>
        <v>12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3:42" ht="18.75" customHeight="1">
      <c r="C18" s="41"/>
      <c r="D18" s="41"/>
      <c r="E18" s="41"/>
      <c r="F18" s="41"/>
      <c r="G18" s="41"/>
      <c r="H18" s="41"/>
      <c r="I18" s="35"/>
      <c r="J18" s="246"/>
      <c r="K18" s="35"/>
      <c r="L18" s="35"/>
      <c r="M18" s="16" t="s">
        <v>116</v>
      </c>
      <c r="N18" s="15">
        <v>18</v>
      </c>
      <c r="O18" s="15">
        <v>21</v>
      </c>
      <c r="P18" s="322">
        <f t="shared" si="0"/>
        <v>3</v>
      </c>
      <c r="Q18" s="326" t="s">
        <v>583</v>
      </c>
      <c r="R18" s="326" t="s">
        <v>583</v>
      </c>
      <c r="S18" s="327" t="s">
        <v>583</v>
      </c>
      <c r="T18" s="323">
        <v>22</v>
      </c>
      <c r="U18" s="323">
        <v>24</v>
      </c>
      <c r="V18" s="322">
        <f t="shared" si="1"/>
        <v>2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2:42" ht="18.75" customHeight="1">
      <c r="B19" s="35"/>
      <c r="C19" s="35"/>
      <c r="D19" s="35"/>
      <c r="E19" s="35"/>
      <c r="F19" s="35"/>
      <c r="G19" s="35"/>
      <c r="H19" s="35"/>
      <c r="I19" s="35"/>
      <c r="J19" s="246"/>
      <c r="K19" s="35"/>
      <c r="L19" s="35"/>
      <c r="M19" s="16" t="s">
        <v>117</v>
      </c>
      <c r="N19" s="15">
        <v>32</v>
      </c>
      <c r="O19" s="15">
        <v>42</v>
      </c>
      <c r="P19" s="322">
        <f t="shared" si="0"/>
        <v>10</v>
      </c>
      <c r="Q19" s="326" t="s">
        <v>583</v>
      </c>
      <c r="R19" s="323">
        <v>1</v>
      </c>
      <c r="S19" s="322">
        <v>1</v>
      </c>
      <c r="T19" s="323">
        <v>39</v>
      </c>
      <c r="U19" s="323">
        <v>48</v>
      </c>
      <c r="V19" s="322">
        <f t="shared" si="1"/>
        <v>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0:42" ht="18.75" customHeight="1">
      <c r="J20" s="246"/>
      <c r="K20" s="35"/>
      <c r="L20" s="35"/>
      <c r="M20" s="16" t="s">
        <v>118</v>
      </c>
      <c r="N20" s="15">
        <v>62</v>
      </c>
      <c r="O20" s="15">
        <v>48</v>
      </c>
      <c r="P20" s="322">
        <f t="shared" si="0"/>
        <v>-14</v>
      </c>
      <c r="Q20" s="323">
        <v>2</v>
      </c>
      <c r="R20" s="323">
        <v>1</v>
      </c>
      <c r="S20" s="322">
        <f>R20-Q20</f>
        <v>-1</v>
      </c>
      <c r="T20" s="323">
        <v>75</v>
      </c>
      <c r="U20" s="323">
        <v>57</v>
      </c>
      <c r="V20" s="322">
        <f t="shared" si="1"/>
        <v>-18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0:42" ht="18.75" customHeight="1">
      <c r="J21" s="245"/>
      <c r="K21" s="35"/>
      <c r="L21" s="35"/>
      <c r="M21" s="16" t="s">
        <v>119</v>
      </c>
      <c r="N21" s="15">
        <v>19</v>
      </c>
      <c r="O21" s="15">
        <v>30</v>
      </c>
      <c r="P21" s="322">
        <f t="shared" si="0"/>
        <v>11</v>
      </c>
      <c r="Q21" s="326" t="s">
        <v>583</v>
      </c>
      <c r="R21" s="326" t="s">
        <v>583</v>
      </c>
      <c r="S21" s="327" t="s">
        <v>583</v>
      </c>
      <c r="T21" s="323">
        <v>24</v>
      </c>
      <c r="U21" s="323">
        <v>38</v>
      </c>
      <c r="V21" s="322">
        <f t="shared" si="1"/>
        <v>14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8.75" customHeight="1">
      <c r="A22" s="707" t="s">
        <v>496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35"/>
      <c r="M22" s="16" t="s">
        <v>120</v>
      </c>
      <c r="N22" s="15">
        <v>16</v>
      </c>
      <c r="O22" s="15">
        <v>12</v>
      </c>
      <c r="P22" s="322">
        <f t="shared" si="0"/>
        <v>-4</v>
      </c>
      <c r="Q22" s="323">
        <v>1</v>
      </c>
      <c r="R22" s="323">
        <v>1</v>
      </c>
      <c r="S22" s="327" t="s">
        <v>583</v>
      </c>
      <c r="T22" s="323">
        <v>18</v>
      </c>
      <c r="U22" s="323">
        <v>14</v>
      </c>
      <c r="V22" s="322">
        <f t="shared" si="1"/>
        <v>-4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8.75" customHeight="1" thickBot="1">
      <c r="A23" s="81"/>
      <c r="B23" s="102"/>
      <c r="C23" s="13"/>
      <c r="D23" s="13"/>
      <c r="E23" s="13"/>
      <c r="F23" s="13"/>
      <c r="G23" s="13"/>
      <c r="H23" s="13"/>
      <c r="I23" s="13"/>
      <c r="J23" s="245"/>
      <c r="K23" s="35"/>
      <c r="L23" s="35"/>
      <c r="M23" s="16" t="s">
        <v>121</v>
      </c>
      <c r="N23" s="15">
        <v>30</v>
      </c>
      <c r="O23" s="15">
        <v>14</v>
      </c>
      <c r="P23" s="322">
        <f t="shared" si="0"/>
        <v>-16</v>
      </c>
      <c r="Q23" s="326" t="s">
        <v>583</v>
      </c>
      <c r="R23" s="323">
        <v>2</v>
      </c>
      <c r="S23" s="322">
        <v>2</v>
      </c>
      <c r="T23" s="323">
        <v>43</v>
      </c>
      <c r="U23" s="323">
        <v>18</v>
      </c>
      <c r="V23" s="322">
        <f t="shared" si="1"/>
        <v>-25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8.75" customHeight="1">
      <c r="A24" s="637" t="s">
        <v>137</v>
      </c>
      <c r="B24" s="638"/>
      <c r="C24" s="569" t="s">
        <v>138</v>
      </c>
      <c r="D24" s="635"/>
      <c r="E24" s="636"/>
      <c r="F24" s="569" t="s">
        <v>139</v>
      </c>
      <c r="G24" s="635"/>
      <c r="H24" s="636"/>
      <c r="I24" s="641" t="s">
        <v>140</v>
      </c>
      <c r="J24" s="642"/>
      <c r="K24" s="642"/>
      <c r="L24" s="35"/>
      <c r="M24" s="16" t="s">
        <v>122</v>
      </c>
      <c r="N24" s="15">
        <v>39</v>
      </c>
      <c r="O24" s="15">
        <v>39</v>
      </c>
      <c r="P24" s="327" t="s">
        <v>583</v>
      </c>
      <c r="Q24" s="323">
        <v>2</v>
      </c>
      <c r="R24" s="326" t="s">
        <v>583</v>
      </c>
      <c r="S24" s="322">
        <v>-2</v>
      </c>
      <c r="T24" s="323">
        <v>48</v>
      </c>
      <c r="U24" s="323">
        <v>46</v>
      </c>
      <c r="V24" s="322">
        <f t="shared" si="1"/>
        <v>-2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8.75" customHeight="1">
      <c r="A25" s="587"/>
      <c r="B25" s="631"/>
      <c r="C25" s="36" t="s">
        <v>497</v>
      </c>
      <c r="D25" s="36" t="s">
        <v>498</v>
      </c>
      <c r="E25" s="36" t="s">
        <v>342</v>
      </c>
      <c r="F25" s="36" t="s">
        <v>497</v>
      </c>
      <c r="G25" s="36" t="s">
        <v>498</v>
      </c>
      <c r="H25" s="36" t="s">
        <v>342</v>
      </c>
      <c r="I25" s="36" t="s">
        <v>497</v>
      </c>
      <c r="J25" s="36" t="s">
        <v>498</v>
      </c>
      <c r="K25" s="37" t="s">
        <v>342</v>
      </c>
      <c r="L25" s="35"/>
      <c r="M25" s="16" t="s">
        <v>123</v>
      </c>
      <c r="N25" s="15">
        <v>167</v>
      </c>
      <c r="O25" s="15">
        <v>175</v>
      </c>
      <c r="P25" s="322">
        <f t="shared" si="0"/>
        <v>8</v>
      </c>
      <c r="Q25" s="323">
        <v>1</v>
      </c>
      <c r="R25" s="323">
        <v>3</v>
      </c>
      <c r="S25" s="322">
        <f>R25-Q25</f>
        <v>2</v>
      </c>
      <c r="T25" s="323">
        <v>207</v>
      </c>
      <c r="U25" s="323">
        <v>222</v>
      </c>
      <c r="V25" s="322">
        <f t="shared" si="1"/>
        <v>15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8.75" customHeight="1">
      <c r="A26" s="639" t="s">
        <v>516</v>
      </c>
      <c r="B26" s="640"/>
      <c r="C26" s="307">
        <f>SUM(C28,C39,C44:C46,C48)</f>
        <v>4982</v>
      </c>
      <c r="D26" s="307">
        <f>SUM(D28,D39,D44:D46,D48)</f>
        <v>4927</v>
      </c>
      <c r="E26" s="308">
        <f>D26-C26</f>
        <v>-55</v>
      </c>
      <c r="F26" s="307">
        <f>SUM(F28,F39,F44:F46,F48)</f>
        <v>79</v>
      </c>
      <c r="G26" s="307">
        <f>SUM(G28,G39,G44:G46,G48)</f>
        <v>75</v>
      </c>
      <c r="H26" s="308">
        <f>G26-F26</f>
        <v>-4</v>
      </c>
      <c r="I26" s="307">
        <f>SUM(I28,I39,I44:I46,I48)</f>
        <v>6309</v>
      </c>
      <c r="J26" s="307">
        <f>SUM(J28,J39,J44:J46,J48)</f>
        <v>6237</v>
      </c>
      <c r="K26" s="308">
        <f>J26-I26</f>
        <v>-72</v>
      </c>
      <c r="L26" s="41"/>
      <c r="M26" s="16" t="s">
        <v>124</v>
      </c>
      <c r="N26" s="15">
        <v>5</v>
      </c>
      <c r="O26" s="15">
        <v>4</v>
      </c>
      <c r="P26" s="322">
        <f t="shared" si="0"/>
        <v>-1</v>
      </c>
      <c r="Q26" s="326" t="s">
        <v>583</v>
      </c>
      <c r="R26" s="326" t="s">
        <v>583</v>
      </c>
      <c r="S26" s="327" t="s">
        <v>583</v>
      </c>
      <c r="T26" s="323">
        <v>6</v>
      </c>
      <c r="U26" s="323">
        <v>6</v>
      </c>
      <c r="V26" s="327" t="s">
        <v>583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2:42" ht="18.75" customHeight="1">
      <c r="B27" s="103"/>
      <c r="C27" s="174"/>
      <c r="D27" s="174"/>
      <c r="E27" s="195"/>
      <c r="F27" s="174"/>
      <c r="G27" s="174"/>
      <c r="H27" s="195"/>
      <c r="I27" s="174"/>
      <c r="J27" s="174"/>
      <c r="K27" s="195"/>
      <c r="L27" s="104"/>
      <c r="M27" s="16" t="s">
        <v>125</v>
      </c>
      <c r="N27" s="15">
        <v>4</v>
      </c>
      <c r="O27" s="15">
        <v>5</v>
      </c>
      <c r="P27" s="322">
        <f t="shared" si="0"/>
        <v>1</v>
      </c>
      <c r="Q27" s="326" t="s">
        <v>583</v>
      </c>
      <c r="R27" s="326" t="s">
        <v>583</v>
      </c>
      <c r="S27" s="327" t="s">
        <v>583</v>
      </c>
      <c r="T27" s="323">
        <v>6</v>
      </c>
      <c r="U27" s="323">
        <v>15</v>
      </c>
      <c r="V27" s="322">
        <f t="shared" si="1"/>
        <v>9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8.75" customHeight="1">
      <c r="A28" s="620" t="s">
        <v>340</v>
      </c>
      <c r="B28" s="82" t="s">
        <v>220</v>
      </c>
      <c r="C28" s="309">
        <f>SUM(C29:C37)</f>
        <v>1217</v>
      </c>
      <c r="D28" s="309">
        <f>SUM(D29:D37)</f>
        <v>1176</v>
      </c>
      <c r="E28" s="310">
        <f>D28-C28</f>
        <v>-41</v>
      </c>
      <c r="F28" s="311">
        <f>SUM(F29:F37)</f>
        <v>32</v>
      </c>
      <c r="G28" s="311">
        <f>SUM(G29:G37)</f>
        <v>27</v>
      </c>
      <c r="H28" s="310">
        <f>G28-F28</f>
        <v>-5</v>
      </c>
      <c r="I28" s="311">
        <f>SUM(I29:I37)</f>
        <v>1650</v>
      </c>
      <c r="J28" s="311">
        <f>SUM(J29:J37)</f>
        <v>1521</v>
      </c>
      <c r="K28" s="310">
        <f>J28-I28</f>
        <v>-129</v>
      </c>
      <c r="L28" s="104"/>
      <c r="M28" s="16" t="s">
        <v>126</v>
      </c>
      <c r="N28" s="15">
        <v>7</v>
      </c>
      <c r="O28" s="15">
        <v>6</v>
      </c>
      <c r="P28" s="322">
        <f t="shared" si="0"/>
        <v>-1</v>
      </c>
      <c r="Q28" s="326" t="s">
        <v>583</v>
      </c>
      <c r="R28" s="326" t="s">
        <v>583</v>
      </c>
      <c r="S28" s="327" t="s">
        <v>583</v>
      </c>
      <c r="T28" s="323">
        <v>9</v>
      </c>
      <c r="U28" s="323">
        <v>7</v>
      </c>
      <c r="V28" s="322">
        <f t="shared" si="1"/>
        <v>-2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8.75" customHeight="1">
      <c r="A29" s="620"/>
      <c r="B29" s="82" t="s">
        <v>327</v>
      </c>
      <c r="C29" s="309">
        <v>384</v>
      </c>
      <c r="D29" s="309">
        <v>358</v>
      </c>
      <c r="E29" s="310">
        <f aca="true" t="shared" si="2" ref="E29:E37">D29-C29</f>
        <v>-26</v>
      </c>
      <c r="F29" s="311">
        <v>9</v>
      </c>
      <c r="G29" s="311">
        <v>13</v>
      </c>
      <c r="H29" s="310">
        <f>G29-F29</f>
        <v>4</v>
      </c>
      <c r="I29" s="311">
        <v>541</v>
      </c>
      <c r="J29" s="311">
        <v>479</v>
      </c>
      <c r="K29" s="310">
        <f aca="true" t="shared" si="3" ref="K29:K37">J29-I29</f>
        <v>-62</v>
      </c>
      <c r="L29" s="104"/>
      <c r="M29" s="16" t="s">
        <v>127</v>
      </c>
      <c r="N29" s="15">
        <v>5</v>
      </c>
      <c r="O29" s="15">
        <v>3</v>
      </c>
      <c r="P29" s="322">
        <f t="shared" si="0"/>
        <v>-2</v>
      </c>
      <c r="Q29" s="323">
        <v>1</v>
      </c>
      <c r="R29" s="326" t="s">
        <v>583</v>
      </c>
      <c r="S29" s="322">
        <v>-1</v>
      </c>
      <c r="T29" s="323">
        <v>5</v>
      </c>
      <c r="U29" s="323">
        <v>5</v>
      </c>
      <c r="V29" s="327" t="s">
        <v>583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8.75" customHeight="1">
      <c r="A30" s="620"/>
      <c r="B30" s="82" t="s">
        <v>328</v>
      </c>
      <c r="C30" s="309">
        <v>232</v>
      </c>
      <c r="D30" s="309">
        <v>227</v>
      </c>
      <c r="E30" s="310">
        <f t="shared" si="2"/>
        <v>-5</v>
      </c>
      <c r="F30" s="311">
        <v>1</v>
      </c>
      <c r="G30" s="311">
        <v>5</v>
      </c>
      <c r="H30" s="310">
        <f>G30-F30</f>
        <v>4</v>
      </c>
      <c r="I30" s="311">
        <v>308</v>
      </c>
      <c r="J30" s="311">
        <v>304</v>
      </c>
      <c r="K30" s="310">
        <f t="shared" si="3"/>
        <v>-4</v>
      </c>
      <c r="L30" s="104"/>
      <c r="M30" s="16" t="s">
        <v>128</v>
      </c>
      <c r="N30" s="15">
        <v>1</v>
      </c>
      <c r="O30" s="15">
        <v>2</v>
      </c>
      <c r="P30" s="322">
        <f t="shared" si="0"/>
        <v>1</v>
      </c>
      <c r="Q30" s="326" t="s">
        <v>583</v>
      </c>
      <c r="R30" s="323">
        <v>1</v>
      </c>
      <c r="S30" s="322">
        <v>1</v>
      </c>
      <c r="T30" s="323">
        <v>1</v>
      </c>
      <c r="U30" s="323">
        <v>1</v>
      </c>
      <c r="V30" s="327" t="s">
        <v>583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8.75" customHeight="1">
      <c r="A31" s="620"/>
      <c r="B31" s="82" t="s">
        <v>329</v>
      </c>
      <c r="C31" s="309">
        <v>272</v>
      </c>
      <c r="D31" s="309">
        <v>248</v>
      </c>
      <c r="E31" s="310">
        <f t="shared" si="2"/>
        <v>-24</v>
      </c>
      <c r="F31" s="311">
        <v>3</v>
      </c>
      <c r="G31" s="311">
        <v>2</v>
      </c>
      <c r="H31" s="310">
        <f>G31-F31</f>
        <v>-1</v>
      </c>
      <c r="I31" s="311">
        <v>366</v>
      </c>
      <c r="J31" s="311">
        <v>309</v>
      </c>
      <c r="K31" s="310">
        <f t="shared" si="3"/>
        <v>-57</v>
      </c>
      <c r="L31" s="104"/>
      <c r="M31" s="16" t="s">
        <v>129</v>
      </c>
      <c r="N31" s="15">
        <v>55</v>
      </c>
      <c r="O31" s="15">
        <v>50</v>
      </c>
      <c r="P31" s="322">
        <f t="shared" si="0"/>
        <v>-5</v>
      </c>
      <c r="Q31" s="323">
        <v>4</v>
      </c>
      <c r="R31" s="323">
        <v>1</v>
      </c>
      <c r="S31" s="322">
        <f>R31-Q31</f>
        <v>-3</v>
      </c>
      <c r="T31" s="323">
        <v>64</v>
      </c>
      <c r="U31" s="323">
        <v>64</v>
      </c>
      <c r="V31" s="327" t="s">
        <v>583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8.75" customHeight="1">
      <c r="A32" s="620"/>
      <c r="B32" s="82" t="s">
        <v>330</v>
      </c>
      <c r="C32" s="309">
        <v>30</v>
      </c>
      <c r="D32" s="309">
        <v>25</v>
      </c>
      <c r="E32" s="310">
        <f t="shared" si="2"/>
        <v>-5</v>
      </c>
      <c r="F32" s="311">
        <v>1</v>
      </c>
      <c r="G32" s="317" t="s">
        <v>538</v>
      </c>
      <c r="H32" s="310" t="s">
        <v>538</v>
      </c>
      <c r="I32" s="311">
        <v>37</v>
      </c>
      <c r="J32" s="311">
        <v>28</v>
      </c>
      <c r="K32" s="310">
        <f t="shared" si="3"/>
        <v>-9</v>
      </c>
      <c r="L32" s="104"/>
      <c r="M32" s="16" t="s">
        <v>130</v>
      </c>
      <c r="N32" s="15">
        <v>21</v>
      </c>
      <c r="O32" s="15">
        <v>30</v>
      </c>
      <c r="P32" s="322">
        <f t="shared" si="0"/>
        <v>9</v>
      </c>
      <c r="Q32" s="326" t="s">
        <v>583</v>
      </c>
      <c r="R32" s="326" t="s">
        <v>583</v>
      </c>
      <c r="S32" s="327" t="s">
        <v>583</v>
      </c>
      <c r="T32" s="323">
        <v>29</v>
      </c>
      <c r="U32" s="323">
        <v>52</v>
      </c>
      <c r="V32" s="322">
        <f t="shared" si="1"/>
        <v>23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8.75" customHeight="1">
      <c r="A33" s="620"/>
      <c r="B33" s="82" t="s">
        <v>331</v>
      </c>
      <c r="C33" s="309">
        <v>242</v>
      </c>
      <c r="D33" s="309">
        <v>246</v>
      </c>
      <c r="E33" s="310">
        <f t="shared" si="2"/>
        <v>4</v>
      </c>
      <c r="F33" s="311">
        <v>17</v>
      </c>
      <c r="G33" s="311">
        <v>7</v>
      </c>
      <c r="H33" s="310">
        <f>G33-F33</f>
        <v>-10</v>
      </c>
      <c r="I33" s="311">
        <v>325</v>
      </c>
      <c r="J33" s="311">
        <v>322</v>
      </c>
      <c r="K33" s="310">
        <f t="shared" si="3"/>
        <v>-3</v>
      </c>
      <c r="L33" s="104"/>
      <c r="M33" s="16" t="s">
        <v>131</v>
      </c>
      <c r="N33" s="15">
        <v>26</v>
      </c>
      <c r="O33" s="15">
        <v>23</v>
      </c>
      <c r="P33" s="322">
        <f t="shared" si="0"/>
        <v>-3</v>
      </c>
      <c r="Q33" s="323">
        <v>1</v>
      </c>
      <c r="R33" s="326" t="s">
        <v>583</v>
      </c>
      <c r="S33" s="322">
        <v>-1</v>
      </c>
      <c r="T33" s="323">
        <v>30</v>
      </c>
      <c r="U33" s="323">
        <v>30</v>
      </c>
      <c r="V33" s="327" t="s">
        <v>583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8.75" customHeight="1">
      <c r="A34" s="620"/>
      <c r="B34" s="82" t="s">
        <v>332</v>
      </c>
      <c r="C34" s="309">
        <v>8</v>
      </c>
      <c r="D34" s="309">
        <v>9</v>
      </c>
      <c r="E34" s="310">
        <f t="shared" si="2"/>
        <v>1</v>
      </c>
      <c r="F34" s="317" t="s">
        <v>538</v>
      </c>
      <c r="G34" s="317" t="s">
        <v>538</v>
      </c>
      <c r="H34" s="310" t="s">
        <v>538</v>
      </c>
      <c r="I34" s="311">
        <v>10</v>
      </c>
      <c r="J34" s="311">
        <v>10</v>
      </c>
      <c r="K34" s="310" t="s">
        <v>538</v>
      </c>
      <c r="L34" s="104"/>
      <c r="M34" s="16" t="s">
        <v>132</v>
      </c>
      <c r="N34" s="15">
        <v>20</v>
      </c>
      <c r="O34" s="15">
        <v>22</v>
      </c>
      <c r="P34" s="322">
        <f t="shared" si="0"/>
        <v>2</v>
      </c>
      <c r="Q34" s="326" t="s">
        <v>583</v>
      </c>
      <c r="R34" s="326" t="s">
        <v>583</v>
      </c>
      <c r="S34" s="327" t="s">
        <v>583</v>
      </c>
      <c r="T34" s="323">
        <v>27</v>
      </c>
      <c r="U34" s="323">
        <v>28</v>
      </c>
      <c r="V34" s="322">
        <f t="shared" si="1"/>
        <v>1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8.75" customHeight="1">
      <c r="A35" s="620"/>
      <c r="B35" s="82" t="s">
        <v>333</v>
      </c>
      <c r="C35" s="309">
        <v>33</v>
      </c>
      <c r="D35" s="309">
        <v>48</v>
      </c>
      <c r="E35" s="310">
        <f t="shared" si="2"/>
        <v>15</v>
      </c>
      <c r="F35" s="311">
        <v>1</v>
      </c>
      <c r="G35" s="317" t="s">
        <v>538</v>
      </c>
      <c r="H35" s="310" t="s">
        <v>538</v>
      </c>
      <c r="I35" s="311">
        <v>45</v>
      </c>
      <c r="J35" s="311">
        <v>53</v>
      </c>
      <c r="K35" s="310">
        <f t="shared" si="3"/>
        <v>8</v>
      </c>
      <c r="L35" s="104"/>
      <c r="M35" s="16" t="s">
        <v>133</v>
      </c>
      <c r="N35" s="15">
        <v>47</v>
      </c>
      <c r="O35" s="15">
        <v>54</v>
      </c>
      <c r="P35" s="322">
        <f t="shared" si="0"/>
        <v>7</v>
      </c>
      <c r="Q35" s="323">
        <v>2</v>
      </c>
      <c r="R35" s="326" t="s">
        <v>583</v>
      </c>
      <c r="S35" s="322">
        <v>-2</v>
      </c>
      <c r="T35" s="323">
        <v>64</v>
      </c>
      <c r="U35" s="323">
        <v>74</v>
      </c>
      <c r="V35" s="322">
        <f t="shared" si="1"/>
        <v>10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8.75" customHeight="1">
      <c r="A36" s="620"/>
      <c r="B36" s="82" t="s">
        <v>334</v>
      </c>
      <c r="C36" s="309">
        <v>2</v>
      </c>
      <c r="D36" s="316" t="s">
        <v>538</v>
      </c>
      <c r="E36" s="310" t="s">
        <v>538</v>
      </c>
      <c r="F36" s="317" t="s">
        <v>538</v>
      </c>
      <c r="G36" s="317" t="s">
        <v>538</v>
      </c>
      <c r="H36" s="310" t="s">
        <v>538</v>
      </c>
      <c r="I36" s="311">
        <v>3</v>
      </c>
      <c r="J36" s="317" t="s">
        <v>538</v>
      </c>
      <c r="K36" s="310" t="s">
        <v>538</v>
      </c>
      <c r="L36" s="104"/>
      <c r="M36" s="16" t="s">
        <v>134</v>
      </c>
      <c r="N36" s="15">
        <v>36</v>
      </c>
      <c r="O36" s="15">
        <v>43</v>
      </c>
      <c r="P36" s="322">
        <f t="shared" si="0"/>
        <v>7</v>
      </c>
      <c r="Q36" s="326" t="s">
        <v>583</v>
      </c>
      <c r="R36" s="326" t="s">
        <v>583</v>
      </c>
      <c r="S36" s="327" t="s">
        <v>583</v>
      </c>
      <c r="T36" s="323">
        <v>49</v>
      </c>
      <c r="U36" s="323">
        <v>62</v>
      </c>
      <c r="V36" s="322">
        <f t="shared" si="1"/>
        <v>13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8.75" customHeight="1">
      <c r="A37" s="620"/>
      <c r="B37" s="82" t="s">
        <v>335</v>
      </c>
      <c r="C37" s="309">
        <v>14</v>
      </c>
      <c r="D37" s="309">
        <v>15</v>
      </c>
      <c r="E37" s="310">
        <f t="shared" si="2"/>
        <v>1</v>
      </c>
      <c r="F37" s="317" t="s">
        <v>538</v>
      </c>
      <c r="G37" s="317" t="s">
        <v>538</v>
      </c>
      <c r="H37" s="310" t="s">
        <v>538</v>
      </c>
      <c r="I37" s="311">
        <v>15</v>
      </c>
      <c r="J37" s="311">
        <v>16</v>
      </c>
      <c r="K37" s="310">
        <f t="shared" si="3"/>
        <v>1</v>
      </c>
      <c r="L37" s="104"/>
      <c r="M37" s="16" t="s">
        <v>135</v>
      </c>
      <c r="N37" s="15">
        <v>17</v>
      </c>
      <c r="O37" s="15">
        <v>22</v>
      </c>
      <c r="P37" s="322">
        <f t="shared" si="0"/>
        <v>5</v>
      </c>
      <c r="Q37" s="326" t="s">
        <v>583</v>
      </c>
      <c r="R37" s="326" t="s">
        <v>583</v>
      </c>
      <c r="S37" s="327" t="s">
        <v>583</v>
      </c>
      <c r="T37" s="323">
        <v>24</v>
      </c>
      <c r="U37" s="323">
        <v>26</v>
      </c>
      <c r="V37" s="322">
        <f t="shared" si="1"/>
        <v>2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8.75" customHeight="1">
      <c r="A38" s="101"/>
      <c r="B38" s="244"/>
      <c r="C38" s="312"/>
      <c r="D38" s="312"/>
      <c r="E38" s="310"/>
      <c r="F38" s="313"/>
      <c r="G38" s="313"/>
      <c r="H38" s="310"/>
      <c r="I38" s="313"/>
      <c r="J38" s="311"/>
      <c r="K38" s="310"/>
      <c r="L38" s="104"/>
      <c r="M38" s="16" t="s">
        <v>136</v>
      </c>
      <c r="N38" s="15">
        <v>58</v>
      </c>
      <c r="O38" s="15">
        <v>76</v>
      </c>
      <c r="P38" s="322">
        <f t="shared" si="0"/>
        <v>18</v>
      </c>
      <c r="Q38" s="323">
        <v>5</v>
      </c>
      <c r="R38" s="323">
        <v>1</v>
      </c>
      <c r="S38" s="322">
        <f>R38-Q38</f>
        <v>-4</v>
      </c>
      <c r="T38" s="323">
        <v>76</v>
      </c>
      <c r="U38" s="323">
        <v>103</v>
      </c>
      <c r="V38" s="322">
        <f t="shared" si="1"/>
        <v>27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8.75" customHeight="1">
      <c r="A39" s="620" t="s">
        <v>341</v>
      </c>
      <c r="B39" s="82" t="s">
        <v>220</v>
      </c>
      <c r="C39" s="312">
        <f>SUM(C40:C42)</f>
        <v>1592</v>
      </c>
      <c r="D39" s="312">
        <f>SUM(D40:D42)</f>
        <v>1558</v>
      </c>
      <c r="E39" s="310">
        <f>D39-C39</f>
        <v>-34</v>
      </c>
      <c r="F39" s="313">
        <f>SUM(F40:F42)</f>
        <v>27</v>
      </c>
      <c r="G39" s="313">
        <f>SUM(G40:G42)</f>
        <v>25</v>
      </c>
      <c r="H39" s="310">
        <f>G39-F39</f>
        <v>-2</v>
      </c>
      <c r="I39" s="313">
        <f>SUM(I40:I42)</f>
        <v>2053</v>
      </c>
      <c r="J39" s="313">
        <f>SUM(J40:J42)</f>
        <v>2014</v>
      </c>
      <c r="K39" s="310">
        <f>J39-I39</f>
        <v>-39</v>
      </c>
      <c r="L39" s="104"/>
      <c r="M39" s="16" t="s">
        <v>141</v>
      </c>
      <c r="N39" s="15">
        <v>36</v>
      </c>
      <c r="O39" s="15">
        <v>27</v>
      </c>
      <c r="P39" s="322">
        <f t="shared" si="0"/>
        <v>-9</v>
      </c>
      <c r="Q39" s="326" t="s">
        <v>583</v>
      </c>
      <c r="R39" s="326" t="s">
        <v>583</v>
      </c>
      <c r="S39" s="327" t="s">
        <v>583</v>
      </c>
      <c r="T39" s="323">
        <v>52</v>
      </c>
      <c r="U39" s="323">
        <v>34</v>
      </c>
      <c r="V39" s="322">
        <f t="shared" si="1"/>
        <v>-18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8.75" customHeight="1">
      <c r="A40" s="620"/>
      <c r="B40" s="82" t="s">
        <v>336</v>
      </c>
      <c r="C40" s="312">
        <v>706</v>
      </c>
      <c r="D40" s="312">
        <v>666</v>
      </c>
      <c r="E40" s="310">
        <f>D40-C40</f>
        <v>-40</v>
      </c>
      <c r="F40" s="313">
        <v>16</v>
      </c>
      <c r="G40" s="313">
        <v>13</v>
      </c>
      <c r="H40" s="310">
        <f>G40-F40</f>
        <v>-3</v>
      </c>
      <c r="I40" s="313">
        <v>939</v>
      </c>
      <c r="J40" s="311">
        <v>869</v>
      </c>
      <c r="K40" s="310">
        <f>J40-I40</f>
        <v>-70</v>
      </c>
      <c r="L40" s="104"/>
      <c r="M40" s="16" t="s">
        <v>142</v>
      </c>
      <c r="N40" s="15">
        <v>24</v>
      </c>
      <c r="O40" s="15">
        <v>26</v>
      </c>
      <c r="P40" s="322">
        <f t="shared" si="0"/>
        <v>2</v>
      </c>
      <c r="Q40" s="323">
        <v>1</v>
      </c>
      <c r="R40" s="323">
        <v>1</v>
      </c>
      <c r="S40" s="327" t="s">
        <v>583</v>
      </c>
      <c r="T40" s="323">
        <v>33</v>
      </c>
      <c r="U40" s="323">
        <v>28</v>
      </c>
      <c r="V40" s="322">
        <f t="shared" si="1"/>
        <v>-5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8.75" customHeight="1">
      <c r="A41" s="620"/>
      <c r="B41" s="82" t="s">
        <v>338</v>
      </c>
      <c r="C41" s="312">
        <v>860</v>
      </c>
      <c r="D41" s="312">
        <v>873</v>
      </c>
      <c r="E41" s="310">
        <f>D41-C41</f>
        <v>13</v>
      </c>
      <c r="F41" s="313">
        <v>11</v>
      </c>
      <c r="G41" s="313">
        <v>12</v>
      </c>
      <c r="H41" s="310">
        <f>G41-F41</f>
        <v>1</v>
      </c>
      <c r="I41" s="313">
        <v>1071</v>
      </c>
      <c r="J41" s="311">
        <v>1102</v>
      </c>
      <c r="K41" s="310">
        <f>J41-I41</f>
        <v>31</v>
      </c>
      <c r="L41" s="104"/>
      <c r="M41" s="16" t="s">
        <v>143</v>
      </c>
      <c r="N41" s="15">
        <v>18</v>
      </c>
      <c r="O41" s="15">
        <v>19</v>
      </c>
      <c r="P41" s="322">
        <f t="shared" si="0"/>
        <v>1</v>
      </c>
      <c r="Q41" s="323">
        <v>1</v>
      </c>
      <c r="R41" s="323">
        <v>2</v>
      </c>
      <c r="S41" s="322">
        <f>R41-Q41</f>
        <v>1</v>
      </c>
      <c r="T41" s="323">
        <v>18</v>
      </c>
      <c r="U41" s="323">
        <v>18</v>
      </c>
      <c r="V41" s="327" t="s">
        <v>583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8.75" customHeight="1">
      <c r="A42" s="620"/>
      <c r="B42" s="82" t="s">
        <v>499</v>
      </c>
      <c r="C42" s="312">
        <v>26</v>
      </c>
      <c r="D42" s="312">
        <v>19</v>
      </c>
      <c r="E42" s="310">
        <f>D42-C42</f>
        <v>-7</v>
      </c>
      <c r="F42" s="242" t="s">
        <v>538</v>
      </c>
      <c r="G42" s="242" t="s">
        <v>538</v>
      </c>
      <c r="H42" s="310" t="s">
        <v>538</v>
      </c>
      <c r="I42" s="313">
        <v>43</v>
      </c>
      <c r="J42" s="311">
        <v>43</v>
      </c>
      <c r="K42" s="310" t="s">
        <v>538</v>
      </c>
      <c r="L42" s="104"/>
      <c r="M42" s="16" t="s">
        <v>144</v>
      </c>
      <c r="N42" s="15">
        <v>24</v>
      </c>
      <c r="O42" s="15">
        <v>25</v>
      </c>
      <c r="P42" s="322">
        <f t="shared" si="0"/>
        <v>1</v>
      </c>
      <c r="Q42" s="323">
        <v>2</v>
      </c>
      <c r="R42" s="323">
        <v>2</v>
      </c>
      <c r="S42" s="327" t="s">
        <v>583</v>
      </c>
      <c r="T42" s="323">
        <v>27</v>
      </c>
      <c r="U42" s="323">
        <v>34</v>
      </c>
      <c r="V42" s="322">
        <f t="shared" si="1"/>
        <v>7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8.75" customHeight="1">
      <c r="A43" s="34"/>
      <c r="B43" s="50"/>
      <c r="C43" s="309"/>
      <c r="D43" s="309"/>
      <c r="E43" s="310"/>
      <c r="F43" s="311"/>
      <c r="G43" s="311"/>
      <c r="H43" s="310"/>
      <c r="I43" s="311"/>
      <c r="J43" s="311"/>
      <c r="K43" s="310"/>
      <c r="L43" s="104"/>
      <c r="M43" s="16" t="s">
        <v>145</v>
      </c>
      <c r="N43" s="15">
        <v>36</v>
      </c>
      <c r="O43" s="15">
        <v>25</v>
      </c>
      <c r="P43" s="322">
        <f t="shared" si="0"/>
        <v>-11</v>
      </c>
      <c r="Q43" s="326" t="s">
        <v>583</v>
      </c>
      <c r="R43" s="326" t="s">
        <v>583</v>
      </c>
      <c r="S43" s="327" t="s">
        <v>583</v>
      </c>
      <c r="T43" s="323">
        <v>47</v>
      </c>
      <c r="U43" s="323">
        <v>26</v>
      </c>
      <c r="V43" s="322">
        <f t="shared" si="1"/>
        <v>-21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8.75" customHeight="1">
      <c r="A44" s="632" t="s">
        <v>151</v>
      </c>
      <c r="B44" s="633"/>
      <c r="C44" s="314">
        <v>1842</v>
      </c>
      <c r="D44" s="315">
        <v>1844</v>
      </c>
      <c r="E44" s="310">
        <f>D44-C44</f>
        <v>2</v>
      </c>
      <c r="F44" s="315">
        <v>15</v>
      </c>
      <c r="G44" s="315">
        <v>18</v>
      </c>
      <c r="H44" s="310">
        <f>G44-F44</f>
        <v>3</v>
      </c>
      <c r="I44" s="315">
        <v>2210</v>
      </c>
      <c r="J44" s="315">
        <v>2277</v>
      </c>
      <c r="K44" s="310">
        <f>J44-I44</f>
        <v>67</v>
      </c>
      <c r="L44" s="104"/>
      <c r="M44" s="16" t="s">
        <v>146</v>
      </c>
      <c r="N44" s="15">
        <v>3</v>
      </c>
      <c r="O44" s="15">
        <v>2</v>
      </c>
      <c r="P44" s="322">
        <f t="shared" si="0"/>
        <v>-1</v>
      </c>
      <c r="Q44" s="326" t="s">
        <v>583</v>
      </c>
      <c r="R44" s="326" t="s">
        <v>583</v>
      </c>
      <c r="S44" s="327" t="s">
        <v>583</v>
      </c>
      <c r="T44" s="323">
        <v>4</v>
      </c>
      <c r="U44" s="323">
        <v>2</v>
      </c>
      <c r="V44" s="322">
        <f t="shared" si="1"/>
        <v>-2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8.75" customHeight="1">
      <c r="A45" s="632" t="s">
        <v>153</v>
      </c>
      <c r="B45" s="633"/>
      <c r="C45" s="314">
        <v>299</v>
      </c>
      <c r="D45" s="315">
        <v>314</v>
      </c>
      <c r="E45" s="310">
        <f>D45-C45</f>
        <v>15</v>
      </c>
      <c r="F45" s="315">
        <v>4</v>
      </c>
      <c r="G45" s="315">
        <v>3</v>
      </c>
      <c r="H45" s="310">
        <f>G45-F45</f>
        <v>-1</v>
      </c>
      <c r="I45" s="315">
        <v>354</v>
      </c>
      <c r="J45" s="315">
        <v>379</v>
      </c>
      <c r="K45" s="310">
        <f>J45-I45</f>
        <v>25</v>
      </c>
      <c r="L45" s="104"/>
      <c r="M45" s="16" t="s">
        <v>147</v>
      </c>
      <c r="N45" s="15">
        <v>16</v>
      </c>
      <c r="O45" s="15">
        <v>15</v>
      </c>
      <c r="P45" s="322">
        <f t="shared" si="0"/>
        <v>-1</v>
      </c>
      <c r="Q45" s="326" t="s">
        <v>583</v>
      </c>
      <c r="R45" s="326" t="s">
        <v>583</v>
      </c>
      <c r="S45" s="327" t="s">
        <v>583</v>
      </c>
      <c r="T45" s="323">
        <v>21</v>
      </c>
      <c r="U45" s="323">
        <v>16</v>
      </c>
      <c r="V45" s="322">
        <f t="shared" si="1"/>
        <v>-5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8.75" customHeight="1">
      <c r="A46" s="632" t="s">
        <v>55</v>
      </c>
      <c r="B46" s="633"/>
      <c r="C46" s="314">
        <v>18</v>
      </c>
      <c r="D46" s="315">
        <v>18</v>
      </c>
      <c r="E46" s="310" t="s">
        <v>538</v>
      </c>
      <c r="F46" s="318" t="s">
        <v>538</v>
      </c>
      <c r="G46" s="318" t="s">
        <v>538</v>
      </c>
      <c r="H46" s="310" t="s">
        <v>538</v>
      </c>
      <c r="I46" s="315">
        <v>25</v>
      </c>
      <c r="J46" s="315">
        <v>20</v>
      </c>
      <c r="K46" s="310">
        <f>J46-I46</f>
        <v>-5</v>
      </c>
      <c r="L46" s="104"/>
      <c r="M46" s="16" t="s">
        <v>148</v>
      </c>
      <c r="N46" s="15">
        <v>37</v>
      </c>
      <c r="O46" s="15">
        <v>27</v>
      </c>
      <c r="P46" s="322">
        <f t="shared" si="0"/>
        <v>-10</v>
      </c>
      <c r="Q46" s="323">
        <v>1</v>
      </c>
      <c r="R46" s="326" t="s">
        <v>583</v>
      </c>
      <c r="S46" s="322">
        <v>-1</v>
      </c>
      <c r="T46" s="323">
        <v>55</v>
      </c>
      <c r="U46" s="323">
        <v>35</v>
      </c>
      <c r="V46" s="322">
        <f t="shared" si="1"/>
        <v>-20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8.75" customHeight="1">
      <c r="A47" s="475"/>
      <c r="B47" s="435"/>
      <c r="C47" s="315"/>
      <c r="D47" s="315"/>
      <c r="E47" s="310"/>
      <c r="F47" s="315"/>
      <c r="G47" s="315"/>
      <c r="H47" s="310"/>
      <c r="I47" s="315"/>
      <c r="J47" s="315"/>
      <c r="K47" s="310"/>
      <c r="L47" s="104"/>
      <c r="M47" s="16" t="s">
        <v>149</v>
      </c>
      <c r="N47" s="15">
        <v>18</v>
      </c>
      <c r="O47" s="15">
        <v>18</v>
      </c>
      <c r="P47" s="327" t="s">
        <v>583</v>
      </c>
      <c r="Q47" s="326" t="s">
        <v>583</v>
      </c>
      <c r="R47" s="326" t="s">
        <v>583</v>
      </c>
      <c r="S47" s="327" t="s">
        <v>583</v>
      </c>
      <c r="T47" s="323">
        <v>25</v>
      </c>
      <c r="U47" s="323">
        <v>23</v>
      </c>
      <c r="V47" s="322">
        <f t="shared" si="1"/>
        <v>-2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8.75" customHeight="1">
      <c r="A48" s="475" t="s">
        <v>339</v>
      </c>
      <c r="B48" s="435"/>
      <c r="C48" s="312">
        <v>14</v>
      </c>
      <c r="D48" s="312">
        <v>17</v>
      </c>
      <c r="E48" s="310">
        <f>D48-C48</f>
        <v>3</v>
      </c>
      <c r="F48" s="312">
        <v>1</v>
      </c>
      <c r="G48" s="312">
        <v>2</v>
      </c>
      <c r="H48" s="310">
        <f>G48-F48</f>
        <v>1</v>
      </c>
      <c r="I48" s="312">
        <v>17</v>
      </c>
      <c r="J48" s="312">
        <v>26</v>
      </c>
      <c r="K48" s="310">
        <f>J48-I48</f>
        <v>9</v>
      </c>
      <c r="L48" s="104"/>
      <c r="M48" s="16" t="s">
        <v>150</v>
      </c>
      <c r="N48" s="15">
        <v>33</v>
      </c>
      <c r="O48" s="15">
        <v>20</v>
      </c>
      <c r="P48" s="322">
        <f t="shared" si="0"/>
        <v>-13</v>
      </c>
      <c r="Q48" s="323">
        <v>5</v>
      </c>
      <c r="R48" s="326" t="s">
        <v>583</v>
      </c>
      <c r="S48" s="322">
        <v>-5</v>
      </c>
      <c r="T48" s="323">
        <v>43</v>
      </c>
      <c r="U48" s="323">
        <v>28</v>
      </c>
      <c r="V48" s="322">
        <f t="shared" si="1"/>
        <v>-15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8.75" customHeight="1">
      <c r="A49" s="494"/>
      <c r="B49" s="489"/>
      <c r="C49" s="241"/>
      <c r="D49" s="241"/>
      <c r="E49" s="175"/>
      <c r="F49" s="241"/>
      <c r="G49" s="241"/>
      <c r="H49" s="240"/>
      <c r="I49" s="241"/>
      <c r="J49" s="241"/>
      <c r="K49" s="240"/>
      <c r="L49" s="104"/>
      <c r="M49" s="16" t="s">
        <v>152</v>
      </c>
      <c r="N49" s="15">
        <v>8</v>
      </c>
      <c r="O49" s="15">
        <v>15</v>
      </c>
      <c r="P49" s="322">
        <f t="shared" si="0"/>
        <v>7</v>
      </c>
      <c r="Q49" s="326" t="s">
        <v>583</v>
      </c>
      <c r="R49" s="323">
        <v>1</v>
      </c>
      <c r="S49" s="322">
        <v>1</v>
      </c>
      <c r="T49" s="323">
        <v>12</v>
      </c>
      <c r="U49" s="323">
        <v>16</v>
      </c>
      <c r="V49" s="322">
        <f t="shared" si="1"/>
        <v>4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8.75" customHeight="1">
      <c r="A50" s="18" t="s">
        <v>454</v>
      </c>
      <c r="C50" s="35"/>
      <c r="D50" s="35"/>
      <c r="E50" s="35"/>
      <c r="F50" s="35"/>
      <c r="G50" s="35"/>
      <c r="H50" s="35"/>
      <c r="I50" s="35"/>
      <c r="J50" s="35"/>
      <c r="K50" s="239"/>
      <c r="L50" s="104"/>
      <c r="M50" s="16" t="s">
        <v>154</v>
      </c>
      <c r="N50" s="15">
        <v>21</v>
      </c>
      <c r="O50" s="15">
        <v>29</v>
      </c>
      <c r="P50" s="322">
        <f t="shared" si="0"/>
        <v>8</v>
      </c>
      <c r="Q50" s="326" t="s">
        <v>583</v>
      </c>
      <c r="R50" s="323">
        <v>1</v>
      </c>
      <c r="S50" s="322">
        <v>1</v>
      </c>
      <c r="T50" s="323">
        <v>23</v>
      </c>
      <c r="U50" s="323">
        <v>40</v>
      </c>
      <c r="V50" s="322">
        <f t="shared" si="1"/>
        <v>17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:42" ht="18.75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04"/>
      <c r="M51" s="14" t="s">
        <v>155</v>
      </c>
      <c r="N51" s="15">
        <v>14</v>
      </c>
      <c r="O51" s="15">
        <v>17</v>
      </c>
      <c r="P51" s="322">
        <f t="shared" si="0"/>
        <v>3</v>
      </c>
      <c r="Q51" s="324">
        <v>1</v>
      </c>
      <c r="R51" s="324">
        <v>2</v>
      </c>
      <c r="S51" s="325">
        <f>R51-Q51</f>
        <v>1</v>
      </c>
      <c r="T51" s="324">
        <v>17</v>
      </c>
      <c r="U51" s="324">
        <v>26</v>
      </c>
      <c r="V51" s="325">
        <f t="shared" si="1"/>
        <v>9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:42" ht="18.75" customHeigh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104"/>
      <c r="M52" s="29" t="s">
        <v>343</v>
      </c>
      <c r="N52" s="26"/>
      <c r="O52" s="26"/>
      <c r="P52" s="113"/>
      <c r="Q52" s="20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:42" ht="16.5" customHeight="1">
      <c r="B53"/>
      <c r="C53"/>
      <c r="D53"/>
      <c r="E53"/>
      <c r="F53"/>
      <c r="G53"/>
      <c r="H53"/>
      <c r="I53"/>
      <c r="J53"/>
      <c r="K53"/>
      <c r="L53" s="104"/>
      <c r="M53" s="35"/>
      <c r="N53" s="35"/>
      <c r="O53" s="35"/>
      <c r="P53" s="114"/>
      <c r="Q53" s="35"/>
      <c r="R53" s="35"/>
      <c r="S53" s="114"/>
      <c r="T53" s="35"/>
      <c r="U53" s="35"/>
      <c r="V53" s="1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2:42" ht="16.5" customHeight="1">
      <c r="B54"/>
      <c r="C54"/>
      <c r="D54"/>
      <c r="E54"/>
      <c r="F54"/>
      <c r="G54"/>
      <c r="H54"/>
      <c r="I54"/>
      <c r="J54"/>
      <c r="K54"/>
      <c r="L54" s="35"/>
      <c r="M54" s="35"/>
      <c r="N54" s="35"/>
      <c r="O54" s="35"/>
      <c r="P54" s="114"/>
      <c r="Q54" s="35"/>
      <c r="R54" s="35"/>
      <c r="S54" s="114"/>
      <c r="T54" s="35"/>
      <c r="U54" s="35"/>
      <c r="V54" s="11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2:42" ht="16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15"/>
      <c r="Q55"/>
      <c r="R55"/>
      <c r="S55" s="115"/>
      <c r="T55"/>
      <c r="U55"/>
      <c r="V55" s="11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2:42" ht="16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15"/>
      <c r="Q56"/>
      <c r="R56"/>
      <c r="S56" s="115"/>
      <c r="T56"/>
      <c r="U56"/>
      <c r="V56" s="11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2:42" ht="16.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115"/>
      <c r="Q57"/>
      <c r="R57"/>
      <c r="S57" s="115"/>
      <c r="T57"/>
      <c r="U57"/>
      <c r="V57" s="11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2:42" ht="16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15"/>
      <c r="Q58"/>
      <c r="R58"/>
      <c r="S58" s="115"/>
      <c r="T58"/>
      <c r="U58"/>
      <c r="V58" s="11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2:42" ht="16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15"/>
      <c r="Q59"/>
      <c r="R59"/>
      <c r="S59" s="115"/>
      <c r="T59"/>
      <c r="U59"/>
      <c r="V59" s="11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2:42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15"/>
      <c r="Q60"/>
      <c r="R60"/>
      <c r="S60" s="115"/>
      <c r="T60"/>
      <c r="U60"/>
      <c r="V60" s="11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2:42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15"/>
      <c r="Q61"/>
      <c r="R61"/>
      <c r="S61" s="115"/>
      <c r="T61"/>
      <c r="U61"/>
      <c r="V61" s="11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2:42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15"/>
      <c r="Q62"/>
      <c r="R62"/>
      <c r="S62" s="115"/>
      <c r="T62"/>
      <c r="U62"/>
      <c r="V62" s="11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2:42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15"/>
      <c r="Q63"/>
      <c r="R63"/>
      <c r="S63" s="115"/>
      <c r="T63"/>
      <c r="U63"/>
      <c r="V63" s="11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2:42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15"/>
      <c r="Q64"/>
      <c r="R64"/>
      <c r="S64" s="115"/>
      <c r="T64"/>
      <c r="U64"/>
      <c r="V64" s="11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2:42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15"/>
      <c r="Q65"/>
      <c r="R65"/>
      <c r="S65" s="115"/>
      <c r="T65"/>
      <c r="U65"/>
      <c r="V65" s="11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2:42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15"/>
      <c r="Q66"/>
      <c r="R66"/>
      <c r="S66" s="115"/>
      <c r="T66"/>
      <c r="U66"/>
      <c r="V66" s="11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2:42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115"/>
      <c r="Q67"/>
      <c r="R67"/>
      <c r="S67" s="115"/>
      <c r="T67"/>
      <c r="U67"/>
      <c r="V67" s="11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2:42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115"/>
      <c r="Q68"/>
      <c r="R68"/>
      <c r="S68" s="115"/>
      <c r="T68"/>
      <c r="U68"/>
      <c r="V68" s="11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2:42" ht="16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115"/>
      <c r="Q69"/>
      <c r="R69"/>
      <c r="S69" s="115"/>
      <c r="T69"/>
      <c r="U69"/>
      <c r="V69" s="11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2:42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15"/>
      <c r="Q70"/>
      <c r="R70"/>
      <c r="S70" s="115"/>
      <c r="T70"/>
      <c r="U70"/>
      <c r="V70" s="11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2:42" ht="16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115"/>
      <c r="Q71"/>
      <c r="R71"/>
      <c r="S71" s="115"/>
      <c r="T71"/>
      <c r="U71"/>
      <c r="V71" s="11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2:42" ht="16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115"/>
      <c r="Q72"/>
      <c r="R72"/>
      <c r="S72" s="115"/>
      <c r="T72"/>
      <c r="U72"/>
      <c r="V72" s="11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2:42" ht="16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115"/>
      <c r="Q73"/>
      <c r="R73"/>
      <c r="S73" s="115"/>
      <c r="T73"/>
      <c r="U73"/>
      <c r="V73" s="11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2:42" ht="16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115"/>
      <c r="Q74"/>
      <c r="R74"/>
      <c r="S74" s="115"/>
      <c r="T74"/>
      <c r="U74"/>
      <c r="V74" s="11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2:42" ht="16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115"/>
      <c r="Q75"/>
      <c r="R75"/>
      <c r="S75" s="115"/>
      <c r="T75"/>
      <c r="U75"/>
      <c r="V75" s="11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2:42" ht="16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15"/>
      <c r="Q76"/>
      <c r="R76"/>
      <c r="S76" s="115"/>
      <c r="T76"/>
      <c r="U76"/>
      <c r="V76" s="11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2:42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15"/>
      <c r="Q77"/>
      <c r="R77"/>
      <c r="S77" s="115"/>
      <c r="T77"/>
      <c r="U77"/>
      <c r="V77" s="11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2:42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15"/>
      <c r="Q78"/>
      <c r="R78"/>
      <c r="S78" s="115"/>
      <c r="T78"/>
      <c r="U78"/>
      <c r="V78" s="115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2:42" ht="18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15"/>
      <c r="Q79"/>
      <c r="R79"/>
      <c r="S79" s="115"/>
      <c r="T79"/>
      <c r="U79"/>
      <c r="V79" s="115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2:42" ht="16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15"/>
      <c r="Q80"/>
      <c r="R80"/>
      <c r="S80" s="115"/>
      <c r="T80"/>
      <c r="U80"/>
      <c r="V80" s="115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2:42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15"/>
      <c r="Q81"/>
      <c r="R81"/>
      <c r="S81" s="115"/>
      <c r="T81"/>
      <c r="U81"/>
      <c r="V81" s="115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2:42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15"/>
      <c r="Q82"/>
      <c r="R82"/>
      <c r="S82" s="115"/>
      <c r="T82"/>
      <c r="U82"/>
      <c r="V82" s="115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2:42" ht="16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15"/>
      <c r="Q83"/>
      <c r="R83"/>
      <c r="S83" s="115"/>
      <c r="T83"/>
      <c r="U83"/>
      <c r="V83" s="115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0:42" ht="16.5" customHeight="1">
      <c r="J84"/>
      <c r="K84"/>
      <c r="L84"/>
      <c r="M84"/>
      <c r="N84"/>
      <c r="O84"/>
      <c r="P84" s="115"/>
      <c r="Q84"/>
      <c r="R84"/>
      <c r="S84" s="115"/>
      <c r="T84"/>
      <c r="U84"/>
      <c r="V84" s="115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0:42" ht="16.5" customHeight="1">
      <c r="J85"/>
      <c r="K85"/>
      <c r="L85"/>
      <c r="M85"/>
      <c r="N85"/>
      <c r="O85"/>
      <c r="P85" s="115"/>
      <c r="Q85"/>
      <c r="R85"/>
      <c r="S85" s="115"/>
      <c r="T85"/>
      <c r="U85"/>
      <c r="V85" s="11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0:42" ht="16.5" customHeight="1">
      <c r="J86"/>
      <c r="K86"/>
      <c r="L86"/>
      <c r="M86"/>
      <c r="N86"/>
      <c r="O86"/>
      <c r="P86" s="115"/>
      <c r="Q86"/>
      <c r="R86"/>
      <c r="S86" s="115"/>
      <c r="T86"/>
      <c r="U86"/>
      <c r="V86" s="115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0:42" ht="16.5" customHeight="1">
      <c r="J87"/>
      <c r="K87"/>
      <c r="L87"/>
      <c r="M87"/>
      <c r="N87"/>
      <c r="O87"/>
      <c r="P87" s="115"/>
      <c r="Q87"/>
      <c r="R87"/>
      <c r="S87" s="115"/>
      <c r="T87"/>
      <c r="U87"/>
      <c r="V87" s="115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0:42" ht="16.5" customHeight="1">
      <c r="J88"/>
      <c r="K88"/>
      <c r="L88"/>
      <c r="M88"/>
      <c r="N88"/>
      <c r="O88"/>
      <c r="P88" s="115"/>
      <c r="Q88"/>
      <c r="R88"/>
      <c r="S88" s="115"/>
      <c r="T88"/>
      <c r="U88"/>
      <c r="V88" s="115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0:42" ht="16.5" customHeight="1">
      <c r="J89"/>
      <c r="K89"/>
      <c r="L89"/>
      <c r="M89"/>
      <c r="N89"/>
      <c r="O89"/>
      <c r="P89" s="115"/>
      <c r="Q89"/>
      <c r="R89"/>
      <c r="S89" s="115"/>
      <c r="T89"/>
      <c r="U89"/>
      <c r="V89" s="115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0:42" ht="16.5" customHeight="1">
      <c r="J90"/>
      <c r="K90"/>
      <c r="L90"/>
      <c r="M90"/>
      <c r="N90"/>
      <c r="O90"/>
      <c r="P90" s="115"/>
      <c r="Q90"/>
      <c r="R90"/>
      <c r="S90" s="115"/>
      <c r="T90"/>
      <c r="U90"/>
      <c r="V90" s="115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0:42" ht="16.5" customHeight="1">
      <c r="J91"/>
      <c r="K91"/>
      <c r="L91"/>
      <c r="M91"/>
      <c r="N91"/>
      <c r="O91"/>
      <c r="P91" s="115"/>
      <c r="Q91"/>
      <c r="R91"/>
      <c r="S91" s="115"/>
      <c r="T91"/>
      <c r="U91"/>
      <c r="V91" s="115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0:42" ht="16.5" customHeight="1">
      <c r="J92"/>
      <c r="K92"/>
      <c r="L92"/>
      <c r="M92"/>
      <c r="N92"/>
      <c r="O92"/>
      <c r="P92" s="115"/>
      <c r="Q92"/>
      <c r="R92"/>
      <c r="S92" s="115"/>
      <c r="T92"/>
      <c r="U92"/>
      <c r="V92" s="115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0:42" ht="15" customHeight="1">
      <c r="J93"/>
      <c r="K93"/>
      <c r="L93"/>
      <c r="M93"/>
      <c r="N93"/>
      <c r="O93"/>
      <c r="P93" s="115"/>
      <c r="Q93"/>
      <c r="R93"/>
      <c r="S93" s="115"/>
      <c r="T93"/>
      <c r="U93"/>
      <c r="V93" s="115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0:42" ht="15" customHeight="1">
      <c r="J94"/>
      <c r="K94"/>
      <c r="L94"/>
      <c r="M94"/>
      <c r="N94"/>
      <c r="O94"/>
      <c r="P94" s="115"/>
      <c r="Q94"/>
      <c r="R94"/>
      <c r="S94" s="115"/>
      <c r="T94"/>
      <c r="U94"/>
      <c r="V94" s="115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0:42" ht="14.25">
      <c r="J95"/>
      <c r="K95"/>
      <c r="L95"/>
      <c r="M95"/>
      <c r="N95"/>
      <c r="O95"/>
      <c r="P95" s="115"/>
      <c r="Q95"/>
      <c r="R95"/>
      <c r="S95" s="115"/>
      <c r="T95"/>
      <c r="U95"/>
      <c r="V95" s="11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0:42" ht="14.25">
      <c r="J96"/>
      <c r="K96"/>
      <c r="L96"/>
      <c r="M96"/>
      <c r="N96"/>
      <c r="O96"/>
      <c r="P96" s="115"/>
      <c r="Q96"/>
      <c r="R96"/>
      <c r="S96" s="115"/>
      <c r="T96"/>
      <c r="U96"/>
      <c r="V96" s="115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0:42" ht="14.25">
      <c r="J97"/>
      <c r="K97"/>
      <c r="L97"/>
      <c r="M97"/>
      <c r="N97"/>
      <c r="O97"/>
      <c r="P97" s="115"/>
      <c r="Q97"/>
      <c r="R97"/>
      <c r="S97" s="115"/>
      <c r="T97"/>
      <c r="U97"/>
      <c r="V97" s="115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2:42" ht="14.25">
      <c r="L98"/>
      <c r="M98"/>
      <c r="N98"/>
      <c r="O98"/>
      <c r="P98" s="115"/>
      <c r="Q98"/>
      <c r="R98"/>
      <c r="S98" s="115"/>
      <c r="T98"/>
      <c r="U98"/>
      <c r="V98" s="115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2:42" ht="14.25">
      <c r="L99"/>
      <c r="M99"/>
      <c r="N99"/>
      <c r="O99"/>
      <c r="P99" s="115"/>
      <c r="Q99"/>
      <c r="R99"/>
      <c r="S99" s="115"/>
      <c r="T99"/>
      <c r="U99"/>
      <c r="V99" s="115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2:42" ht="14.25">
      <c r="L100"/>
      <c r="M100"/>
      <c r="N100"/>
      <c r="O100"/>
      <c r="P100" s="115"/>
      <c r="Q100"/>
      <c r="R100"/>
      <c r="S100" s="115"/>
      <c r="T100"/>
      <c r="U100"/>
      <c r="V100" s="115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2:42" ht="14.25">
      <c r="L101"/>
      <c r="M101"/>
      <c r="N101"/>
      <c r="O101"/>
      <c r="P101" s="115"/>
      <c r="Q101"/>
      <c r="R101"/>
      <c r="S101" s="115"/>
      <c r="T101"/>
      <c r="U101"/>
      <c r="V101" s="115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2:42" ht="14.25">
      <c r="L102"/>
      <c r="M102"/>
      <c r="N102"/>
      <c r="O102"/>
      <c r="P102" s="115"/>
      <c r="Q102"/>
      <c r="R102"/>
      <c r="S102" s="115"/>
      <c r="T102"/>
      <c r="U102"/>
      <c r="V102" s="115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2:42" ht="14.25">
      <c r="L103"/>
      <c r="M103"/>
      <c r="N103"/>
      <c r="O103"/>
      <c r="P103" s="115"/>
      <c r="Q103"/>
      <c r="R103"/>
      <c r="S103" s="115"/>
      <c r="T103"/>
      <c r="U103"/>
      <c r="V103" s="115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2:42" ht="14.25">
      <c r="L104"/>
      <c r="M104"/>
      <c r="N104"/>
      <c r="O104"/>
      <c r="P104" s="115"/>
      <c r="Q104"/>
      <c r="R104"/>
      <c r="S104" s="115"/>
      <c r="T104"/>
      <c r="U104"/>
      <c r="V104" s="115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2:42" ht="14.25">
      <c r="L105"/>
      <c r="M105"/>
      <c r="N105"/>
      <c r="O105"/>
      <c r="P105" s="115"/>
      <c r="Q105"/>
      <c r="R105"/>
      <c r="S105" s="115"/>
      <c r="T105"/>
      <c r="U105"/>
      <c r="V105" s="11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2:42" ht="14.25">
      <c r="L106"/>
      <c r="M106"/>
      <c r="N106"/>
      <c r="O106"/>
      <c r="P106" s="115"/>
      <c r="Q106"/>
      <c r="R106"/>
      <c r="S106" s="115"/>
      <c r="T106"/>
      <c r="U106"/>
      <c r="V106" s="115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2:42" ht="14.25">
      <c r="L107"/>
      <c r="M107"/>
      <c r="N107"/>
      <c r="O107"/>
      <c r="P107" s="115"/>
      <c r="Q107"/>
      <c r="R107"/>
      <c r="S107" s="115"/>
      <c r="T107"/>
      <c r="U107"/>
      <c r="V107" s="115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2:42" ht="14.25">
      <c r="L108"/>
      <c r="M108"/>
      <c r="N108"/>
      <c r="O108"/>
      <c r="P108" s="115"/>
      <c r="Q108"/>
      <c r="R108"/>
      <c r="S108" s="115"/>
      <c r="T108"/>
      <c r="U108"/>
      <c r="V108" s="115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</sheetData>
  <sheetProtection/>
  <mergeCells count="46">
    <mergeCell ref="T6:V6"/>
    <mergeCell ref="N6:P6"/>
    <mergeCell ref="A6:B8"/>
    <mergeCell ref="I7:J8"/>
    <mergeCell ref="I13:J13"/>
    <mergeCell ref="F6:H6"/>
    <mergeCell ref="I6:K6"/>
    <mergeCell ref="H7:H8"/>
    <mergeCell ref="I12:J12"/>
    <mergeCell ref="I10:J10"/>
    <mergeCell ref="M4:V4"/>
    <mergeCell ref="A3:K3"/>
    <mergeCell ref="A4:K4"/>
    <mergeCell ref="Q6:S6"/>
    <mergeCell ref="A49:B49"/>
    <mergeCell ref="A44:B44"/>
    <mergeCell ref="A45:B45"/>
    <mergeCell ref="A39:A42"/>
    <mergeCell ref="M6:M7"/>
    <mergeCell ref="A46:B46"/>
    <mergeCell ref="A48:B48"/>
    <mergeCell ref="K7:K8"/>
    <mergeCell ref="A47:B47"/>
    <mergeCell ref="C24:E24"/>
    <mergeCell ref="F24:H24"/>
    <mergeCell ref="A24:B25"/>
    <mergeCell ref="A26:B26"/>
    <mergeCell ref="I24:K24"/>
    <mergeCell ref="A28:A37"/>
    <mergeCell ref="A9:B9"/>
    <mergeCell ref="A10:B10"/>
    <mergeCell ref="F9:G9"/>
    <mergeCell ref="C6:C8"/>
    <mergeCell ref="D6:D8"/>
    <mergeCell ref="E6:E8"/>
    <mergeCell ref="F7:G8"/>
    <mergeCell ref="A22:K22"/>
    <mergeCell ref="I9:J9"/>
    <mergeCell ref="A12:B12"/>
    <mergeCell ref="A13:B13"/>
    <mergeCell ref="A14:B14"/>
    <mergeCell ref="A11:B11"/>
    <mergeCell ref="I11:J11"/>
    <mergeCell ref="A15:B15"/>
    <mergeCell ref="I14:J14"/>
    <mergeCell ref="I15:J1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0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5.8984375" style="12" customWidth="1"/>
    <col min="2" max="2" width="9.8984375" style="12" customWidth="1"/>
    <col min="3" max="3" width="3.09765625" style="12" customWidth="1"/>
    <col min="4" max="4" width="8.59765625" style="12" customWidth="1"/>
    <col min="5" max="5" width="2.19921875" style="12" customWidth="1"/>
    <col min="6" max="6" width="10.69921875" style="12" customWidth="1"/>
    <col min="7" max="7" width="11.69921875" style="12" customWidth="1"/>
    <col min="8" max="8" width="10.59765625" style="12" customWidth="1"/>
    <col min="9" max="9" width="10.59765625" style="152" customWidth="1"/>
    <col min="10" max="10" width="11.59765625" style="127" customWidth="1"/>
    <col min="11" max="11" width="10.59765625" style="12" customWidth="1"/>
    <col min="12" max="12" width="10.59765625" style="141" customWidth="1"/>
    <col min="13" max="13" width="18.69921875" style="12" customWidth="1"/>
    <col min="14" max="16" width="3.59765625" style="45" customWidth="1"/>
    <col min="17" max="17" width="9.69921875" style="45" customWidth="1"/>
    <col min="18" max="18" width="8" style="45" customWidth="1"/>
    <col min="19" max="19" width="8" style="131" customWidth="1"/>
    <col min="20" max="21" width="8" style="45" customWidth="1"/>
    <col min="22" max="22" width="8" style="131" customWidth="1"/>
    <col min="23" max="24" width="8" style="45" customWidth="1"/>
    <col min="25" max="25" width="8" style="131" customWidth="1"/>
    <col min="26" max="33" width="8" style="12" customWidth="1"/>
    <col min="34" max="34" width="8.59765625" style="12" customWidth="1"/>
    <col min="35" max="36" width="8" style="12" customWidth="1"/>
    <col min="37" max="45" width="10.09765625" style="12" customWidth="1"/>
    <col min="46" max="16384" width="10.59765625" style="12" customWidth="1"/>
  </cols>
  <sheetData>
    <row r="1" spans="1:36" s="2" customFormat="1" ht="15" customHeight="1">
      <c r="A1" s="100" t="s">
        <v>518</v>
      </c>
      <c r="B1" s="1"/>
      <c r="C1" s="1"/>
      <c r="I1" s="151"/>
      <c r="J1" s="122"/>
      <c r="L1" s="155"/>
      <c r="N1" s="128"/>
      <c r="O1" s="128"/>
      <c r="P1" s="128"/>
      <c r="Q1" s="128"/>
      <c r="R1" s="128"/>
      <c r="S1" s="129"/>
      <c r="T1" s="128"/>
      <c r="U1" s="128"/>
      <c r="V1" s="129"/>
      <c r="W1" s="128"/>
      <c r="X1" s="128"/>
      <c r="AJ1" s="110" t="s">
        <v>519</v>
      </c>
    </row>
    <row r="2" spans="1:36" s="2" customFormat="1" ht="15" customHeight="1">
      <c r="A2" s="100"/>
      <c r="B2" s="1"/>
      <c r="C2" s="1"/>
      <c r="I2" s="151"/>
      <c r="J2" s="122"/>
      <c r="L2" s="155"/>
      <c r="N2" s="128"/>
      <c r="O2" s="128"/>
      <c r="P2" s="128"/>
      <c r="Q2" s="128"/>
      <c r="R2" s="128"/>
      <c r="S2" s="129"/>
      <c r="T2" s="128"/>
      <c r="U2" s="128"/>
      <c r="V2" s="129"/>
      <c r="W2" s="128"/>
      <c r="X2" s="128"/>
      <c r="AJ2" s="110"/>
    </row>
    <row r="3" spans="1:45" ht="18" customHeight="1">
      <c r="A3" s="707" t="s">
        <v>584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35"/>
      <c r="N3" s="707" t="s">
        <v>586</v>
      </c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35"/>
      <c r="AK3"/>
      <c r="AL3"/>
      <c r="AM3"/>
      <c r="AN3"/>
      <c r="AO3"/>
      <c r="AP3"/>
      <c r="AQ3"/>
      <c r="AR3"/>
      <c r="AS3"/>
    </row>
    <row r="4" spans="1:34" ht="15" customHeight="1" thickBot="1">
      <c r="A4" s="105"/>
      <c r="B4" s="120"/>
      <c r="C4" s="120"/>
      <c r="D4" s="81"/>
      <c r="E4" s="81"/>
      <c r="F4" s="81"/>
      <c r="J4" s="123"/>
      <c r="K4" s="81"/>
      <c r="L4" s="156"/>
      <c r="M4" s="35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35"/>
      <c r="AA4" s="35"/>
      <c r="AB4" s="35"/>
      <c r="AC4" s="35"/>
      <c r="AD4" s="35"/>
      <c r="AE4" s="35"/>
      <c r="AF4" s="35"/>
      <c r="AG4" s="35"/>
      <c r="AH4" s="35"/>
    </row>
    <row r="5" spans="1:35" ht="15" customHeight="1">
      <c r="A5" s="714" t="s">
        <v>585</v>
      </c>
      <c r="B5" s="637"/>
      <c r="C5" s="637"/>
      <c r="D5" s="637"/>
      <c r="E5" s="637"/>
      <c r="F5" s="669"/>
      <c r="G5" s="585" t="s">
        <v>344</v>
      </c>
      <c r="H5" s="585"/>
      <c r="I5" s="586"/>
      <c r="J5" s="124" t="s">
        <v>345</v>
      </c>
      <c r="K5" s="715" t="s">
        <v>237</v>
      </c>
      <c r="L5" s="664" t="s">
        <v>347</v>
      </c>
      <c r="M5" s="35"/>
      <c r="N5" s="723" t="s">
        <v>356</v>
      </c>
      <c r="O5" s="723"/>
      <c r="P5" s="724"/>
      <c r="Q5" s="725" t="s">
        <v>216</v>
      </c>
      <c r="R5" s="726" t="s">
        <v>357</v>
      </c>
      <c r="S5" s="727"/>
      <c r="T5" s="727"/>
      <c r="U5" s="727"/>
      <c r="V5" s="727"/>
      <c r="W5" s="727"/>
      <c r="X5" s="727"/>
      <c r="Y5" s="727"/>
      <c r="Z5" s="728"/>
      <c r="AA5" s="470" t="s">
        <v>339</v>
      </c>
      <c r="AB5" s="729" t="s">
        <v>336</v>
      </c>
      <c r="AC5" s="470" t="s">
        <v>341</v>
      </c>
      <c r="AD5" s="470" t="s">
        <v>481</v>
      </c>
      <c r="AE5" s="470" t="s">
        <v>482</v>
      </c>
      <c r="AF5" s="730" t="s">
        <v>337</v>
      </c>
      <c r="AG5" s="470" t="s">
        <v>358</v>
      </c>
      <c r="AH5" s="452" t="s">
        <v>359</v>
      </c>
      <c r="AI5" s="474" t="s">
        <v>224</v>
      </c>
    </row>
    <row r="6" spans="1:35" ht="15" customHeight="1">
      <c r="A6" s="587"/>
      <c r="B6" s="587"/>
      <c r="C6" s="587"/>
      <c r="D6" s="587"/>
      <c r="E6" s="587"/>
      <c r="F6" s="588"/>
      <c r="G6" s="36" t="s">
        <v>497</v>
      </c>
      <c r="H6" s="36" t="s">
        <v>498</v>
      </c>
      <c r="I6" s="187" t="s">
        <v>342</v>
      </c>
      <c r="J6" s="125" t="s">
        <v>346</v>
      </c>
      <c r="K6" s="582"/>
      <c r="L6" s="665"/>
      <c r="M6" s="35"/>
      <c r="N6" s="671"/>
      <c r="O6" s="671"/>
      <c r="P6" s="672"/>
      <c r="Q6" s="699"/>
      <c r="R6" s="268">
        <v>8</v>
      </c>
      <c r="S6" s="267">
        <v>157</v>
      </c>
      <c r="T6" s="267">
        <v>159</v>
      </c>
      <c r="U6" s="267">
        <v>160</v>
      </c>
      <c r="V6" s="267">
        <v>249</v>
      </c>
      <c r="W6" s="267">
        <v>304</v>
      </c>
      <c r="X6" s="267">
        <v>305</v>
      </c>
      <c r="Y6" s="267">
        <v>359</v>
      </c>
      <c r="Z6" s="267">
        <v>364</v>
      </c>
      <c r="AA6" s="697"/>
      <c r="AB6" s="701"/>
      <c r="AC6" s="697"/>
      <c r="AD6" s="697"/>
      <c r="AE6" s="697"/>
      <c r="AF6" s="684"/>
      <c r="AG6" s="697"/>
      <c r="AH6" s="453"/>
      <c r="AI6" s="471"/>
    </row>
    <row r="7" spans="1:35" ht="21" customHeight="1">
      <c r="A7" s="670" t="s">
        <v>54</v>
      </c>
      <c r="B7" s="666" t="s">
        <v>517</v>
      </c>
      <c r="C7" s="666"/>
      <c r="D7" s="666"/>
      <c r="E7" s="666"/>
      <c r="F7" s="667"/>
      <c r="G7" s="319">
        <f>SUM(G9,G84)</f>
        <v>4982</v>
      </c>
      <c r="H7" s="319">
        <f>SUM(H9,H84)</f>
        <v>4927</v>
      </c>
      <c r="I7" s="328">
        <f>H7-G7</f>
        <v>-55</v>
      </c>
      <c r="J7" s="329">
        <f>H7/$H$7*100</f>
        <v>100</v>
      </c>
      <c r="K7" s="319">
        <f>SUM(K9,K84)</f>
        <v>75</v>
      </c>
      <c r="L7" s="330">
        <f>SUM(L9,L84)</f>
        <v>6237</v>
      </c>
      <c r="M7" s="35"/>
      <c r="N7" s="671"/>
      <c r="O7" s="671"/>
      <c r="P7" s="672"/>
      <c r="Q7" s="699"/>
      <c r="R7" s="78"/>
      <c r="S7" s="134"/>
      <c r="T7" s="96"/>
      <c r="U7" s="96"/>
      <c r="V7" s="134"/>
      <c r="W7" s="96"/>
      <c r="X7" s="96"/>
      <c r="Y7" s="134"/>
      <c r="Z7" s="96"/>
      <c r="AA7" s="697"/>
      <c r="AB7" s="701"/>
      <c r="AC7" s="697"/>
      <c r="AD7" s="697"/>
      <c r="AE7" s="697"/>
      <c r="AF7" s="684"/>
      <c r="AG7" s="697"/>
      <c r="AH7" s="453"/>
      <c r="AI7" s="471"/>
    </row>
    <row r="8" spans="1:35" ht="15" customHeight="1">
      <c r="A8" s="670"/>
      <c r="B8" s="653"/>
      <c r="C8" s="653"/>
      <c r="D8" s="653"/>
      <c r="E8" s="653"/>
      <c r="F8" s="654"/>
      <c r="G8" s="23"/>
      <c r="H8" s="23"/>
      <c r="I8" s="196"/>
      <c r="J8" s="154"/>
      <c r="K8" s="40"/>
      <c r="L8" s="51"/>
      <c r="M8" s="35"/>
      <c r="N8" s="671"/>
      <c r="O8" s="671"/>
      <c r="P8" s="672"/>
      <c r="Q8" s="699"/>
      <c r="R8" s="270" t="s">
        <v>363</v>
      </c>
      <c r="S8" s="269" t="s">
        <v>363</v>
      </c>
      <c r="T8" s="269" t="s">
        <v>363</v>
      </c>
      <c r="U8" s="269" t="s">
        <v>363</v>
      </c>
      <c r="V8" s="269" t="s">
        <v>363</v>
      </c>
      <c r="W8" s="269" t="s">
        <v>363</v>
      </c>
      <c r="X8" s="269" t="s">
        <v>363</v>
      </c>
      <c r="Y8" s="269" t="s">
        <v>363</v>
      </c>
      <c r="Z8" s="269" t="s">
        <v>363</v>
      </c>
      <c r="AA8" s="697"/>
      <c r="AB8" s="701"/>
      <c r="AC8" s="697"/>
      <c r="AD8" s="697"/>
      <c r="AE8" s="697"/>
      <c r="AF8" s="684"/>
      <c r="AG8" s="697"/>
      <c r="AH8" s="453"/>
      <c r="AI8" s="471"/>
    </row>
    <row r="9" spans="1:35" ht="15" customHeight="1">
      <c r="A9" s="670"/>
      <c r="B9" s="632" t="s">
        <v>348</v>
      </c>
      <c r="C9" s="632"/>
      <c r="D9" s="632"/>
      <c r="E9" s="632"/>
      <c r="F9" s="668"/>
      <c r="G9" s="323">
        <f>SUM(G10:G83)</f>
        <v>4901</v>
      </c>
      <c r="H9" s="323">
        <f>SUM(H10:H83)</f>
        <v>4851</v>
      </c>
      <c r="I9" s="322">
        <f aca="true" t="shared" si="0" ref="I9:I72">H9-G9</f>
        <v>-50</v>
      </c>
      <c r="J9" s="331">
        <f aca="true" t="shared" si="1" ref="J9:J72">H9/$H$7*100</f>
        <v>98.45747919626547</v>
      </c>
      <c r="K9" s="323">
        <f>SUM(K10:K83)</f>
        <v>75</v>
      </c>
      <c r="L9" s="293">
        <f>SUM(L10:L83)</f>
        <v>6160</v>
      </c>
      <c r="M9" s="35"/>
      <c r="N9" s="671"/>
      <c r="O9" s="671"/>
      <c r="P9" s="672"/>
      <c r="Q9" s="699"/>
      <c r="R9" s="270"/>
      <c r="S9" s="269"/>
      <c r="T9" s="269"/>
      <c r="U9" s="269"/>
      <c r="V9" s="269"/>
      <c r="W9" s="269"/>
      <c r="X9" s="269"/>
      <c r="Y9" s="269"/>
      <c r="Z9" s="269"/>
      <c r="AA9" s="697"/>
      <c r="AB9" s="701"/>
      <c r="AC9" s="697"/>
      <c r="AD9" s="697"/>
      <c r="AE9" s="697"/>
      <c r="AF9" s="684"/>
      <c r="AG9" s="697"/>
      <c r="AH9" s="453"/>
      <c r="AI9" s="471"/>
    </row>
    <row r="10" spans="1:35" ht="15" customHeight="1">
      <c r="A10" s="670"/>
      <c r="B10" s="580" t="s">
        <v>349</v>
      </c>
      <c r="C10" s="580"/>
      <c r="D10" s="580"/>
      <c r="E10" s="580"/>
      <c r="F10" s="659"/>
      <c r="G10" s="323">
        <v>151</v>
      </c>
      <c r="H10" s="323">
        <v>160</v>
      </c>
      <c r="I10" s="322">
        <f t="shared" si="0"/>
        <v>9</v>
      </c>
      <c r="J10" s="331">
        <f t="shared" si="1"/>
        <v>3.2474122183884715</v>
      </c>
      <c r="K10" s="323">
        <v>4</v>
      </c>
      <c r="L10" s="293">
        <v>217</v>
      </c>
      <c r="M10" s="35"/>
      <c r="N10" s="671"/>
      <c r="O10" s="671"/>
      <c r="P10" s="672"/>
      <c r="Q10" s="699"/>
      <c r="R10" s="268" t="s">
        <v>364</v>
      </c>
      <c r="S10" s="267" t="s">
        <v>364</v>
      </c>
      <c r="T10" s="267" t="s">
        <v>364</v>
      </c>
      <c r="U10" s="267" t="s">
        <v>364</v>
      </c>
      <c r="V10" s="267" t="s">
        <v>364</v>
      </c>
      <c r="W10" s="267" t="s">
        <v>364</v>
      </c>
      <c r="X10" s="267" t="s">
        <v>364</v>
      </c>
      <c r="Y10" s="267" t="s">
        <v>364</v>
      </c>
      <c r="Z10" s="267" t="s">
        <v>364</v>
      </c>
      <c r="AA10" s="697"/>
      <c r="AB10" s="701"/>
      <c r="AC10" s="697"/>
      <c r="AD10" s="697"/>
      <c r="AE10" s="697"/>
      <c r="AF10" s="684"/>
      <c r="AG10" s="697"/>
      <c r="AH10" s="453"/>
      <c r="AI10" s="471"/>
    </row>
    <row r="11" spans="1:35" ht="15" customHeight="1">
      <c r="A11" s="670"/>
      <c r="B11" s="580" t="s">
        <v>350</v>
      </c>
      <c r="C11" s="580"/>
      <c r="D11" s="580"/>
      <c r="E11" s="580"/>
      <c r="F11" s="659"/>
      <c r="G11" s="326" t="s">
        <v>583</v>
      </c>
      <c r="H11" s="323">
        <v>1</v>
      </c>
      <c r="I11" s="322">
        <v>1</v>
      </c>
      <c r="J11" s="331">
        <f t="shared" si="1"/>
        <v>0.02029632636492795</v>
      </c>
      <c r="K11" s="326" t="s">
        <v>583</v>
      </c>
      <c r="L11" s="293">
        <v>1</v>
      </c>
      <c r="M11" s="35"/>
      <c r="N11" s="673"/>
      <c r="O11" s="673"/>
      <c r="P11" s="674"/>
      <c r="Q11" s="700"/>
      <c r="R11" s="135"/>
      <c r="S11" s="136"/>
      <c r="T11" s="135"/>
      <c r="U11" s="135"/>
      <c r="V11" s="136"/>
      <c r="W11" s="135"/>
      <c r="X11" s="135"/>
      <c r="Y11" s="136"/>
      <c r="Z11" s="137"/>
      <c r="AA11" s="698"/>
      <c r="AB11" s="702"/>
      <c r="AC11" s="698"/>
      <c r="AD11" s="698"/>
      <c r="AE11" s="698"/>
      <c r="AF11" s="685"/>
      <c r="AG11" s="698"/>
      <c r="AH11" s="454"/>
      <c r="AI11" s="472"/>
    </row>
    <row r="12" spans="1:16" ht="15" customHeight="1">
      <c r="A12" s="670"/>
      <c r="B12" s="580" t="s">
        <v>351</v>
      </c>
      <c r="C12" s="20"/>
      <c r="D12" s="455" t="s">
        <v>0</v>
      </c>
      <c r="E12" s="455"/>
      <c r="F12" s="456"/>
      <c r="G12" s="323">
        <v>65</v>
      </c>
      <c r="H12" s="323">
        <v>69</v>
      </c>
      <c r="I12" s="322">
        <f t="shared" si="0"/>
        <v>4</v>
      </c>
      <c r="J12" s="331">
        <f t="shared" si="1"/>
        <v>1.4004465191800284</v>
      </c>
      <c r="K12" s="326" t="s">
        <v>583</v>
      </c>
      <c r="L12" s="293">
        <v>95</v>
      </c>
      <c r="M12" s="35"/>
      <c r="P12" s="138"/>
    </row>
    <row r="13" spans="1:35" ht="15" customHeight="1">
      <c r="A13" s="670"/>
      <c r="B13" s="580"/>
      <c r="C13" s="18"/>
      <c r="D13" s="580" t="s">
        <v>1</v>
      </c>
      <c r="E13" s="580"/>
      <c r="F13" s="659"/>
      <c r="G13" s="326" t="s">
        <v>583</v>
      </c>
      <c r="H13" s="326" t="s">
        <v>583</v>
      </c>
      <c r="I13" s="327" t="s">
        <v>583</v>
      </c>
      <c r="J13" s="717" t="s">
        <v>583</v>
      </c>
      <c r="K13" s="326" t="s">
        <v>583</v>
      </c>
      <c r="L13" s="295" t="s">
        <v>583</v>
      </c>
      <c r="M13" s="35"/>
      <c r="N13" s="686" t="s">
        <v>216</v>
      </c>
      <c r="O13" s="686"/>
      <c r="P13" s="687"/>
      <c r="Q13" s="335">
        <f>SUM(R13:AI13)</f>
        <v>4927</v>
      </c>
      <c r="R13" s="335">
        <f>SUM(R15:R26,R28:R39)</f>
        <v>358</v>
      </c>
      <c r="S13" s="335">
        <f aca="true" t="shared" si="2" ref="S13:AI13">SUM(S15:S26,S28:S39)</f>
        <v>227</v>
      </c>
      <c r="T13" s="335">
        <f t="shared" si="2"/>
        <v>248</v>
      </c>
      <c r="U13" s="335">
        <f t="shared" si="2"/>
        <v>25</v>
      </c>
      <c r="V13" s="335">
        <f t="shared" si="2"/>
        <v>246</v>
      </c>
      <c r="W13" s="335">
        <f t="shared" si="2"/>
        <v>9</v>
      </c>
      <c r="X13" s="335">
        <f t="shared" si="2"/>
        <v>48</v>
      </c>
      <c r="Y13" s="335">
        <f t="shared" si="2"/>
        <v>0</v>
      </c>
      <c r="Z13" s="335">
        <f t="shared" si="2"/>
        <v>15</v>
      </c>
      <c r="AA13" s="335">
        <f t="shared" si="2"/>
        <v>17</v>
      </c>
      <c r="AB13" s="335">
        <f t="shared" si="2"/>
        <v>666</v>
      </c>
      <c r="AC13" s="335">
        <f t="shared" si="2"/>
        <v>872</v>
      </c>
      <c r="AD13" s="335">
        <f t="shared" si="2"/>
        <v>18</v>
      </c>
      <c r="AE13" s="335">
        <f t="shared" si="2"/>
        <v>1</v>
      </c>
      <c r="AF13" s="335">
        <f t="shared" si="2"/>
        <v>1</v>
      </c>
      <c r="AG13" s="335">
        <f t="shared" si="2"/>
        <v>1844</v>
      </c>
      <c r="AH13" s="335">
        <f t="shared" si="2"/>
        <v>314</v>
      </c>
      <c r="AI13" s="335">
        <f t="shared" si="2"/>
        <v>18</v>
      </c>
    </row>
    <row r="14" spans="1:35" ht="15" customHeight="1">
      <c r="A14" s="670"/>
      <c r="B14" s="580"/>
      <c r="C14" s="116"/>
      <c r="D14" s="580" t="s">
        <v>224</v>
      </c>
      <c r="E14" s="580"/>
      <c r="F14" s="659"/>
      <c r="G14" s="323">
        <v>2</v>
      </c>
      <c r="H14" s="323">
        <v>2</v>
      </c>
      <c r="I14" s="327" t="s">
        <v>583</v>
      </c>
      <c r="J14" s="331">
        <f t="shared" si="1"/>
        <v>0.0405926527298559</v>
      </c>
      <c r="K14" s="326" t="s">
        <v>583</v>
      </c>
      <c r="L14" s="293">
        <v>2</v>
      </c>
      <c r="M14" s="35"/>
      <c r="N14" s="257"/>
      <c r="O14" s="257"/>
      <c r="P14" s="256"/>
      <c r="Q14" s="264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148"/>
      <c r="AI14" s="148"/>
    </row>
    <row r="15" spans="1:35" ht="15" customHeight="1">
      <c r="A15" s="670"/>
      <c r="B15" s="580" t="s">
        <v>2</v>
      </c>
      <c r="C15" s="580"/>
      <c r="D15" s="580"/>
      <c r="E15" s="580"/>
      <c r="F15" s="659"/>
      <c r="G15" s="326" t="s">
        <v>583</v>
      </c>
      <c r="H15" s="326" t="s">
        <v>583</v>
      </c>
      <c r="I15" s="327" t="s">
        <v>583</v>
      </c>
      <c r="J15" s="717" t="s">
        <v>583</v>
      </c>
      <c r="K15" s="326" t="s">
        <v>583</v>
      </c>
      <c r="L15" s="295" t="s">
        <v>583</v>
      </c>
      <c r="M15" s="35"/>
      <c r="N15" s="266" t="s">
        <v>361</v>
      </c>
      <c r="O15" s="257" t="s">
        <v>360</v>
      </c>
      <c r="P15" s="265" t="s">
        <v>362</v>
      </c>
      <c r="Q15" s="312">
        <f aca="true" t="shared" si="3" ref="Q15:Q26">SUM(R15:AI15)</f>
        <v>48</v>
      </c>
      <c r="R15" s="243">
        <v>6</v>
      </c>
      <c r="S15" s="243">
        <v>6</v>
      </c>
      <c r="T15" s="243">
        <v>2</v>
      </c>
      <c r="U15" s="243"/>
      <c r="V15" s="243">
        <v>3</v>
      </c>
      <c r="W15" s="243"/>
      <c r="X15" s="243"/>
      <c r="Y15" s="243"/>
      <c r="Z15" s="243"/>
      <c r="AA15" s="243"/>
      <c r="AB15" s="243">
        <v>8</v>
      </c>
      <c r="AC15" s="243">
        <v>11</v>
      </c>
      <c r="AD15" s="243"/>
      <c r="AE15" s="243"/>
      <c r="AF15" s="243"/>
      <c r="AG15" s="243">
        <v>9</v>
      </c>
      <c r="AH15" s="148">
        <v>3</v>
      </c>
      <c r="AI15" s="148"/>
    </row>
    <row r="16" spans="1:35" ht="15" customHeight="1">
      <c r="A16" s="670"/>
      <c r="B16" s="580" t="s">
        <v>3</v>
      </c>
      <c r="C16" s="580"/>
      <c r="D16" s="580"/>
      <c r="E16" s="580"/>
      <c r="F16" s="659"/>
      <c r="G16" s="323">
        <v>31</v>
      </c>
      <c r="H16" s="323">
        <v>33</v>
      </c>
      <c r="I16" s="322">
        <f t="shared" si="0"/>
        <v>2</v>
      </c>
      <c r="J16" s="331">
        <f t="shared" si="1"/>
        <v>0.6697787700426223</v>
      </c>
      <c r="K16" s="323">
        <v>14</v>
      </c>
      <c r="L16" s="293">
        <v>50</v>
      </c>
      <c r="M16" s="35"/>
      <c r="N16" s="257">
        <v>1</v>
      </c>
      <c r="O16" s="257" t="s">
        <v>360</v>
      </c>
      <c r="P16" s="256">
        <v>2</v>
      </c>
      <c r="Q16" s="312">
        <f t="shared" si="3"/>
        <v>43</v>
      </c>
      <c r="R16" s="243">
        <v>3</v>
      </c>
      <c r="S16" s="243">
        <v>1</v>
      </c>
      <c r="T16" s="243">
        <v>1</v>
      </c>
      <c r="U16" s="243"/>
      <c r="V16" s="243">
        <v>3</v>
      </c>
      <c r="W16" s="243"/>
      <c r="X16" s="243">
        <v>2</v>
      </c>
      <c r="Y16" s="243"/>
      <c r="Z16" s="243">
        <v>1</v>
      </c>
      <c r="AA16" s="243"/>
      <c r="AB16" s="243">
        <v>5</v>
      </c>
      <c r="AC16" s="243">
        <v>12</v>
      </c>
      <c r="AD16" s="243"/>
      <c r="AE16" s="243"/>
      <c r="AF16" s="243"/>
      <c r="AG16" s="243">
        <v>14</v>
      </c>
      <c r="AH16" s="148">
        <v>1</v>
      </c>
      <c r="AI16" s="148"/>
    </row>
    <row r="17" spans="1:35" ht="15" customHeight="1">
      <c r="A17" s="670"/>
      <c r="B17" s="580" t="s">
        <v>4</v>
      </c>
      <c r="C17" s="18"/>
      <c r="D17" s="580" t="s">
        <v>455</v>
      </c>
      <c r="E17" s="580"/>
      <c r="F17" s="659"/>
      <c r="G17" s="323">
        <v>34</v>
      </c>
      <c r="H17" s="323">
        <v>20</v>
      </c>
      <c r="I17" s="322">
        <f t="shared" si="0"/>
        <v>-14</v>
      </c>
      <c r="J17" s="331">
        <f t="shared" si="1"/>
        <v>0.40592652729855894</v>
      </c>
      <c r="K17" s="323">
        <v>1</v>
      </c>
      <c r="L17" s="293">
        <v>25</v>
      </c>
      <c r="M17" s="35"/>
      <c r="N17" s="257">
        <v>2</v>
      </c>
      <c r="O17" s="257" t="s">
        <v>360</v>
      </c>
      <c r="P17" s="256">
        <v>3</v>
      </c>
      <c r="Q17" s="312">
        <f t="shared" si="3"/>
        <v>39</v>
      </c>
      <c r="R17" s="243">
        <v>4</v>
      </c>
      <c r="S17" s="243">
        <v>7</v>
      </c>
      <c r="T17" s="243">
        <v>1</v>
      </c>
      <c r="U17" s="243">
        <v>1</v>
      </c>
      <c r="V17" s="243">
        <v>2</v>
      </c>
      <c r="W17" s="243"/>
      <c r="X17" s="243"/>
      <c r="Y17" s="243"/>
      <c r="Z17" s="243"/>
      <c r="AA17" s="243"/>
      <c r="AB17" s="243">
        <v>6</v>
      </c>
      <c r="AC17" s="243">
        <v>6</v>
      </c>
      <c r="AD17" s="243"/>
      <c r="AE17" s="243"/>
      <c r="AF17" s="243"/>
      <c r="AG17" s="243">
        <v>11</v>
      </c>
      <c r="AH17" s="148">
        <v>1</v>
      </c>
      <c r="AI17" s="148"/>
    </row>
    <row r="18" spans="1:35" ht="15" customHeight="1">
      <c r="A18" s="670"/>
      <c r="B18" s="580"/>
      <c r="C18" s="18"/>
      <c r="D18" s="580" t="s">
        <v>5</v>
      </c>
      <c r="E18" s="580"/>
      <c r="F18" s="659"/>
      <c r="G18" s="323">
        <v>74</v>
      </c>
      <c r="H18" s="323">
        <v>36</v>
      </c>
      <c r="I18" s="322">
        <f t="shared" si="0"/>
        <v>-38</v>
      </c>
      <c r="J18" s="331">
        <f t="shared" si="1"/>
        <v>0.7306677491374062</v>
      </c>
      <c r="K18" s="323">
        <v>1</v>
      </c>
      <c r="L18" s="293">
        <v>41</v>
      </c>
      <c r="M18" s="35"/>
      <c r="N18" s="257">
        <v>3</v>
      </c>
      <c r="O18" s="257" t="s">
        <v>360</v>
      </c>
      <c r="P18" s="256">
        <v>4</v>
      </c>
      <c r="Q18" s="312">
        <f t="shared" si="3"/>
        <v>25</v>
      </c>
      <c r="R18" s="243">
        <v>5</v>
      </c>
      <c r="S18" s="243">
        <v>3</v>
      </c>
      <c r="T18" s="243">
        <v>1</v>
      </c>
      <c r="U18" s="243"/>
      <c r="V18" s="243">
        <v>2</v>
      </c>
      <c r="W18" s="243"/>
      <c r="X18" s="243"/>
      <c r="Y18" s="243"/>
      <c r="Z18" s="243"/>
      <c r="AA18" s="243"/>
      <c r="AB18" s="243">
        <v>3</v>
      </c>
      <c r="AC18" s="243">
        <v>2</v>
      </c>
      <c r="AD18" s="243"/>
      <c r="AE18" s="243"/>
      <c r="AF18" s="243"/>
      <c r="AG18" s="243">
        <v>9</v>
      </c>
      <c r="AH18" s="148"/>
      <c r="AI18" s="148"/>
    </row>
    <row r="19" spans="1:35" ht="15" customHeight="1">
      <c r="A19" s="670"/>
      <c r="B19" s="580" t="s">
        <v>6</v>
      </c>
      <c r="C19" s="580"/>
      <c r="D19" s="580"/>
      <c r="E19" s="580"/>
      <c r="F19" s="659"/>
      <c r="G19" s="323">
        <v>69</v>
      </c>
      <c r="H19" s="323">
        <v>42</v>
      </c>
      <c r="I19" s="322">
        <f t="shared" si="0"/>
        <v>-27</v>
      </c>
      <c r="J19" s="331">
        <f t="shared" si="1"/>
        <v>0.8524457073269739</v>
      </c>
      <c r="K19" s="326" t="s">
        <v>583</v>
      </c>
      <c r="L19" s="293">
        <v>51</v>
      </c>
      <c r="M19" s="35"/>
      <c r="N19" s="257">
        <v>4</v>
      </c>
      <c r="O19" s="257" t="s">
        <v>360</v>
      </c>
      <c r="P19" s="256">
        <v>5</v>
      </c>
      <c r="Q19" s="312">
        <f t="shared" si="3"/>
        <v>21</v>
      </c>
      <c r="R19" s="243">
        <v>4</v>
      </c>
      <c r="S19" s="243">
        <v>3</v>
      </c>
      <c r="T19" s="243">
        <v>1</v>
      </c>
      <c r="U19" s="243"/>
      <c r="V19" s="243">
        <v>1</v>
      </c>
      <c r="W19" s="243"/>
      <c r="X19" s="243"/>
      <c r="Y19" s="243"/>
      <c r="Z19" s="243"/>
      <c r="AA19" s="243"/>
      <c r="AB19" s="243"/>
      <c r="AC19" s="243">
        <v>4</v>
      </c>
      <c r="AD19" s="243"/>
      <c r="AE19" s="243"/>
      <c r="AF19" s="243"/>
      <c r="AG19" s="243">
        <v>6</v>
      </c>
      <c r="AH19" s="148">
        <v>2</v>
      </c>
      <c r="AI19" s="148"/>
    </row>
    <row r="20" spans="1:35" ht="15" customHeight="1">
      <c r="A20" s="670"/>
      <c r="B20" s="580" t="s">
        <v>7</v>
      </c>
      <c r="C20" s="580"/>
      <c r="D20" s="580"/>
      <c r="E20" s="580"/>
      <c r="F20" s="659"/>
      <c r="G20" s="323">
        <v>20</v>
      </c>
      <c r="H20" s="323">
        <v>17</v>
      </c>
      <c r="I20" s="322">
        <f t="shared" si="0"/>
        <v>-3</v>
      </c>
      <c r="J20" s="331">
        <f t="shared" si="1"/>
        <v>0.34503754820377514</v>
      </c>
      <c r="K20" s="326" t="s">
        <v>583</v>
      </c>
      <c r="L20" s="293">
        <v>18</v>
      </c>
      <c r="M20" s="35"/>
      <c r="N20" s="257">
        <v>5</v>
      </c>
      <c r="O20" s="257" t="s">
        <v>360</v>
      </c>
      <c r="P20" s="256">
        <v>6</v>
      </c>
      <c r="Q20" s="312">
        <f t="shared" si="3"/>
        <v>35</v>
      </c>
      <c r="R20" s="243">
        <v>5</v>
      </c>
      <c r="S20" s="243">
        <v>1</v>
      </c>
      <c r="T20" s="243">
        <v>4</v>
      </c>
      <c r="U20" s="243"/>
      <c r="V20" s="243">
        <v>3</v>
      </c>
      <c r="W20" s="243"/>
      <c r="X20" s="243"/>
      <c r="Y20" s="243"/>
      <c r="Z20" s="243"/>
      <c r="AA20" s="243"/>
      <c r="AB20" s="243">
        <v>6</v>
      </c>
      <c r="AC20" s="243">
        <v>4</v>
      </c>
      <c r="AD20" s="243"/>
      <c r="AE20" s="243"/>
      <c r="AF20" s="243"/>
      <c r="AG20" s="243">
        <v>10</v>
      </c>
      <c r="AH20" s="148">
        <v>2</v>
      </c>
      <c r="AI20" s="148"/>
    </row>
    <row r="21" spans="1:35" ht="15" customHeight="1">
      <c r="A21" s="670"/>
      <c r="B21" s="580" t="s">
        <v>8</v>
      </c>
      <c r="C21" s="580"/>
      <c r="D21" s="580"/>
      <c r="E21" s="580"/>
      <c r="F21" s="659"/>
      <c r="G21" s="323">
        <v>8</v>
      </c>
      <c r="H21" s="323">
        <v>6</v>
      </c>
      <c r="I21" s="322">
        <f t="shared" si="0"/>
        <v>-2</v>
      </c>
      <c r="J21" s="331">
        <f t="shared" si="1"/>
        <v>0.12177795818956769</v>
      </c>
      <c r="K21" s="326" t="s">
        <v>583</v>
      </c>
      <c r="L21" s="293">
        <v>9</v>
      </c>
      <c r="M21" s="35"/>
      <c r="N21" s="257">
        <v>6</v>
      </c>
      <c r="O21" s="257" t="s">
        <v>360</v>
      </c>
      <c r="P21" s="256">
        <v>7</v>
      </c>
      <c r="Q21" s="312">
        <f t="shared" si="3"/>
        <v>45</v>
      </c>
      <c r="R21" s="243">
        <v>5</v>
      </c>
      <c r="S21" s="243">
        <v>2</v>
      </c>
      <c r="T21" s="243">
        <v>4</v>
      </c>
      <c r="U21" s="243"/>
      <c r="V21" s="243">
        <v>3</v>
      </c>
      <c r="W21" s="243"/>
      <c r="X21" s="243">
        <v>1</v>
      </c>
      <c r="Y21" s="243"/>
      <c r="Z21" s="243"/>
      <c r="AA21" s="243">
        <v>1</v>
      </c>
      <c r="AB21" s="243">
        <v>11</v>
      </c>
      <c r="AC21" s="243">
        <v>5</v>
      </c>
      <c r="AD21" s="243"/>
      <c r="AE21" s="243"/>
      <c r="AF21" s="243"/>
      <c r="AG21" s="243">
        <v>11</v>
      </c>
      <c r="AH21" s="148">
        <v>2</v>
      </c>
      <c r="AI21" s="148"/>
    </row>
    <row r="22" spans="1:35" ht="15" customHeight="1">
      <c r="A22" s="670"/>
      <c r="B22" s="580" t="s">
        <v>11</v>
      </c>
      <c r="C22" s="18"/>
      <c r="D22" s="580" t="s">
        <v>9</v>
      </c>
      <c r="E22" s="580"/>
      <c r="F22" s="659"/>
      <c r="G22" s="323">
        <v>65</v>
      </c>
      <c r="H22" s="323">
        <v>79</v>
      </c>
      <c r="I22" s="322">
        <f t="shared" si="0"/>
        <v>14</v>
      </c>
      <c r="J22" s="331">
        <f t="shared" si="1"/>
        <v>1.6034097828293081</v>
      </c>
      <c r="K22" s="323">
        <v>1</v>
      </c>
      <c r="L22" s="293">
        <v>98</v>
      </c>
      <c r="M22" s="35"/>
      <c r="N22" s="257">
        <v>7</v>
      </c>
      <c r="O22" s="257" t="s">
        <v>360</v>
      </c>
      <c r="P22" s="256">
        <v>8</v>
      </c>
      <c r="Q22" s="312">
        <f t="shared" si="3"/>
        <v>279</v>
      </c>
      <c r="R22" s="243">
        <v>25</v>
      </c>
      <c r="S22" s="243">
        <v>11</v>
      </c>
      <c r="T22" s="243">
        <v>17</v>
      </c>
      <c r="U22" s="243">
        <v>1</v>
      </c>
      <c r="V22" s="243">
        <v>15</v>
      </c>
      <c r="W22" s="243">
        <v>1</v>
      </c>
      <c r="X22" s="243">
        <v>1</v>
      </c>
      <c r="Y22" s="243"/>
      <c r="Z22" s="243">
        <v>1</v>
      </c>
      <c r="AA22" s="243">
        <v>1</v>
      </c>
      <c r="AB22" s="243">
        <v>36</v>
      </c>
      <c r="AC22" s="243">
        <v>50</v>
      </c>
      <c r="AD22" s="243">
        <v>2</v>
      </c>
      <c r="AE22" s="243"/>
      <c r="AF22" s="243"/>
      <c r="AG22" s="243">
        <v>91</v>
      </c>
      <c r="AH22" s="148">
        <v>27</v>
      </c>
      <c r="AI22" s="148"/>
    </row>
    <row r="23" spans="1:35" ht="15" customHeight="1">
      <c r="A23" s="670"/>
      <c r="B23" s="580"/>
      <c r="C23" s="18"/>
      <c r="D23" s="580" t="s">
        <v>10</v>
      </c>
      <c r="E23" s="580"/>
      <c r="F23" s="659"/>
      <c r="G23" s="323">
        <v>12</v>
      </c>
      <c r="H23" s="323">
        <v>12</v>
      </c>
      <c r="I23" s="327" t="s">
        <v>583</v>
      </c>
      <c r="J23" s="331">
        <f t="shared" si="1"/>
        <v>0.24355591637913537</v>
      </c>
      <c r="K23" s="326" t="s">
        <v>583</v>
      </c>
      <c r="L23" s="293">
        <v>25</v>
      </c>
      <c r="M23" s="35"/>
      <c r="N23" s="257">
        <v>8</v>
      </c>
      <c r="O23" s="257" t="s">
        <v>360</v>
      </c>
      <c r="P23" s="256">
        <v>9</v>
      </c>
      <c r="Q23" s="312">
        <f t="shared" si="3"/>
        <v>417</v>
      </c>
      <c r="R23" s="243">
        <v>22</v>
      </c>
      <c r="S23" s="243">
        <v>18</v>
      </c>
      <c r="T23" s="243">
        <v>19</v>
      </c>
      <c r="U23" s="243">
        <v>4</v>
      </c>
      <c r="V23" s="243">
        <v>22</v>
      </c>
      <c r="W23" s="243">
        <v>3</v>
      </c>
      <c r="X23" s="243">
        <v>3</v>
      </c>
      <c r="Y23" s="243"/>
      <c r="Z23" s="243"/>
      <c r="AA23" s="243"/>
      <c r="AB23" s="243">
        <v>43</v>
      </c>
      <c r="AC23" s="243">
        <v>61</v>
      </c>
      <c r="AD23" s="243">
        <v>1</v>
      </c>
      <c r="AE23" s="243"/>
      <c r="AF23" s="243"/>
      <c r="AG23" s="243">
        <v>191</v>
      </c>
      <c r="AH23" s="148">
        <v>28</v>
      </c>
      <c r="AI23" s="148">
        <v>2</v>
      </c>
    </row>
    <row r="24" spans="1:35" ht="15" customHeight="1">
      <c r="A24" s="670"/>
      <c r="B24" s="580" t="s">
        <v>12</v>
      </c>
      <c r="C24" s="580"/>
      <c r="D24" s="580"/>
      <c r="E24" s="580"/>
      <c r="F24" s="659"/>
      <c r="G24" s="326" t="s">
        <v>583</v>
      </c>
      <c r="H24" s="326" t="s">
        <v>583</v>
      </c>
      <c r="I24" s="327" t="s">
        <v>583</v>
      </c>
      <c r="J24" s="717" t="s">
        <v>583</v>
      </c>
      <c r="K24" s="326" t="s">
        <v>583</v>
      </c>
      <c r="L24" s="295" t="s">
        <v>583</v>
      </c>
      <c r="M24" s="35"/>
      <c r="N24" s="257">
        <v>9</v>
      </c>
      <c r="O24" s="257" t="s">
        <v>360</v>
      </c>
      <c r="P24" s="256">
        <v>10</v>
      </c>
      <c r="Q24" s="312">
        <f t="shared" si="3"/>
        <v>249</v>
      </c>
      <c r="R24" s="243">
        <v>20</v>
      </c>
      <c r="S24" s="243">
        <v>9</v>
      </c>
      <c r="T24" s="243">
        <v>10</v>
      </c>
      <c r="U24" s="243"/>
      <c r="V24" s="243">
        <v>16</v>
      </c>
      <c r="W24" s="243">
        <v>1</v>
      </c>
      <c r="X24" s="243">
        <v>2</v>
      </c>
      <c r="Y24" s="243"/>
      <c r="Z24" s="243"/>
      <c r="AA24" s="243"/>
      <c r="AB24" s="243">
        <v>27</v>
      </c>
      <c r="AC24" s="243">
        <v>47</v>
      </c>
      <c r="AD24" s="243">
        <v>1</v>
      </c>
      <c r="AE24" s="243"/>
      <c r="AF24" s="243">
        <v>1</v>
      </c>
      <c r="AG24" s="243">
        <v>92</v>
      </c>
      <c r="AH24" s="148">
        <v>22</v>
      </c>
      <c r="AI24" s="148">
        <v>1</v>
      </c>
    </row>
    <row r="25" spans="1:35" ht="15" customHeight="1">
      <c r="A25" s="670"/>
      <c r="B25" s="580" t="s">
        <v>13</v>
      </c>
      <c r="C25" s="580"/>
      <c r="D25" s="580"/>
      <c r="E25" s="580"/>
      <c r="F25" s="659"/>
      <c r="G25" s="323">
        <v>1</v>
      </c>
      <c r="H25" s="323">
        <v>1</v>
      </c>
      <c r="I25" s="327" t="s">
        <v>583</v>
      </c>
      <c r="J25" s="717" t="s">
        <v>583</v>
      </c>
      <c r="K25" s="323">
        <v>1</v>
      </c>
      <c r="L25" s="295" t="s">
        <v>583</v>
      </c>
      <c r="M25" s="35"/>
      <c r="N25" s="257">
        <v>10</v>
      </c>
      <c r="O25" s="257" t="s">
        <v>360</v>
      </c>
      <c r="P25" s="256">
        <v>11</v>
      </c>
      <c r="Q25" s="312">
        <f t="shared" si="3"/>
        <v>264</v>
      </c>
      <c r="R25" s="243">
        <v>12</v>
      </c>
      <c r="S25" s="243">
        <v>10</v>
      </c>
      <c r="T25" s="243">
        <v>11</v>
      </c>
      <c r="U25" s="243">
        <v>1</v>
      </c>
      <c r="V25" s="243">
        <v>16</v>
      </c>
      <c r="W25" s="243">
        <v>1</v>
      </c>
      <c r="X25" s="243">
        <v>2</v>
      </c>
      <c r="Y25" s="243"/>
      <c r="Z25" s="243"/>
      <c r="AA25" s="243">
        <v>1</v>
      </c>
      <c r="AB25" s="243">
        <v>34</v>
      </c>
      <c r="AC25" s="243">
        <v>53</v>
      </c>
      <c r="AD25" s="243">
        <v>1</v>
      </c>
      <c r="AE25" s="243"/>
      <c r="AF25" s="243"/>
      <c r="AG25" s="243">
        <v>98</v>
      </c>
      <c r="AH25" s="148">
        <v>23</v>
      </c>
      <c r="AI25" s="148">
        <v>1</v>
      </c>
    </row>
    <row r="26" spans="1:35" ht="15" customHeight="1">
      <c r="A26" s="670"/>
      <c r="B26" s="657" t="s">
        <v>14</v>
      </c>
      <c r="C26" s="657"/>
      <c r="D26" s="657"/>
      <c r="E26" s="657"/>
      <c r="F26" s="658"/>
      <c r="G26" s="323">
        <v>123</v>
      </c>
      <c r="H26" s="323">
        <v>107</v>
      </c>
      <c r="I26" s="322">
        <f t="shared" si="0"/>
        <v>-16</v>
      </c>
      <c r="J26" s="331">
        <f t="shared" si="1"/>
        <v>2.1717069210472904</v>
      </c>
      <c r="K26" s="326" t="s">
        <v>583</v>
      </c>
      <c r="L26" s="293">
        <v>143</v>
      </c>
      <c r="M26" s="35"/>
      <c r="N26" s="257">
        <v>11</v>
      </c>
      <c r="O26" s="257" t="s">
        <v>360</v>
      </c>
      <c r="P26" s="256">
        <v>12</v>
      </c>
      <c r="Q26" s="312">
        <f t="shared" si="3"/>
        <v>315</v>
      </c>
      <c r="R26" s="243">
        <v>22</v>
      </c>
      <c r="S26" s="243">
        <v>9</v>
      </c>
      <c r="T26" s="243">
        <v>18</v>
      </c>
      <c r="U26" s="243">
        <v>1</v>
      </c>
      <c r="V26" s="243">
        <v>9</v>
      </c>
      <c r="W26" s="243">
        <v>1</v>
      </c>
      <c r="X26" s="243">
        <v>3</v>
      </c>
      <c r="Y26" s="243"/>
      <c r="Z26" s="243">
        <v>1</v>
      </c>
      <c r="AA26" s="243">
        <v>1</v>
      </c>
      <c r="AB26" s="243">
        <v>58</v>
      </c>
      <c r="AC26" s="243">
        <v>59</v>
      </c>
      <c r="AD26" s="243"/>
      <c r="AE26" s="243"/>
      <c r="AF26" s="243"/>
      <c r="AG26" s="243">
        <v>115</v>
      </c>
      <c r="AH26" s="148">
        <v>18</v>
      </c>
      <c r="AI26" s="148"/>
    </row>
    <row r="27" spans="1:35" ht="15" customHeight="1">
      <c r="A27" s="670"/>
      <c r="B27" s="657" t="s">
        <v>15</v>
      </c>
      <c r="C27" s="657"/>
      <c r="D27" s="657"/>
      <c r="E27" s="657"/>
      <c r="F27" s="658"/>
      <c r="G27" s="323">
        <v>66</v>
      </c>
      <c r="H27" s="323">
        <v>72</v>
      </c>
      <c r="I27" s="322">
        <f t="shared" si="0"/>
        <v>6</v>
      </c>
      <c r="J27" s="331">
        <f t="shared" si="1"/>
        <v>1.4613354982748124</v>
      </c>
      <c r="K27" s="323">
        <v>1</v>
      </c>
      <c r="L27" s="293">
        <v>81</v>
      </c>
      <c r="M27" s="35"/>
      <c r="N27" s="257"/>
      <c r="O27" s="257"/>
      <c r="P27" s="256"/>
      <c r="Q27" s="264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148"/>
      <c r="AI27" s="148"/>
    </row>
    <row r="28" spans="1:35" ht="15" customHeight="1">
      <c r="A28" s="670"/>
      <c r="B28" s="657" t="s">
        <v>16</v>
      </c>
      <c r="C28" s="657"/>
      <c r="D28" s="657"/>
      <c r="E28" s="657"/>
      <c r="F28" s="658"/>
      <c r="G28" s="323">
        <v>154</v>
      </c>
      <c r="H28" s="323">
        <v>130</v>
      </c>
      <c r="I28" s="322">
        <f t="shared" si="0"/>
        <v>-24</v>
      </c>
      <c r="J28" s="331">
        <f t="shared" si="1"/>
        <v>2.638522427440633</v>
      </c>
      <c r="K28" s="326" t="s">
        <v>583</v>
      </c>
      <c r="L28" s="293">
        <v>162</v>
      </c>
      <c r="M28" s="35"/>
      <c r="N28" s="257">
        <v>12</v>
      </c>
      <c r="O28" s="257" t="s">
        <v>360</v>
      </c>
      <c r="P28" s="256">
        <v>13</v>
      </c>
      <c r="Q28" s="312">
        <f aca="true" t="shared" si="4" ref="Q28:Q39">SUM(R28:AI28)</f>
        <v>233</v>
      </c>
      <c r="R28" s="243">
        <v>17</v>
      </c>
      <c r="S28" s="243">
        <v>11</v>
      </c>
      <c r="T28" s="243">
        <v>11</v>
      </c>
      <c r="U28" s="243">
        <v>1</v>
      </c>
      <c r="V28" s="243">
        <v>10</v>
      </c>
      <c r="W28" s="243"/>
      <c r="X28" s="243">
        <v>2</v>
      </c>
      <c r="Y28" s="243"/>
      <c r="Z28" s="243">
        <v>2</v>
      </c>
      <c r="AA28" s="243"/>
      <c r="AB28" s="243">
        <v>31</v>
      </c>
      <c r="AC28" s="243">
        <v>43</v>
      </c>
      <c r="AD28" s="243">
        <v>2</v>
      </c>
      <c r="AE28" s="243"/>
      <c r="AF28" s="243"/>
      <c r="AG28" s="243">
        <v>89</v>
      </c>
      <c r="AH28" s="148">
        <v>14</v>
      </c>
      <c r="AI28" s="148"/>
    </row>
    <row r="29" spans="1:35" ht="15" customHeight="1">
      <c r="A29" s="670"/>
      <c r="B29" s="660" t="s">
        <v>352</v>
      </c>
      <c r="C29" s="117"/>
      <c r="D29" s="580" t="s">
        <v>18</v>
      </c>
      <c r="E29" s="580"/>
      <c r="F29" s="659"/>
      <c r="G29" s="323">
        <v>249</v>
      </c>
      <c r="H29" s="323">
        <v>207</v>
      </c>
      <c r="I29" s="322">
        <f t="shared" si="0"/>
        <v>-42</v>
      </c>
      <c r="J29" s="331">
        <f t="shared" si="1"/>
        <v>4.201339557540085</v>
      </c>
      <c r="K29" s="326" t="s">
        <v>583</v>
      </c>
      <c r="L29" s="293">
        <v>258</v>
      </c>
      <c r="M29" s="35"/>
      <c r="N29" s="257">
        <v>13</v>
      </c>
      <c r="O29" s="257" t="s">
        <v>360</v>
      </c>
      <c r="P29" s="256">
        <v>14</v>
      </c>
      <c r="Q29" s="312">
        <f t="shared" si="4"/>
        <v>254</v>
      </c>
      <c r="R29" s="243">
        <v>19</v>
      </c>
      <c r="S29" s="243">
        <v>11</v>
      </c>
      <c r="T29" s="243">
        <v>13</v>
      </c>
      <c r="U29" s="243">
        <v>2</v>
      </c>
      <c r="V29" s="243">
        <v>13</v>
      </c>
      <c r="W29" s="243"/>
      <c r="X29" s="243"/>
      <c r="Y29" s="243"/>
      <c r="Z29" s="243">
        <v>1</v>
      </c>
      <c r="AA29" s="243">
        <v>2</v>
      </c>
      <c r="AB29" s="243">
        <v>26</v>
      </c>
      <c r="AC29" s="243">
        <v>49</v>
      </c>
      <c r="AD29" s="243">
        <v>1</v>
      </c>
      <c r="AE29" s="243"/>
      <c r="AF29" s="243"/>
      <c r="AG29" s="243">
        <v>101</v>
      </c>
      <c r="AH29" s="148">
        <v>13</v>
      </c>
      <c r="AI29" s="148">
        <v>3</v>
      </c>
    </row>
    <row r="30" spans="1:35" ht="15" customHeight="1">
      <c r="A30" s="670"/>
      <c r="B30" s="660"/>
      <c r="C30" s="117"/>
      <c r="D30" s="580" t="s">
        <v>19</v>
      </c>
      <c r="E30" s="580"/>
      <c r="F30" s="659"/>
      <c r="G30" s="323">
        <v>6</v>
      </c>
      <c r="H30" s="323">
        <v>13</v>
      </c>
      <c r="I30" s="322">
        <f t="shared" si="0"/>
        <v>7</v>
      </c>
      <c r="J30" s="331">
        <f t="shared" si="1"/>
        <v>0.2638522427440633</v>
      </c>
      <c r="K30" s="326" t="s">
        <v>583</v>
      </c>
      <c r="L30" s="293">
        <v>15</v>
      </c>
      <c r="M30" s="35"/>
      <c r="N30" s="257">
        <v>14</v>
      </c>
      <c r="O30" s="257" t="s">
        <v>360</v>
      </c>
      <c r="P30" s="256">
        <v>15</v>
      </c>
      <c r="Q30" s="312">
        <f t="shared" si="4"/>
        <v>317</v>
      </c>
      <c r="R30" s="243">
        <v>25</v>
      </c>
      <c r="S30" s="243">
        <v>16</v>
      </c>
      <c r="T30" s="243">
        <v>23</v>
      </c>
      <c r="U30" s="243">
        <v>1</v>
      </c>
      <c r="V30" s="243">
        <v>18</v>
      </c>
      <c r="W30" s="243"/>
      <c r="X30" s="243">
        <v>3</v>
      </c>
      <c r="Y30" s="243"/>
      <c r="Z30" s="243">
        <v>1</v>
      </c>
      <c r="AA30" s="243">
        <v>2</v>
      </c>
      <c r="AB30" s="243">
        <v>31</v>
      </c>
      <c r="AC30" s="243">
        <v>57</v>
      </c>
      <c r="AD30" s="243">
        <v>3</v>
      </c>
      <c r="AE30" s="243"/>
      <c r="AF30" s="243"/>
      <c r="AG30" s="243">
        <v>122</v>
      </c>
      <c r="AH30" s="148">
        <v>15</v>
      </c>
      <c r="AI30" s="148"/>
    </row>
    <row r="31" spans="1:35" ht="15" customHeight="1">
      <c r="A31" s="670"/>
      <c r="B31" s="660"/>
      <c r="C31" s="117"/>
      <c r="D31" s="580" t="s">
        <v>20</v>
      </c>
      <c r="E31" s="580"/>
      <c r="F31" s="659"/>
      <c r="G31" s="323">
        <v>51</v>
      </c>
      <c r="H31" s="323">
        <v>35</v>
      </c>
      <c r="I31" s="322">
        <f t="shared" si="0"/>
        <v>-16</v>
      </c>
      <c r="J31" s="331">
        <f t="shared" si="1"/>
        <v>0.7103714227724781</v>
      </c>
      <c r="K31" s="326" t="s">
        <v>583</v>
      </c>
      <c r="L31" s="293">
        <v>36</v>
      </c>
      <c r="M31" s="35"/>
      <c r="N31" s="257">
        <v>15</v>
      </c>
      <c r="O31" s="257" t="s">
        <v>360</v>
      </c>
      <c r="P31" s="256">
        <v>16</v>
      </c>
      <c r="Q31" s="312">
        <f t="shared" si="4"/>
        <v>317</v>
      </c>
      <c r="R31" s="243">
        <v>16</v>
      </c>
      <c r="S31" s="243">
        <v>9</v>
      </c>
      <c r="T31" s="243">
        <v>12</v>
      </c>
      <c r="U31" s="243">
        <v>2</v>
      </c>
      <c r="V31" s="243">
        <v>12</v>
      </c>
      <c r="W31" s="243"/>
      <c r="X31" s="243">
        <v>5</v>
      </c>
      <c r="Y31" s="243"/>
      <c r="Z31" s="243"/>
      <c r="AA31" s="243"/>
      <c r="AB31" s="243">
        <v>53</v>
      </c>
      <c r="AC31" s="243">
        <v>55</v>
      </c>
      <c r="AD31" s="243">
        <v>2</v>
      </c>
      <c r="AE31" s="243"/>
      <c r="AF31" s="243"/>
      <c r="AG31" s="243">
        <v>127</v>
      </c>
      <c r="AH31" s="148">
        <v>20</v>
      </c>
      <c r="AI31" s="148">
        <v>4</v>
      </c>
    </row>
    <row r="32" spans="1:35" ht="15" customHeight="1">
      <c r="A32" s="670"/>
      <c r="B32" s="660"/>
      <c r="C32" s="117"/>
      <c r="D32" s="580" t="s">
        <v>224</v>
      </c>
      <c r="E32" s="580"/>
      <c r="F32" s="659"/>
      <c r="G32" s="323">
        <v>22</v>
      </c>
      <c r="H32" s="323">
        <v>18</v>
      </c>
      <c r="I32" s="322">
        <f t="shared" si="0"/>
        <v>-4</v>
      </c>
      <c r="J32" s="331">
        <f t="shared" si="1"/>
        <v>0.3653338745687031</v>
      </c>
      <c r="K32" s="326" t="s">
        <v>583</v>
      </c>
      <c r="L32" s="293">
        <v>19</v>
      </c>
      <c r="M32" s="35"/>
      <c r="N32" s="257">
        <v>16</v>
      </c>
      <c r="O32" s="257" t="s">
        <v>360</v>
      </c>
      <c r="P32" s="256">
        <v>17</v>
      </c>
      <c r="Q32" s="312">
        <f t="shared" si="4"/>
        <v>375</v>
      </c>
      <c r="R32" s="243">
        <v>17</v>
      </c>
      <c r="S32" s="243">
        <v>8</v>
      </c>
      <c r="T32" s="243">
        <v>15</v>
      </c>
      <c r="U32" s="243">
        <v>1</v>
      </c>
      <c r="V32" s="243">
        <v>13</v>
      </c>
      <c r="W32" s="243">
        <v>1</v>
      </c>
      <c r="X32" s="243">
        <v>4</v>
      </c>
      <c r="Y32" s="243"/>
      <c r="Z32" s="243"/>
      <c r="AA32" s="243">
        <v>2</v>
      </c>
      <c r="AB32" s="243">
        <v>57</v>
      </c>
      <c r="AC32" s="243">
        <v>54</v>
      </c>
      <c r="AD32" s="243">
        <v>1</v>
      </c>
      <c r="AE32" s="243">
        <v>1</v>
      </c>
      <c r="AF32" s="243"/>
      <c r="AG32" s="243">
        <v>163</v>
      </c>
      <c r="AH32" s="148">
        <v>33</v>
      </c>
      <c r="AI32" s="148">
        <v>5</v>
      </c>
    </row>
    <row r="33" spans="1:35" ht="15" customHeight="1">
      <c r="A33" s="670"/>
      <c r="B33" s="660" t="s">
        <v>353</v>
      </c>
      <c r="C33" s="117"/>
      <c r="D33" s="580" t="s">
        <v>21</v>
      </c>
      <c r="E33" s="580"/>
      <c r="F33" s="659"/>
      <c r="G33" s="323">
        <v>130</v>
      </c>
      <c r="H33" s="323">
        <v>121</v>
      </c>
      <c r="I33" s="322">
        <f t="shared" si="0"/>
        <v>-9</v>
      </c>
      <c r="J33" s="331">
        <f t="shared" si="1"/>
        <v>2.455855490156282</v>
      </c>
      <c r="K33" s="323">
        <v>1</v>
      </c>
      <c r="L33" s="293">
        <v>128</v>
      </c>
      <c r="M33" s="35"/>
      <c r="N33" s="257">
        <v>17</v>
      </c>
      <c r="O33" s="257" t="s">
        <v>360</v>
      </c>
      <c r="P33" s="256">
        <v>18</v>
      </c>
      <c r="Q33" s="312">
        <f t="shared" si="4"/>
        <v>528</v>
      </c>
      <c r="R33" s="243">
        <v>36</v>
      </c>
      <c r="S33" s="243">
        <v>18</v>
      </c>
      <c r="T33" s="243">
        <v>26</v>
      </c>
      <c r="U33" s="243">
        <v>3</v>
      </c>
      <c r="V33" s="243">
        <v>26</v>
      </c>
      <c r="W33" s="243"/>
      <c r="X33" s="243">
        <v>7</v>
      </c>
      <c r="Y33" s="243"/>
      <c r="Z33" s="243">
        <v>6</v>
      </c>
      <c r="AA33" s="243">
        <v>1</v>
      </c>
      <c r="AB33" s="243">
        <v>77</v>
      </c>
      <c r="AC33" s="243">
        <v>97</v>
      </c>
      <c r="AD33" s="243">
        <v>3</v>
      </c>
      <c r="AE33" s="243"/>
      <c r="AF33" s="243"/>
      <c r="AG33" s="243">
        <v>197</v>
      </c>
      <c r="AH33" s="148">
        <v>31</v>
      </c>
      <c r="AI33" s="148"/>
    </row>
    <row r="34" spans="1:35" ht="15" customHeight="1">
      <c r="A34" s="670"/>
      <c r="B34" s="660"/>
      <c r="C34" s="117"/>
      <c r="D34" s="580" t="s">
        <v>22</v>
      </c>
      <c r="E34" s="580"/>
      <c r="F34" s="659"/>
      <c r="G34" s="323">
        <v>24</v>
      </c>
      <c r="H34" s="323">
        <v>47</v>
      </c>
      <c r="I34" s="322">
        <f t="shared" si="0"/>
        <v>23</v>
      </c>
      <c r="J34" s="331">
        <f t="shared" si="1"/>
        <v>0.9539273391516137</v>
      </c>
      <c r="K34" s="326" t="s">
        <v>583</v>
      </c>
      <c r="L34" s="293">
        <v>48</v>
      </c>
      <c r="M34" s="35"/>
      <c r="N34" s="257">
        <v>18</v>
      </c>
      <c r="O34" s="257" t="s">
        <v>360</v>
      </c>
      <c r="P34" s="256">
        <v>19</v>
      </c>
      <c r="Q34" s="312">
        <f t="shared" si="4"/>
        <v>395</v>
      </c>
      <c r="R34" s="243">
        <v>25</v>
      </c>
      <c r="S34" s="243">
        <v>16</v>
      </c>
      <c r="T34" s="243">
        <v>21</v>
      </c>
      <c r="U34" s="243">
        <v>2</v>
      </c>
      <c r="V34" s="243">
        <v>22</v>
      </c>
      <c r="W34" s="243">
        <v>1</v>
      </c>
      <c r="X34" s="243">
        <v>8</v>
      </c>
      <c r="Y34" s="243"/>
      <c r="Z34" s="243">
        <v>1</v>
      </c>
      <c r="AA34" s="243">
        <v>1</v>
      </c>
      <c r="AB34" s="243">
        <v>40</v>
      </c>
      <c r="AC34" s="243">
        <v>68</v>
      </c>
      <c r="AD34" s="243"/>
      <c r="AE34" s="243"/>
      <c r="AF34" s="243"/>
      <c r="AG34" s="243">
        <v>171</v>
      </c>
      <c r="AH34" s="148">
        <v>19</v>
      </c>
      <c r="AI34" s="148"/>
    </row>
    <row r="35" spans="1:35" ht="15" customHeight="1">
      <c r="A35" s="670"/>
      <c r="B35" s="657" t="s">
        <v>23</v>
      </c>
      <c r="C35" s="657"/>
      <c r="D35" s="657"/>
      <c r="E35" s="657"/>
      <c r="F35" s="658"/>
      <c r="G35" s="323">
        <v>2</v>
      </c>
      <c r="H35" s="323">
        <v>6</v>
      </c>
      <c r="I35" s="322">
        <f t="shared" si="0"/>
        <v>4</v>
      </c>
      <c r="J35" s="331">
        <f t="shared" si="1"/>
        <v>0.12177795818956769</v>
      </c>
      <c r="K35" s="326" t="s">
        <v>583</v>
      </c>
      <c r="L35" s="293">
        <v>7</v>
      </c>
      <c r="M35" s="35"/>
      <c r="N35" s="257">
        <v>19</v>
      </c>
      <c r="O35" s="257" t="s">
        <v>360</v>
      </c>
      <c r="P35" s="256">
        <v>20</v>
      </c>
      <c r="Q35" s="312">
        <f t="shared" si="4"/>
        <v>246</v>
      </c>
      <c r="R35" s="243">
        <v>17</v>
      </c>
      <c r="S35" s="243">
        <v>17</v>
      </c>
      <c r="T35" s="243">
        <v>15</v>
      </c>
      <c r="U35" s="243">
        <v>1</v>
      </c>
      <c r="V35" s="243">
        <v>10</v>
      </c>
      <c r="W35" s="243"/>
      <c r="X35" s="243">
        <v>1</v>
      </c>
      <c r="Y35" s="243"/>
      <c r="Z35" s="243">
        <v>1</v>
      </c>
      <c r="AA35" s="243">
        <v>2</v>
      </c>
      <c r="AB35" s="243">
        <v>48</v>
      </c>
      <c r="AC35" s="243">
        <v>38</v>
      </c>
      <c r="AD35" s="243">
        <v>1</v>
      </c>
      <c r="AE35" s="243"/>
      <c r="AF35" s="243"/>
      <c r="AG35" s="243">
        <v>78</v>
      </c>
      <c r="AH35" s="148">
        <v>17</v>
      </c>
      <c r="AI35" s="148"/>
    </row>
    <row r="36" spans="1:35" ht="15" customHeight="1">
      <c r="A36" s="670"/>
      <c r="B36" s="660" t="s">
        <v>24</v>
      </c>
      <c r="C36" s="119"/>
      <c r="D36" s="580" t="s">
        <v>17</v>
      </c>
      <c r="E36" s="580"/>
      <c r="F36" s="659"/>
      <c r="G36" s="323">
        <v>287</v>
      </c>
      <c r="H36" s="323">
        <v>310</v>
      </c>
      <c r="I36" s="322">
        <f t="shared" si="0"/>
        <v>23</v>
      </c>
      <c r="J36" s="331">
        <f t="shared" si="1"/>
        <v>6.291861173127663</v>
      </c>
      <c r="K36" s="326" t="s">
        <v>583</v>
      </c>
      <c r="L36" s="293">
        <v>383</v>
      </c>
      <c r="M36" s="35"/>
      <c r="N36" s="257">
        <v>20</v>
      </c>
      <c r="O36" s="257" t="s">
        <v>360</v>
      </c>
      <c r="P36" s="256">
        <v>21</v>
      </c>
      <c r="Q36" s="312">
        <f t="shared" si="4"/>
        <v>154</v>
      </c>
      <c r="R36" s="243">
        <v>18</v>
      </c>
      <c r="S36" s="243">
        <v>19</v>
      </c>
      <c r="T36" s="243">
        <v>11</v>
      </c>
      <c r="U36" s="243">
        <v>1</v>
      </c>
      <c r="V36" s="243">
        <v>3</v>
      </c>
      <c r="W36" s="243"/>
      <c r="X36" s="243">
        <v>1</v>
      </c>
      <c r="Y36" s="243"/>
      <c r="Z36" s="243"/>
      <c r="AA36" s="243"/>
      <c r="AB36" s="243">
        <v>26</v>
      </c>
      <c r="AC36" s="243">
        <v>24</v>
      </c>
      <c r="AD36" s="243"/>
      <c r="AE36" s="243"/>
      <c r="AF36" s="243"/>
      <c r="AG36" s="243">
        <v>44</v>
      </c>
      <c r="AH36" s="148">
        <v>6</v>
      </c>
      <c r="AI36" s="148">
        <v>1</v>
      </c>
    </row>
    <row r="37" spans="1:35" ht="15" customHeight="1">
      <c r="A37" s="670"/>
      <c r="B37" s="660"/>
      <c r="C37" s="119"/>
      <c r="D37" s="580" t="s">
        <v>25</v>
      </c>
      <c r="E37" s="580"/>
      <c r="F37" s="659"/>
      <c r="G37" s="323">
        <v>19</v>
      </c>
      <c r="H37" s="323">
        <v>22</v>
      </c>
      <c r="I37" s="322">
        <f t="shared" si="0"/>
        <v>3</v>
      </c>
      <c r="J37" s="331">
        <f t="shared" si="1"/>
        <v>0.44651918002841484</v>
      </c>
      <c r="K37" s="326" t="s">
        <v>583</v>
      </c>
      <c r="L37" s="293">
        <v>26</v>
      </c>
      <c r="M37" s="35"/>
      <c r="N37" s="257">
        <v>21</v>
      </c>
      <c r="O37" s="257" t="s">
        <v>360</v>
      </c>
      <c r="P37" s="256">
        <v>22</v>
      </c>
      <c r="Q37" s="312">
        <f t="shared" si="4"/>
        <v>141</v>
      </c>
      <c r="R37" s="243">
        <v>13</v>
      </c>
      <c r="S37" s="243">
        <v>9</v>
      </c>
      <c r="T37" s="243">
        <v>6</v>
      </c>
      <c r="U37" s="243">
        <v>3</v>
      </c>
      <c r="V37" s="243">
        <v>9</v>
      </c>
      <c r="W37" s="243"/>
      <c r="X37" s="243">
        <v>2</v>
      </c>
      <c r="Y37" s="243"/>
      <c r="Z37" s="243"/>
      <c r="AA37" s="243">
        <v>2</v>
      </c>
      <c r="AB37" s="243">
        <v>19</v>
      </c>
      <c r="AC37" s="243">
        <v>37</v>
      </c>
      <c r="AD37" s="243"/>
      <c r="AE37" s="243"/>
      <c r="AF37" s="243"/>
      <c r="AG37" s="243">
        <v>35</v>
      </c>
      <c r="AH37" s="148">
        <v>5</v>
      </c>
      <c r="AI37" s="148">
        <v>1</v>
      </c>
    </row>
    <row r="38" spans="1:35" ht="15" customHeight="1">
      <c r="A38" s="670"/>
      <c r="B38" s="657" t="s">
        <v>26</v>
      </c>
      <c r="C38" s="657"/>
      <c r="D38" s="657"/>
      <c r="E38" s="657"/>
      <c r="F38" s="658"/>
      <c r="G38" s="323">
        <v>227</v>
      </c>
      <c r="H38" s="323">
        <v>194</v>
      </c>
      <c r="I38" s="322">
        <f t="shared" si="0"/>
        <v>-33</v>
      </c>
      <c r="J38" s="331">
        <f t="shared" si="1"/>
        <v>3.9374873147960217</v>
      </c>
      <c r="K38" s="323">
        <v>2</v>
      </c>
      <c r="L38" s="293">
        <v>277</v>
      </c>
      <c r="M38" s="35"/>
      <c r="N38" s="257">
        <v>22</v>
      </c>
      <c r="O38" s="257" t="s">
        <v>360</v>
      </c>
      <c r="P38" s="256">
        <v>23</v>
      </c>
      <c r="Q38" s="312">
        <f t="shared" si="4"/>
        <v>97</v>
      </c>
      <c r="R38" s="243">
        <v>9</v>
      </c>
      <c r="S38" s="243">
        <v>9</v>
      </c>
      <c r="T38" s="243">
        <v>3</v>
      </c>
      <c r="U38" s="243"/>
      <c r="V38" s="243">
        <v>5</v>
      </c>
      <c r="W38" s="243"/>
      <c r="X38" s="243">
        <v>1</v>
      </c>
      <c r="Y38" s="243"/>
      <c r="Z38" s="243"/>
      <c r="AA38" s="243"/>
      <c r="AB38" s="243">
        <v>5</v>
      </c>
      <c r="AC38" s="243">
        <v>25</v>
      </c>
      <c r="AD38" s="243"/>
      <c r="AE38" s="243"/>
      <c r="AF38" s="243"/>
      <c r="AG38" s="243">
        <v>33</v>
      </c>
      <c r="AH38" s="148">
        <v>7</v>
      </c>
      <c r="AI38" s="148"/>
    </row>
    <row r="39" spans="1:35" ht="15" customHeight="1">
      <c r="A39" s="670"/>
      <c r="B39" s="657" t="s">
        <v>27</v>
      </c>
      <c r="C39" s="657"/>
      <c r="D39" s="657"/>
      <c r="E39" s="657"/>
      <c r="F39" s="658"/>
      <c r="G39" s="326" t="s">
        <v>583</v>
      </c>
      <c r="H39" s="326" t="s">
        <v>583</v>
      </c>
      <c r="I39" s="327" t="s">
        <v>583</v>
      </c>
      <c r="J39" s="717" t="s">
        <v>583</v>
      </c>
      <c r="K39" s="326" t="s">
        <v>583</v>
      </c>
      <c r="L39" s="295" t="s">
        <v>583</v>
      </c>
      <c r="M39" s="35"/>
      <c r="N39" s="257">
        <v>23</v>
      </c>
      <c r="O39" s="257" t="s">
        <v>360</v>
      </c>
      <c r="P39" s="256">
        <v>24</v>
      </c>
      <c r="Q39" s="312">
        <f t="shared" si="4"/>
        <v>90</v>
      </c>
      <c r="R39" s="243">
        <v>13</v>
      </c>
      <c r="S39" s="243">
        <v>4</v>
      </c>
      <c r="T39" s="243">
        <v>3</v>
      </c>
      <c r="U39" s="243"/>
      <c r="V39" s="243">
        <v>10</v>
      </c>
      <c r="W39" s="243"/>
      <c r="X39" s="243"/>
      <c r="Y39" s="243"/>
      <c r="Z39" s="243"/>
      <c r="AA39" s="243">
        <v>1</v>
      </c>
      <c r="AB39" s="243">
        <v>16</v>
      </c>
      <c r="AC39" s="243">
        <v>11</v>
      </c>
      <c r="AD39" s="243"/>
      <c r="AE39" s="243"/>
      <c r="AF39" s="243"/>
      <c r="AG39" s="243">
        <v>27</v>
      </c>
      <c r="AH39" s="148">
        <v>5</v>
      </c>
      <c r="AI39" s="148"/>
    </row>
    <row r="40" spans="1:35" ht="15" customHeight="1">
      <c r="A40" s="670"/>
      <c r="B40" s="657" t="s">
        <v>28</v>
      </c>
      <c r="C40" s="657"/>
      <c r="D40" s="657"/>
      <c r="E40" s="657"/>
      <c r="F40" s="658"/>
      <c r="G40" s="326" t="s">
        <v>583</v>
      </c>
      <c r="H40" s="326" t="s">
        <v>583</v>
      </c>
      <c r="I40" s="327" t="s">
        <v>583</v>
      </c>
      <c r="J40" s="717" t="s">
        <v>583</v>
      </c>
      <c r="K40" s="326" t="s">
        <v>583</v>
      </c>
      <c r="L40" s="295" t="s">
        <v>583</v>
      </c>
      <c r="M40" s="35"/>
      <c r="N40" s="263"/>
      <c r="O40" s="263"/>
      <c r="P40" s="262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149"/>
      <c r="AI40" s="149"/>
    </row>
    <row r="41" spans="1:34" ht="15" customHeight="1">
      <c r="A41" s="670"/>
      <c r="B41" s="657" t="s">
        <v>29</v>
      </c>
      <c r="C41" s="657"/>
      <c r="D41" s="657"/>
      <c r="E41" s="657"/>
      <c r="F41" s="658"/>
      <c r="G41" s="326" t="s">
        <v>583</v>
      </c>
      <c r="H41" s="326" t="s">
        <v>583</v>
      </c>
      <c r="I41" s="327" t="s">
        <v>583</v>
      </c>
      <c r="J41" s="717" t="s">
        <v>583</v>
      </c>
      <c r="K41" s="326" t="s">
        <v>583</v>
      </c>
      <c r="L41" s="295" t="s">
        <v>583</v>
      </c>
      <c r="M41" s="35"/>
      <c r="N41" s="254" t="s">
        <v>365</v>
      </c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5" customHeight="1">
      <c r="A42" s="670"/>
      <c r="B42" s="657" t="s">
        <v>30</v>
      </c>
      <c r="C42" s="657"/>
      <c r="D42" s="657"/>
      <c r="E42" s="657"/>
      <c r="F42" s="658"/>
      <c r="G42" s="323">
        <v>10</v>
      </c>
      <c r="H42" s="323">
        <v>7</v>
      </c>
      <c r="I42" s="322">
        <f t="shared" si="0"/>
        <v>-3</v>
      </c>
      <c r="J42" s="331">
        <f t="shared" si="1"/>
        <v>0.14207428455449564</v>
      </c>
      <c r="K42" s="323">
        <v>1</v>
      </c>
      <c r="L42" s="293">
        <v>6</v>
      </c>
      <c r="M42" s="35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15" customHeight="1">
      <c r="A43" s="670"/>
      <c r="B43" s="657" t="s">
        <v>31</v>
      </c>
      <c r="C43" s="657"/>
      <c r="D43" s="657"/>
      <c r="E43" s="657"/>
      <c r="F43" s="658"/>
      <c r="G43" s="323">
        <v>3</v>
      </c>
      <c r="H43" s="323">
        <v>2</v>
      </c>
      <c r="I43" s="322">
        <f t="shared" si="0"/>
        <v>-1</v>
      </c>
      <c r="J43" s="331">
        <f t="shared" si="1"/>
        <v>0.0405926527298559</v>
      </c>
      <c r="K43" s="326" t="s">
        <v>583</v>
      </c>
      <c r="L43" s="293">
        <v>2</v>
      </c>
      <c r="M43" s="35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13" ht="15" customHeight="1">
      <c r="A44" s="670"/>
      <c r="B44" s="657" t="s">
        <v>32</v>
      </c>
      <c r="C44" s="657"/>
      <c r="D44" s="657"/>
      <c r="E44" s="657"/>
      <c r="F44" s="658"/>
      <c r="G44" s="326" t="s">
        <v>583</v>
      </c>
      <c r="H44" s="323">
        <v>1</v>
      </c>
      <c r="I44" s="322">
        <v>1</v>
      </c>
      <c r="J44" s="331">
        <f t="shared" si="1"/>
        <v>0.02029632636492795</v>
      </c>
      <c r="K44" s="326" t="s">
        <v>583</v>
      </c>
      <c r="L44" s="293">
        <v>1</v>
      </c>
      <c r="M44" s="35"/>
    </row>
    <row r="45" spans="1:13" ht="15" customHeight="1">
      <c r="A45" s="670"/>
      <c r="B45" s="657" t="s">
        <v>33</v>
      </c>
      <c r="C45" s="657"/>
      <c r="D45" s="657"/>
      <c r="E45" s="657"/>
      <c r="F45" s="658"/>
      <c r="G45" s="326" t="s">
        <v>583</v>
      </c>
      <c r="H45" s="326" t="s">
        <v>583</v>
      </c>
      <c r="I45" s="327" t="s">
        <v>583</v>
      </c>
      <c r="J45" s="717" t="s">
        <v>583</v>
      </c>
      <c r="K45" s="326" t="s">
        <v>583</v>
      </c>
      <c r="L45" s="295" t="s">
        <v>583</v>
      </c>
      <c r="M45" s="35"/>
    </row>
    <row r="46" spans="1:13" ht="15" customHeight="1">
      <c r="A46" s="670"/>
      <c r="B46" s="657" t="s">
        <v>456</v>
      </c>
      <c r="C46" s="657"/>
      <c r="D46" s="657"/>
      <c r="E46" s="657"/>
      <c r="F46" s="658"/>
      <c r="G46" s="326" t="s">
        <v>583</v>
      </c>
      <c r="H46" s="326" t="s">
        <v>583</v>
      </c>
      <c r="I46" s="327" t="s">
        <v>583</v>
      </c>
      <c r="J46" s="717" t="s">
        <v>583</v>
      </c>
      <c r="K46" s="326" t="s">
        <v>583</v>
      </c>
      <c r="L46" s="295" t="s">
        <v>583</v>
      </c>
      <c r="M46" s="35"/>
    </row>
    <row r="47" spans="1:13" ht="15" customHeight="1">
      <c r="A47" s="670"/>
      <c r="B47" s="657" t="s">
        <v>457</v>
      </c>
      <c r="C47" s="657"/>
      <c r="D47" s="657"/>
      <c r="E47" s="657"/>
      <c r="F47" s="658"/>
      <c r="G47" s="323">
        <v>3</v>
      </c>
      <c r="H47" s="323">
        <v>3</v>
      </c>
      <c r="I47" s="327" t="s">
        <v>583</v>
      </c>
      <c r="J47" s="331">
        <f t="shared" si="1"/>
        <v>0.06088897909478384</v>
      </c>
      <c r="K47" s="326" t="s">
        <v>583</v>
      </c>
      <c r="L47" s="293">
        <v>5</v>
      </c>
      <c r="M47" s="35"/>
    </row>
    <row r="48" spans="1:36" ht="15" customHeight="1">
      <c r="A48" s="670"/>
      <c r="B48" s="657" t="s">
        <v>468</v>
      </c>
      <c r="C48" s="657"/>
      <c r="D48" s="657"/>
      <c r="E48" s="657"/>
      <c r="F48" s="658"/>
      <c r="G48" s="326" t="s">
        <v>583</v>
      </c>
      <c r="H48" s="323">
        <v>1</v>
      </c>
      <c r="I48" s="322">
        <v>1</v>
      </c>
      <c r="J48" s="331">
        <f t="shared" si="1"/>
        <v>0.02029632636492795</v>
      </c>
      <c r="K48" s="326" t="s">
        <v>583</v>
      </c>
      <c r="L48" s="293">
        <v>1</v>
      </c>
      <c r="M48" s="35"/>
      <c r="N48" s="710" t="s">
        <v>587</v>
      </c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</row>
    <row r="49" spans="1:36" ht="15" customHeight="1" thickBot="1">
      <c r="A49" s="670"/>
      <c r="B49" s="657" t="s">
        <v>469</v>
      </c>
      <c r="C49" s="657"/>
      <c r="D49" s="657"/>
      <c r="E49" s="657"/>
      <c r="F49" s="658"/>
      <c r="G49" s="326" t="s">
        <v>583</v>
      </c>
      <c r="H49" s="326" t="s">
        <v>583</v>
      </c>
      <c r="I49" s="327" t="s">
        <v>583</v>
      </c>
      <c r="J49" s="717" t="s">
        <v>583</v>
      </c>
      <c r="K49" s="326" t="s">
        <v>583</v>
      </c>
      <c r="L49" s="295" t="s">
        <v>583</v>
      </c>
      <c r="M49" s="35"/>
      <c r="N49" s="139"/>
      <c r="O49" s="139"/>
      <c r="P49" s="139"/>
      <c r="Q49" s="139"/>
      <c r="R49" s="139"/>
      <c r="S49" s="140"/>
      <c r="T49" s="139"/>
      <c r="U49" s="139"/>
      <c r="V49" s="140"/>
      <c r="W49" s="139"/>
      <c r="X49" s="139"/>
      <c r="Y49" s="140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</row>
    <row r="50" spans="1:36" ht="15" customHeight="1">
      <c r="A50" s="670"/>
      <c r="B50" s="657" t="s">
        <v>394</v>
      </c>
      <c r="C50" s="657"/>
      <c r="D50" s="657"/>
      <c r="E50" s="657"/>
      <c r="F50" s="658"/>
      <c r="G50" s="323">
        <v>1</v>
      </c>
      <c r="H50" s="326" t="s">
        <v>583</v>
      </c>
      <c r="I50" s="322">
        <v>-1</v>
      </c>
      <c r="J50" s="717" t="s">
        <v>583</v>
      </c>
      <c r="K50" s="326" t="s">
        <v>583</v>
      </c>
      <c r="L50" s="295" t="s">
        <v>583</v>
      </c>
      <c r="M50" s="35"/>
      <c r="N50" s="678" t="s">
        <v>366</v>
      </c>
      <c r="O50" s="678"/>
      <c r="P50" s="679"/>
      <c r="Q50" s="691" t="s">
        <v>216</v>
      </c>
      <c r="R50" s="694" t="s">
        <v>380</v>
      </c>
      <c r="S50" s="691" t="s">
        <v>368</v>
      </c>
      <c r="T50" s="677" t="s">
        <v>369</v>
      </c>
      <c r="U50" s="678"/>
      <c r="V50" s="678"/>
      <c r="W50" s="679"/>
      <c r="X50" s="677" t="s">
        <v>370</v>
      </c>
      <c r="Y50" s="678"/>
      <c r="Z50" s="678"/>
      <c r="AA50" s="679"/>
      <c r="AB50" s="677" t="s">
        <v>371</v>
      </c>
      <c r="AC50" s="678"/>
      <c r="AD50" s="678"/>
      <c r="AE50" s="679"/>
      <c r="AF50" s="677" t="s">
        <v>372</v>
      </c>
      <c r="AG50" s="678"/>
      <c r="AH50" s="679"/>
      <c r="AI50" s="691" t="s">
        <v>373</v>
      </c>
      <c r="AJ50" s="690" t="s">
        <v>224</v>
      </c>
    </row>
    <row r="51" spans="1:36" ht="15" customHeight="1">
      <c r="A51" s="670"/>
      <c r="B51" s="657" t="s">
        <v>395</v>
      </c>
      <c r="C51" s="657"/>
      <c r="D51" s="657"/>
      <c r="E51" s="657"/>
      <c r="F51" s="658"/>
      <c r="G51" s="323">
        <v>9</v>
      </c>
      <c r="H51" s="323">
        <v>1</v>
      </c>
      <c r="I51" s="322">
        <f t="shared" si="0"/>
        <v>-8</v>
      </c>
      <c r="J51" s="331">
        <f t="shared" si="1"/>
        <v>0.02029632636492795</v>
      </c>
      <c r="K51" s="326" t="s">
        <v>583</v>
      </c>
      <c r="L51" s="293">
        <v>1</v>
      </c>
      <c r="M51" s="35"/>
      <c r="N51" s="690"/>
      <c r="O51" s="690"/>
      <c r="P51" s="513"/>
      <c r="Q51" s="692"/>
      <c r="R51" s="695"/>
      <c r="S51" s="692"/>
      <c r="T51" s="680"/>
      <c r="U51" s="681"/>
      <c r="V51" s="681"/>
      <c r="W51" s="682"/>
      <c r="X51" s="680"/>
      <c r="Y51" s="681"/>
      <c r="Z51" s="681"/>
      <c r="AA51" s="682"/>
      <c r="AB51" s="680"/>
      <c r="AC51" s="681"/>
      <c r="AD51" s="681"/>
      <c r="AE51" s="682"/>
      <c r="AF51" s="680"/>
      <c r="AG51" s="681"/>
      <c r="AH51" s="682"/>
      <c r="AI51" s="692"/>
      <c r="AJ51" s="690"/>
    </row>
    <row r="52" spans="1:36" ht="15" customHeight="1">
      <c r="A52" s="670"/>
      <c r="B52" s="657" t="s">
        <v>34</v>
      </c>
      <c r="C52" s="657"/>
      <c r="D52" s="657"/>
      <c r="E52" s="657"/>
      <c r="F52" s="658"/>
      <c r="G52" s="323">
        <v>51</v>
      </c>
      <c r="H52" s="323">
        <v>38</v>
      </c>
      <c r="I52" s="322">
        <f t="shared" si="0"/>
        <v>-13</v>
      </c>
      <c r="J52" s="331">
        <f t="shared" si="1"/>
        <v>0.7712604018672621</v>
      </c>
      <c r="K52" s="323">
        <v>3</v>
      </c>
      <c r="L52" s="293">
        <v>56</v>
      </c>
      <c r="M52" s="35"/>
      <c r="N52" s="681"/>
      <c r="O52" s="681"/>
      <c r="P52" s="682"/>
      <c r="Q52" s="693"/>
      <c r="R52" s="696"/>
      <c r="S52" s="693"/>
      <c r="T52" s="683" t="s">
        <v>378</v>
      </c>
      <c r="U52" s="676"/>
      <c r="V52" s="675" t="s">
        <v>379</v>
      </c>
      <c r="W52" s="676"/>
      <c r="X52" s="675" t="s">
        <v>378</v>
      </c>
      <c r="Y52" s="676"/>
      <c r="Z52" s="675" t="s">
        <v>379</v>
      </c>
      <c r="AA52" s="676"/>
      <c r="AB52" s="261" t="s">
        <v>374</v>
      </c>
      <c r="AC52" s="261" t="s">
        <v>375</v>
      </c>
      <c r="AD52" s="261" t="s">
        <v>376</v>
      </c>
      <c r="AE52" s="261" t="s">
        <v>377</v>
      </c>
      <c r="AF52" s="261" t="s">
        <v>374</v>
      </c>
      <c r="AG52" s="261" t="s">
        <v>375</v>
      </c>
      <c r="AH52" s="261" t="s">
        <v>376</v>
      </c>
      <c r="AI52" s="693"/>
      <c r="AJ52" s="681"/>
    </row>
    <row r="53" spans="1:36" ht="15" customHeight="1">
      <c r="A53" s="670"/>
      <c r="B53" s="660" t="s">
        <v>35</v>
      </c>
      <c r="C53" s="20"/>
      <c r="D53" s="580" t="s">
        <v>36</v>
      </c>
      <c r="E53" s="580"/>
      <c r="F53" s="659"/>
      <c r="G53" s="326" t="s">
        <v>583</v>
      </c>
      <c r="H53" s="326" t="s">
        <v>583</v>
      </c>
      <c r="I53" s="327" t="s">
        <v>583</v>
      </c>
      <c r="J53" s="717" t="s">
        <v>583</v>
      </c>
      <c r="K53" s="326" t="s">
        <v>583</v>
      </c>
      <c r="L53" s="295" t="s">
        <v>583</v>
      </c>
      <c r="M53" s="35"/>
      <c r="P53" s="138"/>
      <c r="Q53" s="143"/>
      <c r="R53" s="144"/>
      <c r="S53" s="121"/>
      <c r="T53" s="46"/>
      <c r="U53" s="46"/>
      <c r="V53" s="121"/>
      <c r="W53" s="46"/>
      <c r="X53" s="46"/>
      <c r="Y53" s="121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5" customHeight="1">
      <c r="A54" s="670"/>
      <c r="B54" s="660"/>
      <c r="C54" s="117"/>
      <c r="D54" s="580" t="s">
        <v>37</v>
      </c>
      <c r="E54" s="580"/>
      <c r="F54" s="659"/>
      <c r="G54" s="323">
        <v>1</v>
      </c>
      <c r="H54" s="326" t="s">
        <v>583</v>
      </c>
      <c r="I54" s="322">
        <v>-1</v>
      </c>
      <c r="J54" s="717" t="s">
        <v>583</v>
      </c>
      <c r="K54" s="326" t="s">
        <v>583</v>
      </c>
      <c r="L54" s="295" t="s">
        <v>583</v>
      </c>
      <c r="M54" s="35"/>
      <c r="N54" s="466" t="s">
        <v>216</v>
      </c>
      <c r="O54" s="466"/>
      <c r="P54" s="467"/>
      <c r="Q54" s="336">
        <f>SUM(S54:AJ54)</f>
        <v>6312</v>
      </c>
      <c r="R54" s="337">
        <f>Q54/$Q$54*100</f>
        <v>100</v>
      </c>
      <c r="S54" s="336">
        <f>SUM(S57:S64,S66:S74)</f>
        <v>1028</v>
      </c>
      <c r="T54" s="336"/>
      <c r="U54" s="336">
        <f aca="true" t="shared" si="5" ref="U54:AJ54">SUM(U57:U64,U66:U74)</f>
        <v>1770</v>
      </c>
      <c r="V54" s="336"/>
      <c r="W54" s="336">
        <f t="shared" si="5"/>
        <v>979</v>
      </c>
      <c r="X54" s="336"/>
      <c r="Y54" s="336">
        <f t="shared" si="5"/>
        <v>624</v>
      </c>
      <c r="Z54" s="336"/>
      <c r="AA54" s="336">
        <f t="shared" si="5"/>
        <v>211</v>
      </c>
      <c r="AB54" s="336">
        <f t="shared" si="5"/>
        <v>131</v>
      </c>
      <c r="AC54" s="336">
        <f t="shared" si="5"/>
        <v>43</v>
      </c>
      <c r="AD54" s="336">
        <f t="shared" si="5"/>
        <v>72</v>
      </c>
      <c r="AE54" s="336">
        <f t="shared" si="5"/>
        <v>573</v>
      </c>
      <c r="AF54" s="336">
        <f t="shared" si="5"/>
        <v>43</v>
      </c>
      <c r="AG54" s="336">
        <f t="shared" si="5"/>
        <v>14</v>
      </c>
      <c r="AH54" s="336">
        <f t="shared" si="5"/>
        <v>3</v>
      </c>
      <c r="AI54" s="336">
        <f t="shared" si="5"/>
        <v>814</v>
      </c>
      <c r="AJ54" s="336">
        <f t="shared" si="5"/>
        <v>7</v>
      </c>
    </row>
    <row r="55" spans="1:45" ht="15" customHeight="1">
      <c r="A55" s="670"/>
      <c r="B55" s="660"/>
      <c r="C55" s="117"/>
      <c r="D55" s="580" t="s">
        <v>420</v>
      </c>
      <c r="E55" s="580"/>
      <c r="F55" s="659"/>
      <c r="G55" s="332">
        <v>36</v>
      </c>
      <c r="H55" s="332">
        <v>25</v>
      </c>
      <c r="I55" s="322">
        <f t="shared" si="0"/>
        <v>-11</v>
      </c>
      <c r="J55" s="331">
        <f t="shared" si="1"/>
        <v>0.5074081591231987</v>
      </c>
      <c r="K55" s="332">
        <v>5</v>
      </c>
      <c r="L55" s="291">
        <v>46</v>
      </c>
      <c r="M55" s="35"/>
      <c r="N55" s="257"/>
      <c r="O55" s="257"/>
      <c r="P55" s="256"/>
      <c r="Q55" s="258"/>
      <c r="R55" s="260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46"/>
      <c r="AJ55" s="46"/>
      <c r="AK55"/>
      <c r="AL55"/>
      <c r="AM55"/>
      <c r="AN55"/>
      <c r="AO55"/>
      <c r="AP55"/>
      <c r="AQ55"/>
      <c r="AR55"/>
      <c r="AS55"/>
    </row>
    <row r="56" spans="1:45" ht="15" customHeight="1">
      <c r="A56" s="670"/>
      <c r="B56" s="657" t="s">
        <v>38</v>
      </c>
      <c r="C56" s="657"/>
      <c r="D56" s="657"/>
      <c r="E56" s="657"/>
      <c r="F56" s="658"/>
      <c r="G56" s="326" t="s">
        <v>583</v>
      </c>
      <c r="H56" s="326" t="s">
        <v>583</v>
      </c>
      <c r="I56" s="327" t="s">
        <v>583</v>
      </c>
      <c r="J56" s="717" t="s">
        <v>583</v>
      </c>
      <c r="K56" s="259" t="s">
        <v>583</v>
      </c>
      <c r="L56" s="258" t="s">
        <v>583</v>
      </c>
      <c r="M56" s="35"/>
      <c r="N56" s="688" t="s">
        <v>367</v>
      </c>
      <c r="O56" s="688"/>
      <c r="P56" s="689"/>
      <c r="Q56" s="338"/>
      <c r="R56" s="338">
        <f>Q54/$Q$54*100</f>
        <v>100</v>
      </c>
      <c r="S56" s="338">
        <f>S54/$Q$54*100</f>
        <v>16.28643852978454</v>
      </c>
      <c r="T56" s="338"/>
      <c r="U56" s="338">
        <f>U54/$Q$54*100</f>
        <v>28.041825095057032</v>
      </c>
      <c r="V56" s="333"/>
      <c r="W56" s="338">
        <f>W54/$Q$54*100</f>
        <v>15.510139416983524</v>
      </c>
      <c r="X56" s="338"/>
      <c r="Y56" s="338">
        <f>Y54/$Q$54*100</f>
        <v>9.885931558935361</v>
      </c>
      <c r="Z56" s="338"/>
      <c r="AA56" s="338">
        <f aca="true" t="shared" si="6" ref="AA56:AJ56">AA54/$Q$54*100</f>
        <v>3.3428390367553864</v>
      </c>
      <c r="AB56" s="338">
        <f t="shared" si="6"/>
        <v>2.0754119138149556</v>
      </c>
      <c r="AC56" s="338">
        <f t="shared" si="6"/>
        <v>0.6812420785804817</v>
      </c>
      <c r="AD56" s="338">
        <f t="shared" si="6"/>
        <v>1.1406844106463878</v>
      </c>
      <c r="AE56" s="338">
        <f t="shared" si="6"/>
        <v>9.077946768060837</v>
      </c>
      <c r="AF56" s="338">
        <f t="shared" si="6"/>
        <v>0.6812420785804817</v>
      </c>
      <c r="AG56" s="338">
        <f t="shared" si="6"/>
        <v>0.2217997465145754</v>
      </c>
      <c r="AH56" s="338">
        <v>0.1</v>
      </c>
      <c r="AI56" s="338">
        <f t="shared" si="6"/>
        <v>12.896070975918885</v>
      </c>
      <c r="AJ56" s="338">
        <f t="shared" si="6"/>
        <v>0.1108998732572877</v>
      </c>
      <c r="AK56"/>
      <c r="AL56"/>
      <c r="AM56"/>
      <c r="AN56"/>
      <c r="AO56"/>
      <c r="AP56"/>
      <c r="AQ56"/>
      <c r="AR56"/>
      <c r="AS56"/>
    </row>
    <row r="57" spans="1:45" ht="15" customHeight="1">
      <c r="A57" s="670"/>
      <c r="B57" s="661" t="s">
        <v>39</v>
      </c>
      <c r="C57" s="118"/>
      <c r="D57" s="580" t="s">
        <v>40</v>
      </c>
      <c r="E57" s="580"/>
      <c r="F57" s="659"/>
      <c r="G57" s="323">
        <v>65</v>
      </c>
      <c r="H57" s="333">
        <v>64</v>
      </c>
      <c r="I57" s="322">
        <f t="shared" si="0"/>
        <v>-1</v>
      </c>
      <c r="J57" s="331">
        <f t="shared" si="1"/>
        <v>1.2989648873553887</v>
      </c>
      <c r="K57" s="333">
        <v>4</v>
      </c>
      <c r="L57" s="334">
        <v>120</v>
      </c>
      <c r="M57" s="35"/>
      <c r="N57" s="688" t="s">
        <v>381</v>
      </c>
      <c r="O57" s="688"/>
      <c r="P57" s="689"/>
      <c r="Q57" s="334">
        <f aca="true" t="shared" si="7" ref="Q57:Q64">SUM(S57:AJ57)</f>
        <v>366</v>
      </c>
      <c r="R57" s="339">
        <f aca="true" t="shared" si="8" ref="R57:R64">Q57/$Q$54*100</f>
        <v>5.798479087452471</v>
      </c>
      <c r="S57" s="334">
        <v>260</v>
      </c>
      <c r="T57" s="338"/>
      <c r="U57" s="334"/>
      <c r="V57" s="333"/>
      <c r="W57" s="334">
        <v>44</v>
      </c>
      <c r="X57" s="334"/>
      <c r="Y57" s="334"/>
      <c r="Z57" s="334"/>
      <c r="AA57" s="334">
        <v>17</v>
      </c>
      <c r="AB57" s="334"/>
      <c r="AC57" s="334"/>
      <c r="AD57" s="334"/>
      <c r="AE57" s="334">
        <v>2</v>
      </c>
      <c r="AF57" s="334"/>
      <c r="AG57" s="334"/>
      <c r="AH57" s="334"/>
      <c r="AI57" s="340">
        <v>43</v>
      </c>
      <c r="AJ57" s="340"/>
      <c r="AK57"/>
      <c r="AL57"/>
      <c r="AM57"/>
      <c r="AN57"/>
      <c r="AO57"/>
      <c r="AP57"/>
      <c r="AQ57"/>
      <c r="AR57"/>
      <c r="AS57"/>
    </row>
    <row r="58" spans="1:45" ht="15" customHeight="1">
      <c r="A58" s="670"/>
      <c r="B58" s="661"/>
      <c r="C58" s="118"/>
      <c r="D58" s="580" t="s">
        <v>52</v>
      </c>
      <c r="E58" s="580"/>
      <c r="F58" s="659"/>
      <c r="G58" s="323">
        <v>190</v>
      </c>
      <c r="H58" s="333">
        <v>182</v>
      </c>
      <c r="I58" s="322">
        <f t="shared" si="0"/>
        <v>-8</v>
      </c>
      <c r="J58" s="331">
        <f t="shared" si="1"/>
        <v>3.6939313984168867</v>
      </c>
      <c r="K58" s="333">
        <v>4</v>
      </c>
      <c r="L58" s="334">
        <v>245</v>
      </c>
      <c r="M58" s="35"/>
      <c r="N58" s="257">
        <v>6</v>
      </c>
      <c r="O58" s="257" t="s">
        <v>360</v>
      </c>
      <c r="P58" s="256">
        <v>8</v>
      </c>
      <c r="Q58" s="334">
        <f t="shared" si="7"/>
        <v>318</v>
      </c>
      <c r="R58" s="339">
        <f t="shared" si="8"/>
        <v>5.038022813688213</v>
      </c>
      <c r="S58" s="334">
        <v>177</v>
      </c>
      <c r="T58" s="338"/>
      <c r="U58" s="334"/>
      <c r="V58" s="333"/>
      <c r="W58" s="334">
        <v>17</v>
      </c>
      <c r="X58" s="334"/>
      <c r="Y58" s="334"/>
      <c r="Z58" s="334"/>
      <c r="AA58" s="334">
        <v>11</v>
      </c>
      <c r="AB58" s="334"/>
      <c r="AC58" s="334"/>
      <c r="AD58" s="334"/>
      <c r="AE58" s="334"/>
      <c r="AF58" s="334"/>
      <c r="AG58" s="334"/>
      <c r="AH58" s="334"/>
      <c r="AI58" s="340">
        <v>113</v>
      </c>
      <c r="AJ58" s="340"/>
      <c r="AK58"/>
      <c r="AL58"/>
      <c r="AM58"/>
      <c r="AN58"/>
      <c r="AO58"/>
      <c r="AP58"/>
      <c r="AQ58"/>
      <c r="AR58"/>
      <c r="AS58"/>
    </row>
    <row r="59" spans="1:45" ht="15" customHeight="1">
      <c r="A59" s="670"/>
      <c r="B59" s="661"/>
      <c r="C59" s="118"/>
      <c r="D59" s="663" t="s">
        <v>354</v>
      </c>
      <c r="E59" s="24"/>
      <c r="F59" s="150" t="s">
        <v>41</v>
      </c>
      <c r="G59" s="323">
        <v>351</v>
      </c>
      <c r="H59" s="333">
        <v>311</v>
      </c>
      <c r="I59" s="322">
        <f t="shared" si="0"/>
        <v>-40</v>
      </c>
      <c r="J59" s="331">
        <f t="shared" si="1"/>
        <v>6.312157499492592</v>
      </c>
      <c r="K59" s="333">
        <v>15</v>
      </c>
      <c r="L59" s="334">
        <v>373</v>
      </c>
      <c r="M59" s="35"/>
      <c r="N59" s="257">
        <v>9</v>
      </c>
      <c r="O59" s="257" t="s">
        <v>360</v>
      </c>
      <c r="P59" s="256">
        <v>11</v>
      </c>
      <c r="Q59" s="334">
        <f t="shared" si="7"/>
        <v>168</v>
      </c>
      <c r="R59" s="339">
        <f t="shared" si="8"/>
        <v>2.6615969581749046</v>
      </c>
      <c r="S59" s="334">
        <v>58</v>
      </c>
      <c r="T59" s="338"/>
      <c r="U59" s="334"/>
      <c r="V59" s="333"/>
      <c r="W59" s="334">
        <v>17</v>
      </c>
      <c r="X59" s="334"/>
      <c r="Y59" s="334"/>
      <c r="Z59" s="334"/>
      <c r="AA59" s="334">
        <v>6</v>
      </c>
      <c r="AB59" s="334"/>
      <c r="AC59" s="334"/>
      <c r="AD59" s="334"/>
      <c r="AE59" s="334"/>
      <c r="AF59" s="334"/>
      <c r="AG59" s="334"/>
      <c r="AH59" s="334"/>
      <c r="AI59" s="340">
        <v>87</v>
      </c>
      <c r="AJ59" s="340"/>
      <c r="AK59"/>
      <c r="AL59"/>
      <c r="AM59"/>
      <c r="AN59"/>
      <c r="AO59"/>
      <c r="AP59"/>
      <c r="AQ59"/>
      <c r="AR59"/>
      <c r="AS59"/>
    </row>
    <row r="60" spans="1:45" ht="15" customHeight="1">
      <c r="A60" s="670"/>
      <c r="B60" s="661"/>
      <c r="C60" s="118"/>
      <c r="D60" s="663"/>
      <c r="E60" s="41"/>
      <c r="F60" s="255" t="s">
        <v>42</v>
      </c>
      <c r="G60" s="323">
        <v>779</v>
      </c>
      <c r="H60" s="333">
        <v>639</v>
      </c>
      <c r="I60" s="322">
        <f t="shared" si="0"/>
        <v>-140</v>
      </c>
      <c r="J60" s="331">
        <f t="shared" si="1"/>
        <v>12.969352547188958</v>
      </c>
      <c r="K60" s="333">
        <v>6</v>
      </c>
      <c r="L60" s="334">
        <v>891</v>
      </c>
      <c r="M60" s="35"/>
      <c r="N60" s="257">
        <v>12</v>
      </c>
      <c r="O60" s="257" t="s">
        <v>360</v>
      </c>
      <c r="P60" s="256">
        <v>14</v>
      </c>
      <c r="Q60" s="334">
        <f t="shared" si="7"/>
        <v>127</v>
      </c>
      <c r="R60" s="339">
        <f t="shared" si="8"/>
        <v>2.012040557667934</v>
      </c>
      <c r="S60" s="334">
        <v>17</v>
      </c>
      <c r="T60" s="338"/>
      <c r="U60" s="334"/>
      <c r="V60" s="333"/>
      <c r="W60" s="334">
        <v>23</v>
      </c>
      <c r="X60" s="334"/>
      <c r="Y60" s="334">
        <v>1</v>
      </c>
      <c r="Z60" s="334"/>
      <c r="AA60" s="334">
        <v>4</v>
      </c>
      <c r="AB60" s="334"/>
      <c r="AC60" s="334"/>
      <c r="AD60" s="334"/>
      <c r="AE60" s="334">
        <v>1</v>
      </c>
      <c r="AF60" s="334"/>
      <c r="AG60" s="334"/>
      <c r="AH60" s="334"/>
      <c r="AI60" s="340">
        <v>81</v>
      </c>
      <c r="AJ60" s="340"/>
      <c r="AK60"/>
      <c r="AL60"/>
      <c r="AM60"/>
      <c r="AN60"/>
      <c r="AO60"/>
      <c r="AP60"/>
      <c r="AQ60"/>
      <c r="AR60"/>
      <c r="AS60"/>
    </row>
    <row r="61" spans="1:45" ht="15" customHeight="1">
      <c r="A61" s="670"/>
      <c r="B61" s="661"/>
      <c r="C61" s="118"/>
      <c r="D61" s="653" t="s">
        <v>458</v>
      </c>
      <c r="E61" s="653"/>
      <c r="F61" s="654"/>
      <c r="G61" s="323">
        <v>390</v>
      </c>
      <c r="H61" s="333">
        <v>573</v>
      </c>
      <c r="I61" s="322">
        <f t="shared" si="0"/>
        <v>183</v>
      </c>
      <c r="J61" s="331">
        <f t="shared" si="1"/>
        <v>11.629795007103715</v>
      </c>
      <c r="K61" s="333">
        <v>5</v>
      </c>
      <c r="L61" s="334">
        <v>748</v>
      </c>
      <c r="M61" s="35"/>
      <c r="N61" s="257">
        <v>15</v>
      </c>
      <c r="O61" s="257" t="s">
        <v>360</v>
      </c>
      <c r="P61" s="256">
        <v>17</v>
      </c>
      <c r="Q61" s="334">
        <f t="shared" si="7"/>
        <v>354</v>
      </c>
      <c r="R61" s="339">
        <f t="shared" si="8"/>
        <v>5.608365019011407</v>
      </c>
      <c r="S61" s="334">
        <v>20</v>
      </c>
      <c r="T61" s="338"/>
      <c r="U61" s="334">
        <v>3</v>
      </c>
      <c r="V61" s="334"/>
      <c r="W61" s="334">
        <v>47</v>
      </c>
      <c r="X61" s="334"/>
      <c r="Y61" s="334"/>
      <c r="Z61" s="334"/>
      <c r="AA61" s="334">
        <v>5</v>
      </c>
      <c r="AB61" s="334">
        <v>68</v>
      </c>
      <c r="AC61" s="334">
        <v>10</v>
      </c>
      <c r="AD61" s="334"/>
      <c r="AE61" s="334">
        <v>65</v>
      </c>
      <c r="AF61" s="334">
        <v>29</v>
      </c>
      <c r="AG61" s="334">
        <v>6</v>
      </c>
      <c r="AH61" s="334"/>
      <c r="AI61" s="340">
        <v>101</v>
      </c>
      <c r="AJ61" s="340"/>
      <c r="AK61"/>
      <c r="AL61"/>
      <c r="AM61"/>
      <c r="AN61"/>
      <c r="AO61"/>
      <c r="AP61"/>
      <c r="AQ61"/>
      <c r="AR61"/>
      <c r="AS61"/>
    </row>
    <row r="62" spans="1:45" ht="15" customHeight="1">
      <c r="A62" s="670"/>
      <c r="B62" s="661"/>
      <c r="C62" s="118"/>
      <c r="D62" s="662" t="s">
        <v>355</v>
      </c>
      <c r="E62" s="41"/>
      <c r="F62" s="255" t="s">
        <v>43</v>
      </c>
      <c r="G62" s="323">
        <v>446</v>
      </c>
      <c r="H62" s="333">
        <v>515</v>
      </c>
      <c r="I62" s="322">
        <f t="shared" si="0"/>
        <v>69</v>
      </c>
      <c r="J62" s="331">
        <f t="shared" si="1"/>
        <v>10.452608077937892</v>
      </c>
      <c r="K62" s="259" t="s">
        <v>583</v>
      </c>
      <c r="L62" s="334">
        <v>592</v>
      </c>
      <c r="M62" s="35"/>
      <c r="N62" s="257">
        <v>18</v>
      </c>
      <c r="O62" s="257" t="s">
        <v>360</v>
      </c>
      <c r="P62" s="256">
        <v>19</v>
      </c>
      <c r="Q62" s="334">
        <f t="shared" si="7"/>
        <v>380</v>
      </c>
      <c r="R62" s="339">
        <f t="shared" si="8"/>
        <v>6.020278833967047</v>
      </c>
      <c r="S62" s="334">
        <v>19</v>
      </c>
      <c r="T62" s="338"/>
      <c r="U62" s="334">
        <v>102</v>
      </c>
      <c r="V62" s="334"/>
      <c r="W62" s="334">
        <v>100</v>
      </c>
      <c r="X62" s="334"/>
      <c r="Y62" s="334">
        <v>15</v>
      </c>
      <c r="Z62" s="334"/>
      <c r="AA62" s="334">
        <v>5</v>
      </c>
      <c r="AB62" s="334">
        <v>28</v>
      </c>
      <c r="AC62" s="334">
        <v>10</v>
      </c>
      <c r="AD62" s="334">
        <v>6</v>
      </c>
      <c r="AE62" s="334">
        <v>60</v>
      </c>
      <c r="AF62" s="334">
        <v>10</v>
      </c>
      <c r="AG62" s="334">
        <v>2</v>
      </c>
      <c r="AH62" s="334">
        <v>2</v>
      </c>
      <c r="AI62" s="340">
        <v>21</v>
      </c>
      <c r="AJ62" s="340"/>
      <c r="AK62"/>
      <c r="AL62"/>
      <c r="AM62"/>
      <c r="AN62"/>
      <c r="AO62"/>
      <c r="AP62"/>
      <c r="AQ62"/>
      <c r="AR62"/>
      <c r="AS62"/>
    </row>
    <row r="63" spans="1:45" ht="15" customHeight="1">
      <c r="A63" s="670"/>
      <c r="B63" s="661"/>
      <c r="C63" s="118"/>
      <c r="D63" s="662"/>
      <c r="E63" s="41"/>
      <c r="F63" s="255" t="s">
        <v>53</v>
      </c>
      <c r="G63" s="323">
        <v>135</v>
      </c>
      <c r="H63" s="333">
        <v>180</v>
      </c>
      <c r="I63" s="322">
        <f t="shared" si="0"/>
        <v>45</v>
      </c>
      <c r="J63" s="331">
        <f t="shared" si="1"/>
        <v>3.6533387456870305</v>
      </c>
      <c r="K63" s="259" t="s">
        <v>583</v>
      </c>
      <c r="L63" s="334">
        <v>210</v>
      </c>
      <c r="M63" s="35"/>
      <c r="N63" s="257">
        <v>20</v>
      </c>
      <c r="O63" s="257" t="s">
        <v>360</v>
      </c>
      <c r="P63" s="256">
        <v>24</v>
      </c>
      <c r="Q63" s="334">
        <f t="shared" si="7"/>
        <v>807</v>
      </c>
      <c r="R63" s="339">
        <f t="shared" si="8"/>
        <v>12.785171102661597</v>
      </c>
      <c r="S63" s="334">
        <v>32</v>
      </c>
      <c r="T63" s="338"/>
      <c r="U63" s="334">
        <v>343</v>
      </c>
      <c r="V63" s="334"/>
      <c r="W63" s="334">
        <v>167</v>
      </c>
      <c r="X63" s="334"/>
      <c r="Y63" s="334">
        <v>75</v>
      </c>
      <c r="Z63" s="334"/>
      <c r="AA63" s="334">
        <v>22</v>
      </c>
      <c r="AB63" s="334">
        <v>25</v>
      </c>
      <c r="AC63" s="334">
        <v>17</v>
      </c>
      <c r="AD63" s="334">
        <v>14</v>
      </c>
      <c r="AE63" s="334">
        <v>80</v>
      </c>
      <c r="AF63" s="334">
        <v>4</v>
      </c>
      <c r="AG63" s="334">
        <v>4</v>
      </c>
      <c r="AH63" s="334"/>
      <c r="AI63" s="334">
        <v>24</v>
      </c>
      <c r="AJ63" s="334"/>
      <c r="AK63"/>
      <c r="AL63"/>
      <c r="AM63"/>
      <c r="AN63"/>
      <c r="AO63"/>
      <c r="AP63"/>
      <c r="AQ63"/>
      <c r="AR63"/>
      <c r="AS63"/>
    </row>
    <row r="64" spans="1:45" ht="15" customHeight="1">
      <c r="A64" s="670"/>
      <c r="B64" s="661"/>
      <c r="C64" s="118"/>
      <c r="D64" s="653" t="s">
        <v>44</v>
      </c>
      <c r="E64" s="653"/>
      <c r="F64" s="654"/>
      <c r="G64" s="323">
        <v>445</v>
      </c>
      <c r="H64" s="333">
        <v>440</v>
      </c>
      <c r="I64" s="322">
        <f t="shared" si="0"/>
        <v>-5</v>
      </c>
      <c r="J64" s="331">
        <f t="shared" si="1"/>
        <v>8.930383600568296</v>
      </c>
      <c r="K64" s="333">
        <v>4</v>
      </c>
      <c r="L64" s="334">
        <v>532</v>
      </c>
      <c r="M64" s="35"/>
      <c r="N64" s="257">
        <v>25</v>
      </c>
      <c r="O64" s="257" t="s">
        <v>360</v>
      </c>
      <c r="P64" s="256">
        <v>29</v>
      </c>
      <c r="Q64" s="334">
        <f t="shared" si="7"/>
        <v>553</v>
      </c>
      <c r="R64" s="339">
        <f t="shared" si="8"/>
        <v>8.761089987325729</v>
      </c>
      <c r="S64" s="334">
        <v>26</v>
      </c>
      <c r="T64" s="338"/>
      <c r="U64" s="334">
        <v>262</v>
      </c>
      <c r="V64" s="334"/>
      <c r="W64" s="334">
        <v>91</v>
      </c>
      <c r="X64" s="334"/>
      <c r="Y64" s="334">
        <v>87</v>
      </c>
      <c r="Z64" s="334"/>
      <c r="AA64" s="334">
        <v>21</v>
      </c>
      <c r="AB64" s="334">
        <v>5</v>
      </c>
      <c r="AC64" s="334">
        <v>3</v>
      </c>
      <c r="AD64" s="334">
        <v>7</v>
      </c>
      <c r="AE64" s="334">
        <v>37</v>
      </c>
      <c r="AF64" s="334"/>
      <c r="AG64" s="334"/>
      <c r="AH64" s="334"/>
      <c r="AI64" s="334">
        <v>13</v>
      </c>
      <c r="AJ64" s="334">
        <v>1</v>
      </c>
      <c r="AK64"/>
      <c r="AL64"/>
      <c r="AM64"/>
      <c r="AN64"/>
      <c r="AO64"/>
      <c r="AP64"/>
      <c r="AQ64"/>
      <c r="AR64"/>
      <c r="AS64"/>
    </row>
    <row r="65" spans="1:45" ht="15" customHeight="1">
      <c r="A65" s="670"/>
      <c r="B65" s="661"/>
      <c r="C65" s="118"/>
      <c r="D65" s="653" t="s">
        <v>45</v>
      </c>
      <c r="E65" s="653"/>
      <c r="F65" s="654"/>
      <c r="G65" s="323">
        <v>26</v>
      </c>
      <c r="H65" s="333">
        <v>18</v>
      </c>
      <c r="I65" s="322">
        <f t="shared" si="0"/>
        <v>-8</v>
      </c>
      <c r="J65" s="331">
        <f t="shared" si="1"/>
        <v>0.3653338745687031</v>
      </c>
      <c r="K65" s="333">
        <v>1</v>
      </c>
      <c r="L65" s="334">
        <v>17</v>
      </c>
      <c r="M65" s="35"/>
      <c r="N65" s="257"/>
      <c r="O65" s="257"/>
      <c r="P65" s="256"/>
      <c r="Q65" s="334"/>
      <c r="R65" s="339"/>
      <c r="S65" s="334"/>
      <c r="T65" s="338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/>
      <c r="AL65"/>
      <c r="AM65"/>
      <c r="AN65"/>
      <c r="AO65"/>
      <c r="AP65"/>
      <c r="AQ65"/>
      <c r="AR65"/>
      <c r="AS65"/>
    </row>
    <row r="66" spans="1:45" ht="15" customHeight="1">
      <c r="A66" s="670"/>
      <c r="B66" s="661"/>
      <c r="C66" s="118"/>
      <c r="D66" s="653" t="s">
        <v>224</v>
      </c>
      <c r="E66" s="653"/>
      <c r="F66" s="654"/>
      <c r="G66" s="323">
        <v>20</v>
      </c>
      <c r="H66" s="333">
        <v>33</v>
      </c>
      <c r="I66" s="322">
        <f t="shared" si="0"/>
        <v>13</v>
      </c>
      <c r="J66" s="331">
        <f t="shared" si="1"/>
        <v>0.6697787700426223</v>
      </c>
      <c r="K66" s="333">
        <v>1</v>
      </c>
      <c r="L66" s="334">
        <v>34</v>
      </c>
      <c r="M66" s="35"/>
      <c r="N66" s="257">
        <v>30</v>
      </c>
      <c r="O66" s="257" t="s">
        <v>360</v>
      </c>
      <c r="P66" s="256">
        <v>34</v>
      </c>
      <c r="Q66" s="334">
        <f aca="true" t="shared" si="9" ref="Q66:Q74">SUM(S66:AJ66)</f>
        <v>726</v>
      </c>
      <c r="R66" s="339">
        <f aca="true" t="shared" si="10" ref="R66:R74">Q66/$Q$54*100</f>
        <v>11.50190114068441</v>
      </c>
      <c r="S66" s="334">
        <v>43</v>
      </c>
      <c r="T66" s="338"/>
      <c r="U66" s="334">
        <v>324</v>
      </c>
      <c r="V66" s="334"/>
      <c r="W66" s="334">
        <v>108</v>
      </c>
      <c r="X66" s="334"/>
      <c r="Y66" s="334">
        <v>138</v>
      </c>
      <c r="Z66" s="334"/>
      <c r="AA66" s="334">
        <v>20</v>
      </c>
      <c r="AB66" s="334">
        <v>3</v>
      </c>
      <c r="AC66" s="334">
        <v>1</v>
      </c>
      <c r="AD66" s="334">
        <v>9</v>
      </c>
      <c r="AE66" s="334">
        <v>45</v>
      </c>
      <c r="AF66" s="334"/>
      <c r="AG66" s="334">
        <v>1</v>
      </c>
      <c r="AH66" s="334"/>
      <c r="AI66" s="334">
        <v>33</v>
      </c>
      <c r="AJ66" s="334">
        <v>1</v>
      </c>
      <c r="AK66"/>
      <c r="AL66"/>
      <c r="AM66"/>
      <c r="AN66"/>
      <c r="AO66"/>
      <c r="AP66"/>
      <c r="AQ66"/>
      <c r="AR66"/>
      <c r="AS66"/>
    </row>
    <row r="67" spans="1:45" ht="15" customHeight="1">
      <c r="A67" s="670"/>
      <c r="B67" s="455" t="s">
        <v>459</v>
      </c>
      <c r="C67" s="455"/>
      <c r="D67" s="455"/>
      <c r="E67" s="455"/>
      <c r="F67" s="456"/>
      <c r="G67" s="323">
        <v>3</v>
      </c>
      <c r="H67" s="333">
        <v>4</v>
      </c>
      <c r="I67" s="322">
        <f t="shared" si="0"/>
        <v>1</v>
      </c>
      <c r="J67" s="331">
        <f t="shared" si="1"/>
        <v>0.0811853054597118</v>
      </c>
      <c r="K67" s="259" t="s">
        <v>583</v>
      </c>
      <c r="L67" s="334">
        <v>4</v>
      </c>
      <c r="M67" s="35"/>
      <c r="N67" s="257">
        <v>35</v>
      </c>
      <c r="O67" s="257" t="s">
        <v>360</v>
      </c>
      <c r="P67" s="256">
        <v>39</v>
      </c>
      <c r="Q67" s="334">
        <f t="shared" si="9"/>
        <v>480</v>
      </c>
      <c r="R67" s="339">
        <f t="shared" si="10"/>
        <v>7.604562737642586</v>
      </c>
      <c r="S67" s="334">
        <v>31</v>
      </c>
      <c r="T67" s="338"/>
      <c r="U67" s="334">
        <v>205</v>
      </c>
      <c r="V67" s="334"/>
      <c r="W67" s="334">
        <v>71</v>
      </c>
      <c r="X67" s="334"/>
      <c r="Y67" s="334">
        <v>86</v>
      </c>
      <c r="Z67" s="334"/>
      <c r="AA67" s="334">
        <v>19</v>
      </c>
      <c r="AB67" s="334">
        <v>1</v>
      </c>
      <c r="AC67" s="334"/>
      <c r="AD67" s="334">
        <v>2</v>
      </c>
      <c r="AE67" s="334">
        <v>45</v>
      </c>
      <c r="AF67" s="334"/>
      <c r="AG67" s="334"/>
      <c r="AH67" s="334"/>
      <c r="AI67" s="334">
        <v>20</v>
      </c>
      <c r="AJ67" s="334"/>
      <c r="AK67"/>
      <c r="AL67"/>
      <c r="AM67"/>
      <c r="AN67"/>
      <c r="AO67"/>
      <c r="AP67"/>
      <c r="AQ67"/>
      <c r="AR67"/>
      <c r="AS67"/>
    </row>
    <row r="68" spans="1:45" ht="15" customHeight="1">
      <c r="A68" s="670"/>
      <c r="B68" s="455" t="s">
        <v>46</v>
      </c>
      <c r="C68" s="455"/>
      <c r="D68" s="455"/>
      <c r="E68" s="455"/>
      <c r="F68" s="456"/>
      <c r="G68" s="323">
        <v>35</v>
      </c>
      <c r="H68" s="333">
        <v>46</v>
      </c>
      <c r="I68" s="322">
        <f t="shared" si="0"/>
        <v>11</v>
      </c>
      <c r="J68" s="331">
        <f t="shared" si="1"/>
        <v>0.9336310127866856</v>
      </c>
      <c r="K68" s="259" t="s">
        <v>583</v>
      </c>
      <c r="L68" s="334">
        <v>48</v>
      </c>
      <c r="M68" s="35"/>
      <c r="N68" s="257">
        <v>40</v>
      </c>
      <c r="O68" s="257" t="s">
        <v>360</v>
      </c>
      <c r="P68" s="256">
        <v>44</v>
      </c>
      <c r="Q68" s="334">
        <f t="shared" si="9"/>
        <v>471</v>
      </c>
      <c r="R68" s="339">
        <f t="shared" si="10"/>
        <v>7.461977186311787</v>
      </c>
      <c r="S68" s="334">
        <v>36</v>
      </c>
      <c r="T68" s="338"/>
      <c r="U68" s="334">
        <v>185</v>
      </c>
      <c r="V68" s="334"/>
      <c r="W68" s="334">
        <v>66</v>
      </c>
      <c r="X68" s="334"/>
      <c r="Y68" s="334">
        <v>73</v>
      </c>
      <c r="Z68" s="334"/>
      <c r="AA68" s="334">
        <v>12</v>
      </c>
      <c r="AB68" s="334"/>
      <c r="AC68" s="334"/>
      <c r="AD68" s="334">
        <v>5</v>
      </c>
      <c r="AE68" s="334">
        <v>52</v>
      </c>
      <c r="AF68" s="334"/>
      <c r="AG68" s="334"/>
      <c r="AH68" s="334">
        <v>1</v>
      </c>
      <c r="AI68" s="334">
        <v>41</v>
      </c>
      <c r="AJ68" s="334"/>
      <c r="AK68"/>
      <c r="AL68"/>
      <c r="AM68"/>
      <c r="AN68"/>
      <c r="AO68"/>
      <c r="AP68"/>
      <c r="AQ68"/>
      <c r="AR68"/>
      <c r="AS68"/>
    </row>
    <row r="69" spans="1:45" ht="15" customHeight="1">
      <c r="A69" s="670"/>
      <c r="B69" s="455" t="s">
        <v>47</v>
      </c>
      <c r="C69" s="455"/>
      <c r="D69" s="455"/>
      <c r="E69" s="455"/>
      <c r="F69" s="456"/>
      <c r="G69" s="323">
        <v>3</v>
      </c>
      <c r="H69" s="333">
        <v>1</v>
      </c>
      <c r="I69" s="322">
        <f t="shared" si="0"/>
        <v>-2</v>
      </c>
      <c r="J69" s="331">
        <f t="shared" si="1"/>
        <v>0.02029632636492795</v>
      </c>
      <c r="K69" s="259" t="s">
        <v>583</v>
      </c>
      <c r="L69" s="334">
        <v>2</v>
      </c>
      <c r="M69" s="35"/>
      <c r="N69" s="257">
        <v>45</v>
      </c>
      <c r="O69" s="257" t="s">
        <v>360</v>
      </c>
      <c r="P69" s="256">
        <v>49</v>
      </c>
      <c r="Q69" s="334">
        <f t="shared" si="9"/>
        <v>416</v>
      </c>
      <c r="R69" s="339">
        <f t="shared" si="10"/>
        <v>6.590621039290241</v>
      </c>
      <c r="S69" s="334">
        <v>50</v>
      </c>
      <c r="T69" s="338"/>
      <c r="U69" s="334">
        <v>157</v>
      </c>
      <c r="V69" s="334"/>
      <c r="W69" s="334">
        <v>69</v>
      </c>
      <c r="X69" s="334"/>
      <c r="Y69" s="334">
        <v>54</v>
      </c>
      <c r="Z69" s="334"/>
      <c r="AA69" s="334">
        <v>11</v>
      </c>
      <c r="AB69" s="334">
        <v>1</v>
      </c>
      <c r="AC69" s="334"/>
      <c r="AD69" s="334">
        <v>6</v>
      </c>
      <c r="AE69" s="334">
        <v>32</v>
      </c>
      <c r="AF69" s="334"/>
      <c r="AG69" s="334"/>
      <c r="AH69" s="334"/>
      <c r="AI69" s="334">
        <v>35</v>
      </c>
      <c r="AJ69" s="334">
        <v>1</v>
      </c>
      <c r="AK69"/>
      <c r="AL69"/>
      <c r="AM69"/>
      <c r="AN69"/>
      <c r="AO69"/>
      <c r="AP69"/>
      <c r="AQ69"/>
      <c r="AR69"/>
      <c r="AS69"/>
    </row>
    <row r="70" spans="1:45" ht="15" customHeight="1">
      <c r="A70" s="670"/>
      <c r="B70" s="455" t="s">
        <v>48</v>
      </c>
      <c r="C70" s="455"/>
      <c r="D70" s="455"/>
      <c r="E70" s="455"/>
      <c r="F70" s="456"/>
      <c r="G70" s="259" t="s">
        <v>583</v>
      </c>
      <c r="H70" s="259" t="s">
        <v>583</v>
      </c>
      <c r="I70" s="327" t="s">
        <v>583</v>
      </c>
      <c r="J70" s="717" t="s">
        <v>583</v>
      </c>
      <c r="K70" s="259" t="s">
        <v>583</v>
      </c>
      <c r="L70" s="259" t="s">
        <v>583</v>
      </c>
      <c r="M70" s="35"/>
      <c r="N70" s="257">
        <v>50</v>
      </c>
      <c r="O70" s="257" t="s">
        <v>360</v>
      </c>
      <c r="P70" s="256">
        <v>54</v>
      </c>
      <c r="Q70" s="334">
        <f t="shared" si="9"/>
        <v>353</v>
      </c>
      <c r="R70" s="339">
        <f t="shared" si="10"/>
        <v>5.592522179974652</v>
      </c>
      <c r="S70" s="334">
        <v>37</v>
      </c>
      <c r="T70" s="338"/>
      <c r="U70" s="334">
        <v>107</v>
      </c>
      <c r="V70" s="334"/>
      <c r="W70" s="334">
        <v>63</v>
      </c>
      <c r="X70" s="334"/>
      <c r="Y70" s="334">
        <v>44</v>
      </c>
      <c r="Z70" s="334"/>
      <c r="AA70" s="334">
        <v>15</v>
      </c>
      <c r="AB70" s="334"/>
      <c r="AC70" s="334"/>
      <c r="AD70" s="334">
        <v>7</v>
      </c>
      <c r="AE70" s="334">
        <v>36</v>
      </c>
      <c r="AF70" s="334"/>
      <c r="AG70" s="334"/>
      <c r="AH70" s="334"/>
      <c r="AI70" s="334">
        <v>43</v>
      </c>
      <c r="AJ70" s="334">
        <v>1</v>
      </c>
      <c r="AK70"/>
      <c r="AL70"/>
      <c r="AM70"/>
      <c r="AN70"/>
      <c r="AO70"/>
      <c r="AP70"/>
      <c r="AQ70"/>
      <c r="AR70"/>
      <c r="AS70"/>
    </row>
    <row r="71" spans="1:45" ht="15" customHeight="1">
      <c r="A71" s="670"/>
      <c r="B71" s="455" t="s">
        <v>49</v>
      </c>
      <c r="C71" s="455"/>
      <c r="D71" s="455"/>
      <c r="E71" s="455"/>
      <c r="F71" s="456"/>
      <c r="G71" s="259" t="s">
        <v>583</v>
      </c>
      <c r="H71" s="259" t="s">
        <v>583</v>
      </c>
      <c r="I71" s="327" t="s">
        <v>583</v>
      </c>
      <c r="J71" s="717" t="s">
        <v>583</v>
      </c>
      <c r="K71" s="259" t="s">
        <v>583</v>
      </c>
      <c r="L71" s="259" t="s">
        <v>583</v>
      </c>
      <c r="M71" s="35"/>
      <c r="N71" s="257">
        <v>55</v>
      </c>
      <c r="O71" s="257" t="s">
        <v>360</v>
      </c>
      <c r="P71" s="256">
        <v>59</v>
      </c>
      <c r="Q71" s="334">
        <f t="shared" si="9"/>
        <v>245</v>
      </c>
      <c r="R71" s="339">
        <f t="shared" si="10"/>
        <v>3.88149556400507</v>
      </c>
      <c r="S71" s="334">
        <v>44</v>
      </c>
      <c r="T71" s="338"/>
      <c r="U71" s="334">
        <v>40</v>
      </c>
      <c r="V71" s="334"/>
      <c r="W71" s="334">
        <v>30</v>
      </c>
      <c r="X71" s="334"/>
      <c r="Y71" s="334">
        <v>25</v>
      </c>
      <c r="Z71" s="334"/>
      <c r="AA71" s="334">
        <v>14</v>
      </c>
      <c r="AB71" s="334"/>
      <c r="AC71" s="334">
        <v>2</v>
      </c>
      <c r="AD71" s="334">
        <v>6</v>
      </c>
      <c r="AE71" s="334">
        <v>40</v>
      </c>
      <c r="AF71" s="334"/>
      <c r="AG71" s="334"/>
      <c r="AH71" s="334"/>
      <c r="AI71" s="334">
        <v>43</v>
      </c>
      <c r="AJ71" s="334">
        <v>1</v>
      </c>
      <c r="AK71"/>
      <c r="AL71"/>
      <c r="AM71"/>
      <c r="AN71"/>
      <c r="AO71"/>
      <c r="AP71"/>
      <c r="AQ71"/>
      <c r="AR71"/>
      <c r="AS71"/>
    </row>
    <row r="72" spans="1:45" ht="15" customHeight="1">
      <c r="A72" s="670"/>
      <c r="B72" s="455" t="s">
        <v>50</v>
      </c>
      <c r="C72" s="455"/>
      <c r="D72" s="455"/>
      <c r="E72" s="455"/>
      <c r="F72" s="456"/>
      <c r="G72" s="259" t="s">
        <v>583</v>
      </c>
      <c r="H72" s="259" t="s">
        <v>583</v>
      </c>
      <c r="I72" s="327" t="s">
        <v>583</v>
      </c>
      <c r="J72" s="717" t="s">
        <v>583</v>
      </c>
      <c r="K72" s="259" t="s">
        <v>583</v>
      </c>
      <c r="L72" s="259" t="s">
        <v>583</v>
      </c>
      <c r="M72" s="35"/>
      <c r="N72" s="257">
        <v>60</v>
      </c>
      <c r="O72" s="257" t="s">
        <v>360</v>
      </c>
      <c r="P72" s="256">
        <v>64</v>
      </c>
      <c r="Q72" s="334">
        <f t="shared" si="9"/>
        <v>186</v>
      </c>
      <c r="R72" s="339">
        <f t="shared" si="10"/>
        <v>2.9467680608365017</v>
      </c>
      <c r="S72" s="334">
        <v>37</v>
      </c>
      <c r="T72" s="338"/>
      <c r="U72" s="334">
        <v>20</v>
      </c>
      <c r="V72" s="334"/>
      <c r="W72" s="334">
        <v>24</v>
      </c>
      <c r="X72" s="334"/>
      <c r="Y72" s="334">
        <v>20</v>
      </c>
      <c r="Z72" s="334"/>
      <c r="AA72" s="334">
        <v>15</v>
      </c>
      <c r="AB72" s="334"/>
      <c r="AC72" s="334"/>
      <c r="AD72" s="334">
        <v>5</v>
      </c>
      <c r="AE72" s="334">
        <v>32</v>
      </c>
      <c r="AF72" s="334"/>
      <c r="AG72" s="334"/>
      <c r="AH72" s="334"/>
      <c r="AI72" s="334">
        <v>33</v>
      </c>
      <c r="AJ72" s="334"/>
      <c r="AK72"/>
      <c r="AL72"/>
      <c r="AM72"/>
      <c r="AN72"/>
      <c r="AO72"/>
      <c r="AP72"/>
      <c r="AQ72"/>
      <c r="AR72"/>
      <c r="AS72"/>
    </row>
    <row r="73" spans="1:45" ht="15" customHeight="1">
      <c r="A73" s="670"/>
      <c r="B73" s="455" t="s">
        <v>396</v>
      </c>
      <c r="C73" s="455"/>
      <c r="D73" s="455"/>
      <c r="E73" s="455"/>
      <c r="F73" s="456"/>
      <c r="G73" s="259" t="s">
        <v>583</v>
      </c>
      <c r="H73" s="259" t="s">
        <v>583</v>
      </c>
      <c r="I73" s="327" t="s">
        <v>583</v>
      </c>
      <c r="J73" s="717" t="s">
        <v>583</v>
      </c>
      <c r="K73" s="259" t="s">
        <v>583</v>
      </c>
      <c r="L73" s="259" t="s">
        <v>583</v>
      </c>
      <c r="M73" s="35"/>
      <c r="N73" s="257">
        <v>65</v>
      </c>
      <c r="O73" s="257" t="s">
        <v>360</v>
      </c>
      <c r="P73" s="256">
        <v>69</v>
      </c>
      <c r="Q73" s="334">
        <f t="shared" si="9"/>
        <v>141</v>
      </c>
      <c r="R73" s="339">
        <f t="shared" si="10"/>
        <v>2.2338403041825097</v>
      </c>
      <c r="S73" s="341">
        <v>44</v>
      </c>
      <c r="T73" s="338"/>
      <c r="U73" s="341">
        <v>17</v>
      </c>
      <c r="V73" s="341"/>
      <c r="W73" s="341">
        <v>17</v>
      </c>
      <c r="X73" s="341"/>
      <c r="Y73" s="341">
        <v>4</v>
      </c>
      <c r="Z73" s="341"/>
      <c r="AA73" s="341">
        <v>7</v>
      </c>
      <c r="AB73" s="341"/>
      <c r="AC73" s="341"/>
      <c r="AD73" s="341">
        <v>3</v>
      </c>
      <c r="AE73" s="341">
        <v>26</v>
      </c>
      <c r="AF73" s="341"/>
      <c r="AG73" s="341"/>
      <c r="AH73" s="341"/>
      <c r="AI73" s="341">
        <v>23</v>
      </c>
      <c r="AJ73" s="341"/>
      <c r="AK73"/>
      <c r="AL73"/>
      <c r="AM73"/>
      <c r="AN73"/>
      <c r="AO73"/>
      <c r="AP73"/>
      <c r="AQ73"/>
      <c r="AR73"/>
      <c r="AS73"/>
    </row>
    <row r="74" spans="1:45" ht="15" customHeight="1">
      <c r="A74" s="670"/>
      <c r="B74" s="455" t="s">
        <v>51</v>
      </c>
      <c r="C74" s="455"/>
      <c r="D74" s="455"/>
      <c r="E74" s="455"/>
      <c r="F74" s="456"/>
      <c r="G74" s="259" t="s">
        <v>583</v>
      </c>
      <c r="H74" s="259" t="s">
        <v>583</v>
      </c>
      <c r="I74" s="327" t="s">
        <v>583</v>
      </c>
      <c r="J74" s="717" t="s">
        <v>583</v>
      </c>
      <c r="K74" s="259" t="s">
        <v>583</v>
      </c>
      <c r="L74" s="259" t="s">
        <v>583</v>
      </c>
      <c r="M74" s="35"/>
      <c r="N74" s="688" t="s">
        <v>382</v>
      </c>
      <c r="O74" s="688"/>
      <c r="P74" s="689"/>
      <c r="Q74" s="334">
        <f t="shared" si="9"/>
        <v>221</v>
      </c>
      <c r="R74" s="339">
        <f t="shared" si="10"/>
        <v>3.501267427122941</v>
      </c>
      <c r="S74" s="341">
        <v>97</v>
      </c>
      <c r="T74" s="338"/>
      <c r="U74" s="341">
        <v>5</v>
      </c>
      <c r="V74" s="341"/>
      <c r="W74" s="341">
        <v>25</v>
      </c>
      <c r="X74" s="341"/>
      <c r="Y74" s="341">
        <v>2</v>
      </c>
      <c r="Z74" s="341"/>
      <c r="AA74" s="341">
        <v>7</v>
      </c>
      <c r="AB74" s="341"/>
      <c r="AC74" s="341"/>
      <c r="AD74" s="341">
        <v>2</v>
      </c>
      <c r="AE74" s="341">
        <v>20</v>
      </c>
      <c r="AF74" s="341"/>
      <c r="AG74" s="341">
        <v>1</v>
      </c>
      <c r="AH74" s="341"/>
      <c r="AI74" s="341">
        <v>60</v>
      </c>
      <c r="AJ74" s="341">
        <v>2</v>
      </c>
      <c r="AK74"/>
      <c r="AL74"/>
      <c r="AM74"/>
      <c r="AN74"/>
      <c r="AO74"/>
      <c r="AP74"/>
      <c r="AQ74"/>
      <c r="AR74"/>
      <c r="AS74"/>
    </row>
    <row r="75" spans="1:45" ht="15" customHeight="1">
      <c r="A75" s="670"/>
      <c r="B75" s="652" t="s">
        <v>397</v>
      </c>
      <c r="C75" s="17"/>
      <c r="D75" s="455" t="s">
        <v>398</v>
      </c>
      <c r="E75" s="455"/>
      <c r="F75" s="456"/>
      <c r="G75" s="259" t="s">
        <v>583</v>
      </c>
      <c r="H75" s="259" t="s">
        <v>583</v>
      </c>
      <c r="I75" s="327" t="s">
        <v>583</v>
      </c>
      <c r="J75" s="717" t="s">
        <v>583</v>
      </c>
      <c r="K75" s="259" t="s">
        <v>583</v>
      </c>
      <c r="L75" s="259" t="s">
        <v>583</v>
      </c>
      <c r="M75" s="35"/>
      <c r="N75" s="132"/>
      <c r="O75" s="132"/>
      <c r="P75" s="133"/>
      <c r="Q75" s="145"/>
      <c r="R75" s="146"/>
      <c r="S75" s="147"/>
      <c r="T75" s="145"/>
      <c r="U75" s="145"/>
      <c r="V75" s="147"/>
      <c r="W75" s="145"/>
      <c r="X75" s="145"/>
      <c r="Y75" s="147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/>
      <c r="AL75"/>
      <c r="AM75"/>
      <c r="AN75"/>
      <c r="AO75"/>
      <c r="AP75"/>
      <c r="AQ75"/>
      <c r="AR75"/>
      <c r="AS75"/>
    </row>
    <row r="76" spans="1:45" ht="15" customHeight="1">
      <c r="A76" s="670"/>
      <c r="B76" s="652"/>
      <c r="C76" s="17"/>
      <c r="D76" s="455" t="s">
        <v>399</v>
      </c>
      <c r="E76" s="455"/>
      <c r="F76" s="456"/>
      <c r="G76" s="259" t="s">
        <v>583</v>
      </c>
      <c r="H76" s="259" t="s">
        <v>583</v>
      </c>
      <c r="I76" s="327" t="s">
        <v>583</v>
      </c>
      <c r="J76" s="717" t="s">
        <v>583</v>
      </c>
      <c r="K76" s="259" t="s">
        <v>583</v>
      </c>
      <c r="L76" s="259" t="s">
        <v>583</v>
      </c>
      <c r="M76" s="35"/>
      <c r="N76" s="254" t="s">
        <v>383</v>
      </c>
      <c r="O76" s="254"/>
      <c r="P76" s="254"/>
      <c r="Q76" s="254"/>
      <c r="R76" s="254"/>
      <c r="S76" s="253"/>
      <c r="T76" s="254"/>
      <c r="U76" s="254"/>
      <c r="V76" s="253"/>
      <c r="W76" s="254"/>
      <c r="X76" s="254"/>
      <c r="Y76" s="253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/>
      <c r="AL76"/>
      <c r="AM76"/>
      <c r="AN76"/>
      <c r="AO76"/>
      <c r="AP76"/>
      <c r="AQ76"/>
      <c r="AR76"/>
      <c r="AS76"/>
    </row>
    <row r="77" spans="1:45" ht="15" customHeight="1">
      <c r="A77" s="670"/>
      <c r="B77" s="652"/>
      <c r="C77" s="20"/>
      <c r="D77" s="455" t="s">
        <v>400</v>
      </c>
      <c r="E77" s="455"/>
      <c r="F77" s="456"/>
      <c r="G77" s="259" t="s">
        <v>583</v>
      </c>
      <c r="H77" s="259" t="s">
        <v>583</v>
      </c>
      <c r="I77" s="327" t="s">
        <v>583</v>
      </c>
      <c r="J77" s="717" t="s">
        <v>583</v>
      </c>
      <c r="K77" s="259" t="s">
        <v>583</v>
      </c>
      <c r="L77" s="259" t="s">
        <v>583</v>
      </c>
      <c r="M77" s="35"/>
      <c r="N77" s="254" t="s">
        <v>365</v>
      </c>
      <c r="O77" s="254"/>
      <c r="P77" s="254"/>
      <c r="Q77" s="254"/>
      <c r="R77" s="254"/>
      <c r="S77" s="253"/>
      <c r="T77" s="254"/>
      <c r="U77" s="254"/>
      <c r="V77" s="253"/>
      <c r="W77" s="254"/>
      <c r="X77" s="254"/>
      <c r="Y77" s="253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/>
      <c r="AL77"/>
      <c r="AM77"/>
      <c r="AN77"/>
      <c r="AO77"/>
      <c r="AP77"/>
      <c r="AQ77"/>
      <c r="AR77"/>
      <c r="AS77"/>
    </row>
    <row r="78" spans="1:45" ht="15" customHeight="1">
      <c r="A78" s="670"/>
      <c r="B78" s="652"/>
      <c r="C78" s="17"/>
      <c r="D78" s="455" t="s">
        <v>34</v>
      </c>
      <c r="E78" s="455"/>
      <c r="F78" s="456"/>
      <c r="G78" s="259" t="s">
        <v>583</v>
      </c>
      <c r="H78" s="259" t="s">
        <v>583</v>
      </c>
      <c r="I78" s="327" t="s">
        <v>583</v>
      </c>
      <c r="J78" s="717" t="s">
        <v>583</v>
      </c>
      <c r="K78" s="259" t="s">
        <v>583</v>
      </c>
      <c r="L78" s="259" t="s">
        <v>583</v>
      </c>
      <c r="M78" s="35"/>
      <c r="N78" s="254"/>
      <c r="O78" s="254"/>
      <c r="P78" s="254"/>
      <c r="Q78" s="254"/>
      <c r="R78" s="254"/>
      <c r="S78" s="253"/>
      <c r="T78" s="254"/>
      <c r="U78" s="254"/>
      <c r="V78" s="253"/>
      <c r="W78" s="254"/>
      <c r="X78" s="254"/>
      <c r="Y78" s="253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/>
      <c r="AL78"/>
      <c r="AM78"/>
      <c r="AN78"/>
      <c r="AO78"/>
      <c r="AP78"/>
      <c r="AQ78"/>
      <c r="AR78"/>
      <c r="AS78"/>
    </row>
    <row r="79" spans="1:45" ht="26.25" customHeight="1">
      <c r="A79" s="670"/>
      <c r="B79" s="652"/>
      <c r="C79" s="652" t="s">
        <v>461</v>
      </c>
      <c r="D79" s="655" t="s">
        <v>460</v>
      </c>
      <c r="E79" s="655"/>
      <c r="F79" s="656"/>
      <c r="G79" s="259" t="s">
        <v>583</v>
      </c>
      <c r="H79" s="259" t="s">
        <v>583</v>
      </c>
      <c r="I79" s="327" t="s">
        <v>583</v>
      </c>
      <c r="J79" s="717" t="s">
        <v>583</v>
      </c>
      <c r="K79" s="259" t="s">
        <v>583</v>
      </c>
      <c r="L79" s="259" t="s">
        <v>583</v>
      </c>
      <c r="M79" s="35"/>
      <c r="N79" s="254"/>
      <c r="O79" s="254"/>
      <c r="P79" s="254"/>
      <c r="Q79" s="254"/>
      <c r="R79" s="254"/>
      <c r="S79" s="253"/>
      <c r="T79" s="254"/>
      <c r="U79" s="254"/>
      <c r="V79" s="253"/>
      <c r="W79" s="254"/>
      <c r="X79" s="254"/>
      <c r="Y79" s="253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/>
      <c r="AL79"/>
      <c r="AM79"/>
      <c r="AN79"/>
      <c r="AO79"/>
      <c r="AP79"/>
      <c r="AQ79"/>
      <c r="AR79"/>
      <c r="AS79"/>
    </row>
    <row r="80" spans="1:45" ht="26.25" customHeight="1">
      <c r="A80" s="670"/>
      <c r="B80" s="652"/>
      <c r="C80" s="652"/>
      <c r="D80" s="455" t="s">
        <v>401</v>
      </c>
      <c r="E80" s="455"/>
      <c r="F80" s="456"/>
      <c r="G80" s="259" t="s">
        <v>583</v>
      </c>
      <c r="H80" s="259" t="s">
        <v>583</v>
      </c>
      <c r="I80" s="327" t="s">
        <v>583</v>
      </c>
      <c r="J80" s="717" t="s">
        <v>583</v>
      </c>
      <c r="K80" s="259" t="s">
        <v>583</v>
      </c>
      <c r="L80" s="259" t="s">
        <v>583</v>
      </c>
      <c r="M80" s="35"/>
      <c r="N80" s="254"/>
      <c r="O80" s="254"/>
      <c r="P80" s="254"/>
      <c r="Q80" s="254"/>
      <c r="R80" s="254"/>
      <c r="S80" s="253"/>
      <c r="T80" s="254"/>
      <c r="U80" s="254"/>
      <c r="V80" s="253"/>
      <c r="W80" s="254"/>
      <c r="X80" s="254"/>
      <c r="Y80" s="253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/>
      <c r="AL80"/>
      <c r="AM80"/>
      <c r="AN80"/>
      <c r="AO80"/>
      <c r="AP80"/>
      <c r="AQ80"/>
      <c r="AR80"/>
      <c r="AS80"/>
    </row>
    <row r="81" spans="1:45" ht="15" customHeight="1">
      <c r="A81" s="670"/>
      <c r="B81" s="652"/>
      <c r="C81" s="20"/>
      <c r="D81" s="455" t="s">
        <v>402</v>
      </c>
      <c r="E81" s="455"/>
      <c r="F81" s="456"/>
      <c r="G81" s="259" t="s">
        <v>583</v>
      </c>
      <c r="H81" s="259" t="s">
        <v>583</v>
      </c>
      <c r="I81" s="327" t="s">
        <v>583</v>
      </c>
      <c r="J81" s="717" t="s">
        <v>583</v>
      </c>
      <c r="K81" s="259" t="s">
        <v>583</v>
      </c>
      <c r="L81" s="259" t="s">
        <v>583</v>
      </c>
      <c r="M81" s="35"/>
      <c r="N81" s="254"/>
      <c r="O81" s="254"/>
      <c r="P81" s="254"/>
      <c r="Q81" s="254"/>
      <c r="R81" s="254"/>
      <c r="S81" s="253"/>
      <c r="T81" s="254"/>
      <c r="U81" s="254"/>
      <c r="V81" s="253"/>
      <c r="W81" s="254"/>
      <c r="X81" s="254"/>
      <c r="Y81" s="253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/>
      <c r="AL81"/>
      <c r="AM81"/>
      <c r="AN81"/>
      <c r="AO81"/>
      <c r="AP81"/>
      <c r="AQ81"/>
      <c r="AR81"/>
      <c r="AS81"/>
    </row>
    <row r="82" spans="1:45" ht="15" customHeight="1">
      <c r="A82" s="670"/>
      <c r="B82" s="455" t="s">
        <v>224</v>
      </c>
      <c r="C82" s="455"/>
      <c r="D82" s="455"/>
      <c r="E82" s="455"/>
      <c r="F82" s="456"/>
      <c r="G82" s="333">
        <v>2</v>
      </c>
      <c r="H82" s="333">
        <v>3</v>
      </c>
      <c r="I82" s="322">
        <f>H82-G82</f>
        <v>1</v>
      </c>
      <c r="J82" s="331">
        <f aca="true" t="shared" si="11" ref="J73:J101">H82/$H$7*100</f>
        <v>0.06088897909478384</v>
      </c>
      <c r="K82" s="259" t="s">
        <v>583</v>
      </c>
      <c r="L82" s="333">
        <v>7</v>
      </c>
      <c r="M82" s="35"/>
      <c r="N82" s="254"/>
      <c r="O82" s="254"/>
      <c r="P82" s="254"/>
      <c r="Q82" s="254"/>
      <c r="R82" s="254"/>
      <c r="S82" s="253"/>
      <c r="T82" s="254"/>
      <c r="U82" s="254"/>
      <c r="V82" s="253"/>
      <c r="W82" s="254"/>
      <c r="X82" s="254"/>
      <c r="Y82" s="253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/>
      <c r="AL82"/>
      <c r="AM82"/>
      <c r="AN82"/>
      <c r="AO82"/>
      <c r="AP82"/>
      <c r="AQ82"/>
      <c r="AR82"/>
      <c r="AS82"/>
    </row>
    <row r="83" spans="1:45" ht="15" customHeight="1">
      <c r="A83" s="670"/>
      <c r="B83" s="455" t="s">
        <v>403</v>
      </c>
      <c r="C83" s="455"/>
      <c r="D83" s="455"/>
      <c r="E83" s="455"/>
      <c r="F83" s="456"/>
      <c r="G83" s="333">
        <v>5</v>
      </c>
      <c r="H83" s="333">
        <v>4</v>
      </c>
      <c r="I83" s="322">
        <f>H83-G83</f>
        <v>-1</v>
      </c>
      <c r="J83" s="331">
        <f t="shared" si="11"/>
        <v>0.0811853054597118</v>
      </c>
      <c r="K83" s="259" t="s">
        <v>583</v>
      </c>
      <c r="L83" s="333">
        <v>4</v>
      </c>
      <c r="M83" s="35"/>
      <c r="N83" s="254"/>
      <c r="O83" s="254"/>
      <c r="P83" s="254"/>
      <c r="Q83" s="254"/>
      <c r="R83" s="254"/>
      <c r="S83" s="253"/>
      <c r="T83" s="254"/>
      <c r="U83" s="254"/>
      <c r="V83" s="253"/>
      <c r="W83" s="254"/>
      <c r="X83" s="254"/>
      <c r="Y83" s="253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/>
      <c r="AL83"/>
      <c r="AM83"/>
      <c r="AN83"/>
      <c r="AO83"/>
      <c r="AP83"/>
      <c r="AQ83"/>
      <c r="AR83"/>
      <c r="AS83"/>
    </row>
    <row r="84" spans="1:45" ht="15" customHeight="1">
      <c r="A84" s="705" t="s">
        <v>20</v>
      </c>
      <c r="B84" s="475" t="s">
        <v>348</v>
      </c>
      <c r="C84" s="475"/>
      <c r="D84" s="475"/>
      <c r="E84" s="475"/>
      <c r="F84" s="435"/>
      <c r="G84" s="333">
        <f>SUM(G85:G101)</f>
        <v>81</v>
      </c>
      <c r="H84" s="333">
        <f>SUM(H85:H101)</f>
        <v>76</v>
      </c>
      <c r="I84" s="322">
        <f>H84-G84</f>
        <v>-5</v>
      </c>
      <c r="J84" s="331">
        <f t="shared" si="11"/>
        <v>1.5425208037345242</v>
      </c>
      <c r="K84" s="259" t="s">
        <v>583</v>
      </c>
      <c r="L84" s="333">
        <f>SUM(L85:L101)</f>
        <v>77</v>
      </c>
      <c r="M84" s="35"/>
      <c r="AK84"/>
      <c r="AL84"/>
      <c r="AM84"/>
      <c r="AN84"/>
      <c r="AO84"/>
      <c r="AP84"/>
      <c r="AQ84"/>
      <c r="AR84"/>
      <c r="AS84"/>
    </row>
    <row r="85" spans="1:45" ht="15" customHeight="1">
      <c r="A85" s="705"/>
      <c r="B85" s="455" t="s">
        <v>349</v>
      </c>
      <c r="C85" s="455"/>
      <c r="D85" s="455"/>
      <c r="E85" s="455"/>
      <c r="F85" s="456"/>
      <c r="G85" s="333">
        <v>11</v>
      </c>
      <c r="H85" s="333">
        <v>10</v>
      </c>
      <c r="I85" s="322">
        <f>H85-G85</f>
        <v>-1</v>
      </c>
      <c r="J85" s="331">
        <f t="shared" si="11"/>
        <v>0.20296326364927947</v>
      </c>
      <c r="K85" s="259" t="s">
        <v>583</v>
      </c>
      <c r="L85" s="333">
        <v>11</v>
      </c>
      <c r="M85" s="35"/>
      <c r="AK85"/>
      <c r="AL85"/>
      <c r="AM85"/>
      <c r="AN85"/>
      <c r="AO85"/>
      <c r="AP85"/>
      <c r="AQ85"/>
      <c r="AR85"/>
      <c r="AS85"/>
    </row>
    <row r="86" spans="1:45" ht="15" customHeight="1">
      <c r="A86" s="705"/>
      <c r="B86" s="493" t="s">
        <v>351</v>
      </c>
      <c r="C86" s="455" t="s">
        <v>404</v>
      </c>
      <c r="D86" s="455"/>
      <c r="E86" s="455"/>
      <c r="F86" s="456"/>
      <c r="G86" s="259" t="s">
        <v>583</v>
      </c>
      <c r="H86" s="333">
        <v>1</v>
      </c>
      <c r="I86" s="327">
        <v>1</v>
      </c>
      <c r="J86" s="331">
        <f t="shared" si="11"/>
        <v>0.02029632636492795</v>
      </c>
      <c r="K86" s="721" t="s">
        <v>583</v>
      </c>
      <c r="L86" s="333">
        <v>1</v>
      </c>
      <c r="M86" s="35"/>
      <c r="AK86"/>
      <c r="AL86"/>
      <c r="AM86"/>
      <c r="AN86"/>
      <c r="AO86"/>
      <c r="AP86"/>
      <c r="AQ86"/>
      <c r="AR86"/>
      <c r="AS86"/>
    </row>
    <row r="87" spans="1:45" ht="15" customHeight="1">
      <c r="A87" s="705"/>
      <c r="B87" s="493"/>
      <c r="C87" s="455" t="s">
        <v>405</v>
      </c>
      <c r="D87" s="455"/>
      <c r="E87" s="455"/>
      <c r="F87" s="456"/>
      <c r="G87" s="259" t="s">
        <v>583</v>
      </c>
      <c r="H87" s="259" t="s">
        <v>583</v>
      </c>
      <c r="I87" s="327" t="s">
        <v>583</v>
      </c>
      <c r="J87" s="717" t="s">
        <v>583</v>
      </c>
      <c r="K87" s="721" t="s">
        <v>583</v>
      </c>
      <c r="L87" s="259" t="s">
        <v>583</v>
      </c>
      <c r="M87" s="35"/>
      <c r="AK87"/>
      <c r="AL87"/>
      <c r="AM87"/>
      <c r="AN87"/>
      <c r="AO87"/>
      <c r="AP87"/>
      <c r="AQ87"/>
      <c r="AR87"/>
      <c r="AS87"/>
    </row>
    <row r="88" spans="1:45" ht="15" customHeight="1">
      <c r="A88" s="705"/>
      <c r="B88" s="493"/>
      <c r="C88" s="455" t="s">
        <v>406</v>
      </c>
      <c r="D88" s="455"/>
      <c r="E88" s="455"/>
      <c r="F88" s="456"/>
      <c r="G88" s="259" t="s">
        <v>583</v>
      </c>
      <c r="H88" s="259" t="s">
        <v>583</v>
      </c>
      <c r="I88" s="327" t="s">
        <v>583</v>
      </c>
      <c r="J88" s="717" t="s">
        <v>583</v>
      </c>
      <c r="K88" s="721" t="s">
        <v>583</v>
      </c>
      <c r="L88" s="259" t="s">
        <v>583</v>
      </c>
      <c r="M88" s="35"/>
      <c r="AK88"/>
      <c r="AL88"/>
      <c r="AM88"/>
      <c r="AN88"/>
      <c r="AO88"/>
      <c r="AP88"/>
      <c r="AQ88"/>
      <c r="AR88"/>
      <c r="AS88"/>
    </row>
    <row r="89" spans="1:45" ht="15" customHeight="1">
      <c r="A89" s="705"/>
      <c r="B89" s="493" t="s">
        <v>407</v>
      </c>
      <c r="C89" s="455" t="s">
        <v>408</v>
      </c>
      <c r="D89" s="455"/>
      <c r="E89" s="455"/>
      <c r="F89" s="456"/>
      <c r="G89" s="333">
        <v>3</v>
      </c>
      <c r="H89" s="333">
        <v>1</v>
      </c>
      <c r="I89" s="322">
        <f>H89-G89</f>
        <v>-2</v>
      </c>
      <c r="J89" s="331">
        <f t="shared" si="11"/>
        <v>0.02029632636492795</v>
      </c>
      <c r="K89" s="721" t="s">
        <v>583</v>
      </c>
      <c r="L89" s="333">
        <v>1</v>
      </c>
      <c r="M89" s="35"/>
      <c r="AK89"/>
      <c r="AL89"/>
      <c r="AM89"/>
      <c r="AN89"/>
      <c r="AO89"/>
      <c r="AP89"/>
      <c r="AQ89"/>
      <c r="AR89"/>
      <c r="AS89"/>
    </row>
    <row r="90" spans="1:45" ht="15" customHeight="1">
      <c r="A90" s="705"/>
      <c r="B90" s="493"/>
      <c r="C90" s="455" t="s">
        <v>409</v>
      </c>
      <c r="D90" s="455"/>
      <c r="E90" s="455"/>
      <c r="F90" s="456"/>
      <c r="G90" s="259" t="s">
        <v>583</v>
      </c>
      <c r="H90" s="333">
        <v>1</v>
      </c>
      <c r="I90" s="322">
        <v>1</v>
      </c>
      <c r="J90" s="331">
        <f t="shared" si="11"/>
        <v>0.02029632636492795</v>
      </c>
      <c r="K90" s="721" t="s">
        <v>583</v>
      </c>
      <c r="L90" s="333">
        <v>1</v>
      </c>
      <c r="M90" s="35"/>
      <c r="AK90"/>
      <c r="AL90"/>
      <c r="AM90"/>
      <c r="AN90"/>
      <c r="AO90"/>
      <c r="AP90"/>
      <c r="AQ90"/>
      <c r="AR90"/>
      <c r="AS90"/>
    </row>
    <row r="91" spans="1:45" ht="15" customHeight="1">
      <c r="A91" s="705"/>
      <c r="B91" s="493"/>
      <c r="C91" s="493" t="s">
        <v>410</v>
      </c>
      <c r="D91" s="493"/>
      <c r="E91" s="493"/>
      <c r="F91" s="488"/>
      <c r="G91" s="333">
        <v>23</v>
      </c>
      <c r="H91" s="333">
        <v>34</v>
      </c>
      <c r="I91" s="322">
        <f>H91-G91</f>
        <v>11</v>
      </c>
      <c r="J91" s="331">
        <f t="shared" si="11"/>
        <v>0.6900750964075503</v>
      </c>
      <c r="K91" s="721" t="s">
        <v>583</v>
      </c>
      <c r="L91" s="333">
        <v>34</v>
      </c>
      <c r="M91" s="35"/>
      <c r="AK91"/>
      <c r="AL91"/>
      <c r="AM91"/>
      <c r="AN91"/>
      <c r="AO91"/>
      <c r="AP91"/>
      <c r="AQ91"/>
      <c r="AR91"/>
      <c r="AS91"/>
    </row>
    <row r="92" spans="1:45" ht="15" customHeight="1">
      <c r="A92" s="705"/>
      <c r="B92" s="493"/>
      <c r="C92" s="455" t="s">
        <v>411</v>
      </c>
      <c r="D92" s="455"/>
      <c r="E92" s="455"/>
      <c r="F92" s="456"/>
      <c r="G92" s="333">
        <v>6</v>
      </c>
      <c r="H92" s="333">
        <v>7</v>
      </c>
      <c r="I92" s="322">
        <f>H92-G92</f>
        <v>1</v>
      </c>
      <c r="J92" s="331">
        <f t="shared" si="11"/>
        <v>0.14207428455449564</v>
      </c>
      <c r="K92" s="721" t="s">
        <v>583</v>
      </c>
      <c r="L92" s="333">
        <v>7</v>
      </c>
      <c r="M92" s="35"/>
      <c r="AK92"/>
      <c r="AL92"/>
      <c r="AM92"/>
      <c r="AN92"/>
      <c r="AO92"/>
      <c r="AP92"/>
      <c r="AQ92"/>
      <c r="AR92"/>
      <c r="AS92"/>
    </row>
    <row r="93" spans="1:45" ht="15" customHeight="1">
      <c r="A93" s="705"/>
      <c r="B93" s="493"/>
      <c r="C93" s="455" t="s">
        <v>412</v>
      </c>
      <c r="D93" s="455"/>
      <c r="E93" s="455"/>
      <c r="F93" s="456"/>
      <c r="G93" s="333">
        <v>9</v>
      </c>
      <c r="H93" s="333">
        <v>2</v>
      </c>
      <c r="I93" s="322">
        <f>H93-G93</f>
        <v>-7</v>
      </c>
      <c r="J93" s="331">
        <f t="shared" si="11"/>
        <v>0.0405926527298559</v>
      </c>
      <c r="K93" s="721" t="s">
        <v>583</v>
      </c>
      <c r="L93" s="333">
        <v>2</v>
      </c>
      <c r="M93" s="35"/>
      <c r="AK93"/>
      <c r="AL93"/>
      <c r="AM93"/>
      <c r="AN93"/>
      <c r="AO93"/>
      <c r="AP93"/>
      <c r="AQ93"/>
      <c r="AR93"/>
      <c r="AS93"/>
    </row>
    <row r="94" spans="1:45" ht="15" customHeight="1">
      <c r="A94" s="705"/>
      <c r="B94" s="455" t="s">
        <v>413</v>
      </c>
      <c r="C94" s="455"/>
      <c r="D94" s="455"/>
      <c r="E94" s="455"/>
      <c r="F94" s="456"/>
      <c r="G94" s="333">
        <v>1</v>
      </c>
      <c r="H94" s="333">
        <v>1</v>
      </c>
      <c r="I94" s="327" t="s">
        <v>583</v>
      </c>
      <c r="J94" s="331">
        <f t="shared" si="11"/>
        <v>0.02029632636492795</v>
      </c>
      <c r="K94" s="721" t="s">
        <v>583</v>
      </c>
      <c r="L94" s="333">
        <v>1</v>
      </c>
      <c r="M94" s="35"/>
      <c r="AK94"/>
      <c r="AL94"/>
      <c r="AM94"/>
      <c r="AN94"/>
      <c r="AO94"/>
      <c r="AP94"/>
      <c r="AQ94"/>
      <c r="AR94"/>
      <c r="AS94"/>
    </row>
    <row r="95" spans="1:45" ht="15" customHeight="1">
      <c r="A95" s="705"/>
      <c r="B95" s="455" t="s">
        <v>462</v>
      </c>
      <c r="C95" s="455"/>
      <c r="D95" s="455"/>
      <c r="E95" s="455"/>
      <c r="F95" s="456"/>
      <c r="G95" s="259" t="s">
        <v>583</v>
      </c>
      <c r="H95" s="333">
        <v>1</v>
      </c>
      <c r="I95" s="322">
        <v>1</v>
      </c>
      <c r="J95" s="331">
        <f t="shared" si="11"/>
        <v>0.02029632636492795</v>
      </c>
      <c r="K95" s="721" t="s">
        <v>583</v>
      </c>
      <c r="L95" s="333">
        <v>1</v>
      </c>
      <c r="M95" s="35"/>
      <c r="AK95"/>
      <c r="AL95"/>
      <c r="AM95"/>
      <c r="AN95"/>
      <c r="AO95"/>
      <c r="AP95"/>
      <c r="AQ95"/>
      <c r="AR95"/>
      <c r="AS95"/>
    </row>
    <row r="96" spans="1:45" ht="15" customHeight="1">
      <c r="A96" s="705"/>
      <c r="B96" s="455" t="s">
        <v>414</v>
      </c>
      <c r="C96" s="455"/>
      <c r="D96" s="455"/>
      <c r="E96" s="455"/>
      <c r="F96" s="456"/>
      <c r="G96" s="259" t="s">
        <v>583</v>
      </c>
      <c r="H96" s="259" t="s">
        <v>583</v>
      </c>
      <c r="I96" s="327" t="s">
        <v>583</v>
      </c>
      <c r="J96" s="717" t="s">
        <v>583</v>
      </c>
      <c r="K96" s="721" t="s">
        <v>583</v>
      </c>
      <c r="L96" s="259" t="s">
        <v>583</v>
      </c>
      <c r="M96" s="35"/>
      <c r="AK96"/>
      <c r="AL96"/>
      <c r="AM96"/>
      <c r="AN96"/>
      <c r="AO96"/>
      <c r="AP96"/>
      <c r="AQ96"/>
      <c r="AR96"/>
      <c r="AS96"/>
    </row>
    <row r="97" spans="1:45" ht="15" customHeight="1">
      <c r="A97" s="705"/>
      <c r="B97" s="455" t="s">
        <v>415</v>
      </c>
      <c r="C97" s="455"/>
      <c r="D97" s="455"/>
      <c r="E97" s="455"/>
      <c r="F97" s="456"/>
      <c r="G97" s="333">
        <v>1</v>
      </c>
      <c r="H97" s="333">
        <v>4</v>
      </c>
      <c r="I97" s="322">
        <f>H97-G97</f>
        <v>3</v>
      </c>
      <c r="J97" s="331">
        <f t="shared" si="11"/>
        <v>0.0811853054597118</v>
      </c>
      <c r="K97" s="721" t="s">
        <v>583</v>
      </c>
      <c r="L97" s="333">
        <v>4</v>
      </c>
      <c r="M97" s="35"/>
      <c r="AK97"/>
      <c r="AL97"/>
      <c r="AM97"/>
      <c r="AN97"/>
      <c r="AO97"/>
      <c r="AP97"/>
      <c r="AQ97"/>
      <c r="AR97"/>
      <c r="AS97"/>
    </row>
    <row r="98" spans="1:45" ht="15" customHeight="1">
      <c r="A98" s="705"/>
      <c r="B98" s="455" t="s">
        <v>416</v>
      </c>
      <c r="C98" s="455"/>
      <c r="D98" s="455"/>
      <c r="E98" s="455"/>
      <c r="F98" s="456"/>
      <c r="G98" s="259" t="s">
        <v>583</v>
      </c>
      <c r="H98" s="259" t="s">
        <v>583</v>
      </c>
      <c r="I98" s="327" t="s">
        <v>583</v>
      </c>
      <c r="J98" s="717" t="s">
        <v>583</v>
      </c>
      <c r="K98" s="721" t="s">
        <v>583</v>
      </c>
      <c r="L98" s="259" t="s">
        <v>583</v>
      </c>
      <c r="M98" s="35"/>
      <c r="AK98"/>
      <c r="AL98"/>
      <c r="AM98"/>
      <c r="AN98"/>
      <c r="AO98"/>
      <c r="AP98"/>
      <c r="AQ98"/>
      <c r="AR98"/>
      <c r="AS98"/>
    </row>
    <row r="99" spans="1:45" ht="15" customHeight="1">
      <c r="A99" s="705"/>
      <c r="B99" s="455" t="s">
        <v>417</v>
      </c>
      <c r="C99" s="455"/>
      <c r="D99" s="455"/>
      <c r="E99" s="455"/>
      <c r="F99" s="456"/>
      <c r="G99" s="333">
        <v>27</v>
      </c>
      <c r="H99" s="333">
        <v>13</v>
      </c>
      <c r="I99" s="322">
        <f>H99-G99</f>
        <v>-14</v>
      </c>
      <c r="J99" s="331">
        <f t="shared" si="11"/>
        <v>0.2638522427440633</v>
      </c>
      <c r="K99" s="721" t="s">
        <v>583</v>
      </c>
      <c r="L99" s="333">
        <v>13</v>
      </c>
      <c r="M99" s="35"/>
      <c r="AK99"/>
      <c r="AL99"/>
      <c r="AM99"/>
      <c r="AN99"/>
      <c r="AO99"/>
      <c r="AP99"/>
      <c r="AQ99"/>
      <c r="AR99"/>
      <c r="AS99"/>
    </row>
    <row r="100" spans="1:45" ht="15" customHeight="1">
      <c r="A100" s="705"/>
      <c r="B100" s="455" t="s">
        <v>224</v>
      </c>
      <c r="C100" s="455"/>
      <c r="D100" s="455"/>
      <c r="E100" s="455"/>
      <c r="F100" s="456"/>
      <c r="G100" s="259" t="s">
        <v>583</v>
      </c>
      <c r="H100" s="333">
        <v>1</v>
      </c>
      <c r="I100" s="322">
        <v>1</v>
      </c>
      <c r="J100" s="331">
        <f t="shared" si="11"/>
        <v>0.02029632636492795</v>
      </c>
      <c r="K100" s="721" t="s">
        <v>583</v>
      </c>
      <c r="L100" s="333">
        <v>1</v>
      </c>
      <c r="M100" s="35"/>
      <c r="AK100"/>
      <c r="AL100"/>
      <c r="AM100"/>
      <c r="AN100"/>
      <c r="AO100"/>
      <c r="AP100"/>
      <c r="AQ100"/>
      <c r="AR100"/>
      <c r="AS100"/>
    </row>
    <row r="101" spans="1:45" ht="15" customHeight="1">
      <c r="A101" s="706"/>
      <c r="B101" s="703" t="s">
        <v>418</v>
      </c>
      <c r="C101" s="703"/>
      <c r="D101" s="703"/>
      <c r="E101" s="703"/>
      <c r="F101" s="704"/>
      <c r="G101" s="716" t="s">
        <v>583</v>
      </c>
      <c r="H101" s="718" t="s">
        <v>583</v>
      </c>
      <c r="I101" s="719" t="s">
        <v>583</v>
      </c>
      <c r="J101" s="720" t="s">
        <v>583</v>
      </c>
      <c r="K101" s="722" t="s">
        <v>583</v>
      </c>
      <c r="L101" s="722" t="s">
        <v>583</v>
      </c>
      <c r="M101" s="35"/>
      <c r="AK101"/>
      <c r="AL101"/>
      <c r="AM101"/>
      <c r="AN101"/>
      <c r="AO101"/>
      <c r="AP101"/>
      <c r="AQ101"/>
      <c r="AR101"/>
      <c r="AS101"/>
    </row>
    <row r="102" spans="1:45" ht="14.25">
      <c r="A102" s="130" t="s">
        <v>365</v>
      </c>
      <c r="C102" s="20"/>
      <c r="D102" s="44"/>
      <c r="E102" s="44"/>
      <c r="F102" s="44"/>
      <c r="G102"/>
      <c r="H102"/>
      <c r="I102" s="153"/>
      <c r="J102" s="126"/>
      <c r="K102"/>
      <c r="L102" s="142"/>
      <c r="M102"/>
      <c r="AK102"/>
      <c r="AL102"/>
      <c r="AM102"/>
      <c r="AN102"/>
      <c r="AO102"/>
      <c r="AP102"/>
      <c r="AQ102"/>
      <c r="AR102"/>
      <c r="AS102"/>
    </row>
    <row r="103" spans="2:45" ht="14.25">
      <c r="B103" s="20"/>
      <c r="C103" s="20"/>
      <c r="D103" s="44"/>
      <c r="E103" s="44"/>
      <c r="F103" s="44"/>
      <c r="G103"/>
      <c r="H103"/>
      <c r="I103" s="153"/>
      <c r="J103" s="126"/>
      <c r="K103"/>
      <c r="L103" s="142"/>
      <c r="M103"/>
      <c r="AK103"/>
      <c r="AL103"/>
      <c r="AM103"/>
      <c r="AN103"/>
      <c r="AO103"/>
      <c r="AP103"/>
      <c r="AQ103"/>
      <c r="AR103"/>
      <c r="AS103"/>
    </row>
    <row r="104" spans="2:45" ht="14.25">
      <c r="B104" s="20"/>
      <c r="C104" s="20"/>
      <c r="D104" s="20"/>
      <c r="E104" s="20"/>
      <c r="F104" s="20"/>
      <c r="M104"/>
      <c r="AK104"/>
      <c r="AL104"/>
      <c r="AM104"/>
      <c r="AN104"/>
      <c r="AO104"/>
      <c r="AP104"/>
      <c r="AQ104"/>
      <c r="AR104"/>
      <c r="AS104"/>
    </row>
    <row r="105" spans="2:45" ht="14.25">
      <c r="B105" s="20"/>
      <c r="C105" s="20"/>
      <c r="D105" s="20"/>
      <c r="E105" s="20"/>
      <c r="F105" s="20"/>
      <c r="M105"/>
      <c r="AK105"/>
      <c r="AL105"/>
      <c r="AM105"/>
      <c r="AN105"/>
      <c r="AO105"/>
      <c r="AP105"/>
      <c r="AQ105"/>
      <c r="AR105"/>
      <c r="AS105"/>
    </row>
    <row r="106" spans="2:45" ht="14.25">
      <c r="B106" s="20"/>
      <c r="C106" s="20"/>
      <c r="D106" s="20"/>
      <c r="E106" s="20"/>
      <c r="F106" s="20"/>
      <c r="M106"/>
      <c r="AK106"/>
      <c r="AL106"/>
      <c r="AM106"/>
      <c r="AN106"/>
      <c r="AO106"/>
      <c r="AP106"/>
      <c r="AQ106"/>
      <c r="AR106"/>
      <c r="AS106"/>
    </row>
    <row r="107" spans="2:45" ht="14.25">
      <c r="B107" s="20"/>
      <c r="C107" s="20"/>
      <c r="D107" s="20"/>
      <c r="E107" s="20"/>
      <c r="F107" s="20"/>
      <c r="M107"/>
      <c r="AK107"/>
      <c r="AL107"/>
      <c r="AM107"/>
      <c r="AN107"/>
      <c r="AO107"/>
      <c r="AP107"/>
      <c r="AQ107"/>
      <c r="AR107"/>
      <c r="AS107"/>
    </row>
    <row r="108" spans="2:45" ht="14.25">
      <c r="B108" s="20"/>
      <c r="C108" s="20"/>
      <c r="D108" s="20"/>
      <c r="E108" s="20"/>
      <c r="F108" s="20"/>
      <c r="M108"/>
      <c r="AK108"/>
      <c r="AL108"/>
      <c r="AM108"/>
      <c r="AN108"/>
      <c r="AO108"/>
      <c r="AP108"/>
      <c r="AQ108"/>
      <c r="AR108"/>
      <c r="AS108"/>
    </row>
    <row r="109" spans="2:45" ht="14.25">
      <c r="B109" s="20"/>
      <c r="C109" s="20"/>
      <c r="D109" s="20"/>
      <c r="E109" s="20"/>
      <c r="F109" s="20"/>
      <c r="M109"/>
      <c r="AK109"/>
      <c r="AL109"/>
      <c r="AM109"/>
      <c r="AN109"/>
      <c r="AO109"/>
      <c r="AP109"/>
      <c r="AQ109"/>
      <c r="AR109"/>
      <c r="AS109"/>
    </row>
    <row r="110" spans="2:6" ht="14.25">
      <c r="B110" s="20"/>
      <c r="C110" s="20"/>
      <c r="D110" s="20"/>
      <c r="E110" s="20"/>
      <c r="F110" s="20"/>
    </row>
    <row r="111" spans="2:6" ht="14.25">
      <c r="B111" s="20"/>
      <c r="C111" s="20"/>
      <c r="D111" s="20"/>
      <c r="E111" s="20"/>
      <c r="F111" s="20"/>
    </row>
    <row r="112" spans="2:6" ht="14.25">
      <c r="B112" s="20"/>
      <c r="C112" s="20"/>
      <c r="D112" s="20"/>
      <c r="E112" s="20"/>
      <c r="F112" s="20"/>
    </row>
    <row r="113" spans="2:6" ht="14.25">
      <c r="B113" s="20"/>
      <c r="C113" s="20"/>
      <c r="D113" s="20"/>
      <c r="E113" s="20"/>
      <c r="F113" s="20"/>
    </row>
    <row r="114" spans="2:6" ht="14.25">
      <c r="B114" s="20"/>
      <c r="C114" s="20"/>
      <c r="D114" s="20"/>
      <c r="E114" s="20"/>
      <c r="F114" s="20"/>
    </row>
    <row r="115" spans="2:6" ht="14.25">
      <c r="B115" s="20"/>
      <c r="C115" s="20"/>
      <c r="D115" s="20"/>
      <c r="E115" s="20"/>
      <c r="F115" s="20"/>
    </row>
    <row r="116" spans="2:6" ht="14.25">
      <c r="B116" s="20"/>
      <c r="C116" s="20"/>
      <c r="D116" s="20"/>
      <c r="E116" s="20"/>
      <c r="F116" s="20"/>
    </row>
    <row r="117" spans="2:6" ht="14.25">
      <c r="B117" s="20"/>
      <c r="C117" s="20"/>
      <c r="D117" s="20"/>
      <c r="E117" s="20"/>
      <c r="F117" s="20"/>
    </row>
    <row r="118" spans="2:6" ht="14.25">
      <c r="B118" s="20"/>
      <c r="C118" s="20"/>
      <c r="D118" s="20"/>
      <c r="E118" s="20"/>
      <c r="F118" s="20"/>
    </row>
    <row r="119" spans="2:6" ht="14.25">
      <c r="B119" s="20"/>
      <c r="C119" s="20"/>
      <c r="D119" s="20"/>
      <c r="E119" s="20"/>
      <c r="F119" s="20"/>
    </row>
    <row r="120" spans="2:6" ht="14.25">
      <c r="B120" s="20"/>
      <c r="C120" s="20"/>
      <c r="D120" s="20"/>
      <c r="E120" s="20"/>
      <c r="F120" s="20"/>
    </row>
    <row r="121" spans="2:6" ht="14.25">
      <c r="B121" s="20"/>
      <c r="C121" s="20"/>
      <c r="D121" s="20"/>
      <c r="E121" s="20"/>
      <c r="F121" s="20"/>
    </row>
    <row r="122" spans="2:6" ht="14.25">
      <c r="B122" s="20"/>
      <c r="C122" s="20"/>
      <c r="D122" s="20"/>
      <c r="E122" s="20"/>
      <c r="F122" s="20"/>
    </row>
    <row r="123" spans="2:6" ht="14.25">
      <c r="B123" s="20"/>
      <c r="C123" s="20"/>
      <c r="D123" s="20"/>
      <c r="E123" s="20"/>
      <c r="F123" s="20"/>
    </row>
    <row r="124" spans="2:6" ht="14.25">
      <c r="B124" s="20"/>
      <c r="C124" s="20"/>
      <c r="D124" s="20"/>
      <c r="E124" s="20"/>
      <c r="F124" s="20"/>
    </row>
    <row r="125" spans="2:6" ht="14.25">
      <c r="B125" s="20"/>
      <c r="C125" s="20"/>
      <c r="D125" s="20"/>
      <c r="E125" s="20"/>
      <c r="F125" s="20"/>
    </row>
    <row r="126" spans="2:6" ht="14.25">
      <c r="B126" s="20"/>
      <c r="C126" s="20"/>
      <c r="D126" s="20"/>
      <c r="E126" s="20"/>
      <c r="F126" s="20"/>
    </row>
    <row r="127" spans="2:6" ht="14.25">
      <c r="B127" s="20"/>
      <c r="C127" s="20"/>
      <c r="D127" s="20"/>
      <c r="E127" s="20"/>
      <c r="F127" s="20"/>
    </row>
    <row r="128" spans="2:6" ht="14.25">
      <c r="B128" s="20"/>
      <c r="C128" s="20"/>
      <c r="D128" s="20"/>
      <c r="E128" s="20"/>
      <c r="F128" s="20"/>
    </row>
    <row r="129" spans="2:6" ht="14.25">
      <c r="B129" s="20"/>
      <c r="C129" s="20"/>
      <c r="D129" s="20"/>
      <c r="E129" s="20"/>
      <c r="F129" s="20"/>
    </row>
    <row r="130" spans="2:6" ht="14.25">
      <c r="B130" s="20"/>
      <c r="C130" s="20"/>
      <c r="D130" s="20"/>
      <c r="E130" s="20"/>
      <c r="F130" s="20"/>
    </row>
    <row r="131" spans="2:6" ht="14.25">
      <c r="B131" s="20"/>
      <c r="C131" s="20"/>
      <c r="D131" s="20"/>
      <c r="E131" s="20"/>
      <c r="F131" s="20"/>
    </row>
    <row r="132" spans="2:6" ht="14.25">
      <c r="B132" s="20"/>
      <c r="C132" s="20"/>
      <c r="D132" s="20"/>
      <c r="E132" s="20"/>
      <c r="F132" s="20"/>
    </row>
    <row r="133" spans="2:6" ht="14.25">
      <c r="B133" s="20"/>
      <c r="C133" s="20"/>
      <c r="D133" s="20"/>
      <c r="E133" s="20"/>
      <c r="F133" s="20"/>
    </row>
    <row r="134" spans="2:6" ht="14.25">
      <c r="B134" s="20"/>
      <c r="C134" s="20"/>
      <c r="D134" s="20"/>
      <c r="E134" s="20"/>
      <c r="F134" s="20"/>
    </row>
    <row r="135" spans="2:6" ht="14.25">
      <c r="B135" s="20"/>
      <c r="C135" s="20"/>
      <c r="D135" s="20"/>
      <c r="E135" s="20"/>
      <c r="F135" s="20"/>
    </row>
    <row r="136" spans="2:6" ht="14.25">
      <c r="B136" s="20"/>
      <c r="C136" s="20"/>
      <c r="D136" s="20"/>
      <c r="E136" s="20"/>
      <c r="F136" s="20"/>
    </row>
    <row r="137" spans="2:6" ht="14.25">
      <c r="B137" s="20"/>
      <c r="C137" s="20"/>
      <c r="D137" s="20"/>
      <c r="E137" s="20"/>
      <c r="F137" s="20"/>
    </row>
    <row r="138" spans="2:6" ht="14.25">
      <c r="B138" s="20"/>
      <c r="C138" s="20"/>
      <c r="D138" s="20"/>
      <c r="E138" s="20"/>
      <c r="F138" s="20"/>
    </row>
    <row r="139" spans="2:6" ht="14.25">
      <c r="B139" s="20"/>
      <c r="C139" s="20"/>
      <c r="D139" s="20"/>
      <c r="E139" s="20"/>
      <c r="F139" s="20"/>
    </row>
    <row r="140" spans="2:6" ht="14.25">
      <c r="B140" s="20"/>
      <c r="C140" s="20"/>
      <c r="D140" s="20"/>
      <c r="E140" s="20"/>
      <c r="F140" s="20"/>
    </row>
    <row r="141" spans="2:6" ht="14.25">
      <c r="B141" s="20"/>
      <c r="C141" s="20"/>
      <c r="D141" s="20"/>
      <c r="E141" s="20"/>
      <c r="F141" s="20"/>
    </row>
    <row r="142" spans="2:6" ht="14.25">
      <c r="B142" s="20"/>
      <c r="C142" s="20"/>
      <c r="D142" s="20"/>
      <c r="E142" s="20"/>
      <c r="F142" s="20"/>
    </row>
    <row r="143" spans="2:6" ht="14.25">
      <c r="B143" s="20"/>
      <c r="C143" s="20"/>
      <c r="D143" s="20"/>
      <c r="E143" s="20"/>
      <c r="F143" s="20"/>
    </row>
    <row r="144" spans="2:6" ht="14.25">
      <c r="B144" s="20"/>
      <c r="C144" s="20"/>
      <c r="D144" s="20"/>
      <c r="E144" s="20"/>
      <c r="F144" s="20"/>
    </row>
    <row r="145" spans="2:6" ht="14.25">
      <c r="B145" s="20"/>
      <c r="C145" s="20"/>
      <c r="D145" s="20"/>
      <c r="E145" s="20"/>
      <c r="F145" s="20"/>
    </row>
    <row r="146" spans="2:6" ht="14.25">
      <c r="B146" s="20"/>
      <c r="C146" s="20"/>
      <c r="D146" s="20"/>
      <c r="E146" s="20"/>
      <c r="F146" s="20"/>
    </row>
    <row r="147" spans="2:6" ht="14.25">
      <c r="B147" s="20"/>
      <c r="C147" s="20"/>
      <c r="D147" s="20"/>
      <c r="E147" s="20"/>
      <c r="F147" s="20"/>
    </row>
    <row r="148" spans="2:6" ht="14.25">
      <c r="B148" s="20"/>
      <c r="C148" s="20"/>
      <c r="D148" s="20"/>
      <c r="E148" s="20"/>
      <c r="F148" s="20"/>
    </row>
    <row r="149" spans="2:6" ht="14.25">
      <c r="B149" s="20"/>
      <c r="C149" s="20"/>
      <c r="D149" s="20"/>
      <c r="E149" s="20"/>
      <c r="F149" s="20"/>
    </row>
    <row r="150" spans="2:6" ht="14.25">
      <c r="B150" s="20"/>
      <c r="C150" s="20"/>
      <c r="D150" s="20"/>
      <c r="E150" s="20"/>
      <c r="F150" s="20"/>
    </row>
    <row r="151" spans="2:6" ht="14.25">
      <c r="B151" s="20"/>
      <c r="C151" s="20"/>
      <c r="D151" s="20"/>
      <c r="E151" s="20"/>
      <c r="F151" s="20"/>
    </row>
    <row r="152" spans="2:6" ht="14.25">
      <c r="B152" s="20"/>
      <c r="C152" s="20"/>
      <c r="D152" s="20"/>
      <c r="E152" s="20"/>
      <c r="F152" s="20"/>
    </row>
    <row r="153" spans="2:6" ht="14.25">
      <c r="B153" s="20"/>
      <c r="C153" s="20"/>
      <c r="D153" s="20"/>
      <c r="E153" s="20"/>
      <c r="F153" s="20"/>
    </row>
    <row r="154" spans="2:6" ht="14.25">
      <c r="B154" s="20"/>
      <c r="C154" s="20"/>
      <c r="D154" s="20"/>
      <c r="E154" s="20"/>
      <c r="F154" s="20"/>
    </row>
    <row r="155" spans="2:6" ht="14.25">
      <c r="B155" s="20"/>
      <c r="C155" s="20"/>
      <c r="D155" s="20"/>
      <c r="E155" s="20"/>
      <c r="F155" s="20"/>
    </row>
    <row r="156" spans="2:6" ht="14.25">
      <c r="B156" s="20"/>
      <c r="C156" s="20"/>
      <c r="D156" s="20"/>
      <c r="E156" s="20"/>
      <c r="F156" s="20"/>
    </row>
    <row r="157" spans="2:6" ht="14.25">
      <c r="B157" s="20"/>
      <c r="C157" s="20"/>
      <c r="D157" s="20"/>
      <c r="E157" s="20"/>
      <c r="F157" s="20"/>
    </row>
    <row r="158" spans="2:6" ht="14.25">
      <c r="B158" s="20"/>
      <c r="C158" s="20"/>
      <c r="D158" s="20"/>
      <c r="E158" s="20"/>
      <c r="F158" s="20"/>
    </row>
    <row r="159" spans="2:6" ht="14.25">
      <c r="B159" s="20"/>
      <c r="C159" s="20"/>
      <c r="D159" s="20"/>
      <c r="E159" s="20"/>
      <c r="F159" s="20"/>
    </row>
    <row r="160" spans="2:6" ht="14.25">
      <c r="B160" s="20"/>
      <c r="C160" s="20"/>
      <c r="D160" s="20"/>
      <c r="E160" s="20"/>
      <c r="F160" s="20"/>
    </row>
    <row r="161" spans="2:6" ht="14.25">
      <c r="B161" s="20"/>
      <c r="C161" s="20"/>
      <c r="D161" s="20"/>
      <c r="E161" s="20"/>
      <c r="F161" s="20"/>
    </row>
    <row r="162" spans="2:6" ht="14.25">
      <c r="B162" s="20"/>
      <c r="C162" s="20"/>
      <c r="D162" s="20"/>
      <c r="E162" s="20"/>
      <c r="F162" s="20"/>
    </row>
    <row r="163" spans="2:6" ht="14.25">
      <c r="B163" s="20"/>
      <c r="C163" s="20"/>
      <c r="D163" s="20"/>
      <c r="E163" s="20"/>
      <c r="F163" s="20"/>
    </row>
    <row r="164" spans="2:6" ht="14.25">
      <c r="B164" s="20"/>
      <c r="C164" s="20"/>
      <c r="D164" s="20"/>
      <c r="E164" s="20"/>
      <c r="F164" s="20"/>
    </row>
    <row r="165" spans="2:6" ht="14.25">
      <c r="B165" s="20"/>
      <c r="C165" s="20"/>
      <c r="D165" s="20"/>
      <c r="E165" s="20"/>
      <c r="F165" s="20"/>
    </row>
    <row r="166" spans="2:6" ht="14.25">
      <c r="B166" s="20"/>
      <c r="C166" s="20"/>
      <c r="D166" s="20"/>
      <c r="E166" s="20"/>
      <c r="F166" s="20"/>
    </row>
    <row r="167" spans="2:6" ht="14.25">
      <c r="B167" s="20"/>
      <c r="C167" s="20"/>
      <c r="D167" s="20"/>
      <c r="E167" s="20"/>
      <c r="F167" s="20"/>
    </row>
    <row r="168" spans="2:6" ht="14.25">
      <c r="B168" s="20"/>
      <c r="C168" s="20"/>
      <c r="D168" s="20"/>
      <c r="E168" s="20"/>
      <c r="F168" s="20"/>
    </row>
    <row r="169" spans="2:6" ht="14.25">
      <c r="B169" s="20"/>
      <c r="C169" s="20"/>
      <c r="D169" s="20"/>
      <c r="E169" s="20"/>
      <c r="F169" s="20"/>
    </row>
    <row r="170" spans="2:6" ht="14.25">
      <c r="B170" s="20"/>
      <c r="C170" s="20"/>
      <c r="D170" s="20"/>
      <c r="E170" s="20"/>
      <c r="F170" s="20"/>
    </row>
    <row r="171" spans="2:6" ht="14.25">
      <c r="B171" s="20"/>
      <c r="C171" s="20"/>
      <c r="D171" s="20"/>
      <c r="E171" s="20"/>
      <c r="F171" s="20"/>
    </row>
    <row r="172" spans="2:6" ht="14.25">
      <c r="B172" s="20"/>
      <c r="C172" s="20"/>
      <c r="D172" s="20"/>
      <c r="E172" s="20"/>
      <c r="F172" s="20"/>
    </row>
    <row r="173" spans="2:6" ht="14.25">
      <c r="B173" s="20"/>
      <c r="C173" s="20"/>
      <c r="D173" s="20"/>
      <c r="E173" s="20"/>
      <c r="F173" s="20"/>
    </row>
    <row r="174" spans="2:6" ht="14.25">
      <c r="B174" s="20"/>
      <c r="C174" s="20"/>
      <c r="D174" s="20"/>
      <c r="E174" s="20"/>
      <c r="F174" s="20"/>
    </row>
    <row r="175" spans="2:6" ht="14.25">
      <c r="B175" s="20"/>
      <c r="C175" s="20"/>
      <c r="D175" s="20"/>
      <c r="E175" s="20"/>
      <c r="F175" s="20"/>
    </row>
    <row r="176" spans="2:6" ht="14.25">
      <c r="B176" s="20"/>
      <c r="C176" s="20"/>
      <c r="D176" s="20"/>
      <c r="E176" s="20"/>
      <c r="F176" s="20"/>
    </row>
    <row r="177" spans="2:6" ht="14.25">
      <c r="B177" s="20"/>
      <c r="C177" s="20"/>
      <c r="D177" s="20"/>
      <c r="E177" s="20"/>
      <c r="F177" s="20"/>
    </row>
    <row r="178" spans="2:6" ht="14.25">
      <c r="B178" s="20"/>
      <c r="C178" s="20"/>
      <c r="D178" s="20"/>
      <c r="E178" s="20"/>
      <c r="F178" s="20"/>
    </row>
    <row r="179" spans="2:6" ht="14.25">
      <c r="B179" s="20"/>
      <c r="C179" s="20"/>
      <c r="D179" s="20"/>
      <c r="E179" s="20"/>
      <c r="F179" s="20"/>
    </row>
    <row r="180" spans="2:6" ht="14.25">
      <c r="B180" s="20"/>
      <c r="C180" s="20"/>
      <c r="D180" s="20"/>
      <c r="E180" s="20"/>
      <c r="F180" s="20"/>
    </row>
    <row r="181" spans="2:6" ht="14.25">
      <c r="B181" s="20"/>
      <c r="C181" s="20"/>
      <c r="D181" s="20"/>
      <c r="E181" s="20"/>
      <c r="F181" s="20"/>
    </row>
    <row r="182" spans="2:6" ht="14.25">
      <c r="B182" s="20"/>
      <c r="C182" s="20"/>
      <c r="D182" s="20"/>
      <c r="E182" s="20"/>
      <c r="F182" s="20"/>
    </row>
    <row r="183" spans="2:6" ht="14.25">
      <c r="B183" s="20"/>
      <c r="C183" s="20"/>
      <c r="D183" s="20"/>
      <c r="E183" s="20"/>
      <c r="F183" s="20"/>
    </row>
    <row r="184" spans="2:6" ht="14.25">
      <c r="B184" s="20"/>
      <c r="C184" s="20"/>
      <c r="D184" s="20"/>
      <c r="E184" s="20"/>
      <c r="F184" s="20"/>
    </row>
    <row r="185" spans="2:6" ht="14.25">
      <c r="B185" s="20"/>
      <c r="C185" s="20"/>
      <c r="D185" s="20"/>
      <c r="E185" s="20"/>
      <c r="F185" s="20"/>
    </row>
    <row r="186" spans="2:6" ht="14.25">
      <c r="B186" s="20"/>
      <c r="C186" s="20"/>
      <c r="D186" s="20"/>
      <c r="E186" s="20"/>
      <c r="F186" s="20"/>
    </row>
    <row r="187" spans="2:6" ht="14.25">
      <c r="B187" s="20"/>
      <c r="C187" s="20"/>
      <c r="D187" s="20"/>
      <c r="E187" s="20"/>
      <c r="F187" s="20"/>
    </row>
    <row r="188" spans="2:6" ht="14.25">
      <c r="B188" s="20"/>
      <c r="C188" s="20"/>
      <c r="D188" s="20"/>
      <c r="E188" s="20"/>
      <c r="F188" s="20"/>
    </row>
    <row r="189" spans="2:6" ht="14.25">
      <c r="B189" s="20"/>
      <c r="C189" s="20"/>
      <c r="D189" s="20"/>
      <c r="E189" s="20"/>
      <c r="F189" s="20"/>
    </row>
    <row r="190" spans="2:6" ht="14.25">
      <c r="B190" s="20"/>
      <c r="C190" s="20"/>
      <c r="D190" s="20"/>
      <c r="E190" s="20"/>
      <c r="F190" s="20"/>
    </row>
    <row r="191" spans="2:6" ht="14.25">
      <c r="B191" s="20"/>
      <c r="C191" s="20"/>
      <c r="D191" s="20"/>
      <c r="E191" s="20"/>
      <c r="F191" s="20"/>
    </row>
    <row r="192" spans="2:6" ht="14.25">
      <c r="B192" s="20"/>
      <c r="C192" s="20"/>
      <c r="D192" s="20"/>
      <c r="E192" s="20"/>
      <c r="F192" s="20"/>
    </row>
    <row r="193" spans="2:6" ht="14.25">
      <c r="B193" s="20"/>
      <c r="C193" s="20"/>
      <c r="D193" s="20"/>
      <c r="E193" s="20"/>
      <c r="F193" s="20"/>
    </row>
    <row r="194" spans="2:6" ht="14.25">
      <c r="B194" s="20"/>
      <c r="C194" s="20"/>
      <c r="D194" s="20"/>
      <c r="E194" s="20"/>
      <c r="F194" s="20"/>
    </row>
    <row r="195" spans="2:6" ht="14.25">
      <c r="B195" s="20"/>
      <c r="C195" s="20"/>
      <c r="D195" s="20"/>
      <c r="E195" s="20"/>
      <c r="F195" s="20"/>
    </row>
    <row r="196" spans="2:6" ht="14.25">
      <c r="B196" s="20"/>
      <c r="C196" s="20"/>
      <c r="D196" s="20"/>
      <c r="E196" s="20"/>
      <c r="F196" s="20"/>
    </row>
    <row r="197" spans="2:6" ht="14.25">
      <c r="B197" s="20"/>
      <c r="C197" s="20"/>
      <c r="D197" s="20"/>
      <c r="E197" s="20"/>
      <c r="F197" s="20"/>
    </row>
    <row r="198" spans="2:6" ht="14.25">
      <c r="B198" s="20"/>
      <c r="C198" s="20"/>
      <c r="D198" s="20"/>
      <c r="E198" s="20"/>
      <c r="F198" s="20"/>
    </row>
    <row r="199" spans="2:6" ht="14.25">
      <c r="B199" s="20"/>
      <c r="C199" s="20"/>
      <c r="D199" s="20"/>
      <c r="E199" s="20"/>
      <c r="F199" s="20"/>
    </row>
    <row r="200" spans="2:6" ht="14.25">
      <c r="B200" s="20"/>
      <c r="C200" s="20"/>
      <c r="D200" s="20"/>
      <c r="E200" s="20"/>
      <c r="F200" s="20"/>
    </row>
    <row r="201" spans="2:6" ht="14.25">
      <c r="B201" s="20"/>
      <c r="C201" s="20"/>
      <c r="D201" s="20"/>
      <c r="E201" s="20"/>
      <c r="F201" s="20"/>
    </row>
    <row r="202" spans="2:6" ht="14.25">
      <c r="B202" s="20"/>
      <c r="C202" s="20"/>
      <c r="D202" s="20"/>
      <c r="E202" s="20"/>
      <c r="F202" s="20"/>
    </row>
    <row r="203" spans="2:6" ht="14.25">
      <c r="B203" s="20"/>
      <c r="C203" s="20"/>
      <c r="D203" s="20"/>
      <c r="E203" s="20"/>
      <c r="F203" s="20"/>
    </row>
    <row r="204" spans="2:6" ht="14.25">
      <c r="B204" s="20"/>
      <c r="C204" s="20"/>
      <c r="D204" s="20"/>
      <c r="E204" s="20"/>
      <c r="F204" s="20"/>
    </row>
    <row r="205" spans="2:6" ht="14.25">
      <c r="B205" s="20"/>
      <c r="C205" s="20"/>
      <c r="D205" s="20"/>
      <c r="E205" s="20"/>
      <c r="F205" s="20"/>
    </row>
    <row r="206" spans="2:6" ht="14.25">
      <c r="B206" s="20"/>
      <c r="C206" s="20"/>
      <c r="D206" s="20"/>
      <c r="E206" s="20"/>
      <c r="F206" s="20"/>
    </row>
    <row r="207" spans="2:6" ht="14.25">
      <c r="B207" s="20"/>
      <c r="C207" s="20"/>
      <c r="D207" s="20"/>
      <c r="E207" s="20"/>
      <c r="F207" s="20"/>
    </row>
    <row r="208" spans="2:6" ht="14.25">
      <c r="B208" s="20"/>
      <c r="C208" s="20"/>
      <c r="D208" s="20"/>
      <c r="E208" s="20"/>
      <c r="F208" s="20"/>
    </row>
    <row r="209" spans="2:6" ht="14.25">
      <c r="B209" s="20"/>
      <c r="C209" s="20"/>
      <c r="D209" s="20"/>
      <c r="E209" s="20"/>
      <c r="F209" s="20"/>
    </row>
    <row r="210" spans="2:6" ht="14.25">
      <c r="B210" s="20"/>
      <c r="C210" s="20"/>
      <c r="D210" s="20"/>
      <c r="E210" s="20"/>
      <c r="F210" s="20"/>
    </row>
    <row r="211" spans="2:6" ht="14.25">
      <c r="B211" s="20"/>
      <c r="C211" s="20"/>
      <c r="D211" s="20"/>
      <c r="E211" s="20"/>
      <c r="F211" s="20"/>
    </row>
    <row r="212" spans="2:6" ht="14.25">
      <c r="B212" s="20"/>
      <c r="C212" s="20"/>
      <c r="D212" s="20"/>
      <c r="E212" s="20"/>
      <c r="F212" s="20"/>
    </row>
    <row r="213" spans="2:6" ht="14.25">
      <c r="B213" s="20"/>
      <c r="C213" s="20"/>
      <c r="D213" s="20"/>
      <c r="E213" s="20"/>
      <c r="F213" s="20"/>
    </row>
    <row r="214" spans="2:6" ht="14.25">
      <c r="B214" s="20"/>
      <c r="C214" s="20"/>
      <c r="D214" s="20"/>
      <c r="E214" s="20"/>
      <c r="F214" s="20"/>
    </row>
    <row r="215" spans="2:6" ht="14.25">
      <c r="B215" s="20"/>
      <c r="C215" s="20"/>
      <c r="D215" s="20"/>
      <c r="E215" s="20"/>
      <c r="F215" s="20"/>
    </row>
    <row r="216" spans="2:6" ht="14.25">
      <c r="B216" s="20"/>
      <c r="C216" s="20"/>
      <c r="D216" s="20"/>
      <c r="E216" s="20"/>
      <c r="F216" s="20"/>
    </row>
    <row r="217" spans="2:6" ht="14.25">
      <c r="B217" s="20"/>
      <c r="C217" s="20"/>
      <c r="D217" s="20"/>
      <c r="E217" s="20"/>
      <c r="F217" s="20"/>
    </row>
    <row r="218" spans="2:6" ht="14.25">
      <c r="B218" s="20"/>
      <c r="C218" s="20"/>
      <c r="D218" s="20"/>
      <c r="E218" s="20"/>
      <c r="F218" s="20"/>
    </row>
    <row r="219" spans="2:6" ht="14.25">
      <c r="B219" s="20"/>
      <c r="C219" s="20"/>
      <c r="D219" s="20"/>
      <c r="E219" s="20"/>
      <c r="F219" s="20"/>
    </row>
    <row r="220" spans="2:6" ht="14.25">
      <c r="B220" s="20"/>
      <c r="C220" s="20"/>
      <c r="D220" s="20"/>
      <c r="E220" s="20"/>
      <c r="F220" s="20"/>
    </row>
    <row r="221" spans="2:6" ht="14.25">
      <c r="B221" s="20"/>
      <c r="C221" s="20"/>
      <c r="D221" s="20"/>
      <c r="E221" s="20"/>
      <c r="F221" s="20"/>
    </row>
    <row r="222" spans="2:6" ht="14.25">
      <c r="B222" s="20"/>
      <c r="C222" s="20"/>
      <c r="D222" s="20"/>
      <c r="E222" s="20"/>
      <c r="F222" s="20"/>
    </row>
    <row r="223" spans="2:6" ht="14.25">
      <c r="B223" s="20"/>
      <c r="C223" s="20"/>
      <c r="D223" s="20"/>
      <c r="E223" s="20"/>
      <c r="F223" s="20"/>
    </row>
    <row r="224" spans="2:6" ht="14.25">
      <c r="B224" s="20"/>
      <c r="C224" s="20"/>
      <c r="D224" s="20"/>
      <c r="E224" s="20"/>
      <c r="F224" s="20"/>
    </row>
    <row r="225" spans="2:6" ht="14.25">
      <c r="B225" s="20"/>
      <c r="C225" s="20"/>
      <c r="D225" s="20"/>
      <c r="E225" s="20"/>
      <c r="F225" s="20"/>
    </row>
    <row r="226" spans="2:6" ht="14.25">
      <c r="B226" s="20"/>
      <c r="C226" s="20"/>
      <c r="D226" s="20"/>
      <c r="E226" s="20"/>
      <c r="F226" s="20"/>
    </row>
    <row r="227" spans="2:6" ht="14.25">
      <c r="B227" s="20"/>
      <c r="C227" s="20"/>
      <c r="D227" s="20"/>
      <c r="E227" s="20"/>
      <c r="F227" s="20"/>
    </row>
    <row r="228" spans="2:6" ht="14.25">
      <c r="B228" s="20"/>
      <c r="C228" s="20"/>
      <c r="D228" s="20"/>
      <c r="E228" s="20"/>
      <c r="F228" s="20"/>
    </row>
    <row r="229" spans="2:6" ht="14.25">
      <c r="B229" s="20"/>
      <c r="C229" s="20"/>
      <c r="D229" s="20"/>
      <c r="E229" s="20"/>
      <c r="F229" s="20"/>
    </row>
    <row r="230" spans="2:6" ht="14.25">
      <c r="B230" s="20"/>
      <c r="C230" s="20"/>
      <c r="D230" s="20"/>
      <c r="E230" s="20"/>
      <c r="F230" s="20"/>
    </row>
    <row r="231" spans="2:6" ht="14.25">
      <c r="B231" s="20"/>
      <c r="C231" s="20"/>
      <c r="D231" s="20"/>
      <c r="E231" s="20"/>
      <c r="F231" s="20"/>
    </row>
    <row r="232" spans="2:6" ht="14.25">
      <c r="B232" s="20"/>
      <c r="C232" s="20"/>
      <c r="D232" s="20"/>
      <c r="E232" s="20"/>
      <c r="F232" s="20"/>
    </row>
    <row r="233" spans="2:6" ht="14.25">
      <c r="B233" s="20"/>
      <c r="C233" s="20"/>
      <c r="D233" s="20"/>
      <c r="E233" s="20"/>
      <c r="F233" s="20"/>
    </row>
    <row r="234" spans="2:6" ht="14.25">
      <c r="B234" s="20"/>
      <c r="C234" s="20"/>
      <c r="D234" s="20"/>
      <c r="E234" s="20"/>
      <c r="F234" s="20"/>
    </row>
    <row r="235" spans="2:6" ht="14.25">
      <c r="B235" s="20"/>
      <c r="C235" s="20"/>
      <c r="D235" s="20"/>
      <c r="E235" s="20"/>
      <c r="F235" s="20"/>
    </row>
    <row r="236" spans="2:6" ht="14.25">
      <c r="B236" s="20"/>
      <c r="C236" s="20"/>
      <c r="D236" s="20"/>
      <c r="E236" s="20"/>
      <c r="F236" s="20"/>
    </row>
    <row r="237" spans="2:6" ht="14.25">
      <c r="B237" s="20"/>
      <c r="C237" s="20"/>
      <c r="D237" s="20"/>
      <c r="E237" s="20"/>
      <c r="F237" s="20"/>
    </row>
    <row r="238" spans="2:6" ht="14.25">
      <c r="B238" s="20"/>
      <c r="C238" s="20"/>
      <c r="D238" s="20"/>
      <c r="E238" s="20"/>
      <c r="F238" s="20"/>
    </row>
    <row r="239" spans="2:6" ht="14.25">
      <c r="B239" s="20"/>
      <c r="C239" s="20"/>
      <c r="D239" s="20"/>
      <c r="E239" s="20"/>
      <c r="F239" s="20"/>
    </row>
    <row r="240" spans="2:6" ht="14.25">
      <c r="B240" s="20"/>
      <c r="C240" s="20"/>
      <c r="D240" s="20"/>
      <c r="E240" s="20"/>
      <c r="F240" s="20"/>
    </row>
  </sheetData>
  <sheetProtection/>
  <mergeCells count="145">
    <mergeCell ref="N3:AI3"/>
    <mergeCell ref="A84:A101"/>
    <mergeCell ref="B96:F96"/>
    <mergeCell ref="B97:F97"/>
    <mergeCell ref="B98:F98"/>
    <mergeCell ref="B99:F99"/>
    <mergeCell ref="B89:B93"/>
    <mergeCell ref="C89:F89"/>
    <mergeCell ref="C92:F92"/>
    <mergeCell ref="C93:F93"/>
    <mergeCell ref="B100:F100"/>
    <mergeCell ref="B101:F101"/>
    <mergeCell ref="AJ50:AJ52"/>
    <mergeCell ref="C88:F88"/>
    <mergeCell ref="C90:F90"/>
    <mergeCell ref="C91:F91"/>
    <mergeCell ref="S50:S52"/>
    <mergeCell ref="AB50:AE51"/>
    <mergeCell ref="AF50:AH51"/>
    <mergeCell ref="AI50:AI52"/>
    <mergeCell ref="N74:P74"/>
    <mergeCell ref="AI5:AI11"/>
    <mergeCell ref="AH5:AH11"/>
    <mergeCell ref="AG5:AG11"/>
    <mergeCell ref="Q5:Q11"/>
    <mergeCell ref="AE5:AE11"/>
    <mergeCell ref="AD5:AD11"/>
    <mergeCell ref="AB5:AB11"/>
    <mergeCell ref="AC5:AC11"/>
    <mergeCell ref="AA5:AA11"/>
    <mergeCell ref="N48:AJ48"/>
    <mergeCell ref="AF5:AF11"/>
    <mergeCell ref="N13:P13"/>
    <mergeCell ref="N57:P57"/>
    <mergeCell ref="N56:P56"/>
    <mergeCell ref="N54:P54"/>
    <mergeCell ref="R5:Z5"/>
    <mergeCell ref="N50:P52"/>
    <mergeCell ref="Q50:Q52"/>
    <mergeCell ref="R50:R52"/>
    <mergeCell ref="Z52:AA52"/>
    <mergeCell ref="X50:AA51"/>
    <mergeCell ref="V52:W52"/>
    <mergeCell ref="T52:U52"/>
    <mergeCell ref="T50:W51"/>
    <mergeCell ref="X52:Y52"/>
    <mergeCell ref="N5:P11"/>
    <mergeCell ref="B43:F43"/>
    <mergeCell ref="B44:F44"/>
    <mergeCell ref="B41:F41"/>
    <mergeCell ref="B42:F42"/>
    <mergeCell ref="B29:B32"/>
    <mergeCell ref="B25:F25"/>
    <mergeCell ref="B26:F26"/>
    <mergeCell ref="B27:F27"/>
    <mergeCell ref="B28:F28"/>
    <mergeCell ref="B20:F20"/>
    <mergeCell ref="B21:F21"/>
    <mergeCell ref="B24:F24"/>
    <mergeCell ref="D29:F29"/>
    <mergeCell ref="D23:F23"/>
    <mergeCell ref="B22:B23"/>
    <mergeCell ref="B10:F10"/>
    <mergeCell ref="B11:F11"/>
    <mergeCell ref="B16:F16"/>
    <mergeCell ref="D17:F17"/>
    <mergeCell ref="D18:F18"/>
    <mergeCell ref="B19:F19"/>
    <mergeCell ref="A3:L3"/>
    <mergeCell ref="A5:F6"/>
    <mergeCell ref="A7:A83"/>
    <mergeCell ref="B17:B18"/>
    <mergeCell ref="D22:F22"/>
    <mergeCell ref="D12:F12"/>
    <mergeCell ref="D13:F13"/>
    <mergeCell ref="D14:F14"/>
    <mergeCell ref="B15:F15"/>
    <mergeCell ref="B12:B14"/>
    <mergeCell ref="D30:F30"/>
    <mergeCell ref="D31:F31"/>
    <mergeCell ref="D32:F32"/>
    <mergeCell ref="D33:F33"/>
    <mergeCell ref="K5:K6"/>
    <mergeCell ref="L5:L6"/>
    <mergeCell ref="B7:F7"/>
    <mergeCell ref="G5:I5"/>
    <mergeCell ref="B8:F8"/>
    <mergeCell ref="B9:F9"/>
    <mergeCell ref="D37:F37"/>
    <mergeCell ref="B36:B37"/>
    <mergeCell ref="B38:F38"/>
    <mergeCell ref="B39:F39"/>
    <mergeCell ref="D34:F34"/>
    <mergeCell ref="B33:B34"/>
    <mergeCell ref="B35:F35"/>
    <mergeCell ref="D36:F36"/>
    <mergeCell ref="D61:F61"/>
    <mergeCell ref="B47:F47"/>
    <mergeCell ref="B51:F51"/>
    <mergeCell ref="B45:F45"/>
    <mergeCell ref="B40:F40"/>
    <mergeCell ref="B46:F46"/>
    <mergeCell ref="B48:F48"/>
    <mergeCell ref="B49:F49"/>
    <mergeCell ref="B50:F50"/>
    <mergeCell ref="B67:F67"/>
    <mergeCell ref="B68:F68"/>
    <mergeCell ref="B57:B66"/>
    <mergeCell ref="D57:F57"/>
    <mergeCell ref="D62:D63"/>
    <mergeCell ref="D54:F54"/>
    <mergeCell ref="D55:F55"/>
    <mergeCell ref="B56:F56"/>
    <mergeCell ref="D59:D60"/>
    <mergeCell ref="D58:F58"/>
    <mergeCell ref="B73:F73"/>
    <mergeCell ref="D80:F80"/>
    <mergeCell ref="B83:F83"/>
    <mergeCell ref="B75:B81"/>
    <mergeCell ref="B52:F52"/>
    <mergeCell ref="D53:F53"/>
    <mergeCell ref="B53:B55"/>
    <mergeCell ref="D75:F75"/>
    <mergeCell ref="D65:F65"/>
    <mergeCell ref="D66:F66"/>
    <mergeCell ref="D79:F79"/>
    <mergeCell ref="B86:B88"/>
    <mergeCell ref="C86:F86"/>
    <mergeCell ref="C87:F87"/>
    <mergeCell ref="B95:F95"/>
    <mergeCell ref="B69:F69"/>
    <mergeCell ref="B70:F70"/>
    <mergeCell ref="B71:F71"/>
    <mergeCell ref="B84:F84"/>
    <mergeCell ref="B72:F72"/>
    <mergeCell ref="C79:C80"/>
    <mergeCell ref="B74:F74"/>
    <mergeCell ref="D64:F64"/>
    <mergeCell ref="B85:F85"/>
    <mergeCell ref="B94:F94"/>
    <mergeCell ref="D81:F81"/>
    <mergeCell ref="B82:F82"/>
    <mergeCell ref="D76:F76"/>
    <mergeCell ref="D77:F77"/>
    <mergeCell ref="D78:F7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2013-08-14T01:01:10Z</cp:lastPrinted>
  <dcterms:created xsi:type="dcterms:W3CDTF">1998-03-26T00:53:14Z</dcterms:created>
  <dcterms:modified xsi:type="dcterms:W3CDTF">2013-08-14T01:01:13Z</dcterms:modified>
  <cp:category/>
  <cp:version/>
  <cp:contentType/>
  <cp:contentStatus/>
</cp:coreProperties>
</file>