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710" windowHeight="8790" tabRatio="654" activeTab="11"/>
  </bookViews>
  <sheets>
    <sheet name="114" sheetId="1" r:id="rId1"/>
    <sheet name="116" sheetId="2" r:id="rId2"/>
    <sheet name="118" sheetId="3" r:id="rId3"/>
    <sheet name="120" sheetId="4" r:id="rId4"/>
    <sheet name="122" sheetId="5" r:id="rId5"/>
    <sheet name="124" sheetId="6" r:id="rId6"/>
    <sheet name="126" sheetId="7" r:id="rId7"/>
    <sheet name="128" sheetId="8" r:id="rId8"/>
    <sheet name="130" sheetId="9" r:id="rId9"/>
    <sheet name="132" sheetId="10" r:id="rId10"/>
    <sheet name="134" sheetId="11" r:id="rId11"/>
    <sheet name="136" sheetId="12" r:id="rId12"/>
  </sheets>
  <definedNames>
    <definedName name="_xlnm.Print_Area" localSheetId="0">'114'!$A$1:$W$66</definedName>
    <definedName name="_xlnm.Print_Area" localSheetId="1">'116'!$A$1:$CC$64</definedName>
    <definedName name="_xlnm.Print_Area" localSheetId="2">'118'!$A$1:$CU$63</definedName>
    <definedName name="_xlnm.Print_Area" localSheetId="3">'120'!$A$1:$L$58</definedName>
    <definedName name="_xlnm.Print_Area" localSheetId="4">'122'!$A$1:$AA$73</definedName>
    <definedName name="_xlnm.Print_Area" localSheetId="5">'124'!$A$1:$Q$69</definedName>
    <definedName name="_xlnm.Print_Area" localSheetId="6">'126'!$A$1:$Q$69</definedName>
    <definedName name="_xlnm.Print_Area" localSheetId="7">'128'!$A$1:$Q$69</definedName>
    <definedName name="_xlnm.Print_Area" localSheetId="8">'130'!$A$1:$Q$75</definedName>
    <definedName name="_xlnm.Print_Area" localSheetId="9">'132'!$A$1:$Q$65</definedName>
    <definedName name="_xlnm.Print_Area" localSheetId="10">'134'!$A$1:$O$69</definedName>
  </definedNames>
  <calcPr fullCalcOnLoad="1"/>
</workbook>
</file>

<file path=xl/sharedStrings.xml><?xml version="1.0" encoding="utf-8"?>
<sst xmlns="http://schemas.openxmlformats.org/spreadsheetml/2006/main" count="2259" uniqueCount="571">
  <si>
    <t>事業所数</t>
  </si>
  <si>
    <t>従　　　　業　　　　者　　　　数　（人）</t>
  </si>
  <si>
    <t>原 材 料　　　使用額等　　　（万 円）</t>
  </si>
  <si>
    <t>常　用　労　働　者</t>
  </si>
  <si>
    <t>家　族　従　業　者</t>
  </si>
  <si>
    <t>計</t>
  </si>
  <si>
    <t>男</t>
  </si>
  <si>
    <t>女</t>
  </si>
  <si>
    <t>繊維工業</t>
  </si>
  <si>
    <t>鉄鋼業</t>
  </si>
  <si>
    <t>公共水道</t>
  </si>
  <si>
    <t>化     学     工     業</t>
  </si>
  <si>
    <t>鉄       鋼       業</t>
  </si>
  <si>
    <t>総合計</t>
  </si>
  <si>
    <t>純</t>
  </si>
  <si>
    <t>その他</t>
  </si>
  <si>
    <t>計</t>
  </si>
  <si>
    <t>食料品製造業</t>
  </si>
  <si>
    <t>木材・木製品製造業</t>
  </si>
  <si>
    <t>家具・装備品製造業</t>
  </si>
  <si>
    <t>出版・印刷・同関連産業</t>
  </si>
  <si>
    <t>化学工業</t>
  </si>
  <si>
    <t>プラスチック製品製造業</t>
  </si>
  <si>
    <t>ゴム製品製造業</t>
  </si>
  <si>
    <t>窯業・土石製品製造業</t>
  </si>
  <si>
    <t>非鉄金属製造業</t>
  </si>
  <si>
    <t>一般機械器具製造業</t>
  </si>
  <si>
    <t>電気機械器具製造業</t>
  </si>
  <si>
    <t>輸送用機械器具製造業</t>
  </si>
  <si>
    <t>精密機械器具製造業</t>
  </si>
  <si>
    <t>繊維工業</t>
  </si>
  <si>
    <t>衣服・その他の繊維製品製造業</t>
  </si>
  <si>
    <t>木材・木製品製造業</t>
  </si>
  <si>
    <t>家具 ・ 装備品製造業</t>
  </si>
  <si>
    <t>パルプ・紙・紙加工品製造業</t>
  </si>
  <si>
    <t>石油製品・石炭製品製造業</t>
  </si>
  <si>
    <t>プラスチック製品製造業</t>
  </si>
  <si>
    <t>非鉄金属製造業</t>
  </si>
  <si>
    <t>金属製品製造業</t>
  </si>
  <si>
    <t>輸送機械器具製造業</t>
  </si>
  <si>
    <t>武器製造業</t>
  </si>
  <si>
    <t>その他の製造業</t>
  </si>
  <si>
    <t>総計</t>
  </si>
  <si>
    <t>クレープ類</t>
  </si>
  <si>
    <t>ちりめん類</t>
  </si>
  <si>
    <t>広幅</t>
  </si>
  <si>
    <t>絹織物</t>
  </si>
  <si>
    <t>ビスコース人絹織物</t>
  </si>
  <si>
    <t>合計</t>
  </si>
  <si>
    <t>合成繊維織物</t>
  </si>
  <si>
    <t>加工糸織物</t>
  </si>
  <si>
    <t>ゴム入り織物</t>
  </si>
  <si>
    <t>その他の織物</t>
  </si>
  <si>
    <t>刺しゅうレース</t>
  </si>
  <si>
    <t>レース生地（平方メートル）</t>
  </si>
  <si>
    <t>トワイン</t>
  </si>
  <si>
    <t>コード</t>
  </si>
  <si>
    <t>準備機械</t>
  </si>
  <si>
    <t>飲料・飼料・たばこ製造業</t>
  </si>
  <si>
    <t>なめしがわ・同製品・毛皮製造業</t>
  </si>
  <si>
    <t>前年対比</t>
  </si>
  <si>
    <t>実数</t>
  </si>
  <si>
    <t>構成比（％）</t>
  </si>
  <si>
    <t>規模別</t>
  </si>
  <si>
    <t>資料　石川県統計情報課「工業統計」による。</t>
  </si>
  <si>
    <t>なめしがわ・同製品・</t>
  </si>
  <si>
    <t>毛皮製造業</t>
  </si>
  <si>
    <t>総合計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</si>
  <si>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</si>
  <si>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</si>
  <si>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</si>
  <si>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</si>
  <si>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</si>
  <si>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</si>
  <si>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</si>
  <si>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</si>
  <si>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用地取得のあった事業所数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</si>
  <si>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</si>
  <si>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</si>
  <si>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</si>
  <si>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</si>
  <si>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</si>
  <si>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</si>
  <si>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</si>
  <si>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</si>
  <si>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実数（人）</t>
  </si>
  <si>
    <t>事業所数</t>
  </si>
  <si>
    <t>製造品出荷額等</t>
  </si>
  <si>
    <t>規模別</t>
  </si>
  <si>
    <t>300人以上</t>
  </si>
  <si>
    <t>構成比</t>
  </si>
  <si>
    <t>生産額</t>
  </si>
  <si>
    <t>製造品出荷額等</t>
  </si>
  <si>
    <t>注　生産額＝製造品出荷額等+（製造品年末在庫額-製造品年初在庫額）+（半製品、仕掛品年末在庫額-半製品、仕掛品年初在庫額）</t>
  </si>
  <si>
    <t>鉱山名</t>
  </si>
  <si>
    <t>鉱種</t>
  </si>
  <si>
    <t>鉱業権者</t>
  </si>
  <si>
    <t>所在地</t>
  </si>
  <si>
    <t>服部</t>
  </si>
  <si>
    <t>河合</t>
  </si>
  <si>
    <t>手取</t>
  </si>
  <si>
    <t>古花坂</t>
  </si>
  <si>
    <t>クリカラ</t>
  </si>
  <si>
    <t>ろう石、長石</t>
  </si>
  <si>
    <t>服部鉱業㈱</t>
  </si>
  <si>
    <t>河合鉱山㈱</t>
  </si>
  <si>
    <t>㈱常崎鉱業所</t>
  </si>
  <si>
    <t>倶利伽羅開発㈱</t>
  </si>
  <si>
    <t>地区</t>
  </si>
  <si>
    <t>珪藻土の種類</t>
  </si>
  <si>
    <t>分布範囲</t>
  </si>
  <si>
    <t>陸上露出</t>
  </si>
  <si>
    <t>最大</t>
  </si>
  <si>
    <t>平均</t>
  </si>
  <si>
    <t>海面上</t>
  </si>
  <si>
    <t>0～50ｍ</t>
  </si>
  <si>
    <t>50ｍ以深</t>
  </si>
  <si>
    <t>和倉珪藻土</t>
  </si>
  <si>
    <t>和倉・奥原</t>
  </si>
  <si>
    <t>石崎</t>
  </si>
  <si>
    <t>田鶴浜</t>
  </si>
  <si>
    <t>須曽西方</t>
  </si>
  <si>
    <t>島別所</t>
  </si>
  <si>
    <t>向田</t>
  </si>
  <si>
    <t>和倉地区</t>
  </si>
  <si>
    <t>能登島地区</t>
  </si>
  <si>
    <t>山戸田珪藻土</t>
  </si>
  <si>
    <t>（72海成）</t>
  </si>
  <si>
    <t>山戸田、土川</t>
  </si>
  <si>
    <t>田尻近傍</t>
  </si>
  <si>
    <t>町居近傍</t>
  </si>
  <si>
    <t>飯塚珪藻土</t>
  </si>
  <si>
    <t>飯田珪藻土</t>
  </si>
  <si>
    <t>飯塚、正院、蛸島</t>
  </si>
  <si>
    <t>鵜飼近傍</t>
  </si>
  <si>
    <t>飯田、上戸</t>
  </si>
  <si>
    <t>岡田北方</t>
  </si>
  <si>
    <t>法住寺珪藻土（海成）法住寺近傍</t>
  </si>
  <si>
    <t>塚田珪藻土（海成）輪島、塚田</t>
  </si>
  <si>
    <t>面積</t>
  </si>
  <si>
    <t>重量</t>
  </si>
  <si>
    <t>金額</t>
  </si>
  <si>
    <t>数量</t>
  </si>
  <si>
    <t>口付</t>
  </si>
  <si>
    <t>フィルター</t>
  </si>
  <si>
    <t>両切</t>
  </si>
  <si>
    <t>刻</t>
  </si>
  <si>
    <t>総金額</t>
  </si>
  <si>
    <t>葉たばこ買入</t>
  </si>
  <si>
    <t>製造</t>
  </si>
  <si>
    <t>たばこ</t>
  </si>
  <si>
    <t>売渡</t>
  </si>
  <si>
    <t>〃</t>
  </si>
  <si>
    <t>塩輸入</t>
  </si>
  <si>
    <t>公社輸入</t>
  </si>
  <si>
    <t>自己輸入</t>
  </si>
  <si>
    <t>塩売渡</t>
  </si>
  <si>
    <t>事項</t>
  </si>
  <si>
    <t>単位</t>
  </si>
  <si>
    <t>58年度</t>
  </si>
  <si>
    <t>59年度</t>
  </si>
  <si>
    <t>60年度</t>
  </si>
  <si>
    <t>人口１人当たり年間消費</t>
  </si>
  <si>
    <t>金沢</t>
  </si>
  <si>
    <t>小松</t>
  </si>
  <si>
    <t>七尾</t>
  </si>
  <si>
    <t>石川県計</t>
  </si>
  <si>
    <t>福井県計</t>
  </si>
  <si>
    <t>富山県計</t>
  </si>
  <si>
    <t>a</t>
  </si>
  <si>
    <r>
      <t>k</t>
    </r>
    <r>
      <rPr>
        <sz val="12"/>
        <rFont val="ＭＳ 明朝"/>
        <family val="1"/>
      </rPr>
      <t>g</t>
    </r>
  </si>
  <si>
    <t>千円</t>
  </si>
  <si>
    <t>千本</t>
  </si>
  <si>
    <t>kg</t>
  </si>
  <si>
    <t>t</t>
  </si>
  <si>
    <t>支社名</t>
  </si>
  <si>
    <t>注　1）洪積層におおわれた部分および沿岸の一部を含む。</t>
  </si>
  <si>
    <t>2）　うすい洪積層におおわれた部分を含む。</t>
  </si>
  <si>
    <t>　　3）地表より採堀可能な範囲での厚さを示す場合もある。</t>
  </si>
  <si>
    <t>4）　一部海面下を含めた場合もある。</t>
  </si>
  <si>
    <t>製造工業</t>
  </si>
  <si>
    <t>鉄鋼業</t>
  </si>
  <si>
    <t>繊維工業</t>
  </si>
  <si>
    <t>（昭和55年＝100）</t>
  </si>
  <si>
    <t>ボイラー用水</t>
  </si>
  <si>
    <t>けい石、長石</t>
  </si>
  <si>
    <t>注　　昭和60年から、たばこ製造本数及びたばこ買渡の輸入たばこ欄を削除。</t>
  </si>
  <si>
    <t>絹紡織物</t>
  </si>
  <si>
    <t>葉巻、パイプたばこ</t>
  </si>
  <si>
    <t>数　　量</t>
  </si>
  <si>
    <t>従業者10人以上の事業所</t>
  </si>
  <si>
    <r>
      <t>6</t>
    </r>
    <r>
      <rPr>
        <sz val="12"/>
        <rFont val="ＭＳ 明朝"/>
        <family val="1"/>
      </rPr>
      <t>0年</t>
    </r>
  </si>
  <si>
    <t>資料　石川県商工課調</t>
  </si>
  <si>
    <t>資料　日本たばこ産業㈱金沢支社調</t>
  </si>
  <si>
    <t>…</t>
  </si>
  <si>
    <t>塩買入</t>
  </si>
  <si>
    <t>x</t>
  </si>
  <si>
    <t>輪島</t>
  </si>
  <si>
    <t>一般　　　機械</t>
  </si>
  <si>
    <t>電気　　　機械</t>
  </si>
  <si>
    <t>輸送　　　機械</t>
  </si>
  <si>
    <t>精密　　　機械</t>
  </si>
  <si>
    <t>パルプ・紙・紙加工品工業</t>
  </si>
  <si>
    <t>昭和51年平均</t>
  </si>
  <si>
    <t>年次及び月別</t>
  </si>
  <si>
    <t>昭和59年1月</t>
  </si>
  <si>
    <t>昭和60年1月</t>
  </si>
  <si>
    <t>８　　　鉱　　　　　　　　　　　工　　　　　　　　　　　業</t>
  </si>
  <si>
    <t>116　鉱　工　業</t>
  </si>
  <si>
    <t>その他の後練</t>
  </si>
  <si>
    <t>　資料　石川県統計情報課「鉱工業生産統計」による。</t>
  </si>
  <si>
    <t>昭和58年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</si>
  <si>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</si>
  <si>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t>昭和60年1月</t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</si>
  <si>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</si>
  <si>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</si>
  <si>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</si>
  <si>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</si>
  <si>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</si>
  <si>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</si>
  <si>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</si>
  <si>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</si>
  <si>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</si>
  <si>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</si>
  <si>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</si>
  <si>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月平均</t>
  </si>
  <si>
    <t>麻織物</t>
  </si>
  <si>
    <t>綿織物</t>
  </si>
  <si>
    <t>小幅</t>
  </si>
  <si>
    <t>羽二重類</t>
  </si>
  <si>
    <t>(後　染)</t>
  </si>
  <si>
    <t>(後　練)</t>
  </si>
  <si>
    <t>人平・塩瀬</t>
  </si>
  <si>
    <t>長繊維</t>
  </si>
  <si>
    <t>短繊維</t>
  </si>
  <si>
    <t>交　　織</t>
  </si>
  <si>
    <t>小　幅</t>
  </si>
  <si>
    <t>キ ュ プ ラ (ベンベルグ)織 物</t>
  </si>
  <si>
    <t>(1)　　　　織　　　　　　　　　　　　　　物</t>
  </si>
  <si>
    <t>(単位＝平方メートル)</t>
  </si>
  <si>
    <t>鉱　工　業　117</t>
  </si>
  <si>
    <t>－</t>
  </si>
  <si>
    <t>交 織</t>
  </si>
  <si>
    <t>(先　練)</t>
  </si>
  <si>
    <t>先　　練</t>
  </si>
  <si>
    <t>(先　染)</t>
  </si>
  <si>
    <t>織　　　　　　　　　　　　　　　　　　　　　物(つづき)</t>
  </si>
  <si>
    <t>118　鉱　工　業</t>
  </si>
  <si>
    <t>鉱　工　業　119</t>
  </si>
  <si>
    <t>織　　　　　　　　　　　　　　　　　　　　　　　物　(つづき)</t>
  </si>
  <si>
    <t>短繊維</t>
  </si>
  <si>
    <t>その他の服地</t>
  </si>
  <si>
    <t>ア　　セ　　テ　　ー　　ト　　織　　物</t>
  </si>
  <si>
    <r>
      <t>広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幅</t>
    </r>
  </si>
  <si>
    <r>
      <t>小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幅</t>
    </r>
  </si>
  <si>
    <t>合　　　計</t>
  </si>
  <si>
    <t>120　鉱　工　業</t>
  </si>
  <si>
    <t>鉱　工　業　121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</si>
  <si>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</si>
  <si>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</si>
  <si>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r>
      <t>年次及び　　　　</t>
    </r>
    <r>
      <rPr>
        <sz val="12"/>
        <color indexed="9"/>
        <rFont val="ＭＳ 明朝"/>
        <family val="1"/>
      </rPr>
      <t>ああああ　　　　</t>
    </r>
    <r>
      <rPr>
        <sz val="12"/>
        <rFont val="ＭＳ 明朝"/>
        <family val="1"/>
      </rPr>
      <t>月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次</t>
    </r>
  </si>
  <si>
    <t>縫製品</t>
  </si>
  <si>
    <t>（点）</t>
  </si>
  <si>
    <t>（千㎡）</t>
  </si>
  <si>
    <r>
      <t>染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色</t>
    </r>
  </si>
  <si>
    <r>
      <t>漁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鋼</t>
    </r>
  </si>
  <si>
    <t>細　　　　　幅　　　　　織　　　　　物(㎏)</t>
  </si>
  <si>
    <t>リボンマーク</t>
  </si>
  <si>
    <r>
      <t>合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計</t>
    </r>
  </si>
  <si>
    <t>組ひも</t>
  </si>
  <si>
    <t>編レース</t>
  </si>
  <si>
    <t>　資料　石川県統計情報課「鉄工業生産統計」による。</t>
  </si>
  <si>
    <t>（2）　　そ　の　他　の　繊　維　製　品、繊　維　機　械、雑　貨　等</t>
  </si>
  <si>
    <t>そ　の　他　の　繊　維　製　品、繊　維　機　械、雑　貨　等（つづき）</t>
  </si>
  <si>
    <t>麻　　　　　　　　　　　　　鋼　　　(㎏)</t>
  </si>
  <si>
    <t>ロープ</t>
  </si>
  <si>
    <r>
      <t>合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計</t>
    </r>
  </si>
  <si>
    <t>(㎏)</t>
  </si>
  <si>
    <t>(㎏)</t>
  </si>
  <si>
    <r>
      <t>製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綿</t>
    </r>
  </si>
  <si>
    <t>繊　　　維　　　機　　　械（台）</t>
  </si>
  <si>
    <r>
      <t>織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機</t>
    </r>
  </si>
  <si>
    <t>チェーン</t>
  </si>
  <si>
    <t>銑鉄鋳物</t>
  </si>
  <si>
    <t>陶磁器</t>
  </si>
  <si>
    <t>（ｔ）</t>
  </si>
  <si>
    <r>
      <t>昭和5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</si>
  <si>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r>
      <t>5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</si>
  <si>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</si>
  <si>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t>(1)　産 業 別 事 業 所 数、従 業 者 数、製 造 品 出 荷 額 等及びその構成比（全事業所）（昭和60年）</t>
  </si>
  <si>
    <t>122　鉱　工　業</t>
  </si>
  <si>
    <t>鉱　工　業　123</t>
  </si>
  <si>
    <t>　　(2)　　規模別事業所数、従業者数、製造品出荷額等、生産額、付加価値額及びその構成比（全事業所）（昭和60年）</t>
  </si>
  <si>
    <t>従業者9人以下の事業所</t>
  </si>
  <si>
    <t>10～19人</t>
  </si>
  <si>
    <t>20～29人</t>
  </si>
  <si>
    <t>30～49人</t>
  </si>
  <si>
    <t>50～99人</t>
  </si>
  <si>
    <t>100～199人</t>
  </si>
  <si>
    <t>200～299人</t>
  </si>
  <si>
    <t>　資料　石川県統計情報課「工業統計」による。</t>
  </si>
  <si>
    <t>産業別</t>
  </si>
  <si>
    <t>総数</t>
  </si>
  <si>
    <t>総数</t>
  </si>
  <si>
    <t>事　業　所　数</t>
  </si>
  <si>
    <t>従　業　者　数</t>
  </si>
  <si>
    <t>実　数（人）</t>
  </si>
  <si>
    <t>実　数（万円）</t>
  </si>
  <si>
    <t>付 加 価 値 額</t>
  </si>
  <si>
    <t>従 業 者 数</t>
  </si>
  <si>
    <t>付　加　　　価値率</t>
  </si>
  <si>
    <t>実　数(万円)</t>
  </si>
  <si>
    <t>従　　業　　者　　数（人）</t>
  </si>
  <si>
    <t>製　　造　　品　　出　　荷　　額　　等（万円）</t>
  </si>
  <si>
    <t>生　　　　　　　　産　　　　　　　　額(万円）</t>
  </si>
  <si>
    <t>124　鉱　工　業</t>
  </si>
  <si>
    <t>鉱　工　業　125</t>
  </si>
  <si>
    <r>
      <t>現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金　　　　給与総額　　　　（万 円）</t>
    </r>
  </si>
  <si>
    <r>
      <t>内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国　　　　消費税額　　　　（万円）</t>
    </r>
  </si>
  <si>
    <t>加工賃</t>
  </si>
  <si>
    <t>収入額</t>
  </si>
  <si>
    <t>修理料</t>
  </si>
  <si>
    <t>出荷額</t>
  </si>
  <si>
    <t>製　造　品　出　荷　額　等　（万円）</t>
  </si>
  <si>
    <t>合計</t>
  </si>
  <si>
    <t>産業別</t>
  </si>
  <si>
    <t>合計</t>
  </si>
  <si>
    <t>飲料、飼料、たばこ</t>
  </si>
  <si>
    <t>製造業</t>
  </si>
  <si>
    <t>衣　　　　　　　　服、</t>
  </si>
  <si>
    <t>その他の繊維製品製造業</t>
  </si>
  <si>
    <t>紙・紙加工品製造業</t>
  </si>
  <si>
    <t>パ        ル        プ、</t>
  </si>
  <si>
    <t xml:space="preserve">  10人～19人</t>
  </si>
  <si>
    <t xml:space="preserve">  20人～29人</t>
  </si>
  <si>
    <t>　4 人～ 9人</t>
  </si>
  <si>
    <t>　1 人～ 3人</t>
  </si>
  <si>
    <t xml:space="preserve">  30人 以 上</t>
  </si>
  <si>
    <r>
      <t>産業、規模別事業所数、従業者数、現金給与総額、原材料使用額等、製造品出荷額等及び内国消費税額（昭和6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年）（つづき）</t>
    </r>
  </si>
  <si>
    <t>126　鉱　工　業</t>
  </si>
  <si>
    <t>鉱　工　業　127</t>
  </si>
  <si>
    <t>石炭製品製造業</t>
  </si>
  <si>
    <t>石　　油　　製　　品・</t>
  </si>
  <si>
    <r>
      <t>内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国　　　　消費税額　　　　（万円）</t>
    </r>
  </si>
  <si>
    <t>x</t>
  </si>
  <si>
    <t>金属製品製造業</t>
  </si>
  <si>
    <t>武器製造業</t>
  </si>
  <si>
    <t>その他の製造業</t>
  </si>
  <si>
    <t xml:space="preserve"> </t>
  </si>
  <si>
    <t>128　鉱　工　業</t>
  </si>
  <si>
    <t>鉱　工　業　129</t>
  </si>
  <si>
    <r>
      <t>（5）市郡、規模別事業所数、従業者数、現金給与総額、原材料使用額等、製造品出荷額等及び内国消費税（昭和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年）</t>
    </r>
  </si>
  <si>
    <t>130　鉱　工　業</t>
  </si>
  <si>
    <t>鉱　工　業　131</t>
  </si>
  <si>
    <t>市郡別</t>
  </si>
  <si>
    <t>規模別</t>
  </si>
  <si>
    <t>　資料　石川県統計情報課「工業統計」による。</t>
  </si>
  <si>
    <r>
      <t>市郡、規模別事業所数、従業者数、現金給与総額、原材料使用額等、製造品出荷額等及び内国消費税（昭和6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年）（つづき）</t>
    </r>
  </si>
  <si>
    <t>鉱　工　業 133</t>
  </si>
  <si>
    <t>132　鉱　工　業</t>
  </si>
  <si>
    <r>
      <t>製品処理用水及び</t>
    </r>
    <r>
      <rPr>
        <sz val="12"/>
        <rFont val="ＭＳ 明朝"/>
        <family val="1"/>
      </rPr>
      <t>洗じょう用</t>
    </r>
  </si>
  <si>
    <t>(6)　産業別事業所数、従業者数、製造品出荷額等、事業所敷地面積、建築面積、延建築面積及び用地取得面積 （従業者30人以上の事業所）(昭和60年）</t>
  </si>
  <si>
    <t>134　鉱　工　業</t>
  </si>
  <si>
    <t>鉱　工　業　135</t>
  </si>
  <si>
    <t>(7)　産 業 別 事 業 所 数、水 源 別 及 び 用 途 別 工 業 用 水 量（従業員30人以上の事業所）（昭和60年）</t>
  </si>
  <si>
    <t>従業者数</t>
  </si>
  <si>
    <t>（人）</t>
  </si>
  <si>
    <t>（人）</t>
  </si>
  <si>
    <t>製造品出荷額等</t>
  </si>
  <si>
    <t>（万円）</t>
  </si>
  <si>
    <t>敷地面積</t>
  </si>
  <si>
    <t>（㎡）</t>
  </si>
  <si>
    <t>建築面積</t>
  </si>
  <si>
    <t>延建築面積</t>
  </si>
  <si>
    <t>用地取得面積</t>
  </si>
  <si>
    <t>用　　　　　途　　　　　別　（淡水）　　（㎥／日）</t>
  </si>
  <si>
    <t>地表水・伏 流 水</t>
  </si>
  <si>
    <r>
      <t>冷却用</t>
    </r>
    <r>
      <rPr>
        <sz val="12"/>
        <rFont val="ＭＳ 明朝"/>
        <family val="1"/>
      </rPr>
      <t>水</t>
    </r>
  </si>
  <si>
    <r>
      <t>温</t>
    </r>
    <r>
      <rPr>
        <sz val="12"/>
        <rFont val="ＭＳ 明朝"/>
        <family val="1"/>
      </rPr>
      <t>調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>水</t>
    </r>
  </si>
  <si>
    <t>原料用水</t>
  </si>
  <si>
    <r>
      <t>5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年度</t>
    </r>
  </si>
  <si>
    <r>
      <t>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年度</t>
    </r>
  </si>
  <si>
    <t>(1)　　稼動鉱山一覧表（昭和60年12月31日現在）</t>
  </si>
  <si>
    <t>136　鉱　工　業</t>
  </si>
  <si>
    <t>鉱　工　業　137</t>
  </si>
  <si>
    <t>53　　専　売　品　及　び　た　ば　こ</t>
  </si>
  <si>
    <t>（1）　　葉たばこ収納、製造たばこ売渡、塩収納、売渡額（昭和56～60年度）</t>
  </si>
  <si>
    <t>ろう石、けい石、長</t>
  </si>
  <si>
    <t>石</t>
  </si>
  <si>
    <t>石川県九谷窯元工業</t>
  </si>
  <si>
    <t>協組</t>
  </si>
  <si>
    <t>従業員数</t>
  </si>
  <si>
    <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年生産量</t>
    </r>
  </si>
  <si>
    <t>（トン）</t>
  </si>
  <si>
    <t>4)</t>
  </si>
  <si>
    <t>3)</t>
  </si>
  <si>
    <t>層厚(m)</t>
  </si>
  <si>
    <t>2)</t>
  </si>
  <si>
    <t>1)</t>
  </si>
  <si>
    <t>面積（㎢）</t>
  </si>
  <si>
    <t>(㎢)</t>
  </si>
  <si>
    <r>
      <t>体　　　積　（×１０</t>
    </r>
    <r>
      <rPr>
        <vertAlign val="superscript"/>
        <sz val="12"/>
        <rFont val="ＭＳ 明朝"/>
        <family val="1"/>
      </rPr>
      <t>６</t>
    </r>
    <r>
      <rPr>
        <sz val="12"/>
        <rFont val="ＭＳ 明朝"/>
        <family val="1"/>
      </rPr>
      <t>㎡）</t>
    </r>
  </si>
  <si>
    <t>（2）　　能登半島における珪藻泥岩の地区別推定埋蔵量</t>
  </si>
  <si>
    <t>　能 美 郡 辰 口 町</t>
  </si>
  <si>
    <t>　石 川 郡 鳥 越 村</t>
  </si>
  <si>
    <t>　小 松 市 花 坂 町</t>
  </si>
  <si>
    <t>　金 沢 市 新 神 田</t>
  </si>
  <si>
    <t>（海　成）</t>
  </si>
  <si>
    <t>総　　　　　　　計</t>
  </si>
  <si>
    <t>（2）　　たばこ販売関係現勢表（昭和60年度）</t>
  </si>
  <si>
    <t>小売人数</t>
  </si>
  <si>
    <t>10本当たり単価</t>
  </si>
  <si>
    <t>（千本）</t>
  </si>
  <si>
    <t>（千円）</t>
  </si>
  <si>
    <t>（円・銭）</t>
  </si>
  <si>
    <t>数　量（本）</t>
  </si>
  <si>
    <t>金　額（円）</t>
  </si>
  <si>
    <t>（㎏）</t>
  </si>
  <si>
    <t>昭和60年12月31日現在で実施した「昭和60年工業統計」の結果による。（事業所数、従業者数は年末現在数を、その他のものは1カ年の累計額を示す。)</t>
  </si>
  <si>
    <t>（3）　産業別事業所数、従業者数、製造品出荷額等、生産額の歴年比較　（全事業所）　（昭和58～60年）</t>
  </si>
  <si>
    <t>(4)　　産業、規模別事業所数、従業者数、現金給与総額、原材料使用額等、製造品出荷額等及び内国消費税額　（昭和60年）</t>
  </si>
  <si>
    <r>
      <t>現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金　　　　給与総額　　　　（万円）</t>
    </r>
  </si>
  <si>
    <t>原 材 料　　　使用額等　　　（万円）</t>
  </si>
  <si>
    <t>産業、規模別事業所数、従業者数、現金給与総額、原材料使用額等、製造品出荷額等及び内国消費税額　（昭和60年）　（つづき）</t>
  </si>
  <si>
    <r>
      <t>現金給与　　　　総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額　　　　（万円）</t>
    </r>
  </si>
  <si>
    <r>
      <t>現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金　　　　給与総額　　　　（万円）</t>
    </r>
  </si>
  <si>
    <t>x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</si>
  <si>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</si>
  <si>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</si>
  <si>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</si>
  <si>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</si>
  <si>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</si>
  <si>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</si>
  <si>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</si>
  <si>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</si>
  <si>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</si>
  <si>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-</t>
  </si>
  <si>
    <t>x</t>
  </si>
  <si>
    <t>－</t>
  </si>
  <si>
    <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</si>
  <si>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</si>
  <si>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</si>
  <si>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</si>
  <si>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</si>
  <si>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</si>
  <si>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</si>
  <si>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</si>
  <si>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</si>
  <si>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</si>
  <si>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</si>
  <si>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　1 人～ 3人</t>
  </si>
  <si>
    <t>　4 人～ 9人</t>
  </si>
  <si>
    <t xml:space="preserve">  10人～19人</t>
  </si>
  <si>
    <t xml:space="preserve">  20人～29人</t>
  </si>
  <si>
    <t xml:space="preserve">  30人 以 上</t>
  </si>
  <si>
    <t>－</t>
  </si>
  <si>
    <t xml:space="preserve"> </t>
  </si>
  <si>
    <r>
      <t>合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計</t>
    </r>
  </si>
  <si>
    <t>飲料・飼料・たばこ製造業</t>
  </si>
  <si>
    <t>繊維工業</t>
  </si>
  <si>
    <t>木材・木製品製造業</t>
  </si>
  <si>
    <t>－</t>
  </si>
  <si>
    <t>家具 ・ 装備品製造業</t>
  </si>
  <si>
    <t>プラスチック製品製造業</t>
  </si>
  <si>
    <t>ゴム製品製造業</t>
  </si>
  <si>
    <t>x</t>
  </si>
  <si>
    <t>非鉄金属製造業</t>
  </si>
  <si>
    <t>金属製品製造業</t>
  </si>
  <si>
    <t>武器製造業</t>
  </si>
  <si>
    <t>産業別</t>
  </si>
  <si>
    <r>
      <t>事業　　　　　　</t>
    </r>
    <r>
      <rPr>
        <sz val="12"/>
        <color indexed="9"/>
        <rFont val="ＭＳ 明朝"/>
        <family val="1"/>
      </rPr>
      <t>ああ　　　　　　</t>
    </r>
    <r>
      <rPr>
        <sz val="12"/>
        <rFont val="ＭＳ 明朝"/>
        <family val="1"/>
      </rPr>
      <t>所数</t>
    </r>
  </si>
  <si>
    <t>水　　源　　別（淡水）　　（㎥／日）</t>
  </si>
  <si>
    <t>井戸水</t>
  </si>
  <si>
    <t>その他</t>
  </si>
  <si>
    <t>回収水</t>
  </si>
  <si>
    <t>-</t>
  </si>
  <si>
    <t>114　鉱　工　業</t>
  </si>
  <si>
    <t>鉱　工　業　115</t>
  </si>
  <si>
    <t>資料　石川県統計情報課「鉱工業生産統計」による。</t>
  </si>
  <si>
    <r>
      <rPr>
        <sz val="12"/>
        <color indexed="9"/>
        <rFont val="ＭＳ 明朝"/>
        <family val="1"/>
      </rPr>
      <t>昭和58年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</si>
  <si>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昭和58年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</si>
  <si>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昭和58年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</si>
  <si>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昭和58年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</si>
  <si>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昭和58年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</si>
  <si>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昭和58年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</si>
  <si>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昭和58年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</si>
  <si>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昭和58年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</si>
  <si>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昭和58年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</si>
  <si>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昭和58年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</si>
  <si>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昭和58年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</si>
  <si>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</t>
    </r>
    <r>
      <rPr>
        <sz val="12"/>
        <rFont val="ＭＳ 明朝"/>
        <family val="1"/>
      </rPr>
      <t>8年1月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</si>
  <si>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年平均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</si>
  <si>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年平均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</si>
  <si>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年平均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</si>
  <si>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56</t>
    </r>
    <r>
      <rPr>
        <sz val="12"/>
        <color indexed="9"/>
        <rFont val="ＭＳ 明朝"/>
        <family val="1"/>
      </rPr>
      <t>年平均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</si>
  <si>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55</t>
    </r>
    <r>
      <rPr>
        <sz val="12"/>
        <color indexed="9"/>
        <rFont val="ＭＳ 明朝"/>
        <family val="1"/>
      </rPr>
      <t>年平均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</si>
  <si>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54</t>
    </r>
    <r>
      <rPr>
        <sz val="12"/>
        <color indexed="9"/>
        <rFont val="ＭＳ 明朝"/>
        <family val="1"/>
      </rPr>
      <t>年平均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</si>
  <si>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年平均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</si>
  <si>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年平均</t>
    </r>
  </si>
  <si>
    <t>ウエイト</t>
  </si>
  <si>
    <t>そ の 他　製品工業</t>
  </si>
  <si>
    <t>プラスチッ　ク製品工業</t>
  </si>
  <si>
    <r>
      <t>その他　　　　　</t>
    </r>
    <r>
      <rPr>
        <sz val="12"/>
        <color indexed="9"/>
        <rFont val="ＭＳ 明朝"/>
        <family val="1"/>
      </rPr>
      <t>あああ　　　　　あああ　　　　　</t>
    </r>
    <r>
      <rPr>
        <sz val="12"/>
        <rFont val="ＭＳ 明朝"/>
        <family val="1"/>
      </rPr>
      <t>工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</t>
    </r>
  </si>
  <si>
    <r>
      <t>食料品　　　たばこ　　　工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</t>
    </r>
  </si>
  <si>
    <r>
      <t>木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材　　　木製品　　　工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</t>
    </r>
  </si>
  <si>
    <r>
      <t>石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油　　　石炭製　　　品工業</t>
    </r>
  </si>
  <si>
    <r>
      <t>化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学　　　　　</t>
    </r>
    <r>
      <rPr>
        <sz val="12"/>
        <color indexed="9"/>
        <rFont val="ＭＳ 明朝"/>
        <family val="1"/>
      </rPr>
      <t>あああ　　　　　あああ　　　　　</t>
    </r>
    <r>
      <rPr>
        <sz val="12"/>
        <rFont val="ＭＳ 明朝"/>
        <family val="1"/>
      </rPr>
      <t>工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</t>
    </r>
  </si>
  <si>
    <r>
      <t>窯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　　　土石製　　　品工業</t>
    </r>
  </si>
  <si>
    <r>
      <t>機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械　　　　　</t>
    </r>
    <r>
      <rPr>
        <sz val="12"/>
        <color indexed="9"/>
        <rFont val="ＭＳ 明朝"/>
        <family val="1"/>
      </rPr>
      <t>あああ　　　　　あああ　　　　　</t>
    </r>
    <r>
      <rPr>
        <sz val="12"/>
        <rFont val="ＭＳ 明朝"/>
        <family val="1"/>
      </rPr>
      <t>工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</t>
    </r>
  </si>
  <si>
    <r>
      <t>金属製　　　　　</t>
    </r>
    <r>
      <rPr>
        <sz val="12"/>
        <color indexed="9"/>
        <rFont val="ＭＳ 明朝"/>
        <family val="1"/>
      </rPr>
      <t>あああ　　　　　あああ　　　　　</t>
    </r>
    <r>
      <rPr>
        <sz val="12"/>
        <rFont val="ＭＳ 明朝"/>
        <family val="1"/>
      </rPr>
      <t>品工業</t>
    </r>
  </si>
  <si>
    <r>
      <t>非鉄金　　　　</t>
    </r>
    <r>
      <rPr>
        <sz val="12"/>
        <color indexed="9"/>
        <rFont val="ＭＳ 明朝"/>
        <family val="1"/>
      </rPr>
      <t>あああ　　　　あああ　　　　</t>
    </r>
    <r>
      <rPr>
        <sz val="12"/>
        <rFont val="ＭＳ 明朝"/>
        <family val="1"/>
      </rPr>
      <t>属工業</t>
    </r>
  </si>
  <si>
    <r>
      <t>非金属　　　　　　</t>
    </r>
    <r>
      <rPr>
        <sz val="12"/>
        <color indexed="9"/>
        <rFont val="ＭＳ 明朝"/>
        <family val="1"/>
      </rPr>
      <t>あああ　　　　　　あああ　　　　　</t>
    </r>
    <r>
      <rPr>
        <sz val="12"/>
        <rFont val="ＭＳ 明朝"/>
        <family val="1"/>
      </rPr>
      <t>鉱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</t>
    </r>
  </si>
  <si>
    <r>
      <t>鉱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</t>
    </r>
  </si>
  <si>
    <r>
      <t>鉱工業　　　　</t>
    </r>
    <r>
      <rPr>
        <sz val="12"/>
        <color indexed="9"/>
        <rFont val="ＭＳ 明朝"/>
        <family val="1"/>
      </rPr>
      <t>あああ　　　　あああ　　　　</t>
    </r>
    <r>
      <rPr>
        <sz val="12"/>
        <rFont val="ＭＳ 明朝"/>
        <family val="1"/>
      </rPr>
      <t>総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合</t>
    </r>
  </si>
  <si>
    <t>－</t>
  </si>
  <si>
    <t>x</t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</si>
  <si>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</si>
  <si>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</si>
  <si>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</si>
  <si>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</si>
  <si>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</si>
  <si>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</si>
  <si>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</si>
  <si>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</si>
  <si>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</si>
  <si>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</si>
  <si>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</si>
  <si>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</si>
  <si>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ビスコース　　　</t>
    </r>
    <r>
      <rPr>
        <sz val="12"/>
        <color indexed="9"/>
        <rFont val="ＭＳ 明朝"/>
        <family val="1"/>
      </rPr>
      <t>あああああ　　　　</t>
    </r>
    <r>
      <rPr>
        <sz val="12"/>
        <rFont val="ＭＳ 明朝"/>
        <family val="1"/>
      </rPr>
      <t>ス フ 織 物</t>
    </r>
  </si>
  <si>
    <r>
      <t>朱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子</t>
    </r>
  </si>
  <si>
    <t>ナイロン</t>
  </si>
  <si>
    <t>ビニロン</t>
  </si>
  <si>
    <t>タフタ</t>
  </si>
  <si>
    <t>－</t>
  </si>
  <si>
    <t>ポ　　　リ　　　エ　　　ス　　　テ　　　ル</t>
  </si>
  <si>
    <t>アクリル</t>
  </si>
  <si>
    <t>ポリエステル</t>
  </si>
  <si>
    <t>デシン</t>
  </si>
  <si>
    <t>ジョーゼット</t>
  </si>
  <si>
    <t>ポンジー</t>
  </si>
  <si>
    <t>ポプリン・　ブロード</t>
  </si>
  <si>
    <t>サージ・　　ギャバジン</t>
  </si>
  <si>
    <r>
      <t xml:space="preserve">年次及び
</t>
    </r>
    <r>
      <rPr>
        <sz val="12"/>
        <rFont val="ＭＳ 明朝"/>
        <family val="1"/>
      </rPr>
      <t xml:space="preserve">月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次</t>
    </r>
  </si>
  <si>
    <r>
      <t xml:space="preserve">年次及び
</t>
    </r>
    <r>
      <rPr>
        <sz val="12"/>
        <rFont val="ＭＳ 明朝"/>
        <family val="1"/>
      </rPr>
      <t xml:space="preserve">月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次</t>
    </r>
  </si>
  <si>
    <t>年次及び
月   次</t>
  </si>
  <si>
    <t>年次及び
月   次</t>
  </si>
  <si>
    <t>－</t>
  </si>
  <si>
    <t>　1 人～ 3人</t>
  </si>
  <si>
    <t>　4 人～ 9人</t>
  </si>
  <si>
    <t xml:space="preserve">  10人～19人</t>
  </si>
  <si>
    <t>x</t>
  </si>
  <si>
    <t xml:space="preserve">  20人～29人</t>
  </si>
  <si>
    <t xml:space="preserve">  30人 以 上</t>
  </si>
  <si>
    <t>-</t>
  </si>
  <si>
    <t xml:space="preserve"> </t>
  </si>
  <si>
    <t>注　昭和60年度から調査項目の変更により、用地取得面積の内訳欄を削除した。</t>
  </si>
  <si>
    <r>
      <t>49　　業　種　別　鉱　工　業　生　産　指　数　 (</t>
    </r>
    <r>
      <rPr>
        <b/>
        <sz val="12"/>
        <rFont val="ＭＳ 明朝"/>
        <family val="1"/>
      </rPr>
      <t>昭和51～60年</t>
    </r>
    <r>
      <rPr>
        <b/>
        <sz val="14"/>
        <rFont val="ＭＳ 明朝"/>
        <family val="1"/>
      </rPr>
      <t>）</t>
    </r>
  </si>
  <si>
    <r>
      <rPr>
        <b/>
        <sz val="12"/>
        <color indexed="9"/>
        <rFont val="ＭＳ 明朝"/>
        <family val="1"/>
      </rPr>
      <t>昭和</t>
    </r>
    <r>
      <rPr>
        <b/>
        <sz val="12"/>
        <rFont val="ＭＳ 明朝"/>
        <family val="1"/>
      </rPr>
      <t>60</t>
    </r>
    <r>
      <rPr>
        <b/>
        <sz val="12"/>
        <color indexed="9"/>
        <rFont val="ＭＳ 明朝"/>
        <family val="1"/>
      </rPr>
      <t>年平均</t>
    </r>
  </si>
  <si>
    <r>
      <t>50　　製　品　別　工　業　生　産　動　態　(</t>
    </r>
    <r>
      <rPr>
        <b/>
        <sz val="12"/>
        <rFont val="ＭＳ 明朝"/>
        <family val="1"/>
      </rPr>
      <t>昭和58～60年</t>
    </r>
    <r>
      <rPr>
        <b/>
        <sz val="14"/>
        <rFont val="ＭＳ 明朝"/>
        <family val="1"/>
      </rPr>
      <t>)</t>
    </r>
  </si>
  <si>
    <r>
      <rPr>
        <b/>
        <sz val="12"/>
        <color indexed="9"/>
        <rFont val="ＭＳ 明朝"/>
        <family val="1"/>
      </rPr>
      <t>昭和</t>
    </r>
    <r>
      <rPr>
        <b/>
        <sz val="12"/>
        <rFont val="ＭＳ 明朝"/>
        <family val="1"/>
      </rPr>
      <t>60</t>
    </r>
    <r>
      <rPr>
        <b/>
        <sz val="12"/>
        <color indexed="9"/>
        <rFont val="ＭＳ 明朝"/>
        <family val="1"/>
      </rPr>
      <t>年</t>
    </r>
  </si>
  <si>
    <t>x</t>
  </si>
  <si>
    <t>－</t>
  </si>
  <si>
    <t>－</t>
  </si>
  <si>
    <r>
      <t>51　　製　　　　　　　　　　　造　　　　　　　　　　　業（</t>
    </r>
    <r>
      <rPr>
        <b/>
        <sz val="12"/>
        <rFont val="ＭＳ 明朝"/>
        <family val="1"/>
      </rPr>
      <t>昭和60年）</t>
    </r>
  </si>
  <si>
    <t>x</t>
  </si>
  <si>
    <t>x</t>
  </si>
  <si>
    <t>x</t>
  </si>
  <si>
    <t>x</t>
  </si>
  <si>
    <t>－</t>
  </si>
  <si>
    <t>－</t>
  </si>
  <si>
    <t>52　　鉱　　　　　　　　　　　　　　　　業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</si>
</sst>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0.00_);[Red]\(0.00\)"/>
    <numFmt numFmtId="215" formatCode="[&lt;=999]000;[&lt;=99999]000\-00;000\-0000"/>
    <numFmt numFmtId="216" formatCode="0.0%"/>
    <numFmt numFmtId="217" formatCode="0.00_ "/>
    <numFmt numFmtId="218" formatCode="#,##0.0_ ;[Red]\-#,##0.0\ "/>
    <numFmt numFmtId="219" formatCode="#,##0.0"/>
    <numFmt numFmtId="220" formatCode="#,##0.0_);[Red]\(#,##0.0\)"/>
    <numFmt numFmtId="221" formatCode="#,##0.0_ "/>
    <numFmt numFmtId="222" formatCode="###,###,##0;\-###,###,##0"/>
    <numFmt numFmtId="223" formatCode="#,##0.00_ ;[Red]\-#,##0.00\ "/>
  </numFmts>
  <fonts count="5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vertAlign val="superscript"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9"/>
      <name val="ＭＳ 明朝"/>
      <family val="1"/>
    </font>
    <font>
      <sz val="16"/>
      <name val="ＭＳ 明朝"/>
      <family val="1"/>
    </font>
    <font>
      <b/>
      <sz val="12"/>
      <color indexed="9"/>
      <name val="ＭＳ 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571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 vertical="center"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left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207" fontId="0" fillId="0" borderId="0" xfId="4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219" fontId="0" fillId="0" borderId="0" xfId="0" applyNumberFormat="1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/>
    </xf>
    <xf numFmtId="205" fontId="0" fillId="0" borderId="10" xfId="0" applyNumberFormat="1" applyFont="1" applyFill="1" applyBorder="1" applyAlignment="1" applyProtection="1">
      <alignment horizontal="center" vertical="center"/>
      <protection/>
    </xf>
    <xf numFmtId="205" fontId="0" fillId="0" borderId="10" xfId="0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distributed" vertical="center" wrapText="1"/>
      <protection/>
    </xf>
    <xf numFmtId="219" fontId="0" fillId="0" borderId="0" xfId="0" applyNumberFormat="1" applyFont="1" applyFill="1" applyAlignment="1" applyProtection="1">
      <alignment vertical="center"/>
      <protection/>
    </xf>
    <xf numFmtId="219" fontId="0" fillId="0" borderId="0" xfId="0" applyNumberFormat="1" applyFont="1" applyFill="1" applyAlignment="1" applyProtection="1">
      <alignment horizontal="right" vertical="center"/>
      <protection/>
    </xf>
    <xf numFmtId="219" fontId="0" fillId="0" borderId="0" xfId="0" applyNumberFormat="1" applyFont="1" applyFill="1" applyBorder="1" applyAlignment="1" applyProtection="1">
      <alignment vertical="center"/>
      <protection/>
    </xf>
    <xf numFmtId="219" fontId="0" fillId="0" borderId="0" xfId="0" applyNumberFormat="1" applyFont="1" applyFill="1" applyBorder="1" applyAlignment="1" applyProtection="1">
      <alignment horizontal="right" vertical="center"/>
      <protection/>
    </xf>
    <xf numFmtId="219" fontId="0" fillId="0" borderId="0" xfId="0" applyNumberFormat="1" applyFont="1" applyFill="1" applyBorder="1" applyAlignment="1" applyProtection="1">
      <alignment horizontal="center" vertical="center"/>
      <protection/>
    </xf>
    <xf numFmtId="219" fontId="0" fillId="0" borderId="0" xfId="0" applyNumberFormat="1" applyFont="1" applyFill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212" fontId="0" fillId="0" borderId="0" xfId="0" applyNumberFormat="1" applyFont="1" applyFill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1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212" fontId="0" fillId="0" borderId="0" xfId="0" applyNumberFormat="1" applyFont="1" applyFill="1" applyBorder="1" applyAlignment="1">
      <alignment horizontal="right" vertical="center"/>
    </xf>
    <xf numFmtId="212" fontId="0" fillId="0" borderId="15" xfId="0" applyNumberFormat="1" applyFont="1" applyFill="1" applyBorder="1" applyAlignment="1">
      <alignment horizontal="right" vertical="center"/>
    </xf>
    <xf numFmtId="212" fontId="0" fillId="0" borderId="0" xfId="0" applyNumberFormat="1" applyFont="1" applyFill="1" applyBorder="1" applyAlignment="1">
      <alignment horizontal="distributed" vertical="center"/>
    </xf>
    <xf numFmtId="212" fontId="0" fillId="0" borderId="0" xfId="0" applyNumberFormat="1" applyFont="1" applyFill="1" applyBorder="1" applyAlignment="1">
      <alignment horizontal="left" vertical="center"/>
    </xf>
    <xf numFmtId="38" fontId="0" fillId="0" borderId="0" xfId="49" applyFont="1" applyFill="1" applyAlignment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>
      <alignment horizontal="distributed" vertical="center"/>
    </xf>
    <xf numFmtId="49" fontId="12" fillId="0" borderId="18" xfId="0" applyNumberFormat="1" applyFon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212" fontId="0" fillId="0" borderId="19" xfId="0" applyNumberFormat="1" applyFill="1" applyBorder="1" applyAlignment="1">
      <alignment horizontal="distributed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212" fontId="0" fillId="0" borderId="20" xfId="0" applyNumberFormat="1" applyFill="1" applyBorder="1" applyAlignment="1">
      <alignment horizontal="distributed" vertical="center" wrapText="1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21" xfId="0" applyNumberFormat="1" applyFont="1" applyFill="1" applyBorder="1" applyAlignment="1">
      <alignment vertical="center"/>
    </xf>
    <xf numFmtId="38" fontId="0" fillId="0" borderId="22" xfId="0" applyNumberFormat="1" applyFont="1" applyFill="1" applyBorder="1" applyAlignment="1">
      <alignment horizontal="distributed" vertical="center"/>
    </xf>
    <xf numFmtId="38" fontId="0" fillId="0" borderId="17" xfId="0" applyNumberFormat="1" applyFont="1" applyFill="1" applyBorder="1" applyAlignment="1" applyProtection="1">
      <alignment vertical="center"/>
      <protection/>
    </xf>
    <xf numFmtId="38" fontId="0" fillId="0" borderId="23" xfId="0" applyNumberFormat="1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38" fontId="0" fillId="0" borderId="24" xfId="0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203" fontId="0" fillId="0" borderId="0" xfId="0" applyNumberFormat="1" applyFont="1" applyFill="1" applyAlignment="1">
      <alignment horizontal="right" vertical="center"/>
    </xf>
    <xf numFmtId="38" fontId="0" fillId="0" borderId="25" xfId="0" applyNumberFormat="1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vertical="center"/>
    </xf>
    <xf numFmtId="38" fontId="0" fillId="0" borderId="26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38" fontId="0" fillId="0" borderId="22" xfId="0" applyNumberFormat="1" applyFont="1" applyFill="1" applyBorder="1" applyAlignment="1">
      <alignment horizontal="center" vertical="center"/>
    </xf>
    <xf numFmtId="38" fontId="0" fillId="0" borderId="28" xfId="0" applyNumberFormat="1" applyFont="1" applyFill="1" applyBorder="1" applyAlignment="1">
      <alignment horizontal="center" vertical="center"/>
    </xf>
    <xf numFmtId="218" fontId="0" fillId="0" borderId="0" xfId="0" applyNumberFormat="1" applyFont="1" applyFill="1" applyAlignment="1">
      <alignment vertical="center"/>
    </xf>
    <xf numFmtId="21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6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  <protection/>
    </xf>
    <xf numFmtId="38" fontId="1" fillId="0" borderId="0" xfId="0" applyNumberFormat="1" applyFont="1" applyFill="1" applyBorder="1" applyAlignment="1" applyProtection="1">
      <alignment horizontal="center" vertical="center"/>
      <protection/>
    </xf>
    <xf numFmtId="38" fontId="4" fillId="0" borderId="0" xfId="0" applyNumberFormat="1" applyFont="1" applyFill="1" applyBorder="1" applyAlignment="1" applyProtection="1">
      <alignment horizontal="center" vertical="top"/>
      <protection/>
    </xf>
    <xf numFmtId="38" fontId="6" fillId="0" borderId="0" xfId="0" applyNumberFormat="1" applyFont="1" applyFill="1" applyAlignment="1">
      <alignment horizontal="right" vertical="top"/>
    </xf>
    <xf numFmtId="49" fontId="6" fillId="0" borderId="23" xfId="0" applyNumberFormat="1" applyFont="1" applyFill="1" applyBorder="1" applyAlignment="1">
      <alignment vertical="center"/>
    </xf>
    <xf numFmtId="38" fontId="0" fillId="0" borderId="16" xfId="0" applyNumberFormat="1" applyFont="1" applyFill="1" applyBorder="1" applyAlignment="1" applyProtection="1">
      <alignment vertical="center"/>
      <protection/>
    </xf>
    <xf numFmtId="38" fontId="0" fillId="0" borderId="22" xfId="0" applyNumberFormat="1" applyFont="1" applyFill="1" applyBorder="1" applyAlignment="1">
      <alignment horizontal="center" vertical="center"/>
    </xf>
    <xf numFmtId="38" fontId="12" fillId="0" borderId="0" xfId="0" applyNumberFormat="1" applyFont="1" applyFill="1" applyAlignment="1">
      <alignment vertical="center"/>
    </xf>
    <xf numFmtId="203" fontId="12" fillId="0" borderId="0" xfId="0" applyNumberFormat="1" applyFont="1" applyFill="1" applyAlignment="1">
      <alignment vertical="center"/>
    </xf>
    <xf numFmtId="21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31" xfId="0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0" xfId="0" applyFill="1" applyBorder="1" applyAlignment="1" applyProtection="1">
      <alignment horizontal="center" vertical="center"/>
      <protection/>
    </xf>
    <xf numFmtId="37" fontId="0" fillId="0" borderId="0" xfId="0" applyNumberForma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 quotePrefix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35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 wrapText="1"/>
    </xf>
    <xf numFmtId="37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>
      <alignment vertical="center"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38" fontId="0" fillId="0" borderId="38" xfId="49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203" fontId="0" fillId="0" borderId="0" xfId="49" applyNumberFormat="1" applyFont="1" applyFill="1" applyAlignment="1">
      <alignment vertical="center"/>
    </xf>
    <xf numFmtId="214" fontId="0" fillId="0" borderId="0" xfId="49" applyNumberFormat="1" applyFont="1" applyFill="1" applyAlignment="1">
      <alignment horizontal="right" vertical="center"/>
    </xf>
    <xf numFmtId="203" fontId="0" fillId="0" borderId="0" xfId="49" applyNumberFormat="1" applyFont="1" applyFill="1" applyAlignment="1">
      <alignment horizontal="right" vertical="center"/>
    </xf>
    <xf numFmtId="40" fontId="0" fillId="0" borderId="0" xfId="49" applyNumberFormat="1" applyFont="1" applyFill="1" applyAlignment="1">
      <alignment vertical="center"/>
    </xf>
    <xf numFmtId="40" fontId="0" fillId="0" borderId="1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3" fontId="12" fillId="0" borderId="0" xfId="49" applyNumberFormat="1" applyFont="1" applyFill="1" applyBorder="1" applyAlignment="1">
      <alignment vertical="center"/>
    </xf>
    <xf numFmtId="38" fontId="12" fillId="0" borderId="0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38" fontId="12" fillId="0" borderId="0" xfId="49" applyFont="1" applyFill="1" applyAlignment="1">
      <alignment vertical="center"/>
    </xf>
    <xf numFmtId="0" fontId="1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38" fontId="1" fillId="0" borderId="0" xfId="49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219" fontId="12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top"/>
    </xf>
    <xf numFmtId="37" fontId="0" fillId="0" borderId="25" xfId="0" applyNumberFormat="1" applyFont="1" applyFill="1" applyBorder="1" applyAlignment="1" applyProtection="1">
      <alignment/>
      <protection/>
    </xf>
    <xf numFmtId="37" fontId="0" fillId="0" borderId="25" xfId="0" applyNumberFormat="1" applyFont="1" applyFill="1" applyBorder="1" applyAlignment="1" applyProtection="1">
      <alignment horizontal="right"/>
      <protection/>
    </xf>
    <xf numFmtId="38" fontId="0" fillId="0" borderId="0" xfId="49" applyFont="1" applyFill="1" applyBorder="1" applyAlignment="1" applyProtection="1">
      <alignment horizontal="right"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222" fontId="0" fillId="0" borderId="0" xfId="0" applyNumberFormat="1" applyFont="1" applyFill="1" applyAlignment="1">
      <alignment vertical="center"/>
    </xf>
    <xf numFmtId="49" fontId="55" fillId="0" borderId="18" xfId="0" applyNumberFormat="1" applyFont="1" applyFill="1" applyBorder="1" applyAlignment="1">
      <alignment horizontal="distributed" vertical="center"/>
    </xf>
    <xf numFmtId="38" fontId="0" fillId="0" borderId="28" xfId="0" applyNumberFormat="1" applyFont="1" applyFill="1" applyBorder="1" applyAlignment="1">
      <alignment horizontal="center" vertical="center" wrapText="1"/>
    </xf>
    <xf numFmtId="37" fontId="0" fillId="0" borderId="15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219" fontId="0" fillId="0" borderId="0" xfId="42" applyNumberFormat="1" applyFont="1" applyFill="1" applyBorder="1" applyAlignment="1" applyProtection="1">
      <alignment vertical="center"/>
      <protection/>
    </xf>
    <xf numFmtId="219" fontId="0" fillId="0" borderId="24" xfId="42" applyNumberFormat="1" applyFont="1" applyFill="1" applyBorder="1" applyAlignment="1" applyProtection="1">
      <alignment vertical="center"/>
      <protection/>
    </xf>
    <xf numFmtId="219" fontId="0" fillId="0" borderId="0" xfId="42" applyNumberFormat="1" applyFont="1" applyFill="1" applyAlignment="1" applyProtection="1">
      <alignment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207" fontId="0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28" xfId="0" applyFill="1" applyBorder="1" applyAlignment="1">
      <alignment horizontal="distributed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38" fontId="0" fillId="0" borderId="0" xfId="49" applyFont="1" applyFill="1" applyAlignment="1" applyProtection="1">
      <alignment horizontal="right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222" fontId="0" fillId="0" borderId="0" xfId="0" applyNumberFormat="1" applyFont="1" applyFill="1" applyAlignment="1">
      <alignment horizontal="right" vertical="center"/>
    </xf>
    <xf numFmtId="222" fontId="0" fillId="0" borderId="25" xfId="0" applyNumberFormat="1" applyFont="1" applyFill="1" applyBorder="1" applyAlignment="1">
      <alignment horizontal="right" vertical="center"/>
    </xf>
    <xf numFmtId="22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222" fontId="12" fillId="0" borderId="0" xfId="0" applyNumberFormat="1" applyFont="1" applyFill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212" fontId="0" fillId="0" borderId="0" xfId="0" applyNumberFormat="1" applyFont="1" applyFill="1" applyBorder="1" applyAlignment="1">
      <alignment horizontal="distributed" vertical="center"/>
    </xf>
    <xf numFmtId="212" fontId="0" fillId="0" borderId="49" xfId="0" applyNumberForma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212" fontId="0" fillId="0" borderId="49" xfId="0" applyNumberFormat="1" applyFont="1" applyFill="1" applyBorder="1" applyAlignment="1">
      <alignment horizontal="center" vertical="center" wrapText="1"/>
    </xf>
    <xf numFmtId="212" fontId="0" fillId="0" borderId="20" xfId="0" applyNumberFormat="1" applyFill="1" applyBorder="1" applyAlignment="1">
      <alignment horizontal="center" vertical="center" wrapText="1"/>
    </xf>
    <xf numFmtId="38" fontId="0" fillId="0" borderId="23" xfId="0" applyNumberFormat="1" applyFont="1" applyFill="1" applyBorder="1" applyAlignment="1">
      <alignment vertical="center"/>
    </xf>
    <xf numFmtId="218" fontId="0" fillId="0" borderId="0" xfId="0" applyNumberFormat="1" applyFont="1" applyFill="1" applyBorder="1" applyAlignment="1">
      <alignment horizontal="right" vertical="center"/>
    </xf>
    <xf numFmtId="218" fontId="12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1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22" xfId="0" applyNumberFormat="1" applyFont="1" applyFill="1" applyBorder="1" applyAlignment="1">
      <alignment horizontal="distributed" vertical="center"/>
    </xf>
    <xf numFmtId="38" fontId="0" fillId="0" borderId="49" xfId="0" applyNumberFormat="1" applyFont="1" applyFill="1" applyBorder="1" applyAlignment="1">
      <alignment horizontal="center" vertical="center"/>
    </xf>
    <xf numFmtId="38" fontId="0" fillId="0" borderId="50" xfId="0" applyNumberFormat="1" applyFont="1" applyFill="1" applyBorder="1" applyAlignment="1">
      <alignment horizontal="center" vertical="center"/>
    </xf>
    <xf numFmtId="38" fontId="0" fillId="0" borderId="5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28" xfId="0" applyNumberFormat="1" applyFont="1" applyFill="1" applyBorder="1" applyAlignment="1">
      <alignment horizontal="distributed" vertical="center"/>
    </xf>
    <xf numFmtId="38" fontId="0" fillId="0" borderId="53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22" xfId="0" applyNumberFormat="1" applyFont="1" applyFill="1" applyBorder="1" applyAlignment="1">
      <alignment horizontal="center" vertical="center"/>
    </xf>
    <xf numFmtId="38" fontId="0" fillId="0" borderId="25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distributed" vertical="center"/>
    </xf>
    <xf numFmtId="38" fontId="1" fillId="0" borderId="0" xfId="0" applyNumberFormat="1" applyFont="1" applyFill="1" applyAlignment="1">
      <alignment vertical="center"/>
    </xf>
    <xf numFmtId="38" fontId="0" fillId="0" borderId="28" xfId="0" applyNumberFormat="1" applyFont="1" applyFill="1" applyBorder="1" applyAlignment="1">
      <alignment horizontal="center" vertical="center"/>
    </xf>
    <xf numFmtId="38" fontId="0" fillId="0" borderId="53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distributed" vertical="center"/>
    </xf>
    <xf numFmtId="38" fontId="0" fillId="0" borderId="18" xfId="0" applyNumberFormat="1" applyFont="1" applyFill="1" applyBorder="1" applyAlignment="1">
      <alignment horizontal="distributed" vertical="center"/>
    </xf>
    <xf numFmtId="38" fontId="0" fillId="0" borderId="15" xfId="0" applyNumberFormat="1" applyFont="1" applyFill="1" applyBorder="1" applyAlignment="1">
      <alignment vertical="center"/>
    </xf>
    <xf numFmtId="38" fontId="0" fillId="0" borderId="16" xfId="0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horizontal="right" vertical="center"/>
    </xf>
    <xf numFmtId="38" fontId="0" fillId="0" borderId="16" xfId="0" applyNumberFormat="1" applyFont="1" applyFill="1" applyBorder="1" applyAlignment="1">
      <alignment horizontal="distributed" vertical="center"/>
    </xf>
    <xf numFmtId="38" fontId="0" fillId="0" borderId="34" xfId="0" applyNumberFormat="1" applyFont="1" applyFill="1" applyBorder="1" applyAlignment="1">
      <alignment horizontal="distributed" vertical="center"/>
    </xf>
    <xf numFmtId="38" fontId="12" fillId="0" borderId="0" xfId="0" applyNumberFormat="1" applyFont="1" applyFill="1" applyBorder="1" applyAlignment="1">
      <alignment horizontal="distributed" vertical="center"/>
    </xf>
    <xf numFmtId="38" fontId="12" fillId="0" borderId="18" xfId="0" applyNumberFormat="1" applyFont="1" applyFill="1" applyBorder="1" applyAlignment="1">
      <alignment horizontal="distributed" vertical="center"/>
    </xf>
    <xf numFmtId="38" fontId="0" fillId="0" borderId="18" xfId="0" applyNumberFormat="1" applyFont="1" applyFill="1" applyBorder="1" applyAlignment="1">
      <alignment horizontal="distributed" vertical="center"/>
    </xf>
    <xf numFmtId="38" fontId="19" fillId="0" borderId="0" xfId="0" applyNumberFormat="1" applyFont="1" applyFill="1" applyBorder="1" applyAlignment="1">
      <alignment horizontal="distributed" vertical="center"/>
    </xf>
    <xf numFmtId="38" fontId="19" fillId="0" borderId="18" xfId="0" applyNumberFormat="1" applyFont="1" applyFill="1" applyBorder="1" applyAlignment="1">
      <alignment horizontal="distributed" vertical="center"/>
    </xf>
    <xf numFmtId="203" fontId="0" fillId="0" borderId="0" xfId="0" applyNumberFormat="1" applyFont="1" applyFill="1" applyAlignment="1">
      <alignment vertical="center"/>
    </xf>
    <xf numFmtId="38" fontId="12" fillId="0" borderId="0" xfId="0" applyNumberFormat="1" applyFont="1" applyFill="1" applyBorder="1" applyAlignment="1">
      <alignment vertical="center"/>
    </xf>
    <xf numFmtId="38" fontId="0" fillId="0" borderId="55" xfId="0" applyNumberFormat="1" applyFont="1" applyFill="1" applyBorder="1" applyAlignment="1">
      <alignment vertical="center"/>
    </xf>
    <xf numFmtId="38" fontId="0" fillId="0" borderId="24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38" fontId="0" fillId="0" borderId="56" xfId="0" applyNumberFormat="1" applyFont="1" applyFill="1" applyBorder="1" applyAlignment="1" applyProtection="1">
      <alignment horizontal="distributed" vertical="center"/>
      <protection/>
    </xf>
    <xf numFmtId="38" fontId="0" fillId="0" borderId="24" xfId="0" applyNumberFormat="1" applyFont="1" applyFill="1" applyBorder="1" applyAlignment="1">
      <alignment horizontal="right" vertical="center"/>
    </xf>
    <xf numFmtId="38" fontId="0" fillId="0" borderId="22" xfId="0" applyNumberFormat="1" applyFont="1" applyFill="1" applyBorder="1" applyAlignment="1">
      <alignment horizontal="center" vertical="center"/>
    </xf>
    <xf numFmtId="38" fontId="0" fillId="0" borderId="26" xfId="0" applyNumberFormat="1" applyFont="1" applyFill="1" applyBorder="1" applyAlignment="1">
      <alignment horizontal="distributed" vertical="center"/>
    </xf>
    <xf numFmtId="38" fontId="0" fillId="0" borderId="15" xfId="0" applyNumberFormat="1" applyFont="1" applyFill="1" applyBorder="1" applyAlignment="1">
      <alignment horizontal="distributed" vertical="center"/>
    </xf>
    <xf numFmtId="38" fontId="0" fillId="0" borderId="34" xfId="0" applyNumberFormat="1" applyFont="1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>
      <alignment horizontal="distributed"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distributed" vertical="center" wrapText="1"/>
      <protection/>
    </xf>
    <xf numFmtId="0" fontId="0" fillId="0" borderId="30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center" vertical="center"/>
    </xf>
    <xf numFmtId="0" fontId="0" fillId="0" borderId="44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 applyProtection="1">
      <alignment horizontal="center" vertical="center" wrapText="1"/>
      <protection/>
    </xf>
    <xf numFmtId="38" fontId="0" fillId="0" borderId="30" xfId="49" applyFont="1" applyFill="1" applyBorder="1" applyAlignment="1" applyProtection="1">
      <alignment horizontal="center" vertical="center" wrapText="1"/>
      <protection/>
    </xf>
    <xf numFmtId="38" fontId="0" fillId="0" borderId="14" xfId="49" applyFont="1" applyFill="1" applyBorder="1" applyAlignment="1" applyProtection="1">
      <alignment horizontal="distributed" vertical="center" wrapText="1"/>
      <protection/>
    </xf>
    <xf numFmtId="38" fontId="0" fillId="0" borderId="30" xfId="49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38" fontId="0" fillId="0" borderId="0" xfId="49" applyFont="1" applyFill="1" applyAlignment="1">
      <alignment horizontal="right" vertical="center"/>
    </xf>
    <xf numFmtId="38" fontId="0" fillId="0" borderId="14" xfId="49" applyFont="1" applyFill="1" applyBorder="1" applyAlignment="1" applyProtection="1">
      <alignment horizontal="center" vertical="center"/>
      <protection/>
    </xf>
    <xf numFmtId="38" fontId="0" fillId="0" borderId="64" xfId="49" applyFont="1" applyFill="1" applyBorder="1" applyAlignment="1" applyProtection="1">
      <alignment horizontal="center" vertical="center"/>
      <protection/>
    </xf>
    <xf numFmtId="38" fontId="0" fillId="0" borderId="47" xfId="49" applyFont="1" applyFill="1" applyBorder="1" applyAlignment="1" applyProtection="1">
      <alignment horizontal="distributed" vertical="center" wrapText="1"/>
      <protection/>
    </xf>
    <xf numFmtId="38" fontId="0" fillId="0" borderId="24" xfId="49" applyFont="1" applyFill="1" applyBorder="1" applyAlignment="1" applyProtection="1">
      <alignment horizontal="distributed" vertical="center" wrapText="1"/>
      <protection/>
    </xf>
    <xf numFmtId="38" fontId="0" fillId="0" borderId="65" xfId="49" applyFont="1" applyFill="1" applyBorder="1" applyAlignment="1" applyProtection="1">
      <alignment horizontal="distributed" vertical="center" wrapText="1"/>
      <protection/>
    </xf>
    <xf numFmtId="38" fontId="0" fillId="0" borderId="14" xfId="49" applyFont="1" applyFill="1" applyBorder="1" applyAlignment="1" applyProtection="1">
      <alignment horizontal="distributed" vertical="center"/>
      <protection/>
    </xf>
    <xf numFmtId="38" fontId="0" fillId="0" borderId="64" xfId="49" applyFont="1" applyFill="1" applyBorder="1" applyAlignment="1" applyProtection="1">
      <alignment horizontal="distributed" vertical="center"/>
      <protection/>
    </xf>
    <xf numFmtId="38" fontId="0" fillId="0" borderId="36" xfId="49" applyFont="1" applyFill="1" applyBorder="1" applyAlignment="1" applyProtection="1">
      <alignment horizontal="distributed" vertical="center"/>
      <protection/>
    </xf>
    <xf numFmtId="38" fontId="0" fillId="0" borderId="66" xfId="49" applyFont="1" applyFill="1" applyBorder="1" applyAlignment="1" applyProtection="1">
      <alignment horizontal="distributed" vertical="center"/>
      <protection/>
    </xf>
    <xf numFmtId="38" fontId="0" fillId="0" borderId="30" xfId="49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8" fontId="0" fillId="0" borderId="37" xfId="49" applyFont="1" applyFill="1" applyBorder="1" applyAlignment="1" applyProtection="1">
      <alignment horizontal="distributed" vertical="center"/>
      <protection/>
    </xf>
    <xf numFmtId="38" fontId="0" fillId="0" borderId="48" xfId="49" applyFont="1" applyFill="1" applyBorder="1" applyAlignment="1" applyProtection="1">
      <alignment horizontal="distributed" vertical="center"/>
      <protection/>
    </xf>
    <xf numFmtId="38" fontId="0" fillId="0" borderId="67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62" xfId="49" applyFont="1" applyFill="1" applyBorder="1" applyAlignment="1" applyProtection="1">
      <alignment horizontal="center" vertical="center"/>
      <protection/>
    </xf>
    <xf numFmtId="38" fontId="0" fillId="0" borderId="30" xfId="49" applyFont="1" applyFill="1" applyBorder="1" applyAlignment="1" applyProtection="1">
      <alignment horizontal="distributed" vertical="center"/>
      <protection/>
    </xf>
    <xf numFmtId="38" fontId="0" fillId="0" borderId="64" xfId="49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68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distributed" vertical="center" wrapText="1"/>
      <protection/>
    </xf>
    <xf numFmtId="0" fontId="0" fillId="0" borderId="63" xfId="0" applyFont="1" applyFill="1" applyBorder="1" applyAlignment="1" applyProtection="1">
      <alignment horizontal="distributed" vertical="center" wrapText="1"/>
      <protection/>
    </xf>
    <xf numFmtId="0" fontId="0" fillId="0" borderId="69" xfId="0" applyFont="1" applyFill="1" applyBorder="1" applyAlignment="1" applyProtection="1">
      <alignment horizontal="distributed" vertical="center" wrapText="1"/>
      <protection/>
    </xf>
    <xf numFmtId="0" fontId="0" fillId="0" borderId="40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textRotation="255"/>
    </xf>
    <xf numFmtId="38" fontId="0" fillId="0" borderId="0" xfId="49" applyFont="1" applyFill="1" applyBorder="1" applyAlignment="1">
      <alignment vertical="center"/>
    </xf>
    <xf numFmtId="38" fontId="1" fillId="0" borderId="23" xfId="49" applyFont="1" applyFill="1" applyBorder="1" applyAlignment="1">
      <alignment vertical="center"/>
    </xf>
    <xf numFmtId="49" fontId="0" fillId="0" borderId="49" xfId="0" applyNumberForma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distributed" vertical="center" wrapText="1"/>
    </xf>
    <xf numFmtId="0" fontId="0" fillId="0" borderId="33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0" fontId="0" fillId="0" borderId="41" xfId="0" applyFill="1" applyBorder="1" applyAlignment="1">
      <alignment horizontal="distributed" vertical="center" wrapText="1"/>
    </xf>
    <xf numFmtId="0" fontId="0" fillId="0" borderId="25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distributed" vertical="center"/>
    </xf>
    <xf numFmtId="214" fontId="0" fillId="0" borderId="0" xfId="49" applyNumberFormat="1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219" fontId="1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222" fontId="12" fillId="0" borderId="25" xfId="0" applyNumberFormat="1" applyFont="1" applyFill="1" applyBorder="1" applyAlignment="1">
      <alignment horizontal="right" vertical="center"/>
    </xf>
    <xf numFmtId="222" fontId="12" fillId="0" borderId="0" xfId="0" applyNumberFormat="1" applyFont="1" applyFill="1" applyBorder="1" applyAlignment="1">
      <alignment horizontal="right" vertical="center"/>
    </xf>
    <xf numFmtId="212" fontId="12" fillId="0" borderId="0" xfId="0" applyNumberFormat="1" applyFont="1" applyFill="1" applyBorder="1" applyAlignment="1">
      <alignment horizontal="right" vertical="center"/>
    </xf>
    <xf numFmtId="212" fontId="12" fillId="0" borderId="0" xfId="0" applyNumberFormat="1" applyFont="1" applyFill="1" applyAlignment="1">
      <alignment horizontal="right" vertical="center"/>
    </xf>
    <xf numFmtId="38" fontId="12" fillId="0" borderId="0" xfId="49" applyFont="1" applyFill="1" applyAlignment="1">
      <alignment horizontal="right" vertical="center"/>
    </xf>
    <xf numFmtId="38" fontId="12" fillId="0" borderId="25" xfId="0" applyNumberFormat="1" applyFont="1" applyFill="1" applyBorder="1" applyAlignment="1">
      <alignment vertical="center"/>
    </xf>
    <xf numFmtId="203" fontId="12" fillId="0" borderId="0" xfId="0" applyNumberFormat="1" applyFont="1" applyFill="1" applyBorder="1" applyAlignment="1">
      <alignment vertical="center"/>
    </xf>
    <xf numFmtId="203" fontId="0" fillId="0" borderId="15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206" fontId="12" fillId="0" borderId="0" xfId="0" applyNumberFormat="1" applyFont="1" applyFill="1" applyAlignment="1">
      <alignment vertical="center"/>
    </xf>
    <xf numFmtId="206" fontId="0" fillId="0" borderId="0" xfId="0" applyNumberFormat="1" applyFont="1" applyFill="1" applyAlignment="1">
      <alignment vertical="center"/>
    </xf>
    <xf numFmtId="206" fontId="0" fillId="0" borderId="0" xfId="0" applyNumberFormat="1" applyFont="1" applyFill="1" applyAlignment="1">
      <alignment horizontal="right" vertical="center"/>
    </xf>
    <xf numFmtId="206" fontId="0" fillId="0" borderId="0" xfId="0" applyNumberFormat="1" applyFont="1" applyFill="1" applyBorder="1" applyAlignment="1">
      <alignment vertical="center"/>
    </xf>
    <xf numFmtId="218" fontId="12" fillId="0" borderId="0" xfId="0" applyNumberFormat="1" applyFont="1" applyFill="1" applyAlignment="1">
      <alignment vertical="center"/>
    </xf>
    <xf numFmtId="218" fontId="0" fillId="0" borderId="0" xfId="0" applyNumberFormat="1" applyFont="1" applyFill="1" applyBorder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/>
    </xf>
    <xf numFmtId="37" fontId="12" fillId="0" borderId="25" xfId="0" applyNumberFormat="1" applyFont="1" applyFill="1" applyBorder="1" applyAlignment="1" applyProtection="1">
      <alignment/>
      <protection/>
    </xf>
    <xf numFmtId="37" fontId="12" fillId="0" borderId="25" xfId="0" applyNumberFormat="1" applyFont="1" applyFill="1" applyBorder="1" applyAlignment="1" applyProtection="1">
      <alignment horizontal="right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37" fontId="12" fillId="0" borderId="24" xfId="0" applyNumberFormat="1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37" fontId="12" fillId="0" borderId="24" xfId="0" applyNumberFormat="1" applyFont="1" applyFill="1" applyBorder="1" applyAlignment="1" applyProtection="1">
      <alignment vertical="center"/>
      <protection/>
    </xf>
    <xf numFmtId="38" fontId="12" fillId="0" borderId="0" xfId="49" applyFont="1" applyFill="1" applyAlignment="1">
      <alignment vertical="center"/>
    </xf>
    <xf numFmtId="214" fontId="12" fillId="0" borderId="0" xfId="49" applyNumberFormat="1" applyFont="1" applyFill="1" applyAlignment="1">
      <alignment horizontal="right" vertical="center"/>
    </xf>
    <xf numFmtId="214" fontId="12" fillId="0" borderId="0" xfId="0" applyNumberFormat="1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790575</xdr:colOff>
      <xdr:row>13</xdr:row>
      <xdr:rowOff>171450</xdr:rowOff>
    </xdr:from>
    <xdr:to>
      <xdr:col>13</xdr:col>
      <xdr:colOff>885825</xdr:colOff>
      <xdr:row>20</xdr:row>
      <xdr:rowOff>38100</xdr:rowOff>
    </xdr:to>
    <xdr:sp>
      <xdr:nvSpPr>
        <xdr:cNvPr id="1" name="AutoShape 7"/>
        <xdr:cNvSpPr>
          <a:spLocks/>
        </xdr:cNvSpPr>
      </xdr:nvSpPr>
      <xdr:spPr>
        <a:xfrm>
          <a:off x="15106650" y="2705100"/>
          <a:ext cx="95250" cy="1200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9525</xdr:rowOff>
    </xdr:from>
    <xdr:to>
      <xdr:col>13</xdr:col>
      <xdr:colOff>142875</xdr:colOff>
      <xdr:row>25</xdr:row>
      <xdr:rowOff>19050</xdr:rowOff>
    </xdr:to>
    <xdr:sp>
      <xdr:nvSpPr>
        <xdr:cNvPr id="2" name="AutoShape 10"/>
        <xdr:cNvSpPr>
          <a:spLocks/>
        </xdr:cNvSpPr>
      </xdr:nvSpPr>
      <xdr:spPr>
        <a:xfrm>
          <a:off x="14354175" y="4467225"/>
          <a:ext cx="10477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1143000</xdr:colOff>
      <xdr:row>21</xdr:row>
      <xdr:rowOff>47625</xdr:rowOff>
    </xdr:from>
    <xdr:to>
      <xdr:col>14</xdr:col>
      <xdr:colOff>1247775</xdr:colOff>
      <xdr:row>23</xdr:row>
      <xdr:rowOff>66675</xdr:rowOff>
    </xdr:to>
    <xdr:sp>
      <xdr:nvSpPr>
        <xdr:cNvPr id="3" name="AutoShape 11"/>
        <xdr:cNvSpPr>
          <a:spLocks/>
        </xdr:cNvSpPr>
      </xdr:nvSpPr>
      <xdr:spPr>
        <a:xfrm>
          <a:off x="16383000" y="4105275"/>
          <a:ext cx="10477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1143000</xdr:colOff>
      <xdr:row>24</xdr:row>
      <xdr:rowOff>180975</xdr:rowOff>
    </xdr:from>
    <xdr:to>
      <xdr:col>14</xdr:col>
      <xdr:colOff>1247775</xdr:colOff>
      <xdr:row>26</xdr:row>
      <xdr:rowOff>190500</xdr:rowOff>
    </xdr:to>
    <xdr:sp>
      <xdr:nvSpPr>
        <xdr:cNvPr id="4" name="AutoShape 12"/>
        <xdr:cNvSpPr>
          <a:spLocks/>
        </xdr:cNvSpPr>
      </xdr:nvSpPr>
      <xdr:spPr>
        <a:xfrm>
          <a:off x="16383000" y="4838700"/>
          <a:ext cx="10477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1190625</xdr:colOff>
      <xdr:row>11</xdr:row>
      <xdr:rowOff>47625</xdr:rowOff>
    </xdr:from>
    <xdr:to>
      <xdr:col>14</xdr:col>
      <xdr:colOff>1276350</xdr:colOff>
      <xdr:row>13</xdr:row>
      <xdr:rowOff>152400</xdr:rowOff>
    </xdr:to>
    <xdr:sp>
      <xdr:nvSpPr>
        <xdr:cNvPr id="5" name="AutoShape 13"/>
        <xdr:cNvSpPr>
          <a:spLocks/>
        </xdr:cNvSpPr>
      </xdr:nvSpPr>
      <xdr:spPr>
        <a:xfrm>
          <a:off x="16430625" y="2200275"/>
          <a:ext cx="85725" cy="485775"/>
        </a:xfrm>
        <a:prstGeom prst="leftBrace">
          <a:avLst>
            <a:gd name="adj" fmla="val -41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1181100</xdr:colOff>
      <xdr:row>14</xdr:row>
      <xdr:rowOff>76200</xdr:rowOff>
    </xdr:from>
    <xdr:to>
      <xdr:col>14</xdr:col>
      <xdr:colOff>1276350</xdr:colOff>
      <xdr:row>17</xdr:row>
      <xdr:rowOff>161925</xdr:rowOff>
    </xdr:to>
    <xdr:sp>
      <xdr:nvSpPr>
        <xdr:cNvPr id="6" name="AutoShape 15"/>
        <xdr:cNvSpPr>
          <a:spLocks/>
        </xdr:cNvSpPr>
      </xdr:nvSpPr>
      <xdr:spPr>
        <a:xfrm>
          <a:off x="16421100" y="2800350"/>
          <a:ext cx="9525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0</xdr:col>
      <xdr:colOff>1743075</xdr:colOff>
      <xdr:row>40</xdr:row>
      <xdr:rowOff>28575</xdr:rowOff>
    </xdr:from>
    <xdr:to>
      <xdr:col>1</xdr:col>
      <xdr:colOff>0</xdr:colOff>
      <xdr:row>49</xdr:row>
      <xdr:rowOff>161925</xdr:rowOff>
    </xdr:to>
    <xdr:sp>
      <xdr:nvSpPr>
        <xdr:cNvPr id="7" name="AutoShape 10"/>
        <xdr:cNvSpPr>
          <a:spLocks/>
        </xdr:cNvSpPr>
      </xdr:nvSpPr>
      <xdr:spPr>
        <a:xfrm>
          <a:off x="1743075" y="8039100"/>
          <a:ext cx="85725" cy="1895475"/>
        </a:xfrm>
        <a:prstGeom prst="leftBrace">
          <a:avLst>
            <a:gd name="adj" fmla="val -48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1</xdr:col>
      <xdr:colOff>447675</xdr:colOff>
      <xdr:row>40</xdr:row>
      <xdr:rowOff>28575</xdr:rowOff>
    </xdr:from>
    <xdr:to>
      <xdr:col>1</xdr:col>
      <xdr:colOff>552450</xdr:colOff>
      <xdr:row>43</xdr:row>
      <xdr:rowOff>9525</xdr:rowOff>
    </xdr:to>
    <xdr:sp>
      <xdr:nvSpPr>
        <xdr:cNvPr id="8" name="AutoShape 10"/>
        <xdr:cNvSpPr>
          <a:spLocks/>
        </xdr:cNvSpPr>
      </xdr:nvSpPr>
      <xdr:spPr>
        <a:xfrm>
          <a:off x="2276475" y="8039100"/>
          <a:ext cx="104775" cy="609600"/>
        </a:xfrm>
        <a:prstGeom prst="leftBrace">
          <a:avLst>
            <a:gd name="adj" fmla="val -45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1</xdr:col>
      <xdr:colOff>466725</xdr:colOff>
      <xdr:row>45</xdr:row>
      <xdr:rowOff>19050</xdr:rowOff>
    </xdr:from>
    <xdr:to>
      <xdr:col>1</xdr:col>
      <xdr:colOff>523875</xdr:colOff>
      <xdr:row>48</xdr:row>
      <xdr:rowOff>9525</xdr:rowOff>
    </xdr:to>
    <xdr:sp>
      <xdr:nvSpPr>
        <xdr:cNvPr id="9" name="AutoShape 10"/>
        <xdr:cNvSpPr>
          <a:spLocks/>
        </xdr:cNvSpPr>
      </xdr:nvSpPr>
      <xdr:spPr>
        <a:xfrm>
          <a:off x="2295525" y="9029700"/>
          <a:ext cx="57150" cy="561975"/>
        </a:xfrm>
        <a:prstGeom prst="leftBrace">
          <a:avLst>
            <a:gd name="adj" fmla="val -465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0</xdr:col>
      <xdr:colOff>1762125</xdr:colOff>
      <xdr:row>51</xdr:row>
      <xdr:rowOff>19050</xdr:rowOff>
    </xdr:from>
    <xdr:to>
      <xdr:col>0</xdr:col>
      <xdr:colOff>1819275</xdr:colOff>
      <xdr:row>54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62125" y="10172700"/>
          <a:ext cx="57150" cy="571500"/>
        </a:xfrm>
        <a:prstGeom prst="leftBrace">
          <a:avLst>
            <a:gd name="adj" fmla="val -46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0</xdr:col>
      <xdr:colOff>1771650</xdr:colOff>
      <xdr:row>55</xdr:row>
      <xdr:rowOff>180975</xdr:rowOff>
    </xdr:from>
    <xdr:to>
      <xdr:col>1</xdr:col>
      <xdr:colOff>0</xdr:colOff>
      <xdr:row>57</xdr:row>
      <xdr:rowOff>171450</xdr:rowOff>
    </xdr:to>
    <xdr:sp>
      <xdr:nvSpPr>
        <xdr:cNvPr id="11" name="AutoShape 10"/>
        <xdr:cNvSpPr>
          <a:spLocks/>
        </xdr:cNvSpPr>
      </xdr:nvSpPr>
      <xdr:spPr>
        <a:xfrm>
          <a:off x="1771650" y="11115675"/>
          <a:ext cx="57150" cy="371475"/>
        </a:xfrm>
        <a:prstGeom prst="leftBrace">
          <a:avLst>
            <a:gd name="adj" fmla="val -44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0</xdr:col>
      <xdr:colOff>1743075</xdr:colOff>
      <xdr:row>60</xdr:row>
      <xdr:rowOff>28575</xdr:rowOff>
    </xdr:from>
    <xdr:to>
      <xdr:col>1</xdr:col>
      <xdr:colOff>0</xdr:colOff>
      <xdr:row>63</xdr:row>
      <xdr:rowOff>9525</xdr:rowOff>
    </xdr:to>
    <xdr:sp>
      <xdr:nvSpPr>
        <xdr:cNvPr id="12" name="AutoShape 10"/>
        <xdr:cNvSpPr>
          <a:spLocks/>
        </xdr:cNvSpPr>
      </xdr:nvSpPr>
      <xdr:spPr>
        <a:xfrm>
          <a:off x="1743075" y="11925300"/>
          <a:ext cx="85725" cy="552450"/>
        </a:xfrm>
        <a:prstGeom prst="leftBrace">
          <a:avLst>
            <a:gd name="adj" fmla="val -448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PageLayoutView="0" workbookViewId="0" topLeftCell="A1">
      <selection activeCell="A23" sqref="A23"/>
    </sheetView>
  </sheetViews>
  <sheetFormatPr defaultColWidth="10.59765625" defaultRowHeight="15"/>
  <cols>
    <col min="1" max="1" width="13.09765625" style="17" customWidth="1"/>
    <col min="2" max="9" width="10.09765625" style="17" customWidth="1"/>
    <col min="10" max="10" width="8.19921875" style="17" customWidth="1"/>
    <col min="11" max="16" width="8.09765625" style="17" customWidth="1"/>
    <col min="17" max="19" width="10.09765625" style="17" customWidth="1"/>
    <col min="20" max="21" width="10.59765625" style="17" customWidth="1"/>
    <col min="22" max="22" width="12.69921875" style="17" customWidth="1"/>
    <col min="23" max="16384" width="10.59765625" style="17" customWidth="1"/>
  </cols>
  <sheetData>
    <row r="1" spans="1:23" ht="15" customHeight="1">
      <c r="A1" s="242" t="s">
        <v>476</v>
      </c>
      <c r="C1" s="247"/>
      <c r="S1" s="16"/>
      <c r="W1" s="2" t="s">
        <v>477</v>
      </c>
    </row>
    <row r="2" spans="1:23" ht="15" customHeight="1">
      <c r="A2" s="179"/>
      <c r="C2" s="247"/>
      <c r="S2" s="16"/>
      <c r="W2" s="16"/>
    </row>
    <row r="3" spans="1:23" ht="15" customHeight="1">
      <c r="A3" s="179"/>
      <c r="C3" s="247"/>
      <c r="S3" s="16"/>
      <c r="W3" s="16"/>
    </row>
    <row r="4" spans="1:23" ht="21" customHeight="1">
      <c r="A4" s="284" t="s">
        <v>207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</row>
    <row r="5" spans="1:23" ht="1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ht="17.25" customHeight="1">
      <c r="A6" s="541" t="s">
        <v>556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</row>
    <row r="7" spans="1:22" ht="15" customHeight="1" thickBo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V7" s="21" t="s">
        <v>183</v>
      </c>
    </row>
    <row r="8" spans="1:23" ht="15" customHeight="1">
      <c r="A8" s="258" t="s">
        <v>204</v>
      </c>
      <c r="B8" s="269" t="s">
        <v>513</v>
      </c>
      <c r="C8" s="274" t="s">
        <v>512</v>
      </c>
      <c r="D8" s="269" t="s">
        <v>511</v>
      </c>
      <c r="E8" s="266" t="s">
        <v>180</v>
      </c>
      <c r="F8" s="274" t="s">
        <v>181</v>
      </c>
      <c r="G8" s="269" t="s">
        <v>510</v>
      </c>
      <c r="H8" s="269" t="s">
        <v>509</v>
      </c>
      <c r="I8" s="288" t="s">
        <v>508</v>
      </c>
      <c r="J8" s="22"/>
      <c r="K8" s="22"/>
      <c r="L8" s="22"/>
      <c r="M8" s="22"/>
      <c r="N8" s="266" t="s">
        <v>507</v>
      </c>
      <c r="O8" s="285" t="s">
        <v>506</v>
      </c>
      <c r="P8" s="266" t="s">
        <v>505</v>
      </c>
      <c r="Q8" s="266" t="s">
        <v>202</v>
      </c>
      <c r="R8" s="263" t="s">
        <v>182</v>
      </c>
      <c r="S8" s="266" t="s">
        <v>504</v>
      </c>
      <c r="T8" s="266" t="s">
        <v>503</v>
      </c>
      <c r="U8" s="277" t="s">
        <v>502</v>
      </c>
      <c r="V8" s="23"/>
      <c r="W8" s="22"/>
    </row>
    <row r="9" spans="1:23" ht="15" customHeight="1">
      <c r="A9" s="259"/>
      <c r="B9" s="270"/>
      <c r="C9" s="275"/>
      <c r="D9" s="270"/>
      <c r="E9" s="272"/>
      <c r="F9" s="275"/>
      <c r="G9" s="270"/>
      <c r="H9" s="270"/>
      <c r="I9" s="281"/>
      <c r="J9" s="24"/>
      <c r="K9" s="24"/>
      <c r="L9" s="24"/>
      <c r="M9" s="24"/>
      <c r="N9" s="267"/>
      <c r="O9" s="286"/>
      <c r="P9" s="267"/>
      <c r="Q9" s="267"/>
      <c r="R9" s="264"/>
      <c r="S9" s="267"/>
      <c r="T9" s="267"/>
      <c r="U9" s="278"/>
      <c r="V9" s="271" t="s">
        <v>501</v>
      </c>
      <c r="W9" s="280" t="s">
        <v>500</v>
      </c>
    </row>
    <row r="10" spans="1:23" ht="15" customHeight="1">
      <c r="A10" s="259"/>
      <c r="B10" s="270"/>
      <c r="C10" s="275"/>
      <c r="D10" s="270"/>
      <c r="E10" s="272"/>
      <c r="F10" s="275"/>
      <c r="G10" s="270"/>
      <c r="H10" s="270"/>
      <c r="I10" s="281"/>
      <c r="J10" s="261" t="s">
        <v>198</v>
      </c>
      <c r="K10" s="261" t="s">
        <v>199</v>
      </c>
      <c r="L10" s="261" t="s">
        <v>200</v>
      </c>
      <c r="M10" s="261" t="s">
        <v>201</v>
      </c>
      <c r="N10" s="267"/>
      <c r="O10" s="286"/>
      <c r="P10" s="267"/>
      <c r="Q10" s="267"/>
      <c r="R10" s="264"/>
      <c r="S10" s="267"/>
      <c r="T10" s="267"/>
      <c r="U10" s="278"/>
      <c r="V10" s="267"/>
      <c r="W10" s="281"/>
    </row>
    <row r="11" spans="1:23" ht="15" customHeight="1">
      <c r="A11" s="260"/>
      <c r="B11" s="262"/>
      <c r="C11" s="276"/>
      <c r="D11" s="262"/>
      <c r="E11" s="273"/>
      <c r="F11" s="276"/>
      <c r="G11" s="262"/>
      <c r="H11" s="262"/>
      <c r="I11" s="282"/>
      <c r="J11" s="262"/>
      <c r="K11" s="262"/>
      <c r="L11" s="262"/>
      <c r="M11" s="262"/>
      <c r="N11" s="268"/>
      <c r="O11" s="287"/>
      <c r="P11" s="268"/>
      <c r="Q11" s="268"/>
      <c r="R11" s="265"/>
      <c r="S11" s="268"/>
      <c r="T11" s="268"/>
      <c r="U11" s="279"/>
      <c r="V11" s="268"/>
      <c r="W11" s="282"/>
    </row>
    <row r="12" spans="1:23" ht="15" customHeight="1">
      <c r="A12" s="224" t="s">
        <v>499</v>
      </c>
      <c r="B12" s="32">
        <v>10000</v>
      </c>
      <c r="C12" s="32">
        <v>4.6</v>
      </c>
      <c r="D12" s="32">
        <v>4.6</v>
      </c>
      <c r="E12" s="32">
        <v>9995.4</v>
      </c>
      <c r="F12" s="32">
        <v>148.2</v>
      </c>
      <c r="G12" s="32">
        <v>25.4</v>
      </c>
      <c r="H12" s="32">
        <v>477</v>
      </c>
      <c r="I12" s="32">
        <v>3382.8</v>
      </c>
      <c r="J12" s="32">
        <v>2562</v>
      </c>
      <c r="K12" s="32">
        <v>506.5</v>
      </c>
      <c r="L12" s="32">
        <v>311.7</v>
      </c>
      <c r="M12" s="32">
        <v>2.6</v>
      </c>
      <c r="N12" s="32">
        <v>627.3</v>
      </c>
      <c r="O12" s="32">
        <v>63</v>
      </c>
      <c r="P12" s="32">
        <v>23.8</v>
      </c>
      <c r="Q12" s="32">
        <v>181.1</v>
      </c>
      <c r="R12" s="32">
        <v>3143.7</v>
      </c>
      <c r="S12" s="32">
        <v>305.9</v>
      </c>
      <c r="T12" s="26">
        <v>981.1</v>
      </c>
      <c r="U12" s="26">
        <v>636.1</v>
      </c>
      <c r="V12" s="26">
        <v>302.5</v>
      </c>
      <c r="W12" s="26">
        <v>333.6</v>
      </c>
    </row>
    <row r="13" spans="1:23" ht="15" customHeight="1">
      <c r="A13" s="25"/>
      <c r="B13" s="32"/>
      <c r="C13" s="32"/>
      <c r="D13" s="32"/>
      <c r="E13" s="32"/>
      <c r="F13" s="32"/>
      <c r="G13" s="32"/>
      <c r="H13" s="26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26"/>
      <c r="U13" s="26"/>
      <c r="V13" s="26"/>
      <c r="W13" s="26"/>
    </row>
    <row r="14" spans="1:23" ht="15" customHeight="1">
      <c r="A14" s="217" t="s">
        <v>203</v>
      </c>
      <c r="B14" s="32">
        <v>84.4</v>
      </c>
      <c r="C14" s="32">
        <v>52.4</v>
      </c>
      <c r="D14" s="32">
        <v>52</v>
      </c>
      <c r="E14" s="32">
        <v>84.3</v>
      </c>
      <c r="F14" s="32">
        <v>78.1</v>
      </c>
      <c r="G14" s="32">
        <v>38.4</v>
      </c>
      <c r="H14" s="32">
        <v>85.5</v>
      </c>
      <c r="I14" s="32">
        <v>65.5</v>
      </c>
      <c r="J14" s="32">
        <v>63.9</v>
      </c>
      <c r="K14" s="32">
        <v>71.3</v>
      </c>
      <c r="L14" s="32">
        <v>74</v>
      </c>
      <c r="M14" s="32">
        <v>110</v>
      </c>
      <c r="N14" s="32">
        <v>83.6</v>
      </c>
      <c r="O14" s="32">
        <v>48.3</v>
      </c>
      <c r="P14" s="32">
        <v>79.2</v>
      </c>
      <c r="Q14" s="32">
        <v>78.9</v>
      </c>
      <c r="R14" s="32">
        <v>110.5</v>
      </c>
      <c r="S14" s="32">
        <v>115.2</v>
      </c>
      <c r="T14" s="26">
        <v>91.5</v>
      </c>
      <c r="U14" s="26">
        <v>60</v>
      </c>
      <c r="V14" s="26">
        <v>85.5</v>
      </c>
      <c r="W14" s="26">
        <v>37.3</v>
      </c>
    </row>
    <row r="15" spans="1:23" ht="15" customHeight="1">
      <c r="A15" s="27" t="s">
        <v>498</v>
      </c>
      <c r="B15" s="32">
        <v>88.9</v>
      </c>
      <c r="C15" s="32">
        <v>55.6</v>
      </c>
      <c r="D15" s="32">
        <v>55.3</v>
      </c>
      <c r="E15" s="32">
        <v>88.8</v>
      </c>
      <c r="F15" s="32">
        <v>85.1</v>
      </c>
      <c r="G15" s="32">
        <v>48.2</v>
      </c>
      <c r="H15" s="32">
        <v>94.4</v>
      </c>
      <c r="I15" s="32">
        <v>69.5</v>
      </c>
      <c r="J15" s="32">
        <v>68.4</v>
      </c>
      <c r="K15" s="32">
        <v>65.9</v>
      </c>
      <c r="L15" s="32">
        <v>84.7</v>
      </c>
      <c r="M15" s="32">
        <v>117.2</v>
      </c>
      <c r="N15" s="33">
        <v>83.8</v>
      </c>
      <c r="O15" s="33">
        <v>56.3</v>
      </c>
      <c r="P15" s="33">
        <v>92.1</v>
      </c>
      <c r="Q15" s="33">
        <v>87.4</v>
      </c>
      <c r="R15" s="33">
        <v>114</v>
      </c>
      <c r="S15" s="33">
        <v>125.8</v>
      </c>
      <c r="T15" s="26">
        <v>98.6</v>
      </c>
      <c r="U15" s="26">
        <v>59.3</v>
      </c>
      <c r="V15" s="26">
        <v>75.4</v>
      </c>
      <c r="W15" s="26">
        <v>41.8</v>
      </c>
    </row>
    <row r="16" spans="1:23" ht="15" customHeight="1">
      <c r="A16" s="27" t="s">
        <v>497</v>
      </c>
      <c r="B16" s="32">
        <v>96.8</v>
      </c>
      <c r="C16" s="32">
        <v>90</v>
      </c>
      <c r="D16" s="32">
        <v>90</v>
      </c>
      <c r="E16" s="32">
        <v>96.8</v>
      </c>
      <c r="F16" s="32">
        <v>102.4</v>
      </c>
      <c r="G16" s="32">
        <v>82.6</v>
      </c>
      <c r="H16" s="32">
        <v>93.7</v>
      </c>
      <c r="I16" s="32">
        <v>82.7</v>
      </c>
      <c r="J16" s="32">
        <v>83.9</v>
      </c>
      <c r="K16" s="32">
        <v>75.7</v>
      </c>
      <c r="L16" s="32">
        <v>83.7</v>
      </c>
      <c r="M16" s="32">
        <v>97</v>
      </c>
      <c r="N16" s="33">
        <v>88.6</v>
      </c>
      <c r="O16" s="33">
        <v>129.5</v>
      </c>
      <c r="P16" s="33">
        <v>141.4</v>
      </c>
      <c r="Q16" s="33">
        <v>96.7</v>
      </c>
      <c r="R16" s="33">
        <v>114.7</v>
      </c>
      <c r="S16" s="33">
        <v>118.1</v>
      </c>
      <c r="T16" s="26">
        <v>101.3</v>
      </c>
      <c r="U16" s="26">
        <v>71.2</v>
      </c>
      <c r="V16" s="26">
        <v>82.6</v>
      </c>
      <c r="W16" s="26">
        <v>60.9</v>
      </c>
    </row>
    <row r="17" spans="1:23" ht="15" customHeight="1">
      <c r="A17" s="27" t="s">
        <v>496</v>
      </c>
      <c r="B17" s="32">
        <v>100.3</v>
      </c>
      <c r="C17" s="32">
        <v>90.6</v>
      </c>
      <c r="D17" s="32">
        <v>90.6</v>
      </c>
      <c r="E17" s="32">
        <v>100.3</v>
      </c>
      <c r="F17" s="32">
        <v>98.1</v>
      </c>
      <c r="G17" s="32">
        <v>94.7</v>
      </c>
      <c r="H17" s="32">
        <v>89.5</v>
      </c>
      <c r="I17" s="32">
        <v>98.3</v>
      </c>
      <c r="J17" s="32">
        <v>98.3</v>
      </c>
      <c r="K17" s="32">
        <v>96.1</v>
      </c>
      <c r="L17" s="32">
        <v>101.1</v>
      </c>
      <c r="M17" s="32">
        <v>109.5</v>
      </c>
      <c r="N17" s="33">
        <v>101</v>
      </c>
      <c r="O17" s="33">
        <v>105.9</v>
      </c>
      <c r="P17" s="33">
        <v>119.1</v>
      </c>
      <c r="Q17" s="33">
        <v>111</v>
      </c>
      <c r="R17" s="33">
        <v>100.5</v>
      </c>
      <c r="S17" s="33">
        <v>136.5</v>
      </c>
      <c r="T17" s="26">
        <v>103.9</v>
      </c>
      <c r="U17" s="26">
        <v>90.7</v>
      </c>
      <c r="V17" s="26">
        <v>96.6</v>
      </c>
      <c r="W17" s="26">
        <v>85.4</v>
      </c>
    </row>
    <row r="18" spans="1:23" ht="15" customHeight="1">
      <c r="A18" s="27" t="s">
        <v>495</v>
      </c>
      <c r="B18" s="32">
        <v>100</v>
      </c>
      <c r="C18" s="32">
        <v>100</v>
      </c>
      <c r="D18" s="32">
        <v>100</v>
      </c>
      <c r="E18" s="32">
        <v>100</v>
      </c>
      <c r="F18" s="32">
        <v>100</v>
      </c>
      <c r="G18" s="32">
        <v>100</v>
      </c>
      <c r="H18" s="32">
        <v>100</v>
      </c>
      <c r="I18" s="32">
        <v>100.2</v>
      </c>
      <c r="J18" s="32">
        <v>100</v>
      </c>
      <c r="K18" s="32">
        <v>100</v>
      </c>
      <c r="L18" s="32">
        <v>100</v>
      </c>
      <c r="M18" s="32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3">
        <v>100</v>
      </c>
      <c r="T18" s="26">
        <v>100</v>
      </c>
      <c r="U18" s="26">
        <v>100</v>
      </c>
      <c r="V18" s="26">
        <v>100</v>
      </c>
      <c r="W18" s="26">
        <v>100</v>
      </c>
    </row>
    <row r="19" spans="1:23" ht="15" customHeight="1">
      <c r="A19" s="27" t="s">
        <v>494</v>
      </c>
      <c r="B19" s="32">
        <v>102.1</v>
      </c>
      <c r="C19" s="32">
        <v>85.5</v>
      </c>
      <c r="D19" s="32">
        <v>85.5</v>
      </c>
      <c r="E19" s="32">
        <v>102.1</v>
      </c>
      <c r="F19" s="32">
        <v>85.5</v>
      </c>
      <c r="G19" s="32">
        <v>112.4</v>
      </c>
      <c r="H19" s="32">
        <v>101.1</v>
      </c>
      <c r="I19" s="32">
        <v>104.2</v>
      </c>
      <c r="J19" s="32">
        <v>102.6</v>
      </c>
      <c r="K19" s="32">
        <v>122.1</v>
      </c>
      <c r="L19" s="32">
        <v>88.9</v>
      </c>
      <c r="M19" s="32">
        <v>93.8</v>
      </c>
      <c r="N19" s="33">
        <v>94.5</v>
      </c>
      <c r="O19" s="33">
        <v>103.9</v>
      </c>
      <c r="P19" s="33">
        <v>101.7</v>
      </c>
      <c r="Q19" s="33">
        <v>87.4</v>
      </c>
      <c r="R19" s="33">
        <v>102.2</v>
      </c>
      <c r="S19" s="33">
        <v>108.6</v>
      </c>
      <c r="T19" s="26">
        <v>103.6</v>
      </c>
      <c r="U19" s="26">
        <v>100.6</v>
      </c>
      <c r="V19" s="26">
        <v>103.5</v>
      </c>
      <c r="W19" s="26">
        <v>97.9</v>
      </c>
    </row>
    <row r="20" spans="1:23" ht="15" customHeight="1">
      <c r="A20" s="27" t="s">
        <v>493</v>
      </c>
      <c r="B20" s="34">
        <v>98.5</v>
      </c>
      <c r="C20" s="34">
        <v>78.5</v>
      </c>
      <c r="D20" s="34">
        <v>78.5</v>
      </c>
      <c r="E20" s="34">
        <v>98.5</v>
      </c>
      <c r="F20" s="34">
        <v>80.9</v>
      </c>
      <c r="G20" s="35">
        <v>100.7</v>
      </c>
      <c r="H20" s="32">
        <v>98.7</v>
      </c>
      <c r="I20" s="35">
        <v>95.8</v>
      </c>
      <c r="J20" s="35">
        <v>93.8</v>
      </c>
      <c r="K20" s="35">
        <v>116.3</v>
      </c>
      <c r="L20" s="35">
        <v>79.3</v>
      </c>
      <c r="M20" s="35">
        <v>99.2</v>
      </c>
      <c r="N20" s="35">
        <v>86.4</v>
      </c>
      <c r="O20" s="35">
        <v>117.7</v>
      </c>
      <c r="P20" s="35">
        <v>94.8</v>
      </c>
      <c r="Q20" s="35">
        <v>100</v>
      </c>
      <c r="R20" s="35">
        <v>99</v>
      </c>
      <c r="S20" s="35">
        <v>103.2</v>
      </c>
      <c r="T20" s="26">
        <v>108.3</v>
      </c>
      <c r="U20" s="26">
        <v>106</v>
      </c>
      <c r="V20" s="26">
        <v>103.5</v>
      </c>
      <c r="W20" s="26">
        <v>108.3</v>
      </c>
    </row>
    <row r="21" spans="1:23" ht="15" customHeight="1">
      <c r="A21" s="27" t="s">
        <v>492</v>
      </c>
      <c r="B21" s="32">
        <v>106</v>
      </c>
      <c r="C21" s="32">
        <v>78.2</v>
      </c>
      <c r="D21" s="32">
        <v>78.2</v>
      </c>
      <c r="E21" s="32">
        <v>106</v>
      </c>
      <c r="F21" s="32">
        <v>78.6</v>
      </c>
      <c r="G21" s="32">
        <v>84.5</v>
      </c>
      <c r="H21" s="35">
        <v>100.2</v>
      </c>
      <c r="I21" s="32">
        <v>112.6</v>
      </c>
      <c r="J21" s="32">
        <v>110.2</v>
      </c>
      <c r="K21" s="32">
        <v>146.9</v>
      </c>
      <c r="L21" s="32">
        <v>76.3</v>
      </c>
      <c r="M21" s="32">
        <v>109.7</v>
      </c>
      <c r="N21" s="32">
        <v>77</v>
      </c>
      <c r="O21" s="32">
        <v>132.5</v>
      </c>
      <c r="P21" s="32">
        <v>95</v>
      </c>
      <c r="Q21" s="32">
        <v>103.1</v>
      </c>
      <c r="R21" s="32">
        <v>101.9</v>
      </c>
      <c r="S21" s="32">
        <v>110.9</v>
      </c>
      <c r="T21" s="26">
        <v>116</v>
      </c>
      <c r="U21" s="26">
        <v>112.2</v>
      </c>
      <c r="V21" s="26">
        <v>113</v>
      </c>
      <c r="W21" s="26">
        <v>111.5</v>
      </c>
    </row>
    <row r="22" spans="1:23" ht="15" customHeight="1">
      <c r="A22" s="27" t="s">
        <v>491</v>
      </c>
      <c r="B22" s="32">
        <v>114</v>
      </c>
      <c r="C22" s="32">
        <v>76.1</v>
      </c>
      <c r="D22" s="32">
        <v>76.1</v>
      </c>
      <c r="E22" s="32">
        <v>114.1</v>
      </c>
      <c r="F22" s="32">
        <v>86.7</v>
      </c>
      <c r="G22" s="32">
        <v>103.1</v>
      </c>
      <c r="H22" s="32">
        <v>126.6</v>
      </c>
      <c r="I22" s="32">
        <v>128.4</v>
      </c>
      <c r="J22" s="32">
        <v>125.7</v>
      </c>
      <c r="K22" s="32">
        <v>175.7</v>
      </c>
      <c r="L22" s="32">
        <v>73.6</v>
      </c>
      <c r="M22" s="32">
        <v>107.7</v>
      </c>
      <c r="N22" s="32">
        <v>76.3</v>
      </c>
      <c r="O22" s="32">
        <v>135.3</v>
      </c>
      <c r="P22" s="32">
        <v>85.9</v>
      </c>
      <c r="Q22" s="32">
        <v>110</v>
      </c>
      <c r="R22" s="32">
        <v>101.9</v>
      </c>
      <c r="S22" s="32">
        <v>97.9</v>
      </c>
      <c r="T22" s="26">
        <v>122.7</v>
      </c>
      <c r="U22" s="26">
        <v>127</v>
      </c>
      <c r="V22" s="26">
        <v>134.7</v>
      </c>
      <c r="W22" s="26">
        <v>119.9</v>
      </c>
    </row>
    <row r="23" spans="1:23" s="13" customFormat="1" ht="15" customHeight="1">
      <c r="A23" s="246" t="s">
        <v>557</v>
      </c>
      <c r="B23" s="218">
        <f>AVERAGE(B52:B63)</f>
        <v>115.16666666666669</v>
      </c>
      <c r="C23" s="218">
        <f aca="true" t="shared" si="0" ref="C23:W23">AVERAGE(C52:C63)</f>
        <v>75.575</v>
      </c>
      <c r="D23" s="218">
        <f t="shared" si="0"/>
        <v>75.56666666666666</v>
      </c>
      <c r="E23" s="218">
        <f t="shared" si="0"/>
        <v>115.18333333333335</v>
      </c>
      <c r="F23" s="218">
        <f t="shared" si="0"/>
        <v>86.175</v>
      </c>
      <c r="G23" s="218">
        <f t="shared" si="0"/>
        <v>94.23333333333333</v>
      </c>
      <c r="H23" s="218">
        <f t="shared" si="0"/>
        <v>148.29999999999998</v>
      </c>
      <c r="I23" s="218">
        <f t="shared" si="0"/>
        <v>130.61666666666665</v>
      </c>
      <c r="J23" s="218">
        <f t="shared" si="0"/>
        <v>121.99166666666667</v>
      </c>
      <c r="K23" s="218">
        <f t="shared" si="0"/>
        <v>209.975</v>
      </c>
      <c r="L23" s="218">
        <f t="shared" si="0"/>
        <v>72.90833333333335</v>
      </c>
      <c r="M23" s="218">
        <f t="shared" si="0"/>
        <v>115.27499999999999</v>
      </c>
      <c r="N23" s="218">
        <f t="shared" si="0"/>
        <v>74.91666666666667</v>
      </c>
      <c r="O23" s="218">
        <f t="shared" si="0"/>
        <v>162.4</v>
      </c>
      <c r="P23" s="218">
        <f t="shared" si="0"/>
        <v>81.12500000000001</v>
      </c>
      <c r="Q23" s="218">
        <f t="shared" si="0"/>
        <v>107.48333333333333</v>
      </c>
      <c r="R23" s="218">
        <f t="shared" si="0"/>
        <v>98.84999999999998</v>
      </c>
      <c r="S23" s="218">
        <f t="shared" si="0"/>
        <v>97.41666666666664</v>
      </c>
      <c r="T23" s="542">
        <f t="shared" si="0"/>
        <v>125.31666666666668</v>
      </c>
      <c r="U23" s="542">
        <f t="shared" si="0"/>
        <v>127.89166666666667</v>
      </c>
      <c r="V23" s="542">
        <f t="shared" si="0"/>
        <v>126.55833333333334</v>
      </c>
      <c r="W23" s="542">
        <f t="shared" si="0"/>
        <v>129.10833333333332</v>
      </c>
    </row>
    <row r="24" spans="1:23" ht="15" customHeight="1">
      <c r="A24" s="27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6"/>
      <c r="U24" s="26"/>
      <c r="V24" s="26"/>
      <c r="W24" s="26"/>
    </row>
    <row r="25" spans="1:23" ht="15" customHeight="1">
      <c r="A25" s="28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26"/>
      <c r="U25" s="26"/>
      <c r="V25" s="26"/>
      <c r="W25" s="26"/>
    </row>
    <row r="26" spans="1:23" ht="15" customHeight="1">
      <c r="A26" s="29" t="s">
        <v>490</v>
      </c>
      <c r="B26" s="245">
        <v>89.9</v>
      </c>
      <c r="C26" s="245">
        <v>6.1</v>
      </c>
      <c r="D26" s="245">
        <v>6.1</v>
      </c>
      <c r="E26" s="245">
        <v>89.9</v>
      </c>
      <c r="F26" s="245">
        <v>72.7</v>
      </c>
      <c r="G26" s="245">
        <v>89.6</v>
      </c>
      <c r="H26" s="245">
        <v>89.7</v>
      </c>
      <c r="I26" s="245">
        <v>89.9</v>
      </c>
      <c r="J26" s="245">
        <v>85.2</v>
      </c>
      <c r="K26" s="245">
        <v>125.8</v>
      </c>
      <c r="L26" s="245">
        <v>70.1</v>
      </c>
      <c r="M26" s="245">
        <v>87.2</v>
      </c>
      <c r="N26" s="245">
        <v>58.7</v>
      </c>
      <c r="O26" s="26">
        <v>116.5</v>
      </c>
      <c r="P26" s="245">
        <v>10.1</v>
      </c>
      <c r="Q26" s="245">
        <v>86.8</v>
      </c>
      <c r="R26" s="245">
        <v>97.9</v>
      </c>
      <c r="S26" s="245">
        <v>102.3</v>
      </c>
      <c r="T26" s="26">
        <v>87.1</v>
      </c>
      <c r="U26" s="26">
        <v>85.5</v>
      </c>
      <c r="V26" s="26">
        <v>106.8</v>
      </c>
      <c r="W26" s="26">
        <v>66.2</v>
      </c>
    </row>
    <row r="27" spans="1:23" ht="15" customHeight="1">
      <c r="A27" s="29" t="s">
        <v>489</v>
      </c>
      <c r="B27" s="245">
        <v>95.8</v>
      </c>
      <c r="C27" s="245">
        <v>17.5</v>
      </c>
      <c r="D27" s="245">
        <v>17.5</v>
      </c>
      <c r="E27" s="245">
        <v>95.8</v>
      </c>
      <c r="F27" s="245">
        <v>74.8</v>
      </c>
      <c r="G27" s="245">
        <v>85.2</v>
      </c>
      <c r="H27" s="245">
        <v>86.4</v>
      </c>
      <c r="I27" s="245">
        <v>101.1</v>
      </c>
      <c r="J27" s="245">
        <v>91.8</v>
      </c>
      <c r="K27" s="245">
        <v>150.6</v>
      </c>
      <c r="L27" s="245">
        <v>98</v>
      </c>
      <c r="M27" s="245">
        <v>94.4</v>
      </c>
      <c r="N27" s="245">
        <v>63.7</v>
      </c>
      <c r="O27" s="26">
        <v>127.7</v>
      </c>
      <c r="P27" s="245">
        <v>17.2</v>
      </c>
      <c r="Q27" s="245">
        <v>91</v>
      </c>
      <c r="R27" s="245">
        <v>98</v>
      </c>
      <c r="S27" s="245">
        <v>108</v>
      </c>
      <c r="T27" s="26">
        <v>104.9</v>
      </c>
      <c r="U27" s="26">
        <v>82.7</v>
      </c>
      <c r="V27" s="26">
        <v>61.7</v>
      </c>
      <c r="W27" s="26">
        <v>101.7</v>
      </c>
    </row>
    <row r="28" spans="1:23" ht="15" customHeight="1">
      <c r="A28" s="29" t="s">
        <v>488</v>
      </c>
      <c r="B28" s="245">
        <v>107.9</v>
      </c>
      <c r="C28" s="245">
        <v>30.4</v>
      </c>
      <c r="D28" s="245">
        <v>30.4</v>
      </c>
      <c r="E28" s="245">
        <v>107.8</v>
      </c>
      <c r="F28" s="245">
        <v>78.9</v>
      </c>
      <c r="G28" s="245">
        <v>87.7</v>
      </c>
      <c r="H28" s="245">
        <v>96.7</v>
      </c>
      <c r="I28" s="245">
        <v>116.6</v>
      </c>
      <c r="J28" s="245">
        <v>111.3</v>
      </c>
      <c r="K28" s="245">
        <v>152.1</v>
      </c>
      <c r="L28" s="245">
        <v>101.6</v>
      </c>
      <c r="M28" s="245">
        <v>126.3</v>
      </c>
      <c r="N28" s="245">
        <v>83.8</v>
      </c>
      <c r="O28" s="26">
        <v>138.9</v>
      </c>
      <c r="P28" s="245">
        <v>160.4</v>
      </c>
      <c r="Q28" s="245">
        <v>102.4</v>
      </c>
      <c r="R28" s="245">
        <v>103.7</v>
      </c>
      <c r="S28" s="245">
        <v>109.2</v>
      </c>
      <c r="T28" s="26">
        <v>109.1</v>
      </c>
      <c r="U28" s="26">
        <v>116.9</v>
      </c>
      <c r="V28" s="26">
        <v>105.5</v>
      </c>
      <c r="W28" s="26">
        <v>127.2</v>
      </c>
    </row>
    <row r="29" spans="1:23" ht="15" customHeight="1">
      <c r="A29" s="29" t="s">
        <v>487</v>
      </c>
      <c r="B29" s="245">
        <v>109.3</v>
      </c>
      <c r="C29" s="245">
        <v>73.1</v>
      </c>
      <c r="D29" s="245">
        <v>73.1</v>
      </c>
      <c r="E29" s="245">
        <v>109.3</v>
      </c>
      <c r="F29" s="245">
        <v>78.2</v>
      </c>
      <c r="G29" s="245">
        <v>69.8</v>
      </c>
      <c r="H29" s="245">
        <v>90.5</v>
      </c>
      <c r="I29" s="245">
        <v>120.4</v>
      </c>
      <c r="J29" s="245">
        <v>122.3</v>
      </c>
      <c r="K29" s="245">
        <v>142.9</v>
      </c>
      <c r="L29" s="245">
        <v>68.5</v>
      </c>
      <c r="M29" s="245">
        <v>154.6</v>
      </c>
      <c r="N29" s="245">
        <v>75.2</v>
      </c>
      <c r="O29" s="26">
        <v>131.9</v>
      </c>
      <c r="P29" s="245">
        <v>96.4</v>
      </c>
      <c r="Q29" s="245">
        <v>102.5</v>
      </c>
      <c r="R29" s="245">
        <v>104.2</v>
      </c>
      <c r="S29" s="245">
        <v>104.9</v>
      </c>
      <c r="T29" s="26">
        <v>119.9</v>
      </c>
      <c r="U29" s="26">
        <v>118</v>
      </c>
      <c r="V29" s="26">
        <v>114</v>
      </c>
      <c r="W29" s="26">
        <v>121.6</v>
      </c>
    </row>
    <row r="30" spans="1:23" ht="15" customHeight="1">
      <c r="A30" s="29" t="s">
        <v>486</v>
      </c>
      <c r="B30" s="245">
        <v>102.1</v>
      </c>
      <c r="C30" s="245">
        <v>95.5</v>
      </c>
      <c r="D30" s="245">
        <v>95.5</v>
      </c>
      <c r="E30" s="245">
        <v>102.1</v>
      </c>
      <c r="F30" s="245">
        <v>67.6</v>
      </c>
      <c r="G30" s="245">
        <v>65.1</v>
      </c>
      <c r="H30" s="245">
        <v>85.5</v>
      </c>
      <c r="I30" s="245">
        <v>106.1</v>
      </c>
      <c r="J30" s="245">
        <v>103.3</v>
      </c>
      <c r="K30" s="245">
        <v>141.2</v>
      </c>
      <c r="L30" s="245">
        <v>71.3</v>
      </c>
      <c r="M30" s="245">
        <v>121.3</v>
      </c>
      <c r="N30" s="245">
        <v>75.1</v>
      </c>
      <c r="O30" s="26">
        <v>136</v>
      </c>
      <c r="P30" s="245">
        <v>87.9</v>
      </c>
      <c r="Q30" s="245">
        <v>105.4</v>
      </c>
      <c r="R30" s="245">
        <v>101.1</v>
      </c>
      <c r="S30" s="245">
        <v>94.8</v>
      </c>
      <c r="T30" s="26">
        <v>120.8</v>
      </c>
      <c r="U30" s="26">
        <v>105.4</v>
      </c>
      <c r="V30" s="26">
        <v>109.4</v>
      </c>
      <c r="W30" s="26">
        <v>101.8</v>
      </c>
    </row>
    <row r="31" spans="1:23" ht="15" customHeight="1">
      <c r="A31" s="29" t="s">
        <v>485</v>
      </c>
      <c r="B31" s="245">
        <v>107.7</v>
      </c>
      <c r="C31" s="245">
        <v>103.3</v>
      </c>
      <c r="D31" s="245">
        <v>103.3</v>
      </c>
      <c r="E31" s="245">
        <v>107.7</v>
      </c>
      <c r="F31" s="245">
        <v>83.1</v>
      </c>
      <c r="G31" s="245">
        <v>77.6</v>
      </c>
      <c r="H31" s="245">
        <v>88.8</v>
      </c>
      <c r="I31" s="245">
        <v>120.9</v>
      </c>
      <c r="J31" s="245">
        <v>115.9</v>
      </c>
      <c r="K31" s="245">
        <v>163.8</v>
      </c>
      <c r="L31" s="245">
        <v>91.9</v>
      </c>
      <c r="M31" s="245">
        <v>120</v>
      </c>
      <c r="N31" s="245">
        <v>82.2</v>
      </c>
      <c r="O31" s="26">
        <v>139.4</v>
      </c>
      <c r="P31" s="245">
        <v>85.1</v>
      </c>
      <c r="Q31" s="245">
        <v>107</v>
      </c>
      <c r="R31" s="245">
        <v>102.7</v>
      </c>
      <c r="S31" s="245">
        <v>120.6</v>
      </c>
      <c r="T31" s="26">
        <v>109.4</v>
      </c>
      <c r="U31" s="26">
        <v>97.9</v>
      </c>
      <c r="V31" s="26">
        <v>106.5</v>
      </c>
      <c r="W31" s="26">
        <v>90.1</v>
      </c>
    </row>
    <row r="32" spans="1:23" ht="15" customHeight="1">
      <c r="A32" s="29" t="s">
        <v>484</v>
      </c>
      <c r="B32" s="245">
        <v>107.7</v>
      </c>
      <c r="C32" s="245">
        <v>85.9</v>
      </c>
      <c r="D32" s="245">
        <v>85.9</v>
      </c>
      <c r="E32" s="245">
        <v>107.7</v>
      </c>
      <c r="F32" s="245">
        <v>71.4</v>
      </c>
      <c r="G32" s="245">
        <v>78.2</v>
      </c>
      <c r="H32" s="245">
        <v>104.5</v>
      </c>
      <c r="I32" s="245">
        <v>113.3</v>
      </c>
      <c r="J32" s="245">
        <v>107.5</v>
      </c>
      <c r="K32" s="245">
        <v>169.3</v>
      </c>
      <c r="L32" s="245">
        <v>69.6</v>
      </c>
      <c r="M32" s="245">
        <v>105.6</v>
      </c>
      <c r="N32" s="245">
        <v>82.2</v>
      </c>
      <c r="O32" s="26">
        <v>142.5</v>
      </c>
      <c r="P32" s="245">
        <v>80.6</v>
      </c>
      <c r="Q32" s="245">
        <v>106.5</v>
      </c>
      <c r="R32" s="245">
        <v>105.1</v>
      </c>
      <c r="S32" s="245">
        <v>126.3</v>
      </c>
      <c r="T32" s="26">
        <v>113.8</v>
      </c>
      <c r="U32" s="26">
        <v>104.6</v>
      </c>
      <c r="V32" s="26">
        <v>118</v>
      </c>
      <c r="W32" s="26">
        <v>92.4</v>
      </c>
    </row>
    <row r="33" spans="1:23" ht="15" customHeight="1">
      <c r="A33" s="29" t="s">
        <v>483</v>
      </c>
      <c r="B33" s="245">
        <v>106.6</v>
      </c>
      <c r="C33" s="245">
        <v>93.4</v>
      </c>
      <c r="D33" s="245">
        <v>93.4</v>
      </c>
      <c r="E33" s="245">
        <v>106.6</v>
      </c>
      <c r="F33" s="245">
        <v>78</v>
      </c>
      <c r="G33" s="245">
        <v>77.5</v>
      </c>
      <c r="H33" s="245">
        <v>104.8</v>
      </c>
      <c r="I33" s="245">
        <v>117.1</v>
      </c>
      <c r="J33" s="245">
        <v>117.2</v>
      </c>
      <c r="K33" s="245">
        <v>147.7</v>
      </c>
      <c r="L33" s="245">
        <v>66.1</v>
      </c>
      <c r="M33" s="26">
        <v>121.4</v>
      </c>
      <c r="N33" s="245">
        <v>75.1</v>
      </c>
      <c r="O33" s="26">
        <v>136.7</v>
      </c>
      <c r="P33" s="245">
        <v>103</v>
      </c>
      <c r="Q33" s="245">
        <v>99.9</v>
      </c>
      <c r="R33" s="245">
        <v>99.3</v>
      </c>
      <c r="S33" s="245">
        <v>121.4</v>
      </c>
      <c r="T33" s="26">
        <v>115.3</v>
      </c>
      <c r="U33" s="26">
        <v>106.1</v>
      </c>
      <c r="V33" s="26">
        <v>119.9</v>
      </c>
      <c r="W33" s="26">
        <v>93.7</v>
      </c>
    </row>
    <row r="34" spans="1:23" ht="15" customHeight="1">
      <c r="A34" s="29" t="s">
        <v>482</v>
      </c>
      <c r="B34" s="245">
        <v>109.7</v>
      </c>
      <c r="C34" s="245">
        <v>92.8</v>
      </c>
      <c r="D34" s="245">
        <v>92.8</v>
      </c>
      <c r="E34" s="245">
        <v>109.7</v>
      </c>
      <c r="F34" s="245">
        <v>75.1</v>
      </c>
      <c r="G34" s="245">
        <v>92.7</v>
      </c>
      <c r="H34" s="245">
        <v>104.4</v>
      </c>
      <c r="I34" s="245">
        <v>120.9</v>
      </c>
      <c r="J34" s="245">
        <v>120.4</v>
      </c>
      <c r="K34" s="245">
        <v>140.9</v>
      </c>
      <c r="L34" s="245">
        <v>93.1</v>
      </c>
      <c r="M34" s="26">
        <v>109.8</v>
      </c>
      <c r="N34" s="245">
        <v>79.3</v>
      </c>
      <c r="O34" s="26">
        <v>131.6</v>
      </c>
      <c r="P34" s="245">
        <v>108.7</v>
      </c>
      <c r="Q34" s="245">
        <v>107.3</v>
      </c>
      <c r="R34" s="245">
        <v>101.9</v>
      </c>
      <c r="S34" s="245">
        <v>110.1</v>
      </c>
      <c r="T34" s="26">
        <v>118.2</v>
      </c>
      <c r="U34" s="26">
        <v>117.3</v>
      </c>
      <c r="V34" s="26">
        <v>119.2</v>
      </c>
      <c r="W34" s="26">
        <v>115.5</v>
      </c>
    </row>
    <row r="35" spans="1:23" ht="15" customHeight="1">
      <c r="A35" s="29" t="s">
        <v>481</v>
      </c>
      <c r="B35" s="245">
        <v>109.5</v>
      </c>
      <c r="C35" s="245">
        <v>105</v>
      </c>
      <c r="D35" s="245">
        <v>105</v>
      </c>
      <c r="E35" s="245">
        <v>109.5</v>
      </c>
      <c r="F35" s="245">
        <v>80.6</v>
      </c>
      <c r="G35" s="245">
        <v>96.8</v>
      </c>
      <c r="H35" s="245">
        <v>121.6</v>
      </c>
      <c r="I35" s="245">
        <v>109.7</v>
      </c>
      <c r="J35" s="245">
        <v>109.4</v>
      </c>
      <c r="K35" s="245">
        <v>140.2</v>
      </c>
      <c r="L35" s="245">
        <v>62.8</v>
      </c>
      <c r="M35" s="245">
        <v>98.1</v>
      </c>
      <c r="N35" s="245">
        <v>81.6</v>
      </c>
      <c r="O35" s="26">
        <v>136.1</v>
      </c>
      <c r="P35" s="245">
        <v>148.1</v>
      </c>
      <c r="Q35" s="245">
        <v>113</v>
      </c>
      <c r="R35" s="245">
        <v>103.9</v>
      </c>
      <c r="S35" s="245">
        <v>118.2</v>
      </c>
      <c r="T35" s="26">
        <v>122.4</v>
      </c>
      <c r="U35" s="26">
        <v>132.3</v>
      </c>
      <c r="V35" s="26">
        <v>130</v>
      </c>
      <c r="W35" s="26">
        <v>134.3</v>
      </c>
    </row>
    <row r="36" spans="1:23" ht="15" customHeight="1">
      <c r="A36" s="29" t="s">
        <v>480</v>
      </c>
      <c r="B36" s="245">
        <v>111.4</v>
      </c>
      <c r="C36" s="245">
        <v>133</v>
      </c>
      <c r="D36" s="245">
        <v>133</v>
      </c>
      <c r="E36" s="245">
        <v>111.4</v>
      </c>
      <c r="F36" s="245">
        <v>89.3</v>
      </c>
      <c r="G36" s="245">
        <v>99.3</v>
      </c>
      <c r="H36" s="245">
        <v>115</v>
      </c>
      <c r="I36" s="245">
        <v>115.3</v>
      </c>
      <c r="J36" s="245">
        <v>116.2</v>
      </c>
      <c r="K36" s="245">
        <v>141.9</v>
      </c>
      <c r="L36" s="245">
        <v>64.3</v>
      </c>
      <c r="M36" s="245">
        <v>91.1</v>
      </c>
      <c r="N36" s="245">
        <v>85.1</v>
      </c>
      <c r="O36" s="26">
        <v>124.1</v>
      </c>
      <c r="P36" s="245">
        <v>131.1</v>
      </c>
      <c r="Q36" s="245">
        <v>108.5</v>
      </c>
      <c r="R36" s="245">
        <v>102.9</v>
      </c>
      <c r="S36" s="245">
        <v>104.9</v>
      </c>
      <c r="T36" s="26">
        <v>125.1</v>
      </c>
      <c r="U36" s="26">
        <v>142.9</v>
      </c>
      <c r="V36" s="26">
        <v>137</v>
      </c>
      <c r="W36" s="26">
        <v>148.4</v>
      </c>
    </row>
    <row r="37" spans="1:23" ht="15" customHeight="1">
      <c r="A37" s="29" t="s">
        <v>479</v>
      </c>
      <c r="B37" s="245">
        <v>114.3</v>
      </c>
      <c r="C37" s="245">
        <v>101.8</v>
      </c>
      <c r="D37" s="245">
        <v>101.8</v>
      </c>
      <c r="E37" s="245">
        <v>114.3</v>
      </c>
      <c r="F37" s="245">
        <v>84</v>
      </c>
      <c r="G37" s="245">
        <v>94.9</v>
      </c>
      <c r="H37" s="245">
        <v>114.1</v>
      </c>
      <c r="I37" s="245">
        <v>120.1</v>
      </c>
      <c r="J37" s="245">
        <v>122.4</v>
      </c>
      <c r="K37" s="245">
        <v>146.7</v>
      </c>
      <c r="L37" s="245">
        <v>58.2</v>
      </c>
      <c r="M37" s="245">
        <v>86.3</v>
      </c>
      <c r="N37" s="245">
        <v>81.8</v>
      </c>
      <c r="O37" s="26">
        <v>128.9</v>
      </c>
      <c r="P37" s="245">
        <v>111.7</v>
      </c>
      <c r="Q37" s="245">
        <v>107.1</v>
      </c>
      <c r="R37" s="245">
        <v>102.1</v>
      </c>
      <c r="S37" s="245">
        <v>109.5</v>
      </c>
      <c r="T37" s="26">
        <v>146.4</v>
      </c>
      <c r="U37" s="26">
        <v>137.1</v>
      </c>
      <c r="V37" s="26">
        <v>127.9</v>
      </c>
      <c r="W37" s="26">
        <v>145.5</v>
      </c>
    </row>
    <row r="38" spans="1:23" ht="15" customHeight="1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6"/>
      <c r="U38" s="26"/>
      <c r="V38" s="26"/>
      <c r="W38" s="26"/>
    </row>
    <row r="39" spans="1:23" ht="15" customHeight="1">
      <c r="A39" s="29" t="s">
        <v>205</v>
      </c>
      <c r="B39" s="245">
        <v>99.1</v>
      </c>
      <c r="C39" s="245">
        <v>11.4</v>
      </c>
      <c r="D39" s="245">
        <v>11.4</v>
      </c>
      <c r="E39" s="245">
        <v>99.1</v>
      </c>
      <c r="F39" s="245">
        <v>84.7</v>
      </c>
      <c r="G39" s="245">
        <v>101.2</v>
      </c>
      <c r="H39" s="245">
        <v>110.3</v>
      </c>
      <c r="I39" s="245">
        <v>104.7</v>
      </c>
      <c r="J39" s="245">
        <v>103.7</v>
      </c>
      <c r="K39" s="245">
        <v>139</v>
      </c>
      <c r="L39" s="245">
        <v>57.7</v>
      </c>
      <c r="M39" s="245">
        <v>90.2</v>
      </c>
      <c r="N39" s="245">
        <v>58.8</v>
      </c>
      <c r="O39" s="245">
        <v>114.4</v>
      </c>
      <c r="P39" s="245">
        <v>4.7</v>
      </c>
      <c r="Q39" s="245">
        <v>93.6</v>
      </c>
      <c r="R39" s="245">
        <v>98.1</v>
      </c>
      <c r="S39" s="245">
        <v>95.2</v>
      </c>
      <c r="T39" s="26">
        <v>107</v>
      </c>
      <c r="U39" s="26">
        <v>102.6</v>
      </c>
      <c r="V39" s="26">
        <v>129.7</v>
      </c>
      <c r="W39" s="26">
        <v>77.9</v>
      </c>
    </row>
    <row r="40" spans="1:23" ht="15" customHeight="1">
      <c r="A40" s="29" t="s">
        <v>489</v>
      </c>
      <c r="B40" s="245">
        <v>109.1</v>
      </c>
      <c r="C40" s="245">
        <v>20.8</v>
      </c>
      <c r="D40" s="245">
        <v>20.5</v>
      </c>
      <c r="E40" s="245">
        <v>109.2</v>
      </c>
      <c r="F40" s="245">
        <v>82.7</v>
      </c>
      <c r="G40" s="245">
        <v>105</v>
      </c>
      <c r="H40" s="245">
        <v>120.5</v>
      </c>
      <c r="I40" s="245">
        <v>128.7</v>
      </c>
      <c r="J40" s="245">
        <v>123.8</v>
      </c>
      <c r="K40" s="245">
        <v>181.9</v>
      </c>
      <c r="L40" s="245">
        <v>83.1</v>
      </c>
      <c r="M40" s="245">
        <v>120.5</v>
      </c>
      <c r="N40" s="245">
        <v>60.8</v>
      </c>
      <c r="O40" s="245">
        <v>117.9</v>
      </c>
      <c r="P40" s="245">
        <v>6.9</v>
      </c>
      <c r="Q40" s="245">
        <v>98.8</v>
      </c>
      <c r="R40" s="245">
        <v>101.3</v>
      </c>
      <c r="S40" s="245">
        <v>85.7</v>
      </c>
      <c r="T40" s="26">
        <v>104.8</v>
      </c>
      <c r="U40" s="26">
        <v>113.8</v>
      </c>
      <c r="V40" s="26">
        <v>122.1</v>
      </c>
      <c r="W40" s="26">
        <v>106.3</v>
      </c>
    </row>
    <row r="41" spans="1:23" ht="15" customHeight="1">
      <c r="A41" s="29" t="s">
        <v>488</v>
      </c>
      <c r="B41" s="245">
        <v>122.2</v>
      </c>
      <c r="C41" s="245">
        <v>25</v>
      </c>
      <c r="D41" s="245">
        <v>25</v>
      </c>
      <c r="E41" s="245">
        <v>122.2</v>
      </c>
      <c r="F41" s="245">
        <v>92.3</v>
      </c>
      <c r="G41" s="245">
        <v>126.5</v>
      </c>
      <c r="H41" s="245">
        <v>133.5</v>
      </c>
      <c r="I41" s="245">
        <v>147.2</v>
      </c>
      <c r="J41" s="245">
        <v>156</v>
      </c>
      <c r="K41" s="245">
        <v>129.3</v>
      </c>
      <c r="L41" s="245">
        <v>104.5</v>
      </c>
      <c r="M41" s="245">
        <v>147.6</v>
      </c>
      <c r="N41" s="245">
        <v>71.3</v>
      </c>
      <c r="O41" s="245">
        <v>122.2</v>
      </c>
      <c r="P41" s="245">
        <v>118</v>
      </c>
      <c r="Q41" s="245">
        <v>111.5</v>
      </c>
      <c r="R41" s="245">
        <v>105.7</v>
      </c>
      <c r="S41" s="245">
        <v>85.4</v>
      </c>
      <c r="T41" s="26">
        <v>125.8</v>
      </c>
      <c r="U41" s="26">
        <v>135.4</v>
      </c>
      <c r="V41" s="26">
        <v>135.7</v>
      </c>
      <c r="W41" s="26">
        <v>135.1</v>
      </c>
    </row>
    <row r="42" spans="1:23" ht="15" customHeight="1">
      <c r="A42" s="29" t="s">
        <v>487</v>
      </c>
      <c r="B42" s="245">
        <v>116.3</v>
      </c>
      <c r="C42" s="245">
        <v>70.6</v>
      </c>
      <c r="D42" s="245">
        <v>70.6</v>
      </c>
      <c r="E42" s="245">
        <v>116.4</v>
      </c>
      <c r="F42" s="245">
        <v>89.5</v>
      </c>
      <c r="G42" s="245">
        <v>119.4</v>
      </c>
      <c r="H42" s="245">
        <v>160.4</v>
      </c>
      <c r="I42" s="245">
        <v>125.1</v>
      </c>
      <c r="J42" s="245">
        <v>130.1</v>
      </c>
      <c r="K42" s="245">
        <v>129</v>
      </c>
      <c r="L42" s="245">
        <v>77.7</v>
      </c>
      <c r="M42" s="245">
        <v>106.5</v>
      </c>
      <c r="N42" s="245">
        <v>73.6</v>
      </c>
      <c r="O42" s="245">
        <v>132.6</v>
      </c>
      <c r="P42" s="245">
        <v>109.1</v>
      </c>
      <c r="Q42" s="245">
        <v>110</v>
      </c>
      <c r="R42" s="245">
        <v>103.9</v>
      </c>
      <c r="S42" s="245">
        <v>110.6</v>
      </c>
      <c r="T42" s="26">
        <v>123.2</v>
      </c>
      <c r="U42" s="26">
        <v>139.9</v>
      </c>
      <c r="V42" s="26">
        <v>144.9</v>
      </c>
      <c r="W42" s="26">
        <v>135.4</v>
      </c>
    </row>
    <row r="43" spans="1:23" ht="15" customHeight="1">
      <c r="A43" s="29" t="s">
        <v>486</v>
      </c>
      <c r="B43" s="245">
        <v>110.6</v>
      </c>
      <c r="C43" s="245">
        <v>97.6</v>
      </c>
      <c r="D43" s="245">
        <v>97.6</v>
      </c>
      <c r="E43" s="245">
        <v>110.6</v>
      </c>
      <c r="F43" s="245">
        <v>88</v>
      </c>
      <c r="G43" s="245">
        <v>98.3</v>
      </c>
      <c r="H43" s="245">
        <v>112.7</v>
      </c>
      <c r="I43" s="245">
        <v>121.5</v>
      </c>
      <c r="J43" s="245">
        <v>128.9</v>
      </c>
      <c r="K43" s="245">
        <v>121.9</v>
      </c>
      <c r="L43" s="245">
        <v>60.3</v>
      </c>
      <c r="M43" s="245">
        <v>94.7</v>
      </c>
      <c r="N43" s="245">
        <v>77.6</v>
      </c>
      <c r="O43" s="245">
        <v>139</v>
      </c>
      <c r="P43" s="245">
        <v>69.8</v>
      </c>
      <c r="Q43" s="245">
        <v>111.3</v>
      </c>
      <c r="R43" s="245">
        <v>102.4</v>
      </c>
      <c r="S43" s="245">
        <v>100.7</v>
      </c>
      <c r="T43" s="26">
        <v>118.4</v>
      </c>
      <c r="U43" s="26">
        <v>120.9</v>
      </c>
      <c r="V43" s="26">
        <v>131</v>
      </c>
      <c r="W43" s="26">
        <v>111.7</v>
      </c>
    </row>
    <row r="44" spans="1:23" ht="15" customHeight="1">
      <c r="A44" s="29" t="s">
        <v>485</v>
      </c>
      <c r="B44" s="245">
        <v>112.2</v>
      </c>
      <c r="C44" s="245">
        <v>79</v>
      </c>
      <c r="D44" s="245">
        <v>79</v>
      </c>
      <c r="E44" s="245">
        <v>112.2</v>
      </c>
      <c r="F44" s="245">
        <v>89.1</v>
      </c>
      <c r="G44" s="245">
        <v>99.4</v>
      </c>
      <c r="H44" s="245">
        <v>134.8</v>
      </c>
      <c r="I44" s="245">
        <v>121.2</v>
      </c>
      <c r="J44" s="245">
        <v>119.7</v>
      </c>
      <c r="K44" s="245">
        <v>154.5</v>
      </c>
      <c r="L44" s="245">
        <v>79.4</v>
      </c>
      <c r="M44" s="245">
        <v>111.5</v>
      </c>
      <c r="N44" s="245">
        <v>82.2</v>
      </c>
      <c r="O44" s="245">
        <v>157.9</v>
      </c>
      <c r="P44" s="245">
        <v>89.9</v>
      </c>
      <c r="Q44" s="245">
        <v>120.1</v>
      </c>
      <c r="R44" s="245">
        <v>103.4</v>
      </c>
      <c r="S44" s="245">
        <v>104.1</v>
      </c>
      <c r="T44" s="26">
        <v>115.2</v>
      </c>
      <c r="U44" s="26">
        <v>119.8</v>
      </c>
      <c r="V44" s="26">
        <v>135.3</v>
      </c>
      <c r="W44" s="26">
        <v>105.7</v>
      </c>
    </row>
    <row r="45" spans="1:23" ht="15" customHeight="1">
      <c r="A45" s="29" t="s">
        <v>484</v>
      </c>
      <c r="B45" s="245">
        <v>115.5</v>
      </c>
      <c r="C45" s="245">
        <v>87.3</v>
      </c>
      <c r="D45" s="245">
        <v>87.3</v>
      </c>
      <c r="E45" s="245">
        <v>115.5</v>
      </c>
      <c r="F45" s="245">
        <v>91.7</v>
      </c>
      <c r="G45" s="245">
        <v>99.5</v>
      </c>
      <c r="H45" s="245">
        <v>136.4</v>
      </c>
      <c r="I45" s="245">
        <v>128.7</v>
      </c>
      <c r="J45" s="245">
        <v>121.5</v>
      </c>
      <c r="K45" s="245">
        <v>198.8</v>
      </c>
      <c r="L45" s="245">
        <v>74.4</v>
      </c>
      <c r="M45" s="245">
        <v>87.9</v>
      </c>
      <c r="N45" s="245">
        <v>82.2</v>
      </c>
      <c r="O45" s="245">
        <v>137</v>
      </c>
      <c r="P45" s="245">
        <v>73.2</v>
      </c>
      <c r="Q45" s="245">
        <v>122</v>
      </c>
      <c r="R45" s="245">
        <v>104.6</v>
      </c>
      <c r="S45" s="245">
        <v>101.7</v>
      </c>
      <c r="T45" s="26">
        <v>118.2</v>
      </c>
      <c r="U45" s="26">
        <v>122.7</v>
      </c>
      <c r="V45" s="26">
        <v>143.3</v>
      </c>
      <c r="W45" s="26">
        <v>104.1</v>
      </c>
    </row>
    <row r="46" spans="1:23" ht="15" customHeight="1">
      <c r="A46" s="29" t="s">
        <v>483</v>
      </c>
      <c r="B46" s="245">
        <v>111.2</v>
      </c>
      <c r="C46" s="245">
        <v>87.3</v>
      </c>
      <c r="D46" s="245">
        <v>87.3</v>
      </c>
      <c r="E46" s="245">
        <v>111.2</v>
      </c>
      <c r="F46" s="26">
        <v>82.1</v>
      </c>
      <c r="G46" s="245">
        <v>105.9</v>
      </c>
      <c r="H46" s="26">
        <v>106.4</v>
      </c>
      <c r="I46" s="245">
        <v>127</v>
      </c>
      <c r="J46" s="245">
        <v>121</v>
      </c>
      <c r="K46" s="245">
        <v>194.9</v>
      </c>
      <c r="L46" s="245">
        <v>66.8</v>
      </c>
      <c r="M46" s="245">
        <v>96</v>
      </c>
      <c r="N46" s="245">
        <v>76.9</v>
      </c>
      <c r="O46" s="245">
        <v>135.7</v>
      </c>
      <c r="P46" s="245">
        <v>91</v>
      </c>
      <c r="Q46" s="245">
        <v>107.8</v>
      </c>
      <c r="R46" s="245">
        <v>98.3</v>
      </c>
      <c r="S46" s="245">
        <v>104.2</v>
      </c>
      <c r="T46" s="26">
        <v>127.7</v>
      </c>
      <c r="U46" s="26">
        <v>112.3</v>
      </c>
      <c r="V46" s="26">
        <v>130.4</v>
      </c>
      <c r="W46" s="26">
        <v>95.8</v>
      </c>
    </row>
    <row r="47" spans="1:23" ht="15" customHeight="1">
      <c r="A47" s="29" t="s">
        <v>482</v>
      </c>
      <c r="B47" s="245">
        <v>115.2</v>
      </c>
      <c r="C47" s="245">
        <v>92.8</v>
      </c>
      <c r="D47" s="245">
        <v>92.8</v>
      </c>
      <c r="E47" s="245">
        <v>115.2</v>
      </c>
      <c r="F47" s="245">
        <v>81</v>
      </c>
      <c r="G47" s="245">
        <v>85.3</v>
      </c>
      <c r="H47" s="245">
        <v>130.3</v>
      </c>
      <c r="I47" s="245">
        <v>128.7</v>
      </c>
      <c r="J47" s="245">
        <v>122.8</v>
      </c>
      <c r="K47" s="245">
        <v>196.8</v>
      </c>
      <c r="L47" s="245">
        <v>66</v>
      </c>
      <c r="M47" s="245">
        <v>95.3</v>
      </c>
      <c r="N47" s="245">
        <v>78</v>
      </c>
      <c r="O47" s="245">
        <v>114</v>
      </c>
      <c r="P47" s="245">
        <v>122.9</v>
      </c>
      <c r="Q47" s="245">
        <v>109.6</v>
      </c>
      <c r="R47" s="245">
        <v>100.5</v>
      </c>
      <c r="S47" s="245">
        <v>96.4</v>
      </c>
      <c r="T47" s="26">
        <v>131</v>
      </c>
      <c r="U47" s="26">
        <v>136.6</v>
      </c>
      <c r="V47" s="26">
        <v>124.8</v>
      </c>
      <c r="W47" s="26">
        <v>147.3</v>
      </c>
    </row>
    <row r="48" spans="1:23" ht="15" customHeight="1">
      <c r="A48" s="29" t="s">
        <v>481</v>
      </c>
      <c r="B48" s="245">
        <v>120.2</v>
      </c>
      <c r="C48" s="37">
        <v>127</v>
      </c>
      <c r="D48" s="245">
        <v>127</v>
      </c>
      <c r="E48" s="245">
        <v>120.2</v>
      </c>
      <c r="F48" s="245">
        <v>89.6</v>
      </c>
      <c r="G48" s="245">
        <v>90.2</v>
      </c>
      <c r="H48" s="245">
        <v>126.5</v>
      </c>
      <c r="I48" s="245">
        <v>134.7</v>
      </c>
      <c r="J48" s="245">
        <v>124.9</v>
      </c>
      <c r="K48" s="245">
        <v>226</v>
      </c>
      <c r="L48" s="245">
        <v>67</v>
      </c>
      <c r="M48" s="245">
        <v>116.4</v>
      </c>
      <c r="N48" s="245">
        <v>84.9</v>
      </c>
      <c r="O48" s="245">
        <v>159.1</v>
      </c>
      <c r="P48" s="245">
        <v>110.7</v>
      </c>
      <c r="Q48" s="245">
        <v>114.4</v>
      </c>
      <c r="R48" s="245">
        <v>104.3</v>
      </c>
      <c r="S48" s="245">
        <v>106.9</v>
      </c>
      <c r="T48" s="26">
        <v>134.7</v>
      </c>
      <c r="U48" s="26">
        <v>142.3</v>
      </c>
      <c r="V48" s="26">
        <v>139.9</v>
      </c>
      <c r="W48" s="26">
        <v>144.4</v>
      </c>
    </row>
    <row r="49" spans="1:23" ht="15" customHeight="1">
      <c r="A49" s="29" t="s">
        <v>480</v>
      </c>
      <c r="B49" s="245">
        <v>118.2</v>
      </c>
      <c r="C49" s="245">
        <v>124.8</v>
      </c>
      <c r="D49" s="245">
        <v>124.8</v>
      </c>
      <c r="E49" s="245">
        <v>118.2</v>
      </c>
      <c r="F49" s="245">
        <v>85.2</v>
      </c>
      <c r="G49" s="245">
        <v>108</v>
      </c>
      <c r="H49" s="245">
        <v>108</v>
      </c>
      <c r="I49" s="245">
        <v>136.3</v>
      </c>
      <c r="J49" s="245">
        <v>129.3</v>
      </c>
      <c r="K49" s="245">
        <v>208.8</v>
      </c>
      <c r="L49" s="245">
        <v>76.2</v>
      </c>
      <c r="M49" s="245">
        <v>115.1</v>
      </c>
      <c r="N49" s="245">
        <v>88.4</v>
      </c>
      <c r="O49" s="245">
        <v>151</v>
      </c>
      <c r="P49" s="245">
        <v>134.9</v>
      </c>
      <c r="Q49" s="245">
        <v>113.1</v>
      </c>
      <c r="R49" s="245">
        <v>100.8</v>
      </c>
      <c r="S49" s="245">
        <v>105.7</v>
      </c>
      <c r="T49" s="26">
        <v>127.1</v>
      </c>
      <c r="U49" s="26">
        <v>143.4</v>
      </c>
      <c r="V49" s="26">
        <v>133.5</v>
      </c>
      <c r="W49" s="26">
        <v>152.3</v>
      </c>
    </row>
    <row r="50" spans="1:23" ht="15" customHeight="1">
      <c r="A50" s="29" t="s">
        <v>479</v>
      </c>
      <c r="B50" s="245">
        <v>118.6</v>
      </c>
      <c r="C50" s="245">
        <v>90</v>
      </c>
      <c r="D50" s="245">
        <v>90</v>
      </c>
      <c r="E50" s="245">
        <v>118.6</v>
      </c>
      <c r="F50" s="245">
        <v>83.9</v>
      </c>
      <c r="G50" s="245">
        <v>98.2</v>
      </c>
      <c r="H50" s="245">
        <v>139.7</v>
      </c>
      <c r="I50" s="245">
        <v>136.6</v>
      </c>
      <c r="J50" s="245">
        <v>126.7</v>
      </c>
      <c r="K50" s="245">
        <v>227.2</v>
      </c>
      <c r="L50" s="245">
        <v>70.3</v>
      </c>
      <c r="M50" s="245">
        <v>110.4</v>
      </c>
      <c r="N50" s="245">
        <v>80.8</v>
      </c>
      <c r="O50" s="245">
        <v>142.7</v>
      </c>
      <c r="P50" s="245">
        <v>100</v>
      </c>
      <c r="Q50" s="245">
        <v>107.9</v>
      </c>
      <c r="R50" s="245">
        <v>100</v>
      </c>
      <c r="S50" s="245">
        <v>78.1</v>
      </c>
      <c r="T50" s="26">
        <v>139</v>
      </c>
      <c r="U50" s="26">
        <v>134.3</v>
      </c>
      <c r="V50" s="26">
        <v>146.3</v>
      </c>
      <c r="W50" s="26">
        <v>123.3</v>
      </c>
    </row>
    <row r="51" spans="1:23" ht="15" customHeight="1">
      <c r="A51" s="29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26"/>
      <c r="U51" s="26"/>
      <c r="V51" s="26"/>
      <c r="W51" s="26"/>
    </row>
    <row r="52" spans="1:23" ht="15" customHeight="1">
      <c r="A52" s="29" t="s">
        <v>206</v>
      </c>
      <c r="B52" s="244">
        <v>103.4</v>
      </c>
      <c r="C52" s="243">
        <v>11.7</v>
      </c>
      <c r="D52" s="243">
        <v>11.7</v>
      </c>
      <c r="E52" s="243">
        <v>103.4</v>
      </c>
      <c r="F52" s="243">
        <v>78.6</v>
      </c>
      <c r="G52" s="243">
        <v>65.5</v>
      </c>
      <c r="H52" s="243">
        <v>126.4</v>
      </c>
      <c r="I52" s="243">
        <v>126.1</v>
      </c>
      <c r="J52" s="243">
        <v>103.9</v>
      </c>
      <c r="K52" s="243">
        <v>281.7</v>
      </c>
      <c r="L52" s="243">
        <v>55.1</v>
      </c>
      <c r="M52" s="243">
        <v>100.2</v>
      </c>
      <c r="N52" s="243">
        <v>56.4</v>
      </c>
      <c r="O52" s="243">
        <v>115</v>
      </c>
      <c r="P52" s="243">
        <v>5.4</v>
      </c>
      <c r="Q52" s="243">
        <v>90.2</v>
      </c>
      <c r="R52" s="243">
        <v>95.5</v>
      </c>
      <c r="S52" s="243">
        <v>91.1</v>
      </c>
      <c r="T52" s="26">
        <v>85.1</v>
      </c>
      <c r="U52" s="26">
        <v>99</v>
      </c>
      <c r="V52" s="26">
        <v>124.4</v>
      </c>
      <c r="W52" s="26">
        <v>75.9</v>
      </c>
    </row>
    <row r="53" spans="1:23" ht="15" customHeight="1">
      <c r="A53" s="29" t="s">
        <v>489</v>
      </c>
      <c r="B53" s="244">
        <v>108.7</v>
      </c>
      <c r="C53" s="243">
        <v>27.8</v>
      </c>
      <c r="D53" s="243">
        <v>27.8</v>
      </c>
      <c r="E53" s="243">
        <v>108.7</v>
      </c>
      <c r="F53" s="243">
        <v>80.2</v>
      </c>
      <c r="G53" s="243">
        <v>79.7</v>
      </c>
      <c r="H53" s="243">
        <v>129.1</v>
      </c>
      <c r="I53" s="243">
        <v>127.8</v>
      </c>
      <c r="J53" s="243">
        <v>117.9</v>
      </c>
      <c r="K53" s="243">
        <v>207</v>
      </c>
      <c r="L53" s="243">
        <v>81.1</v>
      </c>
      <c r="M53" s="243">
        <v>114.5</v>
      </c>
      <c r="N53" s="243">
        <v>62.7</v>
      </c>
      <c r="O53" s="243">
        <v>101.5</v>
      </c>
      <c r="P53" s="243">
        <v>20.8</v>
      </c>
      <c r="Q53" s="243">
        <v>102.8</v>
      </c>
      <c r="R53" s="243">
        <v>98.6</v>
      </c>
      <c r="S53" s="243">
        <v>99.1</v>
      </c>
      <c r="T53" s="26">
        <v>100.3</v>
      </c>
      <c r="U53" s="26">
        <v>117.9</v>
      </c>
      <c r="V53" s="26">
        <v>109.3</v>
      </c>
      <c r="W53" s="26">
        <v>125.7</v>
      </c>
    </row>
    <row r="54" spans="1:23" ht="15" customHeight="1">
      <c r="A54" s="29" t="s">
        <v>488</v>
      </c>
      <c r="B54" s="244">
        <v>119.2</v>
      </c>
      <c r="C54" s="243">
        <v>48.6</v>
      </c>
      <c r="D54" s="243">
        <v>48.6</v>
      </c>
      <c r="E54" s="243">
        <v>119.2</v>
      </c>
      <c r="F54" s="243">
        <v>85.6</v>
      </c>
      <c r="G54" s="243">
        <v>120.4</v>
      </c>
      <c r="H54" s="243">
        <v>123.1</v>
      </c>
      <c r="I54" s="243">
        <v>141.8</v>
      </c>
      <c r="J54" s="243">
        <v>133.5</v>
      </c>
      <c r="K54" s="243">
        <v>206.6</v>
      </c>
      <c r="L54" s="243">
        <v>105.8</v>
      </c>
      <c r="M54" s="243">
        <v>95.1</v>
      </c>
      <c r="N54" s="243">
        <v>75</v>
      </c>
      <c r="O54" s="243">
        <v>156.9</v>
      </c>
      <c r="P54" s="243">
        <v>157.4</v>
      </c>
      <c r="Q54" s="243">
        <v>108.5</v>
      </c>
      <c r="R54" s="243">
        <v>103.7</v>
      </c>
      <c r="S54" s="243">
        <v>104.6</v>
      </c>
      <c r="T54" s="26">
        <v>121.4</v>
      </c>
      <c r="U54" s="26">
        <v>125.8</v>
      </c>
      <c r="V54" s="26">
        <v>111.8</v>
      </c>
      <c r="W54" s="26">
        <v>138.5</v>
      </c>
    </row>
    <row r="55" spans="1:23" ht="15" customHeight="1">
      <c r="A55" s="29" t="s">
        <v>487</v>
      </c>
      <c r="B55" s="244">
        <v>119.3</v>
      </c>
      <c r="C55" s="243">
        <v>87.3</v>
      </c>
      <c r="D55" s="243">
        <v>87.3</v>
      </c>
      <c r="E55" s="243">
        <v>119.4</v>
      </c>
      <c r="F55" s="243">
        <v>87.8</v>
      </c>
      <c r="G55" s="243">
        <v>102.4</v>
      </c>
      <c r="H55" s="243">
        <v>127.8</v>
      </c>
      <c r="I55" s="243">
        <v>134.1</v>
      </c>
      <c r="J55" s="243">
        <v>130.6</v>
      </c>
      <c r="K55" s="26">
        <v>190.1</v>
      </c>
      <c r="L55" s="243">
        <v>72.6</v>
      </c>
      <c r="M55" s="243">
        <v>110.1</v>
      </c>
      <c r="N55" s="243">
        <v>79.2</v>
      </c>
      <c r="O55" s="243">
        <v>164.3</v>
      </c>
      <c r="P55" s="243">
        <v>84.4</v>
      </c>
      <c r="Q55" s="243">
        <v>112.5</v>
      </c>
      <c r="R55" s="243">
        <v>105.5</v>
      </c>
      <c r="S55" s="243">
        <v>101.5</v>
      </c>
      <c r="T55" s="26">
        <v>126.3</v>
      </c>
      <c r="U55" s="26">
        <v>147.6</v>
      </c>
      <c r="V55" s="26">
        <v>159.9</v>
      </c>
      <c r="W55" s="26">
        <v>136.3</v>
      </c>
    </row>
    <row r="56" spans="1:23" ht="15" customHeight="1">
      <c r="A56" s="29" t="s">
        <v>486</v>
      </c>
      <c r="B56" s="244">
        <v>116.1</v>
      </c>
      <c r="C56" s="243">
        <v>102.7</v>
      </c>
      <c r="D56" s="243">
        <v>102.7</v>
      </c>
      <c r="E56" s="243">
        <v>116.1</v>
      </c>
      <c r="F56" s="243">
        <v>88</v>
      </c>
      <c r="G56" s="243">
        <v>102.4</v>
      </c>
      <c r="H56" s="243">
        <v>174.6</v>
      </c>
      <c r="I56" s="243">
        <v>124.3</v>
      </c>
      <c r="J56" s="243">
        <v>118.8</v>
      </c>
      <c r="K56" s="243">
        <v>183.8</v>
      </c>
      <c r="L56" s="243">
        <v>73</v>
      </c>
      <c r="M56" s="243">
        <v>106.4</v>
      </c>
      <c r="N56" s="243">
        <v>75.4</v>
      </c>
      <c r="O56" s="243">
        <v>180.4</v>
      </c>
      <c r="P56" s="243">
        <v>65.8</v>
      </c>
      <c r="Q56" s="243">
        <v>109.6</v>
      </c>
      <c r="R56" s="243">
        <v>99.6</v>
      </c>
      <c r="S56" s="243">
        <v>98.7</v>
      </c>
      <c r="T56" s="26">
        <v>142.1</v>
      </c>
      <c r="U56" s="26">
        <v>122.9</v>
      </c>
      <c r="V56" s="26">
        <v>133.3</v>
      </c>
      <c r="W56" s="26">
        <v>113.6</v>
      </c>
    </row>
    <row r="57" spans="1:23" ht="15" customHeight="1">
      <c r="A57" s="29" t="s">
        <v>485</v>
      </c>
      <c r="B57" s="244">
        <v>118.5</v>
      </c>
      <c r="C57" s="243">
        <v>85.5</v>
      </c>
      <c r="D57" s="243">
        <v>85.5</v>
      </c>
      <c r="E57" s="243">
        <v>118.6</v>
      </c>
      <c r="F57" s="243">
        <v>86.1</v>
      </c>
      <c r="G57" s="243">
        <v>102.6</v>
      </c>
      <c r="H57" s="243">
        <v>139</v>
      </c>
      <c r="I57" s="243">
        <v>134.9</v>
      </c>
      <c r="J57" s="243">
        <v>126.6</v>
      </c>
      <c r="K57" s="243">
        <v>211.8</v>
      </c>
      <c r="L57" s="243">
        <v>78.4</v>
      </c>
      <c r="M57" s="243">
        <v>106.2</v>
      </c>
      <c r="N57" s="243">
        <v>83.5</v>
      </c>
      <c r="O57" s="243">
        <v>169.1</v>
      </c>
      <c r="P57" s="243">
        <v>76.6</v>
      </c>
      <c r="Q57" s="243">
        <v>110.3</v>
      </c>
      <c r="R57" s="243">
        <v>103.5</v>
      </c>
      <c r="S57" s="243">
        <v>99.6</v>
      </c>
      <c r="T57" s="26">
        <v>130</v>
      </c>
      <c r="U57" s="26">
        <v>124.1</v>
      </c>
      <c r="V57" s="26">
        <v>135.1</v>
      </c>
      <c r="W57" s="26">
        <v>114.2</v>
      </c>
    </row>
    <row r="58" spans="1:23" ht="15" customHeight="1">
      <c r="A58" s="29" t="s">
        <v>484</v>
      </c>
      <c r="B58" s="244">
        <v>120.5</v>
      </c>
      <c r="C58" s="243">
        <v>92.6</v>
      </c>
      <c r="D58" s="243">
        <v>92.6</v>
      </c>
      <c r="E58" s="243">
        <v>120.5</v>
      </c>
      <c r="F58" s="243">
        <v>93.8</v>
      </c>
      <c r="G58" s="243">
        <v>107.4</v>
      </c>
      <c r="H58" s="243">
        <v>165.2</v>
      </c>
      <c r="I58" s="243">
        <v>137.1</v>
      </c>
      <c r="J58" s="243">
        <v>123.1</v>
      </c>
      <c r="K58" s="26">
        <v>245.1</v>
      </c>
      <c r="L58" s="243">
        <v>76.9</v>
      </c>
      <c r="M58" s="243">
        <v>137.4</v>
      </c>
      <c r="N58" s="243">
        <v>76.2</v>
      </c>
      <c r="O58" s="243">
        <v>184.3</v>
      </c>
      <c r="P58" s="243">
        <v>123.6</v>
      </c>
      <c r="Q58" s="243">
        <v>117</v>
      </c>
      <c r="R58" s="243">
        <v>98.8</v>
      </c>
      <c r="S58" s="243">
        <v>124.6</v>
      </c>
      <c r="T58" s="26">
        <v>137.3</v>
      </c>
      <c r="U58" s="26">
        <v>122.6</v>
      </c>
      <c r="V58" s="26">
        <v>123.8</v>
      </c>
      <c r="W58" s="26">
        <v>121.4</v>
      </c>
    </row>
    <row r="59" spans="1:23" ht="15" customHeight="1">
      <c r="A59" s="29" t="s">
        <v>483</v>
      </c>
      <c r="B59" s="244">
        <v>112.8</v>
      </c>
      <c r="C59" s="243">
        <v>73.7</v>
      </c>
      <c r="D59" s="243">
        <v>73.6</v>
      </c>
      <c r="E59" s="243">
        <v>112.8</v>
      </c>
      <c r="F59" s="243">
        <v>84.9</v>
      </c>
      <c r="G59" s="243">
        <v>82.5</v>
      </c>
      <c r="H59" s="243">
        <v>153.8</v>
      </c>
      <c r="I59" s="243">
        <v>130</v>
      </c>
      <c r="J59" s="243">
        <v>122.2</v>
      </c>
      <c r="K59" s="243">
        <v>210.2</v>
      </c>
      <c r="L59" s="243">
        <v>64.2</v>
      </c>
      <c r="M59" s="243">
        <v>135.6</v>
      </c>
      <c r="N59" s="243">
        <v>73.4</v>
      </c>
      <c r="O59" s="243">
        <v>156.1</v>
      </c>
      <c r="P59" s="243">
        <v>85.1</v>
      </c>
      <c r="Q59" s="243">
        <v>102.7</v>
      </c>
      <c r="R59" s="243">
        <v>92.6</v>
      </c>
      <c r="S59" s="243">
        <v>92.3</v>
      </c>
      <c r="T59" s="26">
        <v>132.2</v>
      </c>
      <c r="U59" s="26">
        <v>116.1</v>
      </c>
      <c r="V59" s="26">
        <v>118.7</v>
      </c>
      <c r="W59" s="26">
        <v>113.8</v>
      </c>
    </row>
    <row r="60" spans="1:23" ht="15" customHeight="1">
      <c r="A60" s="29" t="s">
        <v>482</v>
      </c>
      <c r="B60" s="244">
        <v>116</v>
      </c>
      <c r="C60" s="243">
        <v>79.4</v>
      </c>
      <c r="D60" s="243">
        <v>79.4</v>
      </c>
      <c r="E60" s="243">
        <v>116</v>
      </c>
      <c r="F60" s="243">
        <v>82.9</v>
      </c>
      <c r="G60" s="243">
        <v>86.7</v>
      </c>
      <c r="H60" s="243">
        <v>155.3</v>
      </c>
      <c r="I60" s="243">
        <v>137</v>
      </c>
      <c r="J60" s="243">
        <v>128.3</v>
      </c>
      <c r="K60" s="243">
        <v>213.3</v>
      </c>
      <c r="L60" s="243">
        <v>85.6</v>
      </c>
      <c r="M60" s="243">
        <v>105.8</v>
      </c>
      <c r="N60" s="243">
        <v>78.4</v>
      </c>
      <c r="O60" s="243">
        <v>187.9</v>
      </c>
      <c r="P60" s="243">
        <v>66.2</v>
      </c>
      <c r="Q60" s="243">
        <v>108.4</v>
      </c>
      <c r="R60" s="243">
        <v>95.3</v>
      </c>
      <c r="S60" s="243">
        <v>74.1</v>
      </c>
      <c r="T60" s="26">
        <v>130</v>
      </c>
      <c r="U60" s="26">
        <v>117.8</v>
      </c>
      <c r="V60" s="26">
        <v>121.9</v>
      </c>
      <c r="W60" s="26">
        <v>114.1</v>
      </c>
    </row>
    <row r="61" spans="1:23" ht="15" customHeight="1">
      <c r="A61" s="29" t="s">
        <v>481</v>
      </c>
      <c r="B61" s="244">
        <v>115.9</v>
      </c>
      <c r="C61" s="243">
        <v>97.5</v>
      </c>
      <c r="D61" s="243">
        <v>97.5</v>
      </c>
      <c r="E61" s="243">
        <v>115.9</v>
      </c>
      <c r="F61" s="243">
        <v>87</v>
      </c>
      <c r="G61" s="243">
        <v>83.6</v>
      </c>
      <c r="H61" s="243">
        <v>149.6</v>
      </c>
      <c r="I61" s="243">
        <v>124.7</v>
      </c>
      <c r="J61" s="243">
        <v>119.2</v>
      </c>
      <c r="K61" s="243">
        <v>189.1</v>
      </c>
      <c r="L61" s="243">
        <v>65.5</v>
      </c>
      <c r="M61" s="243">
        <v>126.5</v>
      </c>
      <c r="N61" s="243">
        <v>81.3</v>
      </c>
      <c r="O61" s="243">
        <v>182.4</v>
      </c>
      <c r="P61" s="243">
        <v>126.1</v>
      </c>
      <c r="Q61" s="243">
        <v>113</v>
      </c>
      <c r="R61" s="243">
        <v>98.6</v>
      </c>
      <c r="S61" s="243">
        <v>85.3</v>
      </c>
      <c r="T61" s="32">
        <v>138.2</v>
      </c>
      <c r="U61" s="26">
        <v>146.1</v>
      </c>
      <c r="V61" s="26">
        <v>131.2</v>
      </c>
      <c r="W61" s="26">
        <v>159.6</v>
      </c>
    </row>
    <row r="62" spans="1:23" ht="15" customHeight="1">
      <c r="A62" s="29" t="s">
        <v>480</v>
      </c>
      <c r="B62" s="244">
        <v>117.4</v>
      </c>
      <c r="C62" s="243">
        <v>99.1</v>
      </c>
      <c r="D62" s="243">
        <v>99.1</v>
      </c>
      <c r="E62" s="243">
        <v>117.4</v>
      </c>
      <c r="F62" s="243">
        <v>87.7</v>
      </c>
      <c r="G62" s="243">
        <v>97.5</v>
      </c>
      <c r="H62" s="243">
        <v>171.1</v>
      </c>
      <c r="I62" s="243">
        <v>128.8</v>
      </c>
      <c r="J62" s="243">
        <v>121.2</v>
      </c>
      <c r="K62" s="243">
        <v>207.7</v>
      </c>
      <c r="L62" s="243">
        <v>63.2</v>
      </c>
      <c r="M62" s="243">
        <v>126</v>
      </c>
      <c r="N62" s="243">
        <v>80.1</v>
      </c>
      <c r="O62" s="243">
        <v>160.4</v>
      </c>
      <c r="P62" s="243">
        <v>96</v>
      </c>
      <c r="Q62" s="243">
        <v>111.5</v>
      </c>
      <c r="R62" s="243">
        <v>97.9</v>
      </c>
      <c r="S62" s="243">
        <v>97.1</v>
      </c>
      <c r="T62" s="26">
        <v>127.7</v>
      </c>
      <c r="U62" s="26">
        <v>149.4</v>
      </c>
      <c r="V62" s="26">
        <v>120.3</v>
      </c>
      <c r="W62" s="26">
        <v>175.9</v>
      </c>
    </row>
    <row r="63" spans="1:23" ht="15" customHeight="1">
      <c r="A63" s="29" t="s">
        <v>479</v>
      </c>
      <c r="B63" s="244">
        <v>114.2</v>
      </c>
      <c r="C63" s="243">
        <v>101</v>
      </c>
      <c r="D63" s="243">
        <v>101</v>
      </c>
      <c r="E63" s="243">
        <v>114.2</v>
      </c>
      <c r="F63" s="243">
        <v>91.5</v>
      </c>
      <c r="G63" s="243">
        <v>100.1</v>
      </c>
      <c r="H63" s="243">
        <v>164.6</v>
      </c>
      <c r="I63" s="243">
        <v>120.8</v>
      </c>
      <c r="J63" s="243">
        <v>118.6</v>
      </c>
      <c r="K63" s="243">
        <v>173.3</v>
      </c>
      <c r="L63" s="243">
        <v>53.5</v>
      </c>
      <c r="M63" s="243">
        <v>119.5</v>
      </c>
      <c r="N63" s="243">
        <v>77.4</v>
      </c>
      <c r="O63" s="243">
        <v>190.5</v>
      </c>
      <c r="P63" s="243">
        <v>66.1</v>
      </c>
      <c r="Q63" s="243">
        <v>103.3</v>
      </c>
      <c r="R63" s="243">
        <v>96.6</v>
      </c>
      <c r="S63" s="243">
        <v>101</v>
      </c>
      <c r="T63" s="37">
        <v>133.2</v>
      </c>
      <c r="U63" s="26">
        <v>145.4</v>
      </c>
      <c r="V63" s="26">
        <v>129</v>
      </c>
      <c r="W63" s="26">
        <v>160.3</v>
      </c>
    </row>
    <row r="64" spans="1:23" ht="15" customHeight="1">
      <c r="A64" s="40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8"/>
      <c r="P64" s="38"/>
      <c r="Q64" s="38"/>
      <c r="R64" s="38"/>
      <c r="S64" s="38"/>
      <c r="T64" s="38"/>
      <c r="U64" s="38"/>
      <c r="V64" s="38"/>
      <c r="W64" s="38"/>
    </row>
    <row r="65" ht="15" customHeight="1">
      <c r="A65" s="17" t="s">
        <v>478</v>
      </c>
    </row>
  </sheetData>
  <sheetProtection/>
  <mergeCells count="25">
    <mergeCell ref="W9:W11"/>
    <mergeCell ref="A4:W4"/>
    <mergeCell ref="A6:W6"/>
    <mergeCell ref="N8:N11"/>
    <mergeCell ref="O8:O11"/>
    <mergeCell ref="P8:P11"/>
    <mergeCell ref="Q8:Q11"/>
    <mergeCell ref="I8:I11"/>
    <mergeCell ref="C8:C11"/>
    <mergeCell ref="J10:J11"/>
    <mergeCell ref="V9:V11"/>
    <mergeCell ref="D8:D11"/>
    <mergeCell ref="E8:E11"/>
    <mergeCell ref="T8:T11"/>
    <mergeCell ref="F8:F11"/>
    <mergeCell ref="U8:U11"/>
    <mergeCell ref="A8:A11"/>
    <mergeCell ref="K10:K11"/>
    <mergeCell ref="M10:M11"/>
    <mergeCell ref="R8:R11"/>
    <mergeCell ref="S8:S11"/>
    <mergeCell ref="B8:B11"/>
    <mergeCell ref="G8:G11"/>
    <mergeCell ref="H8:H11"/>
    <mergeCell ref="L10:L1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3.59765625" style="17" customWidth="1"/>
    <col min="2" max="2" width="15.19921875" style="17" customWidth="1"/>
    <col min="3" max="10" width="11.59765625" style="17" customWidth="1"/>
    <col min="11" max="12" width="13.59765625" style="17" customWidth="1"/>
    <col min="13" max="13" width="15.59765625" style="17" customWidth="1"/>
    <col min="14" max="17" width="14.59765625" style="17" customWidth="1"/>
    <col min="18" max="16384" width="10.59765625" style="17" customWidth="1"/>
  </cols>
  <sheetData>
    <row r="1" spans="1:17" s="44" customFormat="1" ht="14.25" customHeight="1">
      <c r="A1" s="1" t="s">
        <v>359</v>
      </c>
      <c r="Q1" s="2" t="s">
        <v>358</v>
      </c>
    </row>
    <row r="2" spans="1:16" ht="14.25" customHeight="1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spans="1:17" ht="14.25" customHeight="1">
      <c r="A3" s="347" t="s">
        <v>357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</row>
    <row r="4" ht="14.25" customHeight="1" thickBot="1">
      <c r="A4" s="147"/>
    </row>
    <row r="5" spans="1:17" ht="18.75" customHeight="1">
      <c r="A5" s="440" t="s">
        <v>354</v>
      </c>
      <c r="B5" s="269" t="s">
        <v>355</v>
      </c>
      <c r="C5" s="429" t="s">
        <v>0</v>
      </c>
      <c r="D5" s="430" t="s">
        <v>1</v>
      </c>
      <c r="E5" s="410"/>
      <c r="F5" s="410"/>
      <c r="G5" s="410"/>
      <c r="H5" s="410"/>
      <c r="I5" s="410"/>
      <c r="J5" s="431"/>
      <c r="K5" s="266" t="s">
        <v>425</v>
      </c>
      <c r="L5" s="266" t="s">
        <v>422</v>
      </c>
      <c r="M5" s="430" t="s">
        <v>323</v>
      </c>
      <c r="N5" s="410"/>
      <c r="O5" s="410"/>
      <c r="P5" s="410"/>
      <c r="Q5" s="438" t="s">
        <v>343</v>
      </c>
    </row>
    <row r="6" spans="1:17" ht="18.75" customHeight="1">
      <c r="A6" s="426"/>
      <c r="B6" s="428"/>
      <c r="C6" s="272"/>
      <c r="D6" s="436" t="s">
        <v>324</v>
      </c>
      <c r="E6" s="418" t="s">
        <v>3</v>
      </c>
      <c r="F6" s="419"/>
      <c r="G6" s="420"/>
      <c r="H6" s="418" t="s">
        <v>4</v>
      </c>
      <c r="I6" s="419"/>
      <c r="J6" s="420"/>
      <c r="K6" s="407"/>
      <c r="L6" s="407"/>
      <c r="M6" s="421" t="s">
        <v>5</v>
      </c>
      <c r="N6" s="261" t="s">
        <v>322</v>
      </c>
      <c r="O6" s="134" t="s">
        <v>319</v>
      </c>
      <c r="P6" s="135" t="s">
        <v>321</v>
      </c>
      <c r="Q6" s="413"/>
    </row>
    <row r="7" spans="1:17" ht="18.75" customHeight="1">
      <c r="A7" s="427"/>
      <c r="B7" s="423"/>
      <c r="C7" s="273"/>
      <c r="D7" s="276"/>
      <c r="E7" s="102" t="s">
        <v>5</v>
      </c>
      <c r="F7" s="102" t="s">
        <v>6</v>
      </c>
      <c r="G7" s="102" t="s">
        <v>7</v>
      </c>
      <c r="H7" s="102" t="s">
        <v>5</v>
      </c>
      <c r="I7" s="102" t="s">
        <v>6</v>
      </c>
      <c r="J7" s="102" t="s">
        <v>7</v>
      </c>
      <c r="K7" s="408"/>
      <c r="L7" s="408"/>
      <c r="M7" s="265"/>
      <c r="N7" s="423"/>
      <c r="O7" s="111" t="s">
        <v>320</v>
      </c>
      <c r="P7" s="113" t="s">
        <v>320</v>
      </c>
      <c r="Q7" s="414"/>
    </row>
    <row r="8" spans="1:17" ht="13.5" customHeight="1">
      <c r="A8" s="159"/>
      <c r="B8" s="125"/>
      <c r="C8" s="165"/>
      <c r="D8" s="122"/>
      <c r="E8" s="62"/>
      <c r="F8" s="62"/>
      <c r="G8" s="62"/>
      <c r="H8" s="62"/>
      <c r="I8" s="62"/>
      <c r="J8" s="62"/>
      <c r="K8" s="123"/>
      <c r="L8" s="123"/>
      <c r="M8" s="124"/>
      <c r="N8" s="125"/>
      <c r="O8" s="125"/>
      <c r="P8" s="125"/>
      <c r="Q8" s="123"/>
    </row>
    <row r="9" spans="1:17" s="146" customFormat="1" ht="14.25" customHeight="1">
      <c r="A9" s="15"/>
      <c r="B9" s="7" t="s">
        <v>16</v>
      </c>
      <c r="C9" s="562">
        <f>SUM(C10:C14)</f>
        <v>526</v>
      </c>
      <c r="D9" s="162">
        <v>1810</v>
      </c>
      <c r="E9" s="162">
        <v>777</v>
      </c>
      <c r="F9" s="162">
        <v>460</v>
      </c>
      <c r="G9" s="162">
        <v>317</v>
      </c>
      <c r="H9" s="162">
        <f>SUM(H10:H14)</f>
        <v>1033</v>
      </c>
      <c r="I9" s="162">
        <f>SUM(I10:I14)</f>
        <v>592</v>
      </c>
      <c r="J9" s="162">
        <f>SUM(J10:J14)</f>
        <v>441</v>
      </c>
      <c r="K9" s="162">
        <v>220104</v>
      </c>
      <c r="L9" s="162">
        <v>735159</v>
      </c>
      <c r="M9" s="162">
        <v>1536345</v>
      </c>
      <c r="N9" s="162">
        <v>1217462</v>
      </c>
      <c r="O9" s="162">
        <f>SUM(O10:O14)</f>
        <v>318733</v>
      </c>
      <c r="P9" s="162">
        <f>SUM(P10:P14)</f>
        <v>150</v>
      </c>
      <c r="Q9" s="223" t="s">
        <v>546</v>
      </c>
    </row>
    <row r="10" spans="1:17" ht="14.25" customHeight="1">
      <c r="A10" s="25"/>
      <c r="B10" s="148" t="s">
        <v>547</v>
      </c>
      <c r="C10" s="220">
        <v>409</v>
      </c>
      <c r="D10" s="149">
        <v>840</v>
      </c>
      <c r="E10" s="149">
        <v>71</v>
      </c>
      <c r="F10" s="149">
        <v>37</v>
      </c>
      <c r="G10" s="149">
        <v>34</v>
      </c>
      <c r="H10" s="149">
        <v>769</v>
      </c>
      <c r="I10" s="149">
        <v>444</v>
      </c>
      <c r="J10" s="149">
        <v>325</v>
      </c>
      <c r="K10" s="149">
        <v>13805</v>
      </c>
      <c r="L10" s="149">
        <v>131313</v>
      </c>
      <c r="M10" s="149">
        <v>324898</v>
      </c>
      <c r="N10" s="149">
        <v>122565</v>
      </c>
      <c r="O10" s="149">
        <v>202333</v>
      </c>
      <c r="P10" s="152" t="s">
        <v>546</v>
      </c>
      <c r="Q10" s="152" t="s">
        <v>546</v>
      </c>
    </row>
    <row r="11" spans="1:18" ht="14.25" customHeight="1">
      <c r="A11" s="25"/>
      <c r="B11" s="148" t="s">
        <v>548</v>
      </c>
      <c r="C11" s="221">
        <v>102</v>
      </c>
      <c r="D11" s="149">
        <v>515</v>
      </c>
      <c r="E11" s="149">
        <v>258</v>
      </c>
      <c r="F11" s="152">
        <v>144</v>
      </c>
      <c r="G11" s="152">
        <v>114</v>
      </c>
      <c r="H11" s="149">
        <v>257</v>
      </c>
      <c r="I11" s="149">
        <v>144</v>
      </c>
      <c r="J11" s="152">
        <v>113</v>
      </c>
      <c r="K11" s="152">
        <v>54186</v>
      </c>
      <c r="L11" s="152">
        <v>156406</v>
      </c>
      <c r="M11" s="149">
        <v>330116</v>
      </c>
      <c r="N11" s="152">
        <v>232936</v>
      </c>
      <c r="O11" s="152">
        <v>97030</v>
      </c>
      <c r="P11" s="152">
        <v>150</v>
      </c>
      <c r="Q11" s="152" t="s">
        <v>546</v>
      </c>
      <c r="R11" s="48"/>
    </row>
    <row r="12" spans="1:18" ht="14.25" customHeight="1">
      <c r="A12" s="25" t="s">
        <v>77</v>
      </c>
      <c r="B12" s="148" t="s">
        <v>549</v>
      </c>
      <c r="C12" s="221">
        <v>7</v>
      </c>
      <c r="D12" s="152" t="s">
        <v>550</v>
      </c>
      <c r="E12" s="152" t="s">
        <v>550</v>
      </c>
      <c r="F12" s="152" t="s">
        <v>550</v>
      </c>
      <c r="G12" s="152" t="s">
        <v>550</v>
      </c>
      <c r="H12" s="149">
        <v>6</v>
      </c>
      <c r="I12" s="149">
        <v>3</v>
      </c>
      <c r="J12" s="152">
        <v>3</v>
      </c>
      <c r="K12" s="152" t="s">
        <v>550</v>
      </c>
      <c r="L12" s="152" t="s">
        <v>550</v>
      </c>
      <c r="M12" s="152" t="s">
        <v>550</v>
      </c>
      <c r="N12" s="152" t="s">
        <v>550</v>
      </c>
      <c r="O12" s="152">
        <v>19360</v>
      </c>
      <c r="P12" s="152" t="s">
        <v>546</v>
      </c>
      <c r="Q12" s="152" t="s">
        <v>546</v>
      </c>
      <c r="R12" s="48"/>
    </row>
    <row r="13" spans="1:18" ht="14.25" customHeight="1">
      <c r="A13" s="25"/>
      <c r="B13" s="148" t="s">
        <v>551</v>
      </c>
      <c r="C13" s="221">
        <v>2</v>
      </c>
      <c r="D13" s="152" t="s">
        <v>550</v>
      </c>
      <c r="E13" s="152" t="s">
        <v>550</v>
      </c>
      <c r="F13" s="152" t="s">
        <v>550</v>
      </c>
      <c r="G13" s="152" t="s">
        <v>550</v>
      </c>
      <c r="H13" s="152" t="s">
        <v>546</v>
      </c>
      <c r="I13" s="152" t="s">
        <v>546</v>
      </c>
      <c r="J13" s="152" t="s">
        <v>546</v>
      </c>
      <c r="K13" s="152" t="s">
        <v>550</v>
      </c>
      <c r="L13" s="152" t="s">
        <v>550</v>
      </c>
      <c r="M13" s="152" t="s">
        <v>550</v>
      </c>
      <c r="N13" s="152" t="s">
        <v>550</v>
      </c>
      <c r="O13" s="152" t="s">
        <v>546</v>
      </c>
      <c r="P13" s="152" t="s">
        <v>546</v>
      </c>
      <c r="Q13" s="152" t="s">
        <v>546</v>
      </c>
      <c r="R13" s="48"/>
    </row>
    <row r="14" spans="1:18" ht="14.25" customHeight="1">
      <c r="A14" s="25"/>
      <c r="B14" s="148" t="s">
        <v>552</v>
      </c>
      <c r="C14" s="221">
        <v>6</v>
      </c>
      <c r="D14" s="149">
        <v>315</v>
      </c>
      <c r="E14" s="149">
        <v>314</v>
      </c>
      <c r="F14" s="152">
        <v>191</v>
      </c>
      <c r="G14" s="152">
        <v>123</v>
      </c>
      <c r="H14" s="149">
        <v>1</v>
      </c>
      <c r="I14" s="149">
        <v>1</v>
      </c>
      <c r="J14" s="152" t="s">
        <v>546</v>
      </c>
      <c r="K14" s="152">
        <v>116708</v>
      </c>
      <c r="L14" s="152">
        <v>373086</v>
      </c>
      <c r="M14" s="149">
        <v>683124</v>
      </c>
      <c r="N14" s="152">
        <v>683114</v>
      </c>
      <c r="O14" s="152">
        <v>10</v>
      </c>
      <c r="P14" s="152" t="s">
        <v>546</v>
      </c>
      <c r="Q14" s="152" t="s">
        <v>546</v>
      </c>
      <c r="R14" s="48"/>
    </row>
    <row r="15" spans="1:18" ht="14.25" customHeight="1">
      <c r="A15" s="25"/>
      <c r="B15" s="19"/>
      <c r="C15" s="221"/>
      <c r="D15" s="149"/>
      <c r="E15" s="149"/>
      <c r="F15" s="152"/>
      <c r="G15" s="152"/>
      <c r="H15" s="149"/>
      <c r="I15" s="149"/>
      <c r="J15" s="152"/>
      <c r="K15" s="152"/>
      <c r="L15" s="152"/>
      <c r="M15" s="149"/>
      <c r="N15" s="152"/>
      <c r="O15" s="152"/>
      <c r="P15" s="152"/>
      <c r="Q15" s="21"/>
      <c r="R15" s="48"/>
    </row>
    <row r="16" spans="1:18" s="146" customFormat="1" ht="14.25" customHeight="1">
      <c r="A16" s="15"/>
      <c r="B16" s="7" t="s">
        <v>5</v>
      </c>
      <c r="C16" s="563">
        <f>SUM(C17:C21)</f>
        <v>921</v>
      </c>
      <c r="D16" s="162">
        <f aca="true" t="shared" si="0" ref="D16:Q16">SUM(D17:D21)</f>
        <v>9022</v>
      </c>
      <c r="E16" s="162">
        <f t="shared" si="0"/>
        <v>7737</v>
      </c>
      <c r="F16" s="223">
        <f t="shared" si="0"/>
        <v>4614</v>
      </c>
      <c r="G16" s="223">
        <f t="shared" si="0"/>
        <v>3123</v>
      </c>
      <c r="H16" s="162">
        <f t="shared" si="0"/>
        <v>1285</v>
      </c>
      <c r="I16" s="162">
        <f t="shared" si="0"/>
        <v>740</v>
      </c>
      <c r="J16" s="223">
        <f t="shared" si="0"/>
        <v>545</v>
      </c>
      <c r="K16" s="223">
        <f t="shared" si="0"/>
        <v>2462053</v>
      </c>
      <c r="L16" s="223">
        <f t="shared" si="0"/>
        <v>7772811</v>
      </c>
      <c r="M16" s="162">
        <f t="shared" si="0"/>
        <v>13823806</v>
      </c>
      <c r="N16" s="223">
        <f t="shared" si="0"/>
        <v>9817084</v>
      </c>
      <c r="O16" s="223">
        <f t="shared" si="0"/>
        <v>4001527</v>
      </c>
      <c r="P16" s="223">
        <f t="shared" si="0"/>
        <v>5195</v>
      </c>
      <c r="Q16" s="223">
        <f t="shared" si="0"/>
        <v>3442</v>
      </c>
      <c r="R16" s="163"/>
    </row>
    <row r="17" spans="1:18" ht="14.25" customHeight="1">
      <c r="A17" s="25"/>
      <c r="B17" s="148" t="s">
        <v>547</v>
      </c>
      <c r="C17" s="221">
        <v>526</v>
      </c>
      <c r="D17" s="149">
        <v>1072</v>
      </c>
      <c r="E17" s="149">
        <v>195</v>
      </c>
      <c r="F17" s="152">
        <v>57</v>
      </c>
      <c r="G17" s="152">
        <v>138</v>
      </c>
      <c r="H17" s="149">
        <v>877</v>
      </c>
      <c r="I17" s="149">
        <v>498</v>
      </c>
      <c r="J17" s="152">
        <v>379</v>
      </c>
      <c r="K17" s="152">
        <v>32880</v>
      </c>
      <c r="L17" s="152">
        <v>158673</v>
      </c>
      <c r="M17" s="149">
        <v>394917</v>
      </c>
      <c r="N17" s="152">
        <v>117875</v>
      </c>
      <c r="O17" s="152">
        <v>276877</v>
      </c>
      <c r="P17" s="152">
        <v>165</v>
      </c>
      <c r="Q17" s="152" t="s">
        <v>546</v>
      </c>
      <c r="R17" s="48"/>
    </row>
    <row r="18" spans="1:18" ht="14.25" customHeight="1">
      <c r="A18" s="25"/>
      <c r="B18" s="148" t="s">
        <v>548</v>
      </c>
      <c r="C18" s="221">
        <v>257</v>
      </c>
      <c r="D18" s="149">
        <v>1440</v>
      </c>
      <c r="E18" s="149">
        <v>1059</v>
      </c>
      <c r="F18" s="152">
        <v>421</v>
      </c>
      <c r="G18" s="152">
        <v>638</v>
      </c>
      <c r="H18" s="149">
        <v>381</v>
      </c>
      <c r="I18" s="149">
        <v>224</v>
      </c>
      <c r="J18" s="152">
        <v>157</v>
      </c>
      <c r="K18" s="152">
        <v>231163</v>
      </c>
      <c r="L18" s="152">
        <v>577260</v>
      </c>
      <c r="M18" s="149">
        <v>1175788</v>
      </c>
      <c r="N18" s="152">
        <v>790050</v>
      </c>
      <c r="O18" s="152">
        <v>381879</v>
      </c>
      <c r="P18" s="152">
        <v>3859</v>
      </c>
      <c r="Q18" s="152" t="s">
        <v>546</v>
      </c>
      <c r="R18" s="48"/>
    </row>
    <row r="19" spans="1:18" ht="14.25" customHeight="1">
      <c r="A19" s="25" t="s">
        <v>78</v>
      </c>
      <c r="B19" s="148" t="s">
        <v>549</v>
      </c>
      <c r="C19" s="221">
        <v>62</v>
      </c>
      <c r="D19" s="149">
        <v>863</v>
      </c>
      <c r="E19" s="149">
        <v>837</v>
      </c>
      <c r="F19" s="152">
        <v>433</v>
      </c>
      <c r="G19" s="152">
        <v>404</v>
      </c>
      <c r="H19" s="149">
        <v>26</v>
      </c>
      <c r="I19" s="149">
        <v>18</v>
      </c>
      <c r="J19" s="152">
        <v>8</v>
      </c>
      <c r="K19" s="152">
        <v>223177</v>
      </c>
      <c r="L19" s="152">
        <v>700323</v>
      </c>
      <c r="M19" s="149">
        <v>1305277</v>
      </c>
      <c r="N19" s="152">
        <v>1081931</v>
      </c>
      <c r="O19" s="152">
        <v>223346</v>
      </c>
      <c r="P19" s="152" t="s">
        <v>546</v>
      </c>
      <c r="Q19" s="108">
        <v>3442</v>
      </c>
      <c r="R19" s="48"/>
    </row>
    <row r="20" spans="1:18" ht="14.25" customHeight="1">
      <c r="A20" s="25"/>
      <c r="B20" s="148" t="s">
        <v>551</v>
      </c>
      <c r="C20" s="221">
        <v>25</v>
      </c>
      <c r="D20" s="149">
        <v>628</v>
      </c>
      <c r="E20" s="149">
        <v>627</v>
      </c>
      <c r="F20" s="152">
        <v>387</v>
      </c>
      <c r="G20" s="152">
        <v>240</v>
      </c>
      <c r="H20" s="149">
        <v>1</v>
      </c>
      <c r="I20" s="152" t="s">
        <v>546</v>
      </c>
      <c r="J20" s="152">
        <v>1</v>
      </c>
      <c r="K20" s="151">
        <v>176115</v>
      </c>
      <c r="L20" s="152">
        <v>783459</v>
      </c>
      <c r="M20" s="149">
        <v>1181520</v>
      </c>
      <c r="N20" s="152">
        <v>1027632</v>
      </c>
      <c r="O20" s="152">
        <v>153478</v>
      </c>
      <c r="P20" s="152">
        <v>410</v>
      </c>
      <c r="Q20" s="152" t="s">
        <v>546</v>
      </c>
      <c r="R20" s="48"/>
    </row>
    <row r="21" spans="1:18" ht="14.25" customHeight="1">
      <c r="A21" s="156"/>
      <c r="B21" s="148" t="s">
        <v>552</v>
      </c>
      <c r="C21" s="221">
        <v>51</v>
      </c>
      <c r="D21" s="149">
        <v>5019</v>
      </c>
      <c r="E21" s="149">
        <v>5019</v>
      </c>
      <c r="F21" s="152">
        <v>3316</v>
      </c>
      <c r="G21" s="152">
        <v>1703</v>
      </c>
      <c r="H21" s="152" t="s">
        <v>546</v>
      </c>
      <c r="I21" s="152" t="s">
        <v>546</v>
      </c>
      <c r="J21" s="152" t="s">
        <v>546</v>
      </c>
      <c r="K21" s="152">
        <v>1798718</v>
      </c>
      <c r="L21" s="152">
        <v>5553096</v>
      </c>
      <c r="M21" s="149">
        <v>9766304</v>
      </c>
      <c r="N21" s="152">
        <v>6799596</v>
      </c>
      <c r="O21" s="152">
        <v>2965947</v>
      </c>
      <c r="P21" s="152">
        <v>761</v>
      </c>
      <c r="Q21" s="152" t="s">
        <v>546</v>
      </c>
      <c r="R21" s="48"/>
    </row>
    <row r="22" spans="1:18" ht="14.25" customHeight="1">
      <c r="A22" s="156"/>
      <c r="B22" s="19"/>
      <c r="C22" s="221"/>
      <c r="D22" s="149"/>
      <c r="E22" s="149"/>
      <c r="F22" s="152"/>
      <c r="G22" s="152"/>
      <c r="H22" s="149"/>
      <c r="I22" s="149"/>
      <c r="J22" s="152"/>
      <c r="K22" s="152"/>
      <c r="L22" s="152"/>
      <c r="M22" s="149"/>
      <c r="N22" s="152"/>
      <c r="O22" s="152"/>
      <c r="P22" s="152"/>
      <c r="Q22" s="21"/>
      <c r="R22" s="48"/>
    </row>
    <row r="23" spans="1:18" s="146" customFormat="1" ht="14.25" customHeight="1">
      <c r="A23" s="15"/>
      <c r="B23" s="7" t="s">
        <v>5</v>
      </c>
      <c r="C23" s="563">
        <f>SUM(C24:C28)</f>
        <v>460</v>
      </c>
      <c r="D23" s="162">
        <f aca="true" t="shared" si="1" ref="D23:Q23">SUM(D24:D28)</f>
        <v>7412</v>
      </c>
      <c r="E23" s="162">
        <f t="shared" si="1"/>
        <v>6997</v>
      </c>
      <c r="F23" s="223">
        <f t="shared" si="1"/>
        <v>4110</v>
      </c>
      <c r="G23" s="223">
        <f t="shared" si="1"/>
        <v>2887</v>
      </c>
      <c r="H23" s="162">
        <f t="shared" si="1"/>
        <v>415</v>
      </c>
      <c r="I23" s="162">
        <f t="shared" si="1"/>
        <v>274</v>
      </c>
      <c r="J23" s="223">
        <f t="shared" si="1"/>
        <v>141</v>
      </c>
      <c r="K23" s="223">
        <f t="shared" si="1"/>
        <v>2160886</v>
      </c>
      <c r="L23" s="223">
        <f t="shared" si="1"/>
        <v>6057314</v>
      </c>
      <c r="M23" s="162">
        <f t="shared" si="1"/>
        <v>11045912</v>
      </c>
      <c r="N23" s="223">
        <f t="shared" si="1"/>
        <v>8774080</v>
      </c>
      <c r="O23" s="223">
        <f t="shared" si="1"/>
        <v>2257552</v>
      </c>
      <c r="P23" s="223">
        <f t="shared" si="1"/>
        <v>14280</v>
      </c>
      <c r="Q23" s="223">
        <f t="shared" si="1"/>
        <v>24848</v>
      </c>
      <c r="R23" s="163"/>
    </row>
    <row r="24" spans="1:18" ht="14.25" customHeight="1">
      <c r="A24" s="156"/>
      <c r="B24" s="148" t="s">
        <v>547</v>
      </c>
      <c r="C24" s="221">
        <v>161</v>
      </c>
      <c r="D24" s="149">
        <v>350</v>
      </c>
      <c r="E24" s="149">
        <v>123</v>
      </c>
      <c r="F24" s="152">
        <v>58</v>
      </c>
      <c r="G24" s="152">
        <v>65</v>
      </c>
      <c r="H24" s="149">
        <v>227</v>
      </c>
      <c r="I24" s="149">
        <v>151</v>
      </c>
      <c r="J24" s="152">
        <v>76</v>
      </c>
      <c r="K24" s="152">
        <v>28806</v>
      </c>
      <c r="L24" s="152">
        <v>78602</v>
      </c>
      <c r="M24" s="149">
        <v>193226</v>
      </c>
      <c r="N24" s="152">
        <v>118334</v>
      </c>
      <c r="O24" s="152">
        <v>74470</v>
      </c>
      <c r="P24" s="152">
        <v>422</v>
      </c>
      <c r="Q24" s="152" t="s">
        <v>546</v>
      </c>
      <c r="R24" s="48"/>
    </row>
    <row r="25" spans="1:18" ht="14.25" customHeight="1">
      <c r="A25" s="156"/>
      <c r="B25" s="148" t="s">
        <v>548</v>
      </c>
      <c r="C25" s="221">
        <v>162</v>
      </c>
      <c r="D25" s="149">
        <v>973</v>
      </c>
      <c r="E25" s="149">
        <v>799</v>
      </c>
      <c r="F25" s="152">
        <v>396</v>
      </c>
      <c r="G25" s="152">
        <v>403</v>
      </c>
      <c r="H25" s="149">
        <v>174</v>
      </c>
      <c r="I25" s="149">
        <v>112</v>
      </c>
      <c r="J25" s="152">
        <v>62</v>
      </c>
      <c r="K25" s="152">
        <v>200486</v>
      </c>
      <c r="L25" s="152">
        <v>356023</v>
      </c>
      <c r="M25" s="149">
        <v>791054</v>
      </c>
      <c r="N25" s="152">
        <v>543351</v>
      </c>
      <c r="O25" s="152">
        <v>239996</v>
      </c>
      <c r="P25" s="152">
        <v>7707</v>
      </c>
      <c r="Q25" s="152" t="s">
        <v>546</v>
      </c>
      <c r="R25" s="48"/>
    </row>
    <row r="26" spans="1:18" ht="14.25" customHeight="1">
      <c r="A26" s="25" t="s">
        <v>79</v>
      </c>
      <c r="B26" s="148" t="s">
        <v>549</v>
      </c>
      <c r="C26" s="221">
        <v>56</v>
      </c>
      <c r="D26" s="149">
        <v>776</v>
      </c>
      <c r="E26" s="149">
        <v>765</v>
      </c>
      <c r="F26" s="152">
        <v>387</v>
      </c>
      <c r="G26" s="152">
        <v>378</v>
      </c>
      <c r="H26" s="149">
        <v>11</v>
      </c>
      <c r="I26" s="149">
        <v>8</v>
      </c>
      <c r="J26" s="152">
        <v>3</v>
      </c>
      <c r="K26" s="152">
        <v>215464</v>
      </c>
      <c r="L26" s="152">
        <v>503534</v>
      </c>
      <c r="M26" s="149">
        <v>1130753</v>
      </c>
      <c r="N26" s="152">
        <v>1057388</v>
      </c>
      <c r="O26" s="152">
        <v>73365</v>
      </c>
      <c r="P26" s="152" t="s">
        <v>546</v>
      </c>
      <c r="Q26" s="152" t="s">
        <v>546</v>
      </c>
      <c r="R26" s="48"/>
    </row>
    <row r="27" spans="1:18" ht="14.25" customHeight="1">
      <c r="A27" s="156"/>
      <c r="B27" s="148" t="s">
        <v>551</v>
      </c>
      <c r="C27" s="221">
        <v>30</v>
      </c>
      <c r="D27" s="149">
        <v>748</v>
      </c>
      <c r="E27" s="149">
        <v>745</v>
      </c>
      <c r="F27" s="152">
        <v>465</v>
      </c>
      <c r="G27" s="152">
        <v>280</v>
      </c>
      <c r="H27" s="149">
        <v>3</v>
      </c>
      <c r="I27" s="149">
        <v>3</v>
      </c>
      <c r="J27" s="152" t="s">
        <v>546</v>
      </c>
      <c r="K27" s="152">
        <v>224467</v>
      </c>
      <c r="L27" s="152">
        <v>564179</v>
      </c>
      <c r="M27" s="149">
        <v>1021292</v>
      </c>
      <c r="N27" s="152">
        <v>915664</v>
      </c>
      <c r="O27" s="152">
        <v>104428</v>
      </c>
      <c r="P27" s="152">
        <v>1200</v>
      </c>
      <c r="Q27" s="108">
        <v>8208</v>
      </c>
      <c r="R27" s="48"/>
    </row>
    <row r="28" spans="1:18" ht="14.25" customHeight="1">
      <c r="A28" s="156"/>
      <c r="B28" s="148" t="s">
        <v>552</v>
      </c>
      <c r="C28" s="221">
        <v>51</v>
      </c>
      <c r="D28" s="149">
        <v>4565</v>
      </c>
      <c r="E28" s="149">
        <v>4565</v>
      </c>
      <c r="F28" s="152">
        <v>2804</v>
      </c>
      <c r="G28" s="152">
        <v>1761</v>
      </c>
      <c r="H28" s="152" t="s">
        <v>546</v>
      </c>
      <c r="I28" s="152" t="s">
        <v>546</v>
      </c>
      <c r="J28" s="152" t="s">
        <v>546</v>
      </c>
      <c r="K28" s="152">
        <v>1491663</v>
      </c>
      <c r="L28" s="152">
        <v>4554976</v>
      </c>
      <c r="M28" s="149">
        <v>7909587</v>
      </c>
      <c r="N28" s="152">
        <v>6139343</v>
      </c>
      <c r="O28" s="152">
        <v>1765293</v>
      </c>
      <c r="P28" s="152">
        <v>4951</v>
      </c>
      <c r="Q28" s="108">
        <v>16640</v>
      </c>
      <c r="R28" s="48"/>
    </row>
    <row r="29" spans="1:18" ht="14.25" customHeight="1">
      <c r="A29" s="25"/>
      <c r="B29" s="19"/>
      <c r="C29" s="221"/>
      <c r="D29" s="149"/>
      <c r="E29" s="149"/>
      <c r="F29" s="152"/>
      <c r="G29" s="152"/>
      <c r="H29" s="149"/>
      <c r="I29" s="149"/>
      <c r="J29" s="152"/>
      <c r="K29" s="152"/>
      <c r="L29" s="152"/>
      <c r="M29" s="149"/>
      <c r="N29" s="152"/>
      <c r="O29" s="152"/>
      <c r="P29" s="152"/>
      <c r="R29" s="48"/>
    </row>
    <row r="30" spans="1:18" s="146" customFormat="1" ht="14.25" customHeight="1">
      <c r="A30" s="164"/>
      <c r="B30" s="7" t="s">
        <v>5</v>
      </c>
      <c r="C30" s="563">
        <f>SUM(C31:C35)</f>
        <v>1696</v>
      </c>
      <c r="D30" s="162">
        <f aca="true" t="shared" si="2" ref="D30:Q30">SUM(D31:D35)</f>
        <v>11141</v>
      </c>
      <c r="E30" s="162">
        <f t="shared" si="2"/>
        <v>8435</v>
      </c>
      <c r="F30" s="223">
        <f t="shared" si="2"/>
        <v>3868</v>
      </c>
      <c r="G30" s="223">
        <f t="shared" si="2"/>
        <v>4567</v>
      </c>
      <c r="H30" s="162">
        <f t="shared" si="2"/>
        <v>2706</v>
      </c>
      <c r="I30" s="162">
        <f t="shared" si="2"/>
        <v>1363</v>
      </c>
      <c r="J30" s="223">
        <f t="shared" si="2"/>
        <v>1343</v>
      </c>
      <c r="K30" s="223">
        <f t="shared" si="2"/>
        <v>2110841</v>
      </c>
      <c r="L30" s="223">
        <f t="shared" si="2"/>
        <v>7754630</v>
      </c>
      <c r="M30" s="162">
        <f t="shared" si="2"/>
        <v>13035003</v>
      </c>
      <c r="N30" s="223">
        <f t="shared" si="2"/>
        <v>10771896</v>
      </c>
      <c r="O30" s="223">
        <f t="shared" si="2"/>
        <v>1940875</v>
      </c>
      <c r="P30" s="223">
        <f t="shared" si="2"/>
        <v>14232</v>
      </c>
      <c r="Q30" s="104">
        <f t="shared" si="2"/>
        <v>7590</v>
      </c>
      <c r="R30" s="163"/>
    </row>
    <row r="31" spans="1:18" ht="14.25" customHeight="1">
      <c r="A31" s="156"/>
      <c r="B31" s="148" t="s">
        <v>547</v>
      </c>
      <c r="C31" s="221">
        <v>927</v>
      </c>
      <c r="D31" s="149">
        <v>1917</v>
      </c>
      <c r="E31" s="149">
        <v>330</v>
      </c>
      <c r="F31" s="152">
        <v>70</v>
      </c>
      <c r="G31" s="152">
        <v>260</v>
      </c>
      <c r="H31" s="149">
        <v>1587</v>
      </c>
      <c r="I31" s="149">
        <v>761</v>
      </c>
      <c r="J31" s="152">
        <v>826</v>
      </c>
      <c r="K31" s="152">
        <v>57266</v>
      </c>
      <c r="L31" s="152">
        <v>503124</v>
      </c>
      <c r="M31" s="149">
        <v>947216</v>
      </c>
      <c r="N31" s="152">
        <v>604579</v>
      </c>
      <c r="O31" s="152">
        <v>34248</v>
      </c>
      <c r="P31" s="152">
        <v>389</v>
      </c>
      <c r="Q31" s="152" t="s">
        <v>546</v>
      </c>
      <c r="R31" s="48"/>
    </row>
    <row r="32" spans="1:18" ht="14.25" customHeight="1">
      <c r="A32" s="156"/>
      <c r="B32" s="148" t="s">
        <v>548</v>
      </c>
      <c r="C32" s="221">
        <v>599</v>
      </c>
      <c r="D32" s="149">
        <v>3300</v>
      </c>
      <c r="E32" s="149">
        <v>2251</v>
      </c>
      <c r="F32" s="152">
        <v>795</v>
      </c>
      <c r="G32" s="152">
        <v>1456</v>
      </c>
      <c r="H32" s="149">
        <v>1049</v>
      </c>
      <c r="I32" s="149">
        <v>564</v>
      </c>
      <c r="J32" s="152">
        <v>485</v>
      </c>
      <c r="K32" s="152">
        <v>451511</v>
      </c>
      <c r="L32" s="152">
        <v>1395690</v>
      </c>
      <c r="M32" s="149">
        <v>2575244</v>
      </c>
      <c r="N32" s="152">
        <v>1829112</v>
      </c>
      <c r="O32" s="152">
        <v>744872</v>
      </c>
      <c r="P32" s="152">
        <v>1260</v>
      </c>
      <c r="Q32" s="108">
        <v>2450</v>
      </c>
      <c r="R32" s="48"/>
    </row>
    <row r="33" spans="1:18" ht="14.25" customHeight="1">
      <c r="A33" s="25" t="s">
        <v>80</v>
      </c>
      <c r="B33" s="148" t="s">
        <v>549</v>
      </c>
      <c r="C33" s="221">
        <v>94</v>
      </c>
      <c r="D33" s="149">
        <v>1216</v>
      </c>
      <c r="E33" s="149">
        <v>1156</v>
      </c>
      <c r="F33" s="152">
        <v>544</v>
      </c>
      <c r="G33" s="152">
        <v>612</v>
      </c>
      <c r="H33" s="149">
        <v>60</v>
      </c>
      <c r="I33" s="149">
        <v>32</v>
      </c>
      <c r="J33" s="152">
        <v>28</v>
      </c>
      <c r="K33" s="152">
        <v>284821</v>
      </c>
      <c r="L33" s="152">
        <v>796663</v>
      </c>
      <c r="M33" s="149">
        <v>1478277</v>
      </c>
      <c r="N33" s="152">
        <v>1140775</v>
      </c>
      <c r="O33" s="152">
        <v>337502</v>
      </c>
      <c r="P33" s="152" t="s">
        <v>546</v>
      </c>
      <c r="Q33" s="108">
        <v>2300</v>
      </c>
      <c r="R33" s="48"/>
    </row>
    <row r="34" spans="1:18" ht="14.25" customHeight="1">
      <c r="A34" s="156"/>
      <c r="B34" s="148" t="s">
        <v>551</v>
      </c>
      <c r="C34" s="221">
        <v>33</v>
      </c>
      <c r="D34" s="149">
        <v>782</v>
      </c>
      <c r="E34" s="149">
        <v>772</v>
      </c>
      <c r="F34" s="152">
        <v>347</v>
      </c>
      <c r="G34" s="152">
        <v>425</v>
      </c>
      <c r="H34" s="149">
        <v>10</v>
      </c>
      <c r="I34" s="149">
        <v>6</v>
      </c>
      <c r="J34" s="152">
        <v>4</v>
      </c>
      <c r="K34" s="152">
        <v>198810</v>
      </c>
      <c r="L34" s="152">
        <v>491113</v>
      </c>
      <c r="M34" s="149">
        <v>1068465</v>
      </c>
      <c r="N34" s="152">
        <v>754045</v>
      </c>
      <c r="O34" s="152">
        <v>314420</v>
      </c>
      <c r="P34" s="152" t="s">
        <v>546</v>
      </c>
      <c r="Q34" s="152" t="s">
        <v>546</v>
      </c>
      <c r="R34" s="48"/>
    </row>
    <row r="35" spans="1:18" ht="14.25" customHeight="1">
      <c r="A35" s="156"/>
      <c r="B35" s="148" t="s">
        <v>552</v>
      </c>
      <c r="C35" s="221">
        <v>43</v>
      </c>
      <c r="D35" s="149">
        <v>3926</v>
      </c>
      <c r="E35" s="149">
        <v>3926</v>
      </c>
      <c r="F35" s="152">
        <v>2112</v>
      </c>
      <c r="G35" s="152">
        <v>1814</v>
      </c>
      <c r="H35" s="152" t="s">
        <v>546</v>
      </c>
      <c r="I35" s="152" t="s">
        <v>546</v>
      </c>
      <c r="J35" s="152" t="s">
        <v>546</v>
      </c>
      <c r="K35" s="152">
        <v>1118433</v>
      </c>
      <c r="L35" s="152">
        <v>4568040</v>
      </c>
      <c r="M35" s="149">
        <v>6965801</v>
      </c>
      <c r="N35" s="152">
        <v>6443385</v>
      </c>
      <c r="O35" s="152">
        <v>509833</v>
      </c>
      <c r="P35" s="152">
        <v>12583</v>
      </c>
      <c r="Q35" s="108">
        <v>2840</v>
      </c>
      <c r="R35" s="48"/>
    </row>
    <row r="36" spans="1:18" ht="14.25" customHeight="1">
      <c r="A36" s="156"/>
      <c r="B36" s="19"/>
      <c r="C36" s="221"/>
      <c r="D36" s="149"/>
      <c r="E36" s="149"/>
      <c r="F36" s="152"/>
      <c r="G36" s="152"/>
      <c r="H36" s="149"/>
      <c r="I36" s="149"/>
      <c r="J36" s="152"/>
      <c r="K36" s="152"/>
      <c r="L36" s="152"/>
      <c r="M36" s="149"/>
      <c r="N36" s="152"/>
      <c r="O36" s="152"/>
      <c r="P36" s="152"/>
      <c r="Q36" s="21"/>
      <c r="R36" s="48"/>
    </row>
    <row r="37" spans="1:18" s="146" customFormat="1" ht="14.25" customHeight="1">
      <c r="A37" s="164"/>
      <c r="B37" s="7" t="s">
        <v>5</v>
      </c>
      <c r="C37" s="563">
        <f>SUM(C38:C42)</f>
        <v>657</v>
      </c>
      <c r="D37" s="162">
        <f aca="true" t="shared" si="3" ref="D37:Q37">SUM(D38:D42)</f>
        <v>5747</v>
      </c>
      <c r="E37" s="162">
        <f t="shared" si="3"/>
        <v>4734</v>
      </c>
      <c r="F37" s="223">
        <f t="shared" si="3"/>
        <v>1689</v>
      </c>
      <c r="G37" s="223">
        <f t="shared" si="3"/>
        <v>3045</v>
      </c>
      <c r="H37" s="162">
        <f t="shared" si="3"/>
        <v>1013</v>
      </c>
      <c r="I37" s="162">
        <f t="shared" si="3"/>
        <v>528</v>
      </c>
      <c r="J37" s="223">
        <f t="shared" si="3"/>
        <v>485</v>
      </c>
      <c r="K37" s="223">
        <f t="shared" si="3"/>
        <v>961336</v>
      </c>
      <c r="L37" s="223">
        <f t="shared" si="3"/>
        <v>3409097</v>
      </c>
      <c r="M37" s="162">
        <f t="shared" si="3"/>
        <v>5749601</v>
      </c>
      <c r="N37" s="223">
        <f t="shared" si="3"/>
        <v>4652536</v>
      </c>
      <c r="O37" s="223">
        <f t="shared" si="3"/>
        <v>1092343</v>
      </c>
      <c r="P37" s="223">
        <f t="shared" si="3"/>
        <v>4723</v>
      </c>
      <c r="Q37" s="223">
        <f t="shared" si="3"/>
        <v>11845</v>
      </c>
      <c r="R37" s="163"/>
    </row>
    <row r="38" spans="1:18" ht="14.25" customHeight="1">
      <c r="A38" s="156"/>
      <c r="B38" s="148" t="s">
        <v>547</v>
      </c>
      <c r="C38" s="221">
        <v>345</v>
      </c>
      <c r="D38" s="149">
        <v>784</v>
      </c>
      <c r="E38" s="149">
        <v>137</v>
      </c>
      <c r="F38" s="152">
        <v>35</v>
      </c>
      <c r="G38" s="152">
        <v>102</v>
      </c>
      <c r="H38" s="149">
        <v>647</v>
      </c>
      <c r="I38" s="149">
        <v>329</v>
      </c>
      <c r="J38" s="152">
        <v>318</v>
      </c>
      <c r="K38" s="152">
        <v>19362</v>
      </c>
      <c r="L38" s="152">
        <v>101828</v>
      </c>
      <c r="M38" s="149">
        <v>241251</v>
      </c>
      <c r="N38" s="152">
        <v>83970</v>
      </c>
      <c r="O38" s="152">
        <v>156046</v>
      </c>
      <c r="P38" s="152">
        <v>1235</v>
      </c>
      <c r="Q38" s="108">
        <v>431</v>
      </c>
      <c r="R38" s="48"/>
    </row>
    <row r="39" spans="1:18" ht="14.25" customHeight="1">
      <c r="A39" s="25"/>
      <c r="B39" s="148" t="s">
        <v>548</v>
      </c>
      <c r="C39" s="221">
        <v>208</v>
      </c>
      <c r="D39" s="149">
        <v>1104</v>
      </c>
      <c r="E39" s="149">
        <v>771</v>
      </c>
      <c r="F39" s="152">
        <v>288</v>
      </c>
      <c r="G39" s="152">
        <v>483</v>
      </c>
      <c r="H39" s="149">
        <v>333</v>
      </c>
      <c r="I39" s="149">
        <v>177</v>
      </c>
      <c r="J39" s="152">
        <v>156</v>
      </c>
      <c r="K39" s="152">
        <v>134252</v>
      </c>
      <c r="L39" s="152">
        <v>315544</v>
      </c>
      <c r="M39" s="149">
        <v>625464</v>
      </c>
      <c r="N39" s="152">
        <v>344058</v>
      </c>
      <c r="O39" s="152">
        <v>280718</v>
      </c>
      <c r="P39" s="152">
        <v>688</v>
      </c>
      <c r="Q39" s="152" t="s">
        <v>546</v>
      </c>
      <c r="R39" s="48"/>
    </row>
    <row r="40" spans="1:18" ht="14.25" customHeight="1">
      <c r="A40" s="25" t="s">
        <v>81</v>
      </c>
      <c r="B40" s="148" t="s">
        <v>549</v>
      </c>
      <c r="C40" s="221">
        <v>39</v>
      </c>
      <c r="D40" s="149">
        <v>518</v>
      </c>
      <c r="E40" s="149">
        <v>494</v>
      </c>
      <c r="F40" s="152">
        <v>247</v>
      </c>
      <c r="G40" s="152">
        <v>247</v>
      </c>
      <c r="H40" s="149">
        <v>24</v>
      </c>
      <c r="I40" s="149">
        <v>15</v>
      </c>
      <c r="J40" s="152">
        <v>9</v>
      </c>
      <c r="K40" s="152">
        <v>97554</v>
      </c>
      <c r="L40" s="152">
        <v>222814</v>
      </c>
      <c r="M40" s="149">
        <v>431514</v>
      </c>
      <c r="N40" s="152">
        <v>343323</v>
      </c>
      <c r="O40" s="152">
        <v>88191</v>
      </c>
      <c r="P40" s="152" t="s">
        <v>546</v>
      </c>
      <c r="Q40" s="108">
        <v>11414</v>
      </c>
      <c r="R40" s="48"/>
    </row>
    <row r="41" spans="1:18" ht="14.25" customHeight="1">
      <c r="A41" s="156"/>
      <c r="B41" s="148" t="s">
        <v>551</v>
      </c>
      <c r="C41" s="221">
        <v>35</v>
      </c>
      <c r="D41" s="149">
        <v>855</v>
      </c>
      <c r="E41" s="149">
        <v>849</v>
      </c>
      <c r="F41" s="152">
        <v>268</v>
      </c>
      <c r="G41" s="152">
        <v>581</v>
      </c>
      <c r="H41" s="149">
        <v>6</v>
      </c>
      <c r="I41" s="149">
        <v>5</v>
      </c>
      <c r="J41" s="152">
        <v>1</v>
      </c>
      <c r="K41" s="152">
        <v>140814</v>
      </c>
      <c r="L41" s="152">
        <v>241454</v>
      </c>
      <c r="M41" s="149">
        <v>576673</v>
      </c>
      <c r="N41" s="152">
        <v>349044</v>
      </c>
      <c r="O41" s="152">
        <v>224829</v>
      </c>
      <c r="P41" s="152">
        <v>2800</v>
      </c>
      <c r="Q41" s="152" t="s">
        <v>546</v>
      </c>
      <c r="R41" s="48"/>
    </row>
    <row r="42" spans="1:18" ht="14.25" customHeight="1">
      <c r="A42" s="156"/>
      <c r="B42" s="148" t="s">
        <v>552</v>
      </c>
      <c r="C42" s="221">
        <v>30</v>
      </c>
      <c r="D42" s="149">
        <v>2486</v>
      </c>
      <c r="E42" s="149">
        <v>2483</v>
      </c>
      <c r="F42" s="152">
        <v>851</v>
      </c>
      <c r="G42" s="152">
        <v>1632</v>
      </c>
      <c r="H42" s="149">
        <v>3</v>
      </c>
      <c r="I42" s="149">
        <v>2</v>
      </c>
      <c r="J42" s="152">
        <v>1</v>
      </c>
      <c r="K42" s="152">
        <v>569354</v>
      </c>
      <c r="L42" s="152">
        <v>2527457</v>
      </c>
      <c r="M42" s="149">
        <v>3874699</v>
      </c>
      <c r="N42" s="152">
        <v>3532141</v>
      </c>
      <c r="O42" s="152">
        <v>342559</v>
      </c>
      <c r="P42" s="152" t="s">
        <v>546</v>
      </c>
      <c r="Q42" s="152" t="s">
        <v>546</v>
      </c>
      <c r="R42" s="48"/>
    </row>
    <row r="43" spans="1:18" ht="14.25" customHeight="1">
      <c r="A43" s="156"/>
      <c r="B43" s="19"/>
      <c r="C43" s="221"/>
      <c r="D43" s="149"/>
      <c r="E43" s="149"/>
      <c r="F43" s="152"/>
      <c r="G43" s="152"/>
      <c r="H43" s="149"/>
      <c r="I43" s="149"/>
      <c r="J43" s="152"/>
      <c r="K43" s="152"/>
      <c r="L43" s="152"/>
      <c r="M43" s="149"/>
      <c r="N43" s="152"/>
      <c r="O43" s="152"/>
      <c r="P43" s="152"/>
      <c r="Q43" s="21"/>
      <c r="R43" s="48"/>
    </row>
    <row r="44" spans="1:18" s="146" customFormat="1" ht="14.25" customHeight="1">
      <c r="A44" s="164"/>
      <c r="B44" s="7" t="s">
        <v>5</v>
      </c>
      <c r="C44" s="563">
        <f>SUM(C45:C49)</f>
        <v>1221</v>
      </c>
      <c r="D44" s="162">
        <f aca="true" t="shared" si="4" ref="D44:Q44">SUM(D45:D49)</f>
        <v>7090</v>
      </c>
      <c r="E44" s="162">
        <f t="shared" si="4"/>
        <v>5482</v>
      </c>
      <c r="F44" s="223">
        <f t="shared" si="4"/>
        <v>1954</v>
      </c>
      <c r="G44" s="223">
        <f t="shared" si="4"/>
        <v>3528</v>
      </c>
      <c r="H44" s="162">
        <f t="shared" si="4"/>
        <v>1608</v>
      </c>
      <c r="I44" s="162">
        <f t="shared" si="4"/>
        <v>1023</v>
      </c>
      <c r="J44" s="223">
        <f t="shared" si="4"/>
        <v>585</v>
      </c>
      <c r="K44" s="223">
        <f t="shared" si="4"/>
        <v>969160</v>
      </c>
      <c r="L44" s="223">
        <f t="shared" si="4"/>
        <v>2389358</v>
      </c>
      <c r="M44" s="162">
        <f t="shared" si="4"/>
        <v>4629462</v>
      </c>
      <c r="N44" s="223">
        <f t="shared" si="4"/>
        <v>2336168</v>
      </c>
      <c r="O44" s="223">
        <f t="shared" si="4"/>
        <v>2288465</v>
      </c>
      <c r="P44" s="223">
        <f t="shared" si="4"/>
        <v>4829</v>
      </c>
      <c r="Q44" s="223">
        <f t="shared" si="4"/>
        <v>5900</v>
      </c>
      <c r="R44" s="163"/>
    </row>
    <row r="45" spans="1:18" ht="14.25" customHeight="1">
      <c r="A45" s="156"/>
      <c r="B45" s="148" t="s">
        <v>547</v>
      </c>
      <c r="C45" s="221">
        <v>721</v>
      </c>
      <c r="D45" s="149">
        <v>1742</v>
      </c>
      <c r="E45" s="149">
        <v>681</v>
      </c>
      <c r="F45" s="152">
        <v>121</v>
      </c>
      <c r="G45" s="152">
        <v>560</v>
      </c>
      <c r="H45" s="149">
        <v>1061</v>
      </c>
      <c r="I45" s="149">
        <v>680</v>
      </c>
      <c r="J45" s="152">
        <v>381</v>
      </c>
      <c r="K45" s="152">
        <v>82137</v>
      </c>
      <c r="L45" s="152">
        <v>203124</v>
      </c>
      <c r="M45" s="149">
        <v>502854</v>
      </c>
      <c r="N45" s="152">
        <v>72815</v>
      </c>
      <c r="O45" s="152">
        <v>429743</v>
      </c>
      <c r="P45" s="152">
        <v>296</v>
      </c>
      <c r="Q45" s="152" t="s">
        <v>546</v>
      </c>
      <c r="R45" s="48"/>
    </row>
    <row r="46" spans="1:18" ht="14.25" customHeight="1">
      <c r="A46" s="25"/>
      <c r="B46" s="148" t="s">
        <v>548</v>
      </c>
      <c r="C46" s="221">
        <v>394</v>
      </c>
      <c r="D46" s="149">
        <v>2012</v>
      </c>
      <c r="E46" s="149">
        <v>1514</v>
      </c>
      <c r="F46" s="152">
        <v>505</v>
      </c>
      <c r="G46" s="152">
        <v>1009</v>
      </c>
      <c r="H46" s="149">
        <v>498</v>
      </c>
      <c r="I46" s="149">
        <v>316</v>
      </c>
      <c r="J46" s="152">
        <v>182</v>
      </c>
      <c r="K46" s="152">
        <v>227804</v>
      </c>
      <c r="L46" s="152">
        <v>328318</v>
      </c>
      <c r="M46" s="149">
        <v>846431</v>
      </c>
      <c r="N46" s="152">
        <v>254358</v>
      </c>
      <c r="O46" s="152">
        <v>587723</v>
      </c>
      <c r="P46" s="152">
        <v>4350</v>
      </c>
      <c r="Q46" s="108">
        <v>2837</v>
      </c>
      <c r="R46" s="48"/>
    </row>
    <row r="47" spans="1:18" ht="14.25" customHeight="1">
      <c r="A47" s="25" t="s">
        <v>82</v>
      </c>
      <c r="B47" s="148" t="s">
        <v>549</v>
      </c>
      <c r="C47" s="221">
        <v>52</v>
      </c>
      <c r="D47" s="149">
        <v>703</v>
      </c>
      <c r="E47" s="149">
        <v>665</v>
      </c>
      <c r="F47" s="152">
        <v>286</v>
      </c>
      <c r="G47" s="152">
        <v>379</v>
      </c>
      <c r="H47" s="149">
        <v>38</v>
      </c>
      <c r="I47" s="149">
        <v>21</v>
      </c>
      <c r="J47" s="152">
        <v>17</v>
      </c>
      <c r="K47" s="152">
        <v>131067</v>
      </c>
      <c r="L47" s="152">
        <v>336473</v>
      </c>
      <c r="M47" s="149">
        <v>661320</v>
      </c>
      <c r="N47" s="152">
        <v>367720</v>
      </c>
      <c r="O47" s="152">
        <v>293600</v>
      </c>
      <c r="P47" s="152" t="s">
        <v>546</v>
      </c>
      <c r="Q47" s="108">
        <v>3063</v>
      </c>
      <c r="R47" s="48"/>
    </row>
    <row r="48" spans="1:18" ht="14.25" customHeight="1">
      <c r="A48" s="156"/>
      <c r="B48" s="148" t="s">
        <v>551</v>
      </c>
      <c r="C48" s="221">
        <v>29</v>
      </c>
      <c r="D48" s="149">
        <v>679</v>
      </c>
      <c r="E48" s="149">
        <v>668</v>
      </c>
      <c r="F48" s="152">
        <v>237</v>
      </c>
      <c r="G48" s="152">
        <v>431</v>
      </c>
      <c r="H48" s="149">
        <v>11</v>
      </c>
      <c r="I48" s="149">
        <v>6</v>
      </c>
      <c r="J48" s="152">
        <v>5</v>
      </c>
      <c r="K48" s="152">
        <v>126707</v>
      </c>
      <c r="L48" s="152">
        <v>207348</v>
      </c>
      <c r="M48" s="149">
        <v>505313</v>
      </c>
      <c r="N48" s="152">
        <v>193534</v>
      </c>
      <c r="O48" s="152">
        <v>311779</v>
      </c>
      <c r="P48" s="152" t="s">
        <v>546</v>
      </c>
      <c r="Q48" s="152" t="s">
        <v>546</v>
      </c>
      <c r="R48" s="48"/>
    </row>
    <row r="49" spans="1:18" ht="14.25" customHeight="1">
      <c r="A49" s="156"/>
      <c r="B49" s="148" t="s">
        <v>552</v>
      </c>
      <c r="C49" s="221">
        <v>25</v>
      </c>
      <c r="D49" s="149">
        <v>1954</v>
      </c>
      <c r="E49" s="149">
        <v>1954</v>
      </c>
      <c r="F49" s="152">
        <v>805</v>
      </c>
      <c r="G49" s="152">
        <v>1149</v>
      </c>
      <c r="H49" s="152" t="s">
        <v>546</v>
      </c>
      <c r="I49" s="152" t="s">
        <v>546</v>
      </c>
      <c r="J49" s="152" t="s">
        <v>546</v>
      </c>
      <c r="K49" s="152">
        <v>401445</v>
      </c>
      <c r="L49" s="152">
        <v>1314095</v>
      </c>
      <c r="M49" s="149">
        <v>2113544</v>
      </c>
      <c r="N49" s="152">
        <v>1447741</v>
      </c>
      <c r="O49" s="152">
        <v>665620</v>
      </c>
      <c r="P49" s="152">
        <v>183</v>
      </c>
      <c r="Q49" s="152" t="s">
        <v>546</v>
      </c>
      <c r="R49" s="48"/>
    </row>
    <row r="50" spans="1:18" ht="14.25" customHeight="1">
      <c r="A50" s="156"/>
      <c r="B50" s="19"/>
      <c r="C50" s="221"/>
      <c r="D50" s="149"/>
      <c r="E50" s="149"/>
      <c r="F50" s="152"/>
      <c r="G50" s="152"/>
      <c r="H50" s="149"/>
      <c r="I50" s="149"/>
      <c r="J50" s="152"/>
      <c r="K50" s="152"/>
      <c r="L50" s="152"/>
      <c r="M50" s="149"/>
      <c r="N50" s="152"/>
      <c r="O50" s="152"/>
      <c r="P50" s="152"/>
      <c r="Q50" s="21"/>
      <c r="R50" s="48"/>
    </row>
    <row r="51" spans="1:18" s="146" customFormat="1" ht="14.25" customHeight="1">
      <c r="A51" s="164"/>
      <c r="B51" s="7" t="s">
        <v>5</v>
      </c>
      <c r="C51" s="563">
        <f>SUM(C52:C56)</f>
        <v>249</v>
      </c>
      <c r="D51" s="162">
        <f aca="true" t="shared" si="5" ref="D51:Q51">SUM(D52:D56)</f>
        <v>3724</v>
      </c>
      <c r="E51" s="162">
        <f t="shared" si="5"/>
        <v>3392</v>
      </c>
      <c r="F51" s="223">
        <f t="shared" si="5"/>
        <v>741</v>
      </c>
      <c r="G51" s="223">
        <f t="shared" si="5"/>
        <v>2651</v>
      </c>
      <c r="H51" s="162">
        <f t="shared" si="5"/>
        <v>332</v>
      </c>
      <c r="I51" s="162">
        <f t="shared" si="5"/>
        <v>190</v>
      </c>
      <c r="J51" s="223">
        <f t="shared" si="5"/>
        <v>142</v>
      </c>
      <c r="K51" s="223">
        <f t="shared" si="5"/>
        <v>531811</v>
      </c>
      <c r="L51" s="223">
        <f t="shared" si="5"/>
        <v>1227181</v>
      </c>
      <c r="M51" s="162">
        <f t="shared" si="5"/>
        <v>2323682</v>
      </c>
      <c r="N51" s="223">
        <f t="shared" si="5"/>
        <v>1554697</v>
      </c>
      <c r="O51" s="223">
        <f t="shared" si="5"/>
        <v>765905</v>
      </c>
      <c r="P51" s="223">
        <f t="shared" si="5"/>
        <v>3080</v>
      </c>
      <c r="Q51" s="223">
        <f t="shared" si="5"/>
        <v>9168</v>
      </c>
      <c r="R51" s="163"/>
    </row>
    <row r="52" spans="1:18" ht="14.25" customHeight="1">
      <c r="A52" s="25"/>
      <c r="B52" s="148" t="s">
        <v>547</v>
      </c>
      <c r="C52" s="221">
        <v>76</v>
      </c>
      <c r="D52" s="149">
        <v>174</v>
      </c>
      <c r="E52" s="149">
        <v>44</v>
      </c>
      <c r="F52" s="152">
        <v>11</v>
      </c>
      <c r="G52" s="152">
        <v>33</v>
      </c>
      <c r="H52" s="149">
        <v>130</v>
      </c>
      <c r="I52" s="149">
        <v>72</v>
      </c>
      <c r="J52" s="152">
        <v>58</v>
      </c>
      <c r="K52" s="152">
        <v>5707</v>
      </c>
      <c r="L52" s="152">
        <v>24473</v>
      </c>
      <c r="M52" s="149">
        <v>55259</v>
      </c>
      <c r="N52" s="152">
        <v>30769</v>
      </c>
      <c r="O52" s="152">
        <v>24410</v>
      </c>
      <c r="P52" s="152">
        <v>80</v>
      </c>
      <c r="Q52" s="152" t="s">
        <v>546</v>
      </c>
      <c r="R52" s="48"/>
    </row>
    <row r="53" spans="1:18" ht="14.25" customHeight="1">
      <c r="A53" s="129"/>
      <c r="B53" s="148" t="s">
        <v>548</v>
      </c>
      <c r="C53" s="221">
        <v>89</v>
      </c>
      <c r="D53" s="149">
        <v>518</v>
      </c>
      <c r="E53" s="149">
        <v>372</v>
      </c>
      <c r="F53" s="152">
        <v>143</v>
      </c>
      <c r="G53" s="152">
        <v>229</v>
      </c>
      <c r="H53" s="149">
        <v>146</v>
      </c>
      <c r="I53" s="149">
        <v>83</v>
      </c>
      <c r="J53" s="152">
        <v>63</v>
      </c>
      <c r="K53" s="152">
        <v>59727</v>
      </c>
      <c r="L53" s="152">
        <v>185727</v>
      </c>
      <c r="M53" s="149">
        <v>330329</v>
      </c>
      <c r="N53" s="152">
        <v>266979</v>
      </c>
      <c r="O53" s="152">
        <v>60350</v>
      </c>
      <c r="P53" s="152">
        <v>3000</v>
      </c>
      <c r="Q53" s="108">
        <v>3596</v>
      </c>
      <c r="R53" s="48"/>
    </row>
    <row r="54" spans="1:18" ht="14.25" customHeight="1">
      <c r="A54" s="25" t="s">
        <v>83</v>
      </c>
      <c r="B54" s="148" t="s">
        <v>549</v>
      </c>
      <c r="C54" s="221">
        <v>35</v>
      </c>
      <c r="D54" s="149">
        <v>481</v>
      </c>
      <c r="E54" s="149">
        <v>453</v>
      </c>
      <c r="F54" s="152">
        <v>218</v>
      </c>
      <c r="G54" s="152">
        <v>235</v>
      </c>
      <c r="H54" s="149">
        <v>28</v>
      </c>
      <c r="I54" s="149">
        <v>17</v>
      </c>
      <c r="J54" s="152">
        <v>11</v>
      </c>
      <c r="K54" s="152">
        <v>83370</v>
      </c>
      <c r="L54" s="152">
        <v>153637</v>
      </c>
      <c r="M54" s="149">
        <v>397813</v>
      </c>
      <c r="N54" s="152">
        <v>342597</v>
      </c>
      <c r="O54" s="152">
        <v>55216</v>
      </c>
      <c r="P54" s="152" t="s">
        <v>546</v>
      </c>
      <c r="Q54" s="108">
        <v>5572</v>
      </c>
      <c r="R54" s="48"/>
    </row>
    <row r="55" spans="1:18" ht="14.25" customHeight="1">
      <c r="A55" s="156"/>
      <c r="B55" s="148" t="s">
        <v>551</v>
      </c>
      <c r="C55" s="221">
        <v>19</v>
      </c>
      <c r="D55" s="149">
        <v>477</v>
      </c>
      <c r="E55" s="149">
        <v>460</v>
      </c>
      <c r="F55" s="152">
        <v>83</v>
      </c>
      <c r="G55" s="152">
        <v>377</v>
      </c>
      <c r="H55" s="149">
        <v>17</v>
      </c>
      <c r="I55" s="149">
        <v>11</v>
      </c>
      <c r="J55" s="152">
        <v>6</v>
      </c>
      <c r="K55" s="152">
        <v>58130</v>
      </c>
      <c r="L55" s="152">
        <v>63274</v>
      </c>
      <c r="M55" s="149">
        <v>169238</v>
      </c>
      <c r="N55" s="152">
        <v>77126</v>
      </c>
      <c r="O55" s="152">
        <v>92112</v>
      </c>
      <c r="P55" s="152" t="s">
        <v>546</v>
      </c>
      <c r="Q55" s="152" t="s">
        <v>546</v>
      </c>
      <c r="R55" s="48"/>
    </row>
    <row r="56" spans="1:18" ht="14.25" customHeight="1">
      <c r="A56" s="156"/>
      <c r="B56" s="148" t="s">
        <v>552</v>
      </c>
      <c r="C56" s="221">
        <v>30</v>
      </c>
      <c r="D56" s="149">
        <v>2074</v>
      </c>
      <c r="E56" s="149">
        <v>2063</v>
      </c>
      <c r="F56" s="152">
        <v>286</v>
      </c>
      <c r="G56" s="152">
        <v>1777</v>
      </c>
      <c r="H56" s="149">
        <v>11</v>
      </c>
      <c r="I56" s="149">
        <v>7</v>
      </c>
      <c r="J56" s="152">
        <v>4</v>
      </c>
      <c r="K56" s="152">
        <v>324877</v>
      </c>
      <c r="L56" s="152">
        <v>800070</v>
      </c>
      <c r="M56" s="149">
        <v>1371043</v>
      </c>
      <c r="N56" s="152">
        <v>837226</v>
      </c>
      <c r="O56" s="152">
        <v>533817</v>
      </c>
      <c r="P56" s="152" t="s">
        <v>546</v>
      </c>
      <c r="Q56" s="152" t="s">
        <v>546</v>
      </c>
      <c r="R56" s="48"/>
    </row>
    <row r="57" spans="1:18" ht="14.25" customHeight="1">
      <c r="A57" s="156"/>
      <c r="B57" s="19"/>
      <c r="C57" s="221"/>
      <c r="D57" s="149"/>
      <c r="E57" s="149"/>
      <c r="F57" s="152"/>
      <c r="G57" s="152"/>
      <c r="H57" s="149"/>
      <c r="I57" s="149"/>
      <c r="J57" s="152"/>
      <c r="K57" s="152"/>
      <c r="L57" s="152"/>
      <c r="N57" s="152"/>
      <c r="O57" s="152"/>
      <c r="P57" s="152"/>
      <c r="Q57" s="21"/>
      <c r="R57" s="48"/>
    </row>
    <row r="58" spans="1:18" s="146" customFormat="1" ht="14.25" customHeight="1">
      <c r="A58" s="164"/>
      <c r="B58" s="7" t="s">
        <v>5</v>
      </c>
      <c r="C58" s="563">
        <f>SUM(C59:C63)</f>
        <v>54</v>
      </c>
      <c r="D58" s="162">
        <v>806</v>
      </c>
      <c r="E58" s="162">
        <v>744</v>
      </c>
      <c r="F58" s="223">
        <v>179</v>
      </c>
      <c r="G58" s="223">
        <v>565</v>
      </c>
      <c r="H58" s="162">
        <f>SUM(H59:H63)</f>
        <v>62</v>
      </c>
      <c r="I58" s="162">
        <f>SUM(I59:I63)</f>
        <v>38</v>
      </c>
      <c r="J58" s="223">
        <f>SUM(J59:J63)</f>
        <v>24</v>
      </c>
      <c r="K58" s="223">
        <v>133851</v>
      </c>
      <c r="L58" s="223">
        <v>378577</v>
      </c>
      <c r="M58" s="162">
        <v>641987</v>
      </c>
      <c r="N58" s="223">
        <v>595403</v>
      </c>
      <c r="O58" s="223">
        <v>38878</v>
      </c>
      <c r="P58" s="223">
        <f>SUM(P59:P63)</f>
        <v>7706</v>
      </c>
      <c r="Q58" s="223" t="s">
        <v>546</v>
      </c>
      <c r="R58" s="163"/>
    </row>
    <row r="59" spans="1:18" ht="14.25" customHeight="1">
      <c r="A59" s="156"/>
      <c r="B59" s="148" t="s">
        <v>547</v>
      </c>
      <c r="C59" s="221">
        <v>34</v>
      </c>
      <c r="D59" s="149">
        <v>70</v>
      </c>
      <c r="E59" s="149">
        <v>24</v>
      </c>
      <c r="F59" s="152">
        <v>11</v>
      </c>
      <c r="G59" s="152">
        <v>13</v>
      </c>
      <c r="H59" s="149">
        <v>46</v>
      </c>
      <c r="I59" s="149">
        <v>30</v>
      </c>
      <c r="J59" s="152">
        <v>16</v>
      </c>
      <c r="K59" s="152">
        <v>4134</v>
      </c>
      <c r="L59" s="152">
        <v>13786</v>
      </c>
      <c r="M59" s="149">
        <v>33635</v>
      </c>
      <c r="N59" s="152">
        <v>30507</v>
      </c>
      <c r="O59" s="152">
        <v>2948</v>
      </c>
      <c r="P59" s="152">
        <v>180</v>
      </c>
      <c r="Q59" s="152" t="s">
        <v>546</v>
      </c>
      <c r="R59" s="48"/>
    </row>
    <row r="60" spans="1:18" ht="14.25" customHeight="1">
      <c r="A60" s="25"/>
      <c r="B60" s="148" t="s">
        <v>548</v>
      </c>
      <c r="C60" s="221">
        <v>9</v>
      </c>
      <c r="D60" s="149">
        <v>47</v>
      </c>
      <c r="E60" s="149">
        <v>35</v>
      </c>
      <c r="F60" s="152" t="s">
        <v>550</v>
      </c>
      <c r="G60" s="152" t="s">
        <v>550</v>
      </c>
      <c r="H60" s="149">
        <v>12</v>
      </c>
      <c r="I60" s="149">
        <v>6</v>
      </c>
      <c r="J60" s="152">
        <v>6</v>
      </c>
      <c r="K60" s="152">
        <v>6326</v>
      </c>
      <c r="L60" s="152">
        <v>12834</v>
      </c>
      <c r="M60" s="149">
        <v>39020</v>
      </c>
      <c r="N60" s="152" t="s">
        <v>550</v>
      </c>
      <c r="O60" s="152" t="s">
        <v>550</v>
      </c>
      <c r="P60" s="152" t="s">
        <v>546</v>
      </c>
      <c r="Q60" s="152" t="s">
        <v>546</v>
      </c>
      <c r="R60" s="48"/>
    </row>
    <row r="61" spans="1:18" ht="14.25" customHeight="1">
      <c r="A61" s="25" t="s">
        <v>84</v>
      </c>
      <c r="B61" s="148" t="s">
        <v>549</v>
      </c>
      <c r="C61" s="221">
        <v>6</v>
      </c>
      <c r="D61" s="152" t="s">
        <v>550</v>
      </c>
      <c r="E61" s="152" t="s">
        <v>550</v>
      </c>
      <c r="F61" s="152" t="s">
        <v>550</v>
      </c>
      <c r="G61" s="152" t="s">
        <v>550</v>
      </c>
      <c r="H61" s="152">
        <v>4</v>
      </c>
      <c r="I61" s="152">
        <v>2</v>
      </c>
      <c r="J61" s="152">
        <v>2</v>
      </c>
      <c r="K61" s="152" t="s">
        <v>550</v>
      </c>
      <c r="L61" s="152" t="s">
        <v>550</v>
      </c>
      <c r="M61" s="152" t="s">
        <v>550</v>
      </c>
      <c r="N61" s="152" t="s">
        <v>550</v>
      </c>
      <c r="O61" s="152" t="s">
        <v>550</v>
      </c>
      <c r="P61" s="152" t="s">
        <v>546</v>
      </c>
      <c r="Q61" s="152" t="s">
        <v>546</v>
      </c>
      <c r="R61" s="48"/>
    </row>
    <row r="62" spans="1:18" ht="14.25" customHeight="1">
      <c r="A62" s="156"/>
      <c r="B62" s="148" t="s">
        <v>551</v>
      </c>
      <c r="C62" s="221">
        <v>1</v>
      </c>
      <c r="D62" s="152" t="s">
        <v>550</v>
      </c>
      <c r="E62" s="152" t="s">
        <v>550</v>
      </c>
      <c r="F62" s="152" t="s">
        <v>546</v>
      </c>
      <c r="G62" s="152" t="s">
        <v>550</v>
      </c>
      <c r="H62" s="152" t="s">
        <v>546</v>
      </c>
      <c r="I62" s="152" t="s">
        <v>546</v>
      </c>
      <c r="J62" s="152" t="s">
        <v>546</v>
      </c>
      <c r="K62" s="152" t="s">
        <v>550</v>
      </c>
      <c r="L62" s="152" t="s">
        <v>550</v>
      </c>
      <c r="M62" s="152" t="s">
        <v>550</v>
      </c>
      <c r="N62" s="152" t="s">
        <v>553</v>
      </c>
      <c r="O62" s="152" t="s">
        <v>550</v>
      </c>
      <c r="P62" s="152" t="s">
        <v>546</v>
      </c>
      <c r="Q62" s="152" t="s">
        <v>546</v>
      </c>
      <c r="R62" s="48"/>
    </row>
    <row r="63" spans="1:18" ht="14.25" customHeight="1">
      <c r="A63" s="156"/>
      <c r="B63" s="148" t="s">
        <v>552</v>
      </c>
      <c r="C63" s="152">
        <v>4</v>
      </c>
      <c r="D63" s="152">
        <v>584</v>
      </c>
      <c r="E63" s="152">
        <v>584</v>
      </c>
      <c r="F63" s="152">
        <v>112</v>
      </c>
      <c r="G63" s="152">
        <v>472</v>
      </c>
      <c r="H63" s="152" t="s">
        <v>546</v>
      </c>
      <c r="I63" s="152" t="s">
        <v>546</v>
      </c>
      <c r="J63" s="152" t="s">
        <v>546</v>
      </c>
      <c r="K63" s="152">
        <v>105989</v>
      </c>
      <c r="L63" s="152">
        <v>332146</v>
      </c>
      <c r="M63" s="152">
        <v>518078</v>
      </c>
      <c r="N63" s="152">
        <v>491203</v>
      </c>
      <c r="O63" s="152">
        <v>26875</v>
      </c>
      <c r="P63" s="152">
        <v>7526</v>
      </c>
      <c r="Q63" s="152" t="s">
        <v>546</v>
      </c>
      <c r="R63" s="48"/>
    </row>
    <row r="64" spans="1:18" ht="14.25" customHeight="1">
      <c r="A64" s="157"/>
      <c r="B64" s="155"/>
      <c r="C64" s="154"/>
      <c r="D64" s="154"/>
      <c r="E64" s="23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09"/>
      <c r="R64" s="48"/>
    </row>
    <row r="65" spans="1:16" ht="15" customHeight="1">
      <c r="A65" s="110"/>
      <c r="B65" s="110"/>
      <c r="C65" s="62"/>
      <c r="D65" s="62"/>
      <c r="E65" s="62"/>
      <c r="F65" s="62"/>
      <c r="G65" s="62"/>
      <c r="H65" s="62"/>
      <c r="I65" s="62"/>
      <c r="J65" s="62"/>
      <c r="K65" s="62" t="s">
        <v>554</v>
      </c>
      <c r="L65" s="62"/>
      <c r="M65" s="62"/>
      <c r="N65" s="62"/>
      <c r="O65" s="62"/>
      <c r="P65" s="62"/>
    </row>
  </sheetData>
  <sheetProtection/>
  <mergeCells count="15">
    <mergeCell ref="L5:L7"/>
    <mergeCell ref="M5:P5"/>
    <mergeCell ref="D6:D7"/>
    <mergeCell ref="E6:G6"/>
    <mergeCell ref="H6:J6"/>
    <mergeCell ref="N6:N7"/>
    <mergeCell ref="B5:B7"/>
    <mergeCell ref="C5:C7"/>
    <mergeCell ref="Q5:Q7"/>
    <mergeCell ref="A5:A7"/>
    <mergeCell ref="A2:P2"/>
    <mergeCell ref="K5:K7"/>
    <mergeCell ref="M6:M7"/>
    <mergeCell ref="A3:Q3"/>
    <mergeCell ref="D5:J5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9" r:id="rId1"/>
  <rowBreaks count="1" manualBreakCount="1"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zoomScaleSheetLayoutView="75" zoomScalePageLayoutView="0" workbookViewId="0" topLeftCell="A26">
      <selection activeCell="A26" sqref="A26"/>
    </sheetView>
  </sheetViews>
  <sheetFormatPr defaultColWidth="10.59765625" defaultRowHeight="15"/>
  <cols>
    <col min="1" max="1" width="33.19921875" style="17" customWidth="1"/>
    <col min="2" max="2" width="15.09765625" style="17" customWidth="1"/>
    <col min="3" max="3" width="17.69921875" style="17" customWidth="1"/>
    <col min="4" max="9" width="12.59765625" style="17" customWidth="1"/>
    <col min="10" max="10" width="13.09765625" style="17" customWidth="1"/>
    <col min="11" max="11" width="11.3984375" style="17" customWidth="1"/>
    <col min="12" max="12" width="15.5" style="17" customWidth="1"/>
    <col min="13" max="13" width="12.5" style="17" customWidth="1"/>
    <col min="14" max="15" width="12.59765625" style="17" customWidth="1"/>
    <col min="16" max="16384" width="10.59765625" style="17" customWidth="1"/>
  </cols>
  <sheetData>
    <row r="1" spans="1:15" ht="14.25" customHeight="1">
      <c r="A1" s="1" t="s">
        <v>362</v>
      </c>
      <c r="O1" s="2" t="s">
        <v>363</v>
      </c>
    </row>
    <row r="2" spans="1:9" ht="14.25" customHeight="1">
      <c r="A2" s="424"/>
      <c r="B2" s="424"/>
      <c r="C2" s="424"/>
      <c r="D2" s="424"/>
      <c r="E2" s="424"/>
      <c r="F2" s="424"/>
      <c r="G2" s="3"/>
      <c r="H2" s="5"/>
      <c r="I2" s="5"/>
    </row>
    <row r="3" spans="1:15" ht="14.25" customHeight="1">
      <c r="A3" s="347" t="s">
        <v>361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</row>
    <row r="4" spans="2:15" ht="14.25" customHeight="1" thickBot="1">
      <c r="B4" s="101"/>
      <c r="C4" s="101"/>
      <c r="J4" s="101"/>
      <c r="K4" s="101"/>
      <c r="L4" s="101"/>
      <c r="M4" s="101"/>
      <c r="N4" s="101"/>
      <c r="O4" s="101"/>
    </row>
    <row r="5" spans="1:15" ht="21.75" customHeight="1">
      <c r="A5" s="455" t="s">
        <v>301</v>
      </c>
      <c r="B5" s="480" t="s">
        <v>86</v>
      </c>
      <c r="C5" s="240" t="s">
        <v>365</v>
      </c>
      <c r="D5" s="482" t="s">
        <v>368</v>
      </c>
      <c r="E5" s="483"/>
      <c r="F5" s="288" t="s">
        <v>370</v>
      </c>
      <c r="G5" s="484"/>
      <c r="H5" s="288" t="s">
        <v>372</v>
      </c>
      <c r="I5" s="484"/>
      <c r="J5" s="485" t="s">
        <v>373</v>
      </c>
      <c r="K5" s="486"/>
      <c r="L5" s="444" t="s">
        <v>76</v>
      </c>
      <c r="M5" s="445"/>
      <c r="N5" s="485" t="s">
        <v>374</v>
      </c>
      <c r="O5" s="487"/>
    </row>
    <row r="6" spans="1:15" ht="21.75" customHeight="1">
      <c r="A6" s="456"/>
      <c r="B6" s="481"/>
      <c r="C6" s="241" t="s">
        <v>367</v>
      </c>
      <c r="D6" s="470" t="s">
        <v>369</v>
      </c>
      <c r="E6" s="471"/>
      <c r="F6" s="470" t="s">
        <v>371</v>
      </c>
      <c r="G6" s="471"/>
      <c r="H6" s="470" t="s">
        <v>371</v>
      </c>
      <c r="I6" s="471"/>
      <c r="J6" s="470" t="s">
        <v>371</v>
      </c>
      <c r="K6" s="471"/>
      <c r="L6" s="446"/>
      <c r="M6" s="447"/>
      <c r="N6" s="470" t="s">
        <v>371</v>
      </c>
      <c r="O6" s="479"/>
    </row>
    <row r="7" spans="1:15" ht="14.25" customHeight="1">
      <c r="A7" s="174"/>
      <c r="B7" s="239"/>
      <c r="C7" s="182"/>
      <c r="D7" s="175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8" spans="1:15" s="13" customFormat="1" ht="14.25" customHeight="1">
      <c r="A8" s="180" t="s">
        <v>457</v>
      </c>
      <c r="B8" s="565">
        <f>SUM(B10:B32)</f>
        <v>630</v>
      </c>
      <c r="C8" s="104">
        <v>62925</v>
      </c>
      <c r="D8" s="469">
        <v>18388390</v>
      </c>
      <c r="E8" s="469"/>
      <c r="F8" s="469">
        <v>9896531</v>
      </c>
      <c r="G8" s="469"/>
      <c r="H8" s="469">
        <v>3142013</v>
      </c>
      <c r="I8" s="469"/>
      <c r="J8" s="469">
        <v>3740348</v>
      </c>
      <c r="K8" s="469"/>
      <c r="L8" s="469">
        <f>SUM(L10:M32)</f>
        <v>60</v>
      </c>
      <c r="M8" s="469"/>
      <c r="N8" s="566">
        <f>SUM(N10:O32)</f>
        <v>296396</v>
      </c>
      <c r="O8" s="566"/>
    </row>
    <row r="9" spans="1:15" ht="14.25" customHeight="1">
      <c r="A9" s="25"/>
      <c r="B9" s="132"/>
      <c r="C9" s="237"/>
      <c r="D9" s="237"/>
      <c r="E9" s="237"/>
      <c r="F9" s="237"/>
      <c r="G9" s="237"/>
      <c r="H9" s="237"/>
      <c r="I9" s="237"/>
      <c r="J9" s="237"/>
      <c r="K9" s="132"/>
      <c r="N9" s="151"/>
      <c r="O9" s="151"/>
    </row>
    <row r="10" spans="1:15" ht="14.25" customHeight="1">
      <c r="A10" s="25" t="s">
        <v>17</v>
      </c>
      <c r="B10" s="131">
        <v>57</v>
      </c>
      <c r="C10" s="108">
        <v>4153</v>
      </c>
      <c r="D10" s="468">
        <v>7067511</v>
      </c>
      <c r="E10" s="468"/>
      <c r="F10" s="468">
        <v>286208</v>
      </c>
      <c r="G10" s="468"/>
      <c r="H10" s="468">
        <v>102444</v>
      </c>
      <c r="I10" s="468"/>
      <c r="J10" s="468">
        <v>132863</v>
      </c>
      <c r="K10" s="468"/>
      <c r="L10" s="321">
        <v>4</v>
      </c>
      <c r="M10" s="321"/>
      <c r="N10" s="457">
        <v>10880</v>
      </c>
      <c r="O10" s="457"/>
    </row>
    <row r="11" spans="1:15" ht="14.25" customHeight="1">
      <c r="A11" s="25" t="s">
        <v>458</v>
      </c>
      <c r="B11" s="131">
        <v>9</v>
      </c>
      <c r="C11" s="108">
        <v>900</v>
      </c>
      <c r="D11" s="468">
        <v>5421134</v>
      </c>
      <c r="E11" s="468"/>
      <c r="F11" s="468">
        <v>198318</v>
      </c>
      <c r="G11" s="468"/>
      <c r="H11" s="468">
        <v>71357</v>
      </c>
      <c r="I11" s="468"/>
      <c r="J11" s="468">
        <v>105646</v>
      </c>
      <c r="K11" s="468"/>
      <c r="L11" s="321">
        <v>2</v>
      </c>
      <c r="M11" s="321"/>
      <c r="N11" s="457">
        <v>6471</v>
      </c>
      <c r="O11" s="457"/>
    </row>
    <row r="12" spans="1:15" ht="14.25" customHeight="1">
      <c r="A12" s="25" t="s">
        <v>459</v>
      </c>
      <c r="B12" s="131">
        <v>122</v>
      </c>
      <c r="C12" s="108">
        <v>11241</v>
      </c>
      <c r="D12" s="468">
        <v>17744857</v>
      </c>
      <c r="E12" s="468"/>
      <c r="F12" s="468">
        <v>2381403</v>
      </c>
      <c r="G12" s="468"/>
      <c r="H12" s="468">
        <v>950172</v>
      </c>
      <c r="I12" s="468"/>
      <c r="J12" s="468">
        <v>1088658</v>
      </c>
      <c r="K12" s="468"/>
      <c r="L12" s="321">
        <v>7</v>
      </c>
      <c r="M12" s="321"/>
      <c r="N12" s="457">
        <v>3024</v>
      </c>
      <c r="O12" s="457"/>
    </row>
    <row r="13" spans="1:15" ht="14.25" customHeight="1">
      <c r="A13" s="25" t="s">
        <v>31</v>
      </c>
      <c r="B13" s="131">
        <v>65</v>
      </c>
      <c r="C13" s="108">
        <v>4553</v>
      </c>
      <c r="D13" s="468">
        <v>2530315</v>
      </c>
      <c r="E13" s="468"/>
      <c r="F13" s="468">
        <v>138916</v>
      </c>
      <c r="G13" s="468"/>
      <c r="H13" s="468">
        <v>57870</v>
      </c>
      <c r="I13" s="468"/>
      <c r="J13" s="468">
        <v>82227</v>
      </c>
      <c r="K13" s="468"/>
      <c r="L13" s="321">
        <v>7</v>
      </c>
      <c r="M13" s="321"/>
      <c r="N13" s="457">
        <v>4428</v>
      </c>
      <c r="O13" s="457"/>
    </row>
    <row r="14" spans="1:15" ht="14.25" customHeight="1">
      <c r="A14" s="25" t="s">
        <v>460</v>
      </c>
      <c r="B14" s="131">
        <v>9</v>
      </c>
      <c r="C14" s="108">
        <v>711</v>
      </c>
      <c r="D14" s="468">
        <v>1623232</v>
      </c>
      <c r="E14" s="468"/>
      <c r="F14" s="468">
        <v>240348</v>
      </c>
      <c r="G14" s="468"/>
      <c r="H14" s="468">
        <v>60805</v>
      </c>
      <c r="I14" s="468"/>
      <c r="J14" s="468">
        <v>65364</v>
      </c>
      <c r="K14" s="468"/>
      <c r="L14" s="468" t="s">
        <v>461</v>
      </c>
      <c r="M14" s="468"/>
      <c r="N14" s="468" t="s">
        <v>461</v>
      </c>
      <c r="O14" s="468"/>
    </row>
    <row r="15" spans="1:15" ht="14.25" customHeight="1">
      <c r="A15" s="25" t="s">
        <v>462</v>
      </c>
      <c r="B15" s="131">
        <v>6</v>
      </c>
      <c r="C15" s="108">
        <v>888</v>
      </c>
      <c r="D15" s="468">
        <v>1947342</v>
      </c>
      <c r="E15" s="468"/>
      <c r="F15" s="468">
        <v>188202</v>
      </c>
      <c r="G15" s="468"/>
      <c r="H15" s="468">
        <v>48513</v>
      </c>
      <c r="I15" s="468"/>
      <c r="J15" s="468">
        <v>56653</v>
      </c>
      <c r="K15" s="468"/>
      <c r="L15" s="321">
        <v>1</v>
      </c>
      <c r="M15" s="321"/>
      <c r="N15" s="457">
        <v>650</v>
      </c>
      <c r="O15" s="457"/>
    </row>
    <row r="16" spans="1:15" ht="14.25" customHeight="1">
      <c r="A16" s="25" t="s">
        <v>34</v>
      </c>
      <c r="B16" s="131">
        <v>12</v>
      </c>
      <c r="C16" s="108">
        <v>817</v>
      </c>
      <c r="D16" s="468">
        <v>1828814</v>
      </c>
      <c r="E16" s="468"/>
      <c r="F16" s="468">
        <v>183400</v>
      </c>
      <c r="G16" s="468"/>
      <c r="H16" s="468">
        <v>60586</v>
      </c>
      <c r="I16" s="468"/>
      <c r="J16" s="468">
        <v>70708</v>
      </c>
      <c r="K16" s="468"/>
      <c r="L16" s="468" t="s">
        <v>461</v>
      </c>
      <c r="M16" s="468"/>
      <c r="N16" s="468" t="s">
        <v>461</v>
      </c>
      <c r="O16" s="468"/>
    </row>
    <row r="17" spans="1:15" ht="14.25" customHeight="1">
      <c r="A17" s="25" t="s">
        <v>20</v>
      </c>
      <c r="B17" s="131">
        <v>26</v>
      </c>
      <c r="C17" s="108">
        <v>2271</v>
      </c>
      <c r="D17" s="468">
        <v>3472192</v>
      </c>
      <c r="E17" s="468"/>
      <c r="F17" s="468">
        <v>68344</v>
      </c>
      <c r="G17" s="468"/>
      <c r="H17" s="468">
        <v>32994</v>
      </c>
      <c r="I17" s="468"/>
      <c r="J17" s="468">
        <v>68105</v>
      </c>
      <c r="K17" s="468"/>
      <c r="L17" s="321">
        <v>3</v>
      </c>
      <c r="M17" s="321"/>
      <c r="N17" s="457">
        <v>13075</v>
      </c>
      <c r="O17" s="457"/>
    </row>
    <row r="18" spans="1:15" ht="14.25" customHeight="1">
      <c r="A18" s="25" t="s">
        <v>11</v>
      </c>
      <c r="B18" s="131">
        <v>8</v>
      </c>
      <c r="C18" s="108">
        <v>829</v>
      </c>
      <c r="D18" s="468">
        <v>3434287</v>
      </c>
      <c r="E18" s="468"/>
      <c r="F18" s="468">
        <v>524323</v>
      </c>
      <c r="G18" s="468"/>
      <c r="H18" s="468">
        <v>81630</v>
      </c>
      <c r="I18" s="468"/>
      <c r="J18" s="468">
        <v>129733</v>
      </c>
      <c r="K18" s="468"/>
      <c r="L18" s="321">
        <v>1</v>
      </c>
      <c r="M18" s="321"/>
      <c r="N18" s="457">
        <v>1432</v>
      </c>
      <c r="O18" s="457"/>
    </row>
    <row r="19" spans="1:15" ht="14.25" customHeight="1">
      <c r="A19" s="25" t="s">
        <v>35</v>
      </c>
      <c r="B19" s="131" t="s">
        <v>461</v>
      </c>
      <c r="C19" s="108" t="s">
        <v>461</v>
      </c>
      <c r="D19" s="468" t="s">
        <v>461</v>
      </c>
      <c r="E19" s="468"/>
      <c r="F19" s="468" t="s">
        <v>461</v>
      </c>
      <c r="G19" s="468"/>
      <c r="H19" s="468" t="s">
        <v>461</v>
      </c>
      <c r="I19" s="468"/>
      <c r="J19" s="468" t="s">
        <v>461</v>
      </c>
      <c r="K19" s="468"/>
      <c r="L19" s="468" t="s">
        <v>461</v>
      </c>
      <c r="M19" s="468"/>
      <c r="N19" s="468" t="s">
        <v>461</v>
      </c>
      <c r="O19" s="468"/>
    </row>
    <row r="20" spans="1:15" ht="14.25" customHeight="1">
      <c r="A20" s="25" t="s">
        <v>463</v>
      </c>
      <c r="B20" s="131">
        <v>20</v>
      </c>
      <c r="C20" s="108">
        <v>1458</v>
      </c>
      <c r="D20" s="468">
        <v>2847813</v>
      </c>
      <c r="E20" s="468"/>
      <c r="F20" s="468">
        <v>262234</v>
      </c>
      <c r="G20" s="468"/>
      <c r="H20" s="468">
        <v>61506</v>
      </c>
      <c r="I20" s="468"/>
      <c r="J20" s="468">
        <v>76794</v>
      </c>
      <c r="K20" s="468"/>
      <c r="L20" s="321">
        <v>3</v>
      </c>
      <c r="M20" s="321"/>
      <c r="N20" s="457">
        <v>1316</v>
      </c>
      <c r="O20" s="457"/>
    </row>
    <row r="21" spans="1:15" ht="14.25" customHeight="1">
      <c r="A21" s="25" t="s">
        <v>464</v>
      </c>
      <c r="B21" s="131">
        <v>1</v>
      </c>
      <c r="C21" s="108" t="s">
        <v>465</v>
      </c>
      <c r="D21" s="468" t="s">
        <v>465</v>
      </c>
      <c r="E21" s="468"/>
      <c r="F21" s="468" t="s">
        <v>465</v>
      </c>
      <c r="G21" s="468"/>
      <c r="H21" s="468" t="s">
        <v>465</v>
      </c>
      <c r="I21" s="468"/>
      <c r="J21" s="468" t="s">
        <v>465</v>
      </c>
      <c r="K21" s="468"/>
      <c r="L21" s="468" t="s">
        <v>461</v>
      </c>
      <c r="M21" s="468"/>
      <c r="N21" s="468" t="s">
        <v>461</v>
      </c>
      <c r="O21" s="468"/>
    </row>
    <row r="22" spans="1:15" ht="14.25" customHeight="1">
      <c r="A22" s="25" t="s">
        <v>59</v>
      </c>
      <c r="B22" s="131" t="s">
        <v>461</v>
      </c>
      <c r="C22" s="108" t="s">
        <v>461</v>
      </c>
      <c r="D22" s="468" t="s">
        <v>461</v>
      </c>
      <c r="E22" s="468"/>
      <c r="F22" s="468" t="s">
        <v>461</v>
      </c>
      <c r="G22" s="468"/>
      <c r="H22" s="468" t="s">
        <v>461</v>
      </c>
      <c r="I22" s="468"/>
      <c r="J22" s="468" t="s">
        <v>461</v>
      </c>
      <c r="K22" s="468"/>
      <c r="L22" s="468" t="s">
        <v>461</v>
      </c>
      <c r="M22" s="468"/>
      <c r="N22" s="468" t="s">
        <v>461</v>
      </c>
      <c r="O22" s="468"/>
    </row>
    <row r="23" spans="1:15" ht="14.25" customHeight="1">
      <c r="A23" s="25" t="s">
        <v>24</v>
      </c>
      <c r="B23" s="131">
        <v>26</v>
      </c>
      <c r="C23" s="108">
        <v>2355</v>
      </c>
      <c r="D23" s="468">
        <v>2815297</v>
      </c>
      <c r="E23" s="468"/>
      <c r="F23" s="468">
        <v>656087</v>
      </c>
      <c r="G23" s="468"/>
      <c r="H23" s="468">
        <v>181850</v>
      </c>
      <c r="I23" s="468"/>
      <c r="J23" s="468">
        <v>214516</v>
      </c>
      <c r="K23" s="468"/>
      <c r="L23" s="321">
        <v>2</v>
      </c>
      <c r="M23" s="321"/>
      <c r="N23" s="457">
        <v>6894</v>
      </c>
      <c r="O23" s="457"/>
    </row>
    <row r="24" spans="1:15" ht="14.25" customHeight="1">
      <c r="A24" s="25" t="s">
        <v>12</v>
      </c>
      <c r="B24" s="131">
        <v>13</v>
      </c>
      <c r="C24" s="108">
        <v>979</v>
      </c>
      <c r="D24" s="468">
        <v>2277033</v>
      </c>
      <c r="E24" s="468"/>
      <c r="F24" s="468">
        <v>370397</v>
      </c>
      <c r="G24" s="468"/>
      <c r="H24" s="468">
        <v>91348</v>
      </c>
      <c r="I24" s="468"/>
      <c r="J24" s="468">
        <v>94075</v>
      </c>
      <c r="K24" s="468"/>
      <c r="L24" s="321">
        <v>1</v>
      </c>
      <c r="M24" s="321"/>
      <c r="N24" s="457">
        <v>145</v>
      </c>
      <c r="O24" s="457"/>
    </row>
    <row r="25" spans="1:15" ht="14.25" customHeight="1">
      <c r="A25" s="25" t="s">
        <v>466</v>
      </c>
      <c r="B25" s="131">
        <v>1</v>
      </c>
      <c r="C25" s="108" t="s">
        <v>465</v>
      </c>
      <c r="D25" s="468" t="s">
        <v>465</v>
      </c>
      <c r="E25" s="468"/>
      <c r="F25" s="468" t="s">
        <v>465</v>
      </c>
      <c r="G25" s="468"/>
      <c r="H25" s="468" t="s">
        <v>465</v>
      </c>
      <c r="I25" s="468"/>
      <c r="J25" s="468" t="s">
        <v>465</v>
      </c>
      <c r="K25" s="468"/>
      <c r="L25" s="321" t="s">
        <v>461</v>
      </c>
      <c r="M25" s="321"/>
      <c r="N25" s="457" t="s">
        <v>461</v>
      </c>
      <c r="O25" s="457"/>
    </row>
    <row r="26" spans="1:15" ht="14.25" customHeight="1">
      <c r="A26" s="25" t="s">
        <v>467</v>
      </c>
      <c r="B26" s="131">
        <v>29</v>
      </c>
      <c r="C26" s="108">
        <v>2146</v>
      </c>
      <c r="D26" s="468">
        <v>3556128</v>
      </c>
      <c r="E26" s="468"/>
      <c r="F26" s="468">
        <v>369456</v>
      </c>
      <c r="G26" s="468"/>
      <c r="H26" s="468">
        <v>101379</v>
      </c>
      <c r="I26" s="468"/>
      <c r="J26" s="468">
        <v>108638</v>
      </c>
      <c r="K26" s="468"/>
      <c r="L26" s="321">
        <v>3</v>
      </c>
      <c r="M26" s="321"/>
      <c r="N26" s="457">
        <v>17370</v>
      </c>
      <c r="O26" s="457"/>
    </row>
    <row r="27" spans="1:15" ht="14.25" customHeight="1">
      <c r="A27" s="25" t="s">
        <v>26</v>
      </c>
      <c r="B27" s="131">
        <v>103</v>
      </c>
      <c r="C27" s="108">
        <v>14424</v>
      </c>
      <c r="D27" s="468">
        <v>36770297</v>
      </c>
      <c r="E27" s="468"/>
      <c r="F27" s="468">
        <v>2715718</v>
      </c>
      <c r="G27" s="468"/>
      <c r="H27" s="468">
        <v>918285</v>
      </c>
      <c r="I27" s="468"/>
      <c r="J27" s="468">
        <v>1010613</v>
      </c>
      <c r="K27" s="468"/>
      <c r="L27" s="321">
        <v>14</v>
      </c>
      <c r="M27" s="321"/>
      <c r="N27" s="457">
        <v>149539</v>
      </c>
      <c r="O27" s="457"/>
    </row>
    <row r="28" spans="1:15" ht="14.25" customHeight="1">
      <c r="A28" s="25" t="s">
        <v>27</v>
      </c>
      <c r="B28" s="131">
        <v>92</v>
      </c>
      <c r="C28" s="108">
        <v>12336</v>
      </c>
      <c r="D28" s="468">
        <v>19864520</v>
      </c>
      <c r="E28" s="468"/>
      <c r="F28" s="468">
        <v>903100</v>
      </c>
      <c r="G28" s="468"/>
      <c r="H28" s="468">
        <v>190527</v>
      </c>
      <c r="I28" s="468"/>
      <c r="J28" s="468">
        <v>283026</v>
      </c>
      <c r="K28" s="468"/>
      <c r="L28" s="321">
        <v>11</v>
      </c>
      <c r="M28" s="321"/>
      <c r="N28" s="457">
        <v>71272</v>
      </c>
      <c r="O28" s="457"/>
    </row>
    <row r="29" spans="1:15" ht="14.25" customHeight="1">
      <c r="A29" s="25" t="s">
        <v>39</v>
      </c>
      <c r="B29" s="131">
        <v>14</v>
      </c>
      <c r="C29" s="108">
        <v>1573</v>
      </c>
      <c r="D29" s="468">
        <v>2941909</v>
      </c>
      <c r="E29" s="468"/>
      <c r="F29" s="468">
        <v>274743</v>
      </c>
      <c r="G29" s="468"/>
      <c r="H29" s="468">
        <v>78345</v>
      </c>
      <c r="I29" s="468"/>
      <c r="J29" s="468">
        <v>83477</v>
      </c>
      <c r="K29" s="468"/>
      <c r="L29" s="321">
        <v>1</v>
      </c>
      <c r="M29" s="321"/>
      <c r="N29" s="457">
        <v>9900</v>
      </c>
      <c r="O29" s="457"/>
    </row>
    <row r="30" spans="1:15" ht="14.25" customHeight="1">
      <c r="A30" s="25" t="s">
        <v>29</v>
      </c>
      <c r="B30" s="131">
        <v>1</v>
      </c>
      <c r="C30" s="108" t="s">
        <v>465</v>
      </c>
      <c r="D30" s="468" t="s">
        <v>465</v>
      </c>
      <c r="E30" s="468"/>
      <c r="F30" s="468" t="s">
        <v>465</v>
      </c>
      <c r="G30" s="468"/>
      <c r="H30" s="468" t="s">
        <v>465</v>
      </c>
      <c r="I30" s="468"/>
      <c r="J30" s="468" t="s">
        <v>465</v>
      </c>
      <c r="K30" s="468"/>
      <c r="L30" s="468" t="s">
        <v>461</v>
      </c>
      <c r="M30" s="468"/>
      <c r="N30" s="468" t="s">
        <v>461</v>
      </c>
      <c r="O30" s="468"/>
    </row>
    <row r="31" spans="1:15" ht="14.25" customHeight="1">
      <c r="A31" s="25" t="s">
        <v>468</v>
      </c>
      <c r="B31" s="131" t="s">
        <v>461</v>
      </c>
      <c r="C31" s="108" t="s">
        <v>461</v>
      </c>
      <c r="D31" s="468" t="s">
        <v>461</v>
      </c>
      <c r="E31" s="468"/>
      <c r="F31" s="468" t="s">
        <v>461</v>
      </c>
      <c r="G31" s="468"/>
      <c r="H31" s="468" t="s">
        <v>461</v>
      </c>
      <c r="I31" s="468"/>
      <c r="J31" s="468" t="s">
        <v>461</v>
      </c>
      <c r="K31" s="468"/>
      <c r="L31" s="468" t="s">
        <v>461</v>
      </c>
      <c r="M31" s="468"/>
      <c r="N31" s="468" t="s">
        <v>461</v>
      </c>
      <c r="O31" s="468"/>
    </row>
    <row r="32" spans="1:15" ht="14.25" customHeight="1">
      <c r="A32" s="25" t="s">
        <v>41</v>
      </c>
      <c r="B32" s="131">
        <v>16</v>
      </c>
      <c r="C32" s="108">
        <v>1113</v>
      </c>
      <c r="D32" s="468">
        <v>2013348</v>
      </c>
      <c r="E32" s="468"/>
      <c r="F32" s="468">
        <v>125227</v>
      </c>
      <c r="G32" s="468"/>
      <c r="H32" s="468">
        <v>48011</v>
      </c>
      <c r="I32" s="468"/>
      <c r="J32" s="468">
        <v>64361</v>
      </c>
      <c r="K32" s="468"/>
      <c r="L32" s="468" t="s">
        <v>461</v>
      </c>
      <c r="M32" s="468"/>
      <c r="N32" s="468" t="s">
        <v>461</v>
      </c>
      <c r="O32" s="468"/>
    </row>
    <row r="33" spans="1:15" ht="14.25" customHeight="1">
      <c r="A33" s="40"/>
      <c r="B33" s="173"/>
      <c r="C33" s="173"/>
      <c r="D33" s="173"/>
      <c r="E33" s="173"/>
      <c r="F33" s="173"/>
      <c r="G33" s="173"/>
      <c r="H33" s="173"/>
      <c r="I33" s="173"/>
      <c r="J33" s="38"/>
      <c r="K33" s="38"/>
      <c r="L33" s="38"/>
      <c r="M33" s="38"/>
      <c r="N33" s="38"/>
      <c r="O33" s="38"/>
    </row>
    <row r="34" spans="1:9" ht="14.25" customHeight="1">
      <c r="A34" s="172" t="s">
        <v>555</v>
      </c>
      <c r="B34" s="150"/>
      <c r="C34" s="150"/>
      <c r="D34" s="150"/>
      <c r="E34" s="150"/>
      <c r="F34" s="150"/>
      <c r="G34" s="150"/>
      <c r="H34" s="150"/>
      <c r="I34" s="150"/>
    </row>
    <row r="35" spans="1:9" ht="14.25" customHeight="1">
      <c r="A35" s="19" t="s">
        <v>64</v>
      </c>
      <c r="H35" s="150"/>
      <c r="I35" s="150"/>
    </row>
    <row r="36" spans="1:15" ht="14.25" customHeight="1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</row>
    <row r="37" spans="1:15" ht="14.25" customHeight="1">
      <c r="A37" s="347" t="s">
        <v>364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</row>
    <row r="38" spans="1:13" ht="14.25" customHeight="1" thickBot="1">
      <c r="A38" s="168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</row>
    <row r="39" spans="1:15" ht="20.25" customHeight="1">
      <c r="A39" s="440" t="s">
        <v>469</v>
      </c>
      <c r="B39" s="460" t="s">
        <v>470</v>
      </c>
      <c r="C39" s="474" t="s">
        <v>471</v>
      </c>
      <c r="D39" s="475"/>
      <c r="E39" s="475"/>
      <c r="F39" s="475"/>
      <c r="G39" s="475"/>
      <c r="H39" s="476"/>
      <c r="I39" s="474" t="s">
        <v>375</v>
      </c>
      <c r="J39" s="475"/>
      <c r="K39" s="475"/>
      <c r="L39" s="475"/>
      <c r="M39" s="475"/>
      <c r="N39" s="475"/>
      <c r="O39" s="475"/>
    </row>
    <row r="40" spans="1:15" ht="20.25" customHeight="1">
      <c r="A40" s="441"/>
      <c r="B40" s="461"/>
      <c r="C40" s="458" t="s">
        <v>5</v>
      </c>
      <c r="D40" s="458" t="s">
        <v>10</v>
      </c>
      <c r="E40" s="452" t="s">
        <v>376</v>
      </c>
      <c r="F40" s="463" t="s">
        <v>472</v>
      </c>
      <c r="G40" s="463" t="s">
        <v>473</v>
      </c>
      <c r="H40" s="465" t="s">
        <v>474</v>
      </c>
      <c r="I40" s="458" t="s">
        <v>5</v>
      </c>
      <c r="J40" s="458" t="s">
        <v>184</v>
      </c>
      <c r="K40" s="463" t="s">
        <v>379</v>
      </c>
      <c r="L40" s="450" t="s">
        <v>360</v>
      </c>
      <c r="M40" s="452" t="s">
        <v>377</v>
      </c>
      <c r="N40" s="452" t="s">
        <v>378</v>
      </c>
      <c r="O40" s="472" t="s">
        <v>473</v>
      </c>
    </row>
    <row r="41" spans="1:15" ht="20.25" customHeight="1">
      <c r="A41" s="442"/>
      <c r="B41" s="462"/>
      <c r="C41" s="459"/>
      <c r="D41" s="459"/>
      <c r="E41" s="478"/>
      <c r="F41" s="464"/>
      <c r="G41" s="464"/>
      <c r="H41" s="466"/>
      <c r="I41" s="467"/>
      <c r="J41" s="467"/>
      <c r="K41" s="477"/>
      <c r="L41" s="451"/>
      <c r="M41" s="453"/>
      <c r="N41" s="453"/>
      <c r="O41" s="473"/>
    </row>
    <row r="42" spans="1:15" ht="14.25" customHeight="1">
      <c r="A42" s="177"/>
      <c r="B42" s="169"/>
      <c r="C42" s="170"/>
      <c r="D42" s="170"/>
      <c r="E42" s="169"/>
      <c r="F42" s="170"/>
      <c r="G42" s="170"/>
      <c r="H42" s="178"/>
      <c r="I42" s="170"/>
      <c r="J42" s="170"/>
      <c r="K42" s="170"/>
      <c r="L42" s="169"/>
      <c r="M42" s="169"/>
      <c r="N42" s="169"/>
      <c r="O42" s="170"/>
    </row>
    <row r="43" spans="1:15" s="13" customFormat="1" ht="14.25" customHeight="1">
      <c r="A43" s="180" t="s">
        <v>457</v>
      </c>
      <c r="B43" s="567">
        <f>SUM(B45:B67)</f>
        <v>630</v>
      </c>
      <c r="C43" s="104">
        <v>385994</v>
      </c>
      <c r="D43" s="104">
        <v>44771</v>
      </c>
      <c r="E43" s="104">
        <f>SUM(E45:E67)</f>
        <v>16895</v>
      </c>
      <c r="F43" s="104">
        <f>SUM(F45:F67)</f>
        <v>295198</v>
      </c>
      <c r="G43" s="104">
        <f>SUM(G45:G67)</f>
        <v>3419</v>
      </c>
      <c r="H43" s="104">
        <f>SUM(H45:H67)</f>
        <v>25712</v>
      </c>
      <c r="I43" s="104">
        <v>385994</v>
      </c>
      <c r="J43" s="104">
        <f>SUM(J45:J67)</f>
        <v>12746</v>
      </c>
      <c r="K43" s="104">
        <v>23636</v>
      </c>
      <c r="L43" s="104">
        <v>148538</v>
      </c>
      <c r="M43" s="104">
        <v>78306</v>
      </c>
      <c r="N43" s="104">
        <f>SUM(N45:N67)</f>
        <v>92651</v>
      </c>
      <c r="O43" s="104">
        <v>30117</v>
      </c>
    </row>
    <row r="44" spans="1:15" ht="14.25" customHeight="1">
      <c r="A44" s="25"/>
      <c r="B44" s="238"/>
      <c r="C44" s="4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</row>
    <row r="45" spans="1:15" ht="14.25" customHeight="1">
      <c r="A45" s="25" t="s">
        <v>17</v>
      </c>
      <c r="B45" s="137">
        <v>57</v>
      </c>
      <c r="C45" s="14">
        <v>23217</v>
      </c>
      <c r="D45" s="108">
        <v>1716</v>
      </c>
      <c r="E45" s="14" t="s">
        <v>461</v>
      </c>
      <c r="F45" s="108">
        <v>20898</v>
      </c>
      <c r="G45" s="14" t="s">
        <v>461</v>
      </c>
      <c r="H45" s="108">
        <v>603</v>
      </c>
      <c r="I45" s="14">
        <v>23217</v>
      </c>
      <c r="J45" s="108">
        <v>618</v>
      </c>
      <c r="K45" s="108">
        <v>2708</v>
      </c>
      <c r="L45" s="108">
        <v>8931</v>
      </c>
      <c r="M45" s="108">
        <v>8222</v>
      </c>
      <c r="N45" s="108">
        <v>398</v>
      </c>
      <c r="O45" s="108">
        <v>2340</v>
      </c>
    </row>
    <row r="46" spans="1:15" ht="14.25" customHeight="1">
      <c r="A46" s="25" t="s">
        <v>458</v>
      </c>
      <c r="B46" s="137">
        <v>9</v>
      </c>
      <c r="C46" s="14">
        <v>5088</v>
      </c>
      <c r="D46" s="108">
        <v>235</v>
      </c>
      <c r="E46" s="108">
        <v>447</v>
      </c>
      <c r="F46" s="108">
        <v>4406</v>
      </c>
      <c r="G46" s="14" t="s">
        <v>461</v>
      </c>
      <c r="H46" s="14" t="s">
        <v>461</v>
      </c>
      <c r="I46" s="14">
        <v>5088</v>
      </c>
      <c r="J46" s="108">
        <v>133</v>
      </c>
      <c r="K46" s="108">
        <v>113</v>
      </c>
      <c r="L46" s="108">
        <v>1741</v>
      </c>
      <c r="M46" s="108">
        <v>1371</v>
      </c>
      <c r="N46" s="108">
        <v>250</v>
      </c>
      <c r="O46" s="108">
        <v>1480</v>
      </c>
    </row>
    <row r="47" spans="1:15" ht="14.25" customHeight="1">
      <c r="A47" s="25" t="s">
        <v>459</v>
      </c>
      <c r="B47" s="137">
        <v>122</v>
      </c>
      <c r="C47" s="14">
        <v>202107</v>
      </c>
      <c r="D47" s="108">
        <v>4520</v>
      </c>
      <c r="E47" s="108">
        <v>15186</v>
      </c>
      <c r="F47" s="108">
        <v>166683</v>
      </c>
      <c r="G47" s="108">
        <v>2936</v>
      </c>
      <c r="H47" s="108">
        <v>12782</v>
      </c>
      <c r="I47" s="14">
        <v>202107</v>
      </c>
      <c r="J47" s="108">
        <v>8273</v>
      </c>
      <c r="K47" s="108">
        <v>8515</v>
      </c>
      <c r="L47" s="108">
        <v>81107</v>
      </c>
      <c r="M47" s="108">
        <v>17870</v>
      </c>
      <c r="N47" s="108">
        <v>78187</v>
      </c>
      <c r="O47" s="108">
        <v>8155</v>
      </c>
    </row>
    <row r="48" spans="1:15" ht="14.25" customHeight="1">
      <c r="A48" s="25" t="s">
        <v>31</v>
      </c>
      <c r="B48" s="137">
        <v>65</v>
      </c>
      <c r="C48" s="14">
        <v>926</v>
      </c>
      <c r="D48" s="108">
        <v>404</v>
      </c>
      <c r="E48" s="14" t="s">
        <v>461</v>
      </c>
      <c r="F48" s="108">
        <v>522</v>
      </c>
      <c r="G48" s="14" t="s">
        <v>461</v>
      </c>
      <c r="H48" s="14" t="s">
        <v>461</v>
      </c>
      <c r="I48" s="14">
        <v>926</v>
      </c>
      <c r="J48" s="108">
        <v>265</v>
      </c>
      <c r="K48" s="14" t="s">
        <v>461</v>
      </c>
      <c r="L48" s="108">
        <v>10</v>
      </c>
      <c r="M48" s="108">
        <v>87</v>
      </c>
      <c r="N48" s="108">
        <v>290</v>
      </c>
      <c r="O48" s="108">
        <v>274</v>
      </c>
    </row>
    <row r="49" spans="1:15" ht="14.25" customHeight="1">
      <c r="A49" s="25" t="s">
        <v>460</v>
      </c>
      <c r="B49" s="137">
        <v>9</v>
      </c>
      <c r="C49" s="14">
        <v>666</v>
      </c>
      <c r="D49" s="108">
        <v>494</v>
      </c>
      <c r="E49" s="14" t="s">
        <v>461</v>
      </c>
      <c r="F49" s="108">
        <v>172</v>
      </c>
      <c r="G49" s="14" t="s">
        <v>461</v>
      </c>
      <c r="H49" s="14" t="s">
        <v>461</v>
      </c>
      <c r="I49" s="14">
        <v>666</v>
      </c>
      <c r="J49" s="108">
        <v>121</v>
      </c>
      <c r="K49" s="108" t="s">
        <v>465</v>
      </c>
      <c r="L49" s="108" t="s">
        <v>465</v>
      </c>
      <c r="M49" s="108" t="s">
        <v>465</v>
      </c>
      <c r="N49" s="108">
        <v>6</v>
      </c>
      <c r="O49" s="108">
        <v>138</v>
      </c>
    </row>
    <row r="50" spans="1:15" ht="14.25" customHeight="1">
      <c r="A50" s="25" t="s">
        <v>462</v>
      </c>
      <c r="B50" s="137">
        <v>6</v>
      </c>
      <c r="C50" s="14">
        <v>931</v>
      </c>
      <c r="D50" s="108">
        <v>243</v>
      </c>
      <c r="E50" s="108">
        <v>45</v>
      </c>
      <c r="F50" s="108">
        <v>643</v>
      </c>
      <c r="G50" s="14" t="s">
        <v>461</v>
      </c>
      <c r="H50" s="14" t="s">
        <v>461</v>
      </c>
      <c r="I50" s="14">
        <v>931</v>
      </c>
      <c r="J50" s="108">
        <v>94</v>
      </c>
      <c r="K50" s="14" t="s">
        <v>461</v>
      </c>
      <c r="L50" s="108">
        <v>320</v>
      </c>
      <c r="M50" s="108">
        <v>379</v>
      </c>
      <c r="N50" s="108">
        <v>55</v>
      </c>
      <c r="O50" s="108">
        <v>83</v>
      </c>
    </row>
    <row r="51" spans="1:15" ht="14.25" customHeight="1">
      <c r="A51" s="25" t="s">
        <v>34</v>
      </c>
      <c r="B51" s="137">
        <v>12</v>
      </c>
      <c r="C51" s="14">
        <v>52641</v>
      </c>
      <c r="D51" s="108">
        <v>31</v>
      </c>
      <c r="E51" s="14" t="s">
        <v>461</v>
      </c>
      <c r="F51" s="108">
        <v>46302</v>
      </c>
      <c r="G51" s="14" t="s">
        <v>461</v>
      </c>
      <c r="H51" s="108">
        <v>6308</v>
      </c>
      <c r="I51" s="14">
        <v>52641</v>
      </c>
      <c r="J51" s="108">
        <v>733</v>
      </c>
      <c r="K51" s="108">
        <v>11602</v>
      </c>
      <c r="L51" s="108">
        <v>39702</v>
      </c>
      <c r="M51" s="108">
        <v>331</v>
      </c>
      <c r="N51" s="108">
        <v>5</v>
      </c>
      <c r="O51" s="108">
        <v>268</v>
      </c>
    </row>
    <row r="52" spans="1:15" ht="14.25" customHeight="1">
      <c r="A52" s="25" t="s">
        <v>20</v>
      </c>
      <c r="B52" s="137">
        <v>26</v>
      </c>
      <c r="C52" s="14">
        <v>3629</v>
      </c>
      <c r="D52" s="108">
        <v>2666</v>
      </c>
      <c r="E52" s="14" t="s">
        <v>461</v>
      </c>
      <c r="F52" s="108">
        <v>963</v>
      </c>
      <c r="G52" s="14" t="s">
        <v>461</v>
      </c>
      <c r="H52" s="14" t="s">
        <v>461</v>
      </c>
      <c r="I52" s="14">
        <v>3629</v>
      </c>
      <c r="J52" s="108">
        <v>3</v>
      </c>
      <c r="K52" s="108">
        <v>1</v>
      </c>
      <c r="L52" s="108">
        <v>2421</v>
      </c>
      <c r="M52" s="108">
        <v>131</v>
      </c>
      <c r="N52" s="108">
        <v>720</v>
      </c>
      <c r="O52" s="108">
        <v>353</v>
      </c>
    </row>
    <row r="53" spans="1:15" ht="14.25" customHeight="1">
      <c r="A53" s="25" t="s">
        <v>11</v>
      </c>
      <c r="B53" s="131">
        <v>8</v>
      </c>
      <c r="C53" s="14">
        <v>32838</v>
      </c>
      <c r="D53" s="108">
        <v>21656</v>
      </c>
      <c r="E53" s="14" t="s">
        <v>461</v>
      </c>
      <c r="F53" s="108">
        <v>9082</v>
      </c>
      <c r="G53" s="14" t="s">
        <v>461</v>
      </c>
      <c r="H53" s="108">
        <v>2100</v>
      </c>
      <c r="I53" s="14">
        <v>32838</v>
      </c>
      <c r="J53" s="108">
        <v>142</v>
      </c>
      <c r="K53" s="108">
        <v>173</v>
      </c>
      <c r="L53" s="108">
        <v>1791</v>
      </c>
      <c r="M53" s="108">
        <v>20277</v>
      </c>
      <c r="N53" s="108">
        <v>6999</v>
      </c>
      <c r="O53" s="108">
        <v>3456</v>
      </c>
    </row>
    <row r="54" spans="1:15" ht="14.25" customHeight="1">
      <c r="A54" s="25" t="s">
        <v>35</v>
      </c>
      <c r="B54" s="131" t="s">
        <v>461</v>
      </c>
      <c r="C54" s="14" t="s">
        <v>461</v>
      </c>
      <c r="D54" s="14" t="s">
        <v>461</v>
      </c>
      <c r="E54" s="14" t="s">
        <v>461</v>
      </c>
      <c r="F54" s="14" t="s">
        <v>461</v>
      </c>
      <c r="G54" s="14" t="s">
        <v>461</v>
      </c>
      <c r="H54" s="14" t="s">
        <v>461</v>
      </c>
      <c r="I54" s="14" t="s">
        <v>461</v>
      </c>
      <c r="J54" s="14" t="s">
        <v>461</v>
      </c>
      <c r="K54" s="14" t="s">
        <v>461</v>
      </c>
      <c r="L54" s="14" t="s">
        <v>461</v>
      </c>
      <c r="M54" s="14" t="s">
        <v>461</v>
      </c>
      <c r="N54" s="14" t="s">
        <v>461</v>
      </c>
      <c r="O54" s="14" t="s">
        <v>461</v>
      </c>
    </row>
    <row r="55" spans="1:15" ht="14.25" customHeight="1">
      <c r="A55" s="25" t="s">
        <v>463</v>
      </c>
      <c r="B55" s="107">
        <v>20</v>
      </c>
      <c r="C55" s="14">
        <v>4603</v>
      </c>
      <c r="D55" s="108">
        <v>172</v>
      </c>
      <c r="E55" s="14" t="s">
        <v>461</v>
      </c>
      <c r="F55" s="108">
        <v>3961</v>
      </c>
      <c r="G55" s="14" t="s">
        <v>461</v>
      </c>
      <c r="H55" s="108">
        <v>470</v>
      </c>
      <c r="I55" s="14">
        <v>4603</v>
      </c>
      <c r="J55" s="108">
        <v>51</v>
      </c>
      <c r="K55" s="108" t="s">
        <v>475</v>
      </c>
      <c r="L55" s="108">
        <v>246</v>
      </c>
      <c r="M55" s="108">
        <v>4064</v>
      </c>
      <c r="N55" s="108">
        <v>15</v>
      </c>
      <c r="O55" s="108">
        <v>227</v>
      </c>
    </row>
    <row r="56" spans="1:15" ht="14.25" customHeight="1">
      <c r="A56" s="25" t="s">
        <v>464</v>
      </c>
      <c r="B56" s="131">
        <v>1</v>
      </c>
      <c r="C56" s="14" t="s">
        <v>461</v>
      </c>
      <c r="D56" s="14" t="s">
        <v>461</v>
      </c>
      <c r="E56" s="14" t="s">
        <v>461</v>
      </c>
      <c r="F56" s="14" t="s">
        <v>461</v>
      </c>
      <c r="G56" s="14" t="s">
        <v>461</v>
      </c>
      <c r="H56" s="14" t="s">
        <v>461</v>
      </c>
      <c r="I56" s="14" t="s">
        <v>461</v>
      </c>
      <c r="J56" s="14" t="s">
        <v>461</v>
      </c>
      <c r="K56" s="14" t="s">
        <v>461</v>
      </c>
      <c r="L56" s="14" t="s">
        <v>461</v>
      </c>
      <c r="M56" s="14" t="s">
        <v>461</v>
      </c>
      <c r="N56" s="14" t="s">
        <v>461</v>
      </c>
      <c r="O56" s="14" t="s">
        <v>461</v>
      </c>
    </row>
    <row r="57" spans="1:15" ht="14.25" customHeight="1">
      <c r="A57" s="25" t="s">
        <v>59</v>
      </c>
      <c r="B57" s="131" t="s">
        <v>461</v>
      </c>
      <c r="C57" s="14" t="s">
        <v>461</v>
      </c>
      <c r="D57" s="14" t="s">
        <v>461</v>
      </c>
      <c r="E57" s="14" t="s">
        <v>461</v>
      </c>
      <c r="F57" s="14" t="s">
        <v>461</v>
      </c>
      <c r="G57" s="14" t="s">
        <v>461</v>
      </c>
      <c r="H57" s="14" t="s">
        <v>461</v>
      </c>
      <c r="I57" s="14" t="s">
        <v>461</v>
      </c>
      <c r="J57" s="14" t="s">
        <v>461</v>
      </c>
      <c r="K57" s="14" t="s">
        <v>461</v>
      </c>
      <c r="L57" s="14" t="s">
        <v>461</v>
      </c>
      <c r="M57" s="14" t="s">
        <v>461</v>
      </c>
      <c r="N57" s="14" t="s">
        <v>461</v>
      </c>
      <c r="O57" s="14" t="s">
        <v>461</v>
      </c>
    </row>
    <row r="58" spans="1:15" ht="14.25" customHeight="1">
      <c r="A58" s="25" t="s">
        <v>24</v>
      </c>
      <c r="B58" s="137">
        <v>26</v>
      </c>
      <c r="C58" s="14">
        <v>3669</v>
      </c>
      <c r="D58" s="108">
        <v>550</v>
      </c>
      <c r="E58" s="108">
        <v>25</v>
      </c>
      <c r="F58" s="108">
        <v>2827</v>
      </c>
      <c r="G58" s="14" t="s">
        <v>461</v>
      </c>
      <c r="H58" s="108">
        <v>267</v>
      </c>
      <c r="I58" s="14">
        <v>3669</v>
      </c>
      <c r="J58" s="108">
        <v>78</v>
      </c>
      <c r="K58" s="108">
        <v>503</v>
      </c>
      <c r="L58" s="108">
        <v>886</v>
      </c>
      <c r="M58" s="108">
        <v>1186</v>
      </c>
      <c r="N58" s="108">
        <v>500</v>
      </c>
      <c r="O58" s="108">
        <v>516</v>
      </c>
    </row>
    <row r="59" spans="1:15" ht="14.25" customHeight="1">
      <c r="A59" s="25" t="s">
        <v>12</v>
      </c>
      <c r="B59" s="137">
        <v>13</v>
      </c>
      <c r="C59" s="14">
        <v>5058</v>
      </c>
      <c r="D59" s="108">
        <v>884</v>
      </c>
      <c r="E59" s="14" t="s">
        <v>461</v>
      </c>
      <c r="F59" s="108">
        <v>4084</v>
      </c>
      <c r="G59" s="14" t="s">
        <v>461</v>
      </c>
      <c r="H59" s="108">
        <v>90</v>
      </c>
      <c r="I59" s="14">
        <v>5058</v>
      </c>
      <c r="J59" s="108">
        <v>20</v>
      </c>
      <c r="K59" s="108">
        <v>10</v>
      </c>
      <c r="L59" s="108">
        <v>472</v>
      </c>
      <c r="M59" s="108">
        <v>4044</v>
      </c>
      <c r="N59" s="108">
        <v>100</v>
      </c>
      <c r="O59" s="108">
        <v>412</v>
      </c>
    </row>
    <row r="60" spans="1:15" ht="14.25" customHeight="1">
      <c r="A60" s="25" t="s">
        <v>466</v>
      </c>
      <c r="B60" s="137">
        <v>1</v>
      </c>
      <c r="C60" s="14" t="s">
        <v>465</v>
      </c>
      <c r="D60" s="108" t="s">
        <v>465</v>
      </c>
      <c r="E60" s="14" t="s">
        <v>461</v>
      </c>
      <c r="F60" s="14" t="s">
        <v>461</v>
      </c>
      <c r="G60" s="14" t="s">
        <v>461</v>
      </c>
      <c r="H60" s="14" t="s">
        <v>461</v>
      </c>
      <c r="I60" s="14" t="s">
        <v>465</v>
      </c>
      <c r="J60" s="14" t="s">
        <v>461</v>
      </c>
      <c r="K60" s="14" t="s">
        <v>461</v>
      </c>
      <c r="L60" s="108" t="s">
        <v>465</v>
      </c>
      <c r="M60" s="108" t="s">
        <v>465</v>
      </c>
      <c r="N60" s="14" t="s">
        <v>461</v>
      </c>
      <c r="O60" s="108" t="s">
        <v>465</v>
      </c>
    </row>
    <row r="61" spans="1:15" ht="14.25" customHeight="1">
      <c r="A61" s="25" t="s">
        <v>467</v>
      </c>
      <c r="B61" s="137">
        <v>29</v>
      </c>
      <c r="C61" s="14">
        <v>1595</v>
      </c>
      <c r="D61" s="108">
        <v>82</v>
      </c>
      <c r="E61" s="108">
        <v>36</v>
      </c>
      <c r="F61" s="108">
        <v>1435</v>
      </c>
      <c r="G61" s="108">
        <v>30</v>
      </c>
      <c r="H61" s="108">
        <v>12</v>
      </c>
      <c r="I61" s="14">
        <v>1595</v>
      </c>
      <c r="J61" s="108">
        <v>49</v>
      </c>
      <c r="K61" s="108">
        <v>2</v>
      </c>
      <c r="L61" s="108">
        <v>390</v>
      </c>
      <c r="M61" s="108">
        <v>448</v>
      </c>
      <c r="N61" s="108">
        <v>241</v>
      </c>
      <c r="O61" s="108">
        <v>465</v>
      </c>
    </row>
    <row r="62" spans="1:15" ht="14.25" customHeight="1">
      <c r="A62" s="25" t="s">
        <v>26</v>
      </c>
      <c r="B62" s="137">
        <v>103</v>
      </c>
      <c r="C62" s="14">
        <v>33198</v>
      </c>
      <c r="D62" s="108">
        <v>6232</v>
      </c>
      <c r="E62" s="108">
        <v>1156</v>
      </c>
      <c r="F62" s="108">
        <v>23046</v>
      </c>
      <c r="G62" s="108">
        <v>48</v>
      </c>
      <c r="H62" s="108">
        <v>2716</v>
      </c>
      <c r="I62" s="14">
        <v>33198</v>
      </c>
      <c r="J62" s="108">
        <v>1906</v>
      </c>
      <c r="K62" s="108">
        <v>3</v>
      </c>
      <c r="L62" s="108">
        <v>5643</v>
      </c>
      <c r="M62" s="108">
        <v>15967</v>
      </c>
      <c r="N62" s="108">
        <v>1889</v>
      </c>
      <c r="O62" s="108">
        <v>7790</v>
      </c>
    </row>
    <row r="63" spans="1:15" ht="14.25" customHeight="1">
      <c r="A63" s="25" t="s">
        <v>27</v>
      </c>
      <c r="B63" s="137">
        <v>92</v>
      </c>
      <c r="C63" s="14">
        <v>10961</v>
      </c>
      <c r="D63" s="108">
        <v>4465</v>
      </c>
      <c r="E63" s="14" t="s">
        <v>461</v>
      </c>
      <c r="F63" s="108">
        <v>6033</v>
      </c>
      <c r="G63" s="108">
        <v>390</v>
      </c>
      <c r="H63" s="108">
        <v>73</v>
      </c>
      <c r="I63" s="14">
        <v>10961</v>
      </c>
      <c r="J63" s="108">
        <v>199</v>
      </c>
      <c r="K63" s="14" t="s">
        <v>461</v>
      </c>
      <c r="L63" s="108">
        <v>2073</v>
      </c>
      <c r="M63" s="108">
        <v>2875</v>
      </c>
      <c r="N63" s="108">
        <v>2905</v>
      </c>
      <c r="O63" s="108">
        <v>2909</v>
      </c>
    </row>
    <row r="64" spans="1:15" ht="14.25" customHeight="1">
      <c r="A64" s="25" t="s">
        <v>39</v>
      </c>
      <c r="B64" s="137">
        <v>14</v>
      </c>
      <c r="C64" s="14">
        <v>4360</v>
      </c>
      <c r="D64" s="108">
        <v>119</v>
      </c>
      <c r="E64" s="14" t="s">
        <v>461</v>
      </c>
      <c r="F64" s="108">
        <v>3951</v>
      </c>
      <c r="G64" s="14" t="s">
        <v>461</v>
      </c>
      <c r="H64" s="108">
        <v>291</v>
      </c>
      <c r="I64" s="14">
        <v>4360</v>
      </c>
      <c r="J64" s="108">
        <v>44</v>
      </c>
      <c r="K64" s="14" t="s">
        <v>461</v>
      </c>
      <c r="L64" s="108">
        <v>2318</v>
      </c>
      <c r="M64" s="108">
        <v>965</v>
      </c>
      <c r="N64" s="14" t="s">
        <v>461</v>
      </c>
      <c r="O64" s="108">
        <v>1033</v>
      </c>
    </row>
    <row r="65" spans="1:15" ht="14.25" customHeight="1">
      <c r="A65" s="25" t="s">
        <v>29</v>
      </c>
      <c r="B65" s="131">
        <v>1</v>
      </c>
      <c r="C65" s="14" t="s">
        <v>465</v>
      </c>
      <c r="D65" s="108" t="s">
        <v>465</v>
      </c>
      <c r="E65" s="14" t="s">
        <v>461</v>
      </c>
      <c r="F65" s="14" t="s">
        <v>461</v>
      </c>
      <c r="G65" s="14" t="s">
        <v>461</v>
      </c>
      <c r="H65" s="14" t="s">
        <v>461</v>
      </c>
      <c r="I65" s="14" t="s">
        <v>465</v>
      </c>
      <c r="J65" s="14" t="s">
        <v>461</v>
      </c>
      <c r="K65" s="108" t="s">
        <v>465</v>
      </c>
      <c r="L65" s="14" t="s">
        <v>461</v>
      </c>
      <c r="M65" s="14" t="s">
        <v>461</v>
      </c>
      <c r="N65" s="14" t="s">
        <v>461</v>
      </c>
      <c r="O65" s="108" t="s">
        <v>465</v>
      </c>
    </row>
    <row r="66" spans="1:15" ht="14.25" customHeight="1">
      <c r="A66" s="25" t="s">
        <v>468</v>
      </c>
      <c r="B66" s="131" t="s">
        <v>461</v>
      </c>
      <c r="C66" s="14" t="s">
        <v>461</v>
      </c>
      <c r="D66" s="14" t="s">
        <v>461</v>
      </c>
      <c r="E66" s="14" t="s">
        <v>461</v>
      </c>
      <c r="F66" s="14" t="s">
        <v>461</v>
      </c>
      <c r="G66" s="14" t="s">
        <v>461</v>
      </c>
      <c r="H66" s="14" t="s">
        <v>461</v>
      </c>
      <c r="I66" s="14" t="s">
        <v>461</v>
      </c>
      <c r="J66" s="14" t="s">
        <v>461</v>
      </c>
      <c r="K66" s="14" t="s">
        <v>461</v>
      </c>
      <c r="L66" s="14" t="s">
        <v>461</v>
      </c>
      <c r="M66" s="14" t="s">
        <v>461</v>
      </c>
      <c r="N66" s="14" t="s">
        <v>461</v>
      </c>
      <c r="O66" s="14" t="s">
        <v>461</v>
      </c>
    </row>
    <row r="67" spans="1:15" ht="14.25" customHeight="1">
      <c r="A67" s="25" t="s">
        <v>41</v>
      </c>
      <c r="B67" s="107">
        <v>16</v>
      </c>
      <c r="C67" s="14">
        <v>485</v>
      </c>
      <c r="D67" s="108">
        <v>280</v>
      </c>
      <c r="E67" s="14" t="s">
        <v>461</v>
      </c>
      <c r="F67" s="108">
        <v>190</v>
      </c>
      <c r="G67" s="108">
        <v>15</v>
      </c>
      <c r="H67" s="14" t="s">
        <v>461</v>
      </c>
      <c r="I67" s="48">
        <v>485</v>
      </c>
      <c r="J67" s="108">
        <v>17</v>
      </c>
      <c r="K67" s="14" t="s">
        <v>461</v>
      </c>
      <c r="L67" s="108">
        <v>129</v>
      </c>
      <c r="M67" s="108">
        <v>39</v>
      </c>
      <c r="N67" s="108">
        <v>91</v>
      </c>
      <c r="O67" s="108">
        <v>209</v>
      </c>
    </row>
    <row r="68" spans="1:15" ht="14.25" customHeight="1">
      <c r="A68" s="40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ht="15" customHeight="1">
      <c r="A69" s="19" t="s">
        <v>64</v>
      </c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spans="9:15" ht="15" customHeight="1">
      <c r="I83" s="48"/>
      <c r="J83" s="454"/>
      <c r="K83" s="454"/>
      <c r="L83" s="454"/>
      <c r="M83" s="454"/>
      <c r="N83" s="454"/>
      <c r="O83" s="454"/>
    </row>
    <row r="84" spans="9:15" ht="15" customHeight="1">
      <c r="I84" s="48"/>
      <c r="J84" s="347"/>
      <c r="K84" s="347"/>
      <c r="L84" s="347"/>
      <c r="M84" s="347"/>
      <c r="N84" s="347"/>
      <c r="O84" s="347"/>
    </row>
    <row r="85" spans="9:15" ht="15" customHeight="1">
      <c r="I85" s="48"/>
      <c r="J85" s="347"/>
      <c r="K85" s="347"/>
      <c r="L85" s="347"/>
      <c r="M85" s="347"/>
      <c r="N85" s="347"/>
      <c r="O85" s="347"/>
    </row>
    <row r="86" spans="9:15" ht="15" customHeight="1">
      <c r="I86" s="48"/>
      <c r="J86" s="128"/>
      <c r="K86" s="128"/>
      <c r="L86" s="167"/>
      <c r="M86" s="167"/>
      <c r="N86" s="167"/>
      <c r="O86" s="167"/>
    </row>
    <row r="87" spans="9:15" ht="15" customHeight="1">
      <c r="I87" s="48"/>
      <c r="J87" s="347"/>
      <c r="K87" s="62"/>
      <c r="L87" s="448"/>
      <c r="M87" s="449"/>
      <c r="N87" s="399"/>
      <c r="O87" s="399"/>
    </row>
    <row r="88" spans="9:15" ht="15" customHeight="1">
      <c r="I88" s="48"/>
      <c r="J88" s="347"/>
      <c r="K88" s="62"/>
      <c r="L88" s="448"/>
      <c r="M88" s="449"/>
      <c r="N88" s="449"/>
      <c r="O88" s="449"/>
    </row>
    <row r="89" spans="9:15" ht="15" customHeight="1">
      <c r="I89" s="48"/>
      <c r="J89" s="347"/>
      <c r="K89" s="62"/>
      <c r="L89" s="448"/>
      <c r="M89" s="449"/>
      <c r="N89" s="449"/>
      <c r="O89" s="449"/>
    </row>
    <row r="90" spans="9:15" ht="15" customHeight="1">
      <c r="I90" s="48"/>
      <c r="J90" s="7"/>
      <c r="K90" s="7"/>
      <c r="L90" s="136"/>
      <c r="M90" s="104"/>
      <c r="N90" s="104"/>
      <c r="O90" s="104"/>
    </row>
    <row r="91" spans="2:15" ht="17.25">
      <c r="B91" s="54"/>
      <c r="C91" s="54"/>
      <c r="D91" s="54"/>
      <c r="E91" s="54"/>
      <c r="F91" s="54"/>
      <c r="G91" s="54"/>
      <c r="H91" s="54"/>
      <c r="I91" s="171"/>
      <c r="J91" s="153"/>
      <c r="K91" s="153"/>
      <c r="L91" s="237"/>
      <c r="M91" s="4"/>
      <c r="N91" s="237"/>
      <c r="O91" s="237"/>
    </row>
    <row r="92" spans="2:15" ht="14.25">
      <c r="B92" s="54"/>
      <c r="C92" s="54"/>
      <c r="D92" s="54"/>
      <c r="E92" s="54"/>
      <c r="F92" s="54"/>
      <c r="G92" s="54"/>
      <c r="H92" s="54"/>
      <c r="I92" s="171"/>
      <c r="J92" s="153"/>
      <c r="K92" s="153"/>
      <c r="L92" s="107"/>
      <c r="M92" s="104"/>
      <c r="N92" s="108"/>
      <c r="O92" s="108"/>
    </row>
    <row r="93" spans="2:15" ht="14.25">
      <c r="B93" s="54"/>
      <c r="C93" s="54"/>
      <c r="D93" s="54"/>
      <c r="E93" s="54"/>
      <c r="F93" s="54"/>
      <c r="G93" s="54"/>
      <c r="H93" s="54"/>
      <c r="I93" s="171"/>
      <c r="J93" s="153"/>
      <c r="K93" s="153"/>
      <c r="L93" s="107"/>
      <c r="M93" s="104"/>
      <c r="N93" s="108"/>
      <c r="O93" s="108"/>
    </row>
    <row r="94" spans="2:15" ht="14.25">
      <c r="B94" s="54"/>
      <c r="C94" s="54"/>
      <c r="D94" s="54"/>
      <c r="E94" s="54"/>
      <c r="F94" s="54"/>
      <c r="G94" s="54"/>
      <c r="H94" s="54"/>
      <c r="I94" s="171"/>
      <c r="J94" s="153"/>
      <c r="K94" s="153"/>
      <c r="L94" s="107"/>
      <c r="M94" s="104"/>
      <c r="N94" s="108"/>
      <c r="O94" s="108"/>
    </row>
    <row r="95" spans="2:15" ht="14.25">
      <c r="B95" s="54"/>
      <c r="C95" s="54"/>
      <c r="D95" s="54"/>
      <c r="E95" s="54"/>
      <c r="F95" s="54"/>
      <c r="G95" s="54"/>
      <c r="H95" s="54"/>
      <c r="I95" s="171"/>
      <c r="J95" s="153"/>
      <c r="K95" s="153"/>
      <c r="L95" s="107"/>
      <c r="M95" s="104"/>
      <c r="N95" s="108"/>
      <c r="O95" s="108"/>
    </row>
    <row r="96" spans="2:15" ht="14.25">
      <c r="B96" s="54"/>
      <c r="C96" s="54"/>
      <c r="D96" s="54"/>
      <c r="E96" s="54"/>
      <c r="F96" s="54"/>
      <c r="G96" s="54"/>
      <c r="H96" s="54"/>
      <c r="I96" s="171"/>
      <c r="J96" s="153"/>
      <c r="K96" s="153"/>
      <c r="L96" s="107"/>
      <c r="M96" s="104"/>
      <c r="N96" s="108"/>
      <c r="O96" s="108"/>
    </row>
    <row r="97" spans="2:15" ht="14.25">
      <c r="B97" s="54"/>
      <c r="C97" s="54"/>
      <c r="D97" s="54"/>
      <c r="E97" s="54"/>
      <c r="F97" s="54"/>
      <c r="G97" s="54"/>
      <c r="H97" s="54"/>
      <c r="I97" s="171"/>
      <c r="J97" s="153"/>
      <c r="K97" s="153"/>
      <c r="L97" s="107"/>
      <c r="M97" s="104"/>
      <c r="N97" s="108"/>
      <c r="O97" s="108"/>
    </row>
    <row r="98" spans="2:15" ht="14.25">
      <c r="B98" s="54"/>
      <c r="C98" s="54"/>
      <c r="D98" s="54"/>
      <c r="E98" s="54"/>
      <c r="F98" s="54"/>
      <c r="G98" s="54"/>
      <c r="H98" s="54"/>
      <c r="I98" s="171"/>
      <c r="J98" s="153"/>
      <c r="K98" s="153"/>
      <c r="L98" s="107"/>
      <c r="M98" s="104"/>
      <c r="N98" s="108"/>
      <c r="O98" s="108"/>
    </row>
    <row r="99" spans="2:15" ht="14.25">
      <c r="B99" s="54"/>
      <c r="C99" s="54"/>
      <c r="D99" s="54"/>
      <c r="E99" s="54"/>
      <c r="F99" s="54"/>
      <c r="G99" s="54"/>
      <c r="H99" s="54"/>
      <c r="I99" s="171"/>
      <c r="J99" s="153"/>
      <c r="K99" s="153"/>
      <c r="L99" s="107"/>
      <c r="M99" s="104"/>
      <c r="N99" s="108"/>
      <c r="O99" s="108"/>
    </row>
    <row r="100" spans="2:15" ht="14.25">
      <c r="B100" s="54"/>
      <c r="C100" s="54"/>
      <c r="D100" s="54"/>
      <c r="E100" s="54"/>
      <c r="F100" s="54"/>
      <c r="G100" s="54"/>
      <c r="H100" s="54"/>
      <c r="I100" s="171"/>
      <c r="J100" s="153"/>
      <c r="K100" s="153"/>
      <c r="L100" s="107"/>
      <c r="M100" s="104"/>
      <c r="N100" s="108"/>
      <c r="O100" s="108"/>
    </row>
    <row r="101" spans="2:15" ht="14.25">
      <c r="B101" s="54"/>
      <c r="C101" s="54"/>
      <c r="D101" s="54"/>
      <c r="E101" s="54"/>
      <c r="F101" s="54"/>
      <c r="G101" s="54"/>
      <c r="H101" s="54"/>
      <c r="I101" s="171"/>
      <c r="J101" s="153"/>
      <c r="K101" s="153"/>
      <c r="L101" s="107"/>
      <c r="M101" s="104"/>
      <c r="N101" s="108"/>
      <c r="O101" s="108"/>
    </row>
    <row r="102" spans="2:15" ht="14.25">
      <c r="B102" s="54"/>
      <c r="C102" s="54"/>
      <c r="D102" s="54"/>
      <c r="E102" s="54"/>
      <c r="F102" s="54"/>
      <c r="G102" s="54"/>
      <c r="H102" s="54"/>
      <c r="I102" s="171"/>
      <c r="J102" s="153"/>
      <c r="K102" s="153"/>
      <c r="L102" s="107"/>
      <c r="M102" s="104"/>
      <c r="N102" s="108"/>
      <c r="O102" s="108"/>
    </row>
    <row r="103" spans="2:15" ht="14.25">
      <c r="B103" s="54"/>
      <c r="C103" s="54"/>
      <c r="D103" s="54"/>
      <c r="E103" s="54"/>
      <c r="F103" s="54"/>
      <c r="G103" s="54"/>
      <c r="H103" s="54"/>
      <c r="I103" s="171"/>
      <c r="J103" s="153"/>
      <c r="K103" s="153"/>
      <c r="L103" s="108"/>
      <c r="M103" s="104"/>
      <c r="N103" s="108"/>
      <c r="O103" s="108"/>
    </row>
    <row r="104" spans="2:15" ht="14.25">
      <c r="B104" s="54"/>
      <c r="C104" s="54"/>
      <c r="D104" s="54"/>
      <c r="E104" s="54"/>
      <c r="F104" s="54"/>
      <c r="G104" s="54"/>
      <c r="H104" s="54"/>
      <c r="I104" s="171"/>
      <c r="J104" s="153"/>
      <c r="K104" s="153"/>
      <c r="L104" s="108"/>
      <c r="M104" s="104"/>
      <c r="N104" s="108"/>
      <c r="O104" s="108"/>
    </row>
    <row r="105" spans="2:15" ht="14.25">
      <c r="B105" s="54"/>
      <c r="C105" s="54"/>
      <c r="D105" s="54"/>
      <c r="E105" s="54"/>
      <c r="F105" s="54"/>
      <c r="G105" s="54"/>
      <c r="H105" s="54"/>
      <c r="I105" s="171"/>
      <c r="J105" s="153"/>
      <c r="K105" s="153"/>
      <c r="L105" s="107"/>
      <c r="M105" s="104"/>
      <c r="N105" s="108"/>
      <c r="O105" s="108"/>
    </row>
    <row r="106" spans="2:15" ht="14.25">
      <c r="B106" s="54"/>
      <c r="C106" s="54"/>
      <c r="D106" s="54"/>
      <c r="E106" s="54"/>
      <c r="F106" s="54"/>
      <c r="G106" s="54"/>
      <c r="H106" s="54"/>
      <c r="I106" s="171"/>
      <c r="J106" s="153"/>
      <c r="K106" s="153"/>
      <c r="L106" s="107"/>
      <c r="M106" s="104"/>
      <c r="N106" s="108"/>
      <c r="O106" s="108"/>
    </row>
    <row r="107" spans="2:15" ht="14.25">
      <c r="B107" s="54"/>
      <c r="C107" s="54"/>
      <c r="D107" s="54"/>
      <c r="E107" s="54"/>
      <c r="F107" s="54"/>
      <c r="G107" s="54"/>
      <c r="H107" s="54"/>
      <c r="I107" s="171"/>
      <c r="J107" s="153"/>
      <c r="K107" s="153"/>
      <c r="L107" s="107"/>
      <c r="M107" s="104"/>
      <c r="N107" s="108"/>
      <c r="O107" s="108"/>
    </row>
    <row r="108" spans="2:15" ht="14.25">
      <c r="B108" s="54"/>
      <c r="C108" s="54"/>
      <c r="D108" s="54"/>
      <c r="E108" s="54"/>
      <c r="F108" s="54"/>
      <c r="G108" s="54"/>
      <c r="H108" s="54"/>
      <c r="I108" s="171"/>
      <c r="J108" s="153"/>
      <c r="K108" s="153"/>
      <c r="L108" s="107"/>
      <c r="M108" s="104"/>
      <c r="N108" s="108"/>
      <c r="O108" s="108"/>
    </row>
    <row r="109" spans="2:15" ht="14.25">
      <c r="B109" s="130"/>
      <c r="C109" s="130"/>
      <c r="D109" s="130"/>
      <c r="E109" s="130"/>
      <c r="F109" s="130"/>
      <c r="G109" s="130"/>
      <c r="H109" s="130"/>
      <c r="I109" s="132"/>
      <c r="J109" s="153"/>
      <c r="K109" s="153"/>
      <c r="L109" s="107"/>
      <c r="M109" s="104"/>
      <c r="N109" s="108"/>
      <c r="O109" s="108"/>
    </row>
    <row r="110" spans="2:15" ht="14.25">
      <c r="B110" s="130"/>
      <c r="C110" s="130"/>
      <c r="D110" s="130"/>
      <c r="E110" s="130"/>
      <c r="F110" s="130"/>
      <c r="G110" s="130"/>
      <c r="H110" s="130"/>
      <c r="I110" s="132"/>
      <c r="J110" s="153"/>
      <c r="K110" s="153"/>
      <c r="L110" s="107"/>
      <c r="M110" s="104"/>
      <c r="N110" s="108"/>
      <c r="O110" s="108"/>
    </row>
    <row r="111" spans="2:15" ht="14.25">
      <c r="B111" s="130"/>
      <c r="C111" s="130"/>
      <c r="D111" s="130"/>
      <c r="E111" s="130"/>
      <c r="F111" s="130"/>
      <c r="G111" s="130"/>
      <c r="H111" s="130"/>
      <c r="I111" s="132"/>
      <c r="J111" s="153"/>
      <c r="K111" s="153"/>
      <c r="L111" s="107"/>
      <c r="M111" s="104"/>
      <c r="N111" s="108"/>
      <c r="O111" s="108"/>
    </row>
    <row r="112" spans="2:15" ht="14.25">
      <c r="B112" s="130"/>
      <c r="C112" s="130"/>
      <c r="D112" s="130"/>
      <c r="E112" s="130"/>
      <c r="F112" s="130"/>
      <c r="G112" s="130"/>
      <c r="H112" s="130"/>
      <c r="I112" s="132"/>
      <c r="J112" s="153"/>
      <c r="K112" s="153"/>
      <c r="L112" s="107"/>
      <c r="M112" s="104"/>
      <c r="N112" s="108"/>
      <c r="O112" s="108"/>
    </row>
    <row r="113" spans="2:15" ht="14.25">
      <c r="B113" s="130"/>
      <c r="C113" s="130"/>
      <c r="D113" s="130"/>
      <c r="E113" s="130"/>
      <c r="F113" s="130"/>
      <c r="G113" s="130"/>
      <c r="H113" s="130"/>
      <c r="I113" s="132"/>
      <c r="J113" s="153"/>
      <c r="K113" s="153"/>
      <c r="L113" s="108"/>
      <c r="M113" s="104"/>
      <c r="N113" s="108"/>
      <c r="O113" s="108"/>
    </row>
    <row r="114" spans="2:15" ht="14.25">
      <c r="B114" s="130"/>
      <c r="C114" s="130"/>
      <c r="D114" s="130"/>
      <c r="E114" s="130"/>
      <c r="F114" s="130"/>
      <c r="G114" s="130"/>
      <c r="H114" s="130"/>
      <c r="I114" s="132"/>
      <c r="J114" s="153"/>
      <c r="K114" s="153"/>
      <c r="L114" s="107"/>
      <c r="M114" s="104"/>
      <c r="N114" s="108"/>
      <c r="O114" s="108"/>
    </row>
    <row r="115" spans="2:15" ht="14.25">
      <c r="B115" s="130"/>
      <c r="C115" s="130"/>
      <c r="D115" s="130"/>
      <c r="E115" s="130"/>
      <c r="F115" s="130"/>
      <c r="G115" s="130"/>
      <c r="H115" s="130"/>
      <c r="I115" s="132"/>
      <c r="J115" s="128"/>
      <c r="K115" s="128"/>
      <c r="L115" s="167"/>
      <c r="M115" s="167"/>
      <c r="N115" s="167"/>
      <c r="O115" s="167"/>
    </row>
    <row r="116" spans="2:15" ht="14.25">
      <c r="B116" s="130"/>
      <c r="C116" s="130"/>
      <c r="D116" s="130"/>
      <c r="E116" s="130"/>
      <c r="F116" s="130"/>
      <c r="G116" s="130"/>
      <c r="H116" s="130"/>
      <c r="I116" s="132"/>
      <c r="J116" s="150"/>
      <c r="K116" s="150"/>
      <c r="L116" s="150"/>
      <c r="M116" s="150"/>
      <c r="N116" s="150"/>
      <c r="O116" s="150"/>
    </row>
    <row r="117" spans="2:15" ht="14.25">
      <c r="B117" s="130"/>
      <c r="C117" s="130"/>
      <c r="D117" s="130"/>
      <c r="E117" s="130"/>
      <c r="F117" s="130"/>
      <c r="G117" s="130"/>
      <c r="H117" s="130"/>
      <c r="I117" s="132"/>
      <c r="J117" s="62"/>
      <c r="K117" s="62"/>
      <c r="L117" s="170"/>
      <c r="M117" s="124"/>
      <c r="N117" s="124"/>
      <c r="O117" s="124"/>
    </row>
    <row r="118" spans="2:15" ht="14.25">
      <c r="B118" s="130"/>
      <c r="C118" s="130"/>
      <c r="D118" s="130"/>
      <c r="E118" s="130"/>
      <c r="F118" s="130"/>
      <c r="G118" s="130"/>
      <c r="H118" s="130"/>
      <c r="I118" s="132"/>
      <c r="J118" s="62"/>
      <c r="K118" s="62"/>
      <c r="L118" s="170"/>
      <c r="M118" s="170"/>
      <c r="N118" s="170"/>
      <c r="O118" s="169"/>
    </row>
    <row r="119" spans="2:15" ht="14.25">
      <c r="B119" s="130"/>
      <c r="C119" s="130"/>
      <c r="D119" s="130"/>
      <c r="E119" s="130"/>
      <c r="F119" s="130"/>
      <c r="G119" s="130"/>
      <c r="H119" s="130"/>
      <c r="I119" s="132"/>
      <c r="J119" s="62"/>
      <c r="K119" s="62"/>
      <c r="L119" s="170"/>
      <c r="M119" s="170"/>
      <c r="N119" s="170"/>
      <c r="O119" s="169"/>
    </row>
    <row r="120" spans="2:15" ht="14.25">
      <c r="B120" s="130"/>
      <c r="C120" s="130"/>
      <c r="D120" s="130"/>
      <c r="E120" s="130"/>
      <c r="F120" s="130"/>
      <c r="G120" s="130"/>
      <c r="H120" s="130"/>
      <c r="I120" s="132"/>
      <c r="J120" s="7"/>
      <c r="K120" s="7"/>
      <c r="L120" s="104"/>
      <c r="M120" s="104"/>
      <c r="N120" s="104"/>
      <c r="O120" s="104"/>
    </row>
    <row r="121" spans="2:15" ht="17.25">
      <c r="B121" s="130"/>
      <c r="C121" s="130"/>
      <c r="D121" s="130"/>
      <c r="E121" s="130"/>
      <c r="F121" s="130"/>
      <c r="G121" s="130"/>
      <c r="H121" s="130"/>
      <c r="I121" s="132"/>
      <c r="J121" s="153"/>
      <c r="K121" s="153"/>
      <c r="L121" s="237"/>
      <c r="M121" s="237"/>
      <c r="N121" s="237"/>
      <c r="O121" s="237"/>
    </row>
    <row r="122" spans="2:15" ht="14.25">
      <c r="B122" s="130"/>
      <c r="C122" s="130"/>
      <c r="D122" s="130"/>
      <c r="E122" s="130"/>
      <c r="F122" s="130"/>
      <c r="G122" s="130"/>
      <c r="H122" s="130"/>
      <c r="I122" s="132"/>
      <c r="J122" s="153"/>
      <c r="K122" s="153"/>
      <c r="L122" s="104"/>
      <c r="M122" s="108"/>
      <c r="N122" s="108"/>
      <c r="O122" s="108"/>
    </row>
    <row r="123" spans="2:15" ht="14.25">
      <c r="B123" s="130"/>
      <c r="C123" s="130"/>
      <c r="D123" s="130"/>
      <c r="E123" s="130"/>
      <c r="F123" s="130"/>
      <c r="G123" s="130"/>
      <c r="H123" s="130"/>
      <c r="I123" s="132"/>
      <c r="J123" s="153"/>
      <c r="K123" s="153"/>
      <c r="L123" s="104"/>
      <c r="M123" s="108"/>
      <c r="N123" s="108"/>
      <c r="O123" s="108"/>
    </row>
    <row r="124" spans="2:15" ht="14.25">
      <c r="B124" s="130"/>
      <c r="C124" s="130"/>
      <c r="D124" s="130"/>
      <c r="E124" s="130"/>
      <c r="F124" s="130"/>
      <c r="G124" s="130"/>
      <c r="H124" s="130"/>
      <c r="I124" s="132"/>
      <c r="J124" s="153"/>
      <c r="K124" s="153"/>
      <c r="L124" s="104"/>
      <c r="M124" s="108"/>
      <c r="N124" s="108"/>
      <c r="O124" s="108"/>
    </row>
    <row r="125" spans="2:15" ht="14.25">
      <c r="B125" s="130"/>
      <c r="C125" s="130"/>
      <c r="D125" s="130"/>
      <c r="E125" s="130"/>
      <c r="F125" s="130"/>
      <c r="G125" s="130"/>
      <c r="H125" s="130"/>
      <c r="I125" s="132"/>
      <c r="J125" s="153"/>
      <c r="K125" s="153"/>
      <c r="L125" s="104"/>
      <c r="M125" s="108"/>
      <c r="N125" s="108"/>
      <c r="O125" s="108"/>
    </row>
    <row r="126" spans="2:15" ht="14.25">
      <c r="B126" s="130"/>
      <c r="C126" s="130"/>
      <c r="D126" s="130"/>
      <c r="E126" s="130"/>
      <c r="F126" s="130"/>
      <c r="G126" s="130"/>
      <c r="H126" s="130"/>
      <c r="I126" s="132"/>
      <c r="J126" s="153"/>
      <c r="K126" s="153"/>
      <c r="L126" s="104"/>
      <c r="M126" s="108"/>
      <c r="N126" s="108"/>
      <c r="O126" s="108"/>
    </row>
    <row r="127" spans="2:15" ht="14.25">
      <c r="B127" s="130"/>
      <c r="C127" s="130"/>
      <c r="D127" s="130"/>
      <c r="E127" s="130"/>
      <c r="F127" s="130"/>
      <c r="G127" s="130"/>
      <c r="H127" s="130"/>
      <c r="I127" s="132"/>
      <c r="J127" s="153"/>
      <c r="K127" s="153"/>
      <c r="L127" s="104"/>
      <c r="M127" s="108"/>
      <c r="N127" s="108"/>
      <c r="O127" s="108"/>
    </row>
    <row r="128" spans="2:15" ht="14.25">
      <c r="B128" s="130"/>
      <c r="C128" s="130"/>
      <c r="D128" s="130"/>
      <c r="E128" s="130"/>
      <c r="F128" s="130"/>
      <c r="G128" s="130"/>
      <c r="H128" s="130"/>
      <c r="I128" s="132"/>
      <c r="J128" s="153"/>
      <c r="K128" s="153"/>
      <c r="L128" s="104"/>
      <c r="M128" s="108"/>
      <c r="N128" s="108"/>
      <c r="O128" s="108"/>
    </row>
    <row r="129" spans="2:15" ht="14.25">
      <c r="B129" s="130"/>
      <c r="C129" s="130"/>
      <c r="D129" s="130"/>
      <c r="E129" s="130"/>
      <c r="F129" s="130"/>
      <c r="G129" s="130"/>
      <c r="H129" s="130"/>
      <c r="I129" s="132"/>
      <c r="J129" s="153"/>
      <c r="K129" s="153"/>
      <c r="L129" s="104"/>
      <c r="M129" s="108"/>
      <c r="N129" s="108"/>
      <c r="O129" s="108"/>
    </row>
    <row r="130" spans="2:15" ht="14.25">
      <c r="B130" s="130"/>
      <c r="C130" s="130"/>
      <c r="D130" s="130"/>
      <c r="E130" s="130"/>
      <c r="F130" s="130"/>
      <c r="G130" s="130"/>
      <c r="H130" s="130"/>
      <c r="I130" s="132"/>
      <c r="J130" s="153"/>
      <c r="K130" s="153"/>
      <c r="L130" s="104"/>
      <c r="M130" s="108"/>
      <c r="N130" s="108"/>
      <c r="O130" s="108"/>
    </row>
    <row r="131" spans="2:15" ht="14.25">
      <c r="B131" s="130"/>
      <c r="C131" s="130"/>
      <c r="D131" s="130"/>
      <c r="E131" s="130"/>
      <c r="F131" s="130"/>
      <c r="G131" s="130"/>
      <c r="H131" s="130"/>
      <c r="I131" s="132"/>
      <c r="J131" s="153"/>
      <c r="K131" s="153"/>
      <c r="L131" s="104"/>
      <c r="M131" s="108"/>
      <c r="N131" s="108"/>
      <c r="O131" s="108"/>
    </row>
    <row r="132" spans="9:15" ht="14.25">
      <c r="I132" s="48"/>
      <c r="J132" s="153"/>
      <c r="K132" s="153"/>
      <c r="L132" s="104"/>
      <c r="M132" s="108"/>
      <c r="N132" s="108"/>
      <c r="O132" s="108"/>
    </row>
    <row r="133" spans="9:15" ht="14.25">
      <c r="I133" s="48"/>
      <c r="J133" s="153"/>
      <c r="K133" s="153"/>
      <c r="L133" s="104"/>
      <c r="M133" s="108"/>
      <c r="N133" s="108"/>
      <c r="O133" s="108"/>
    </row>
    <row r="134" spans="9:15" ht="14.25">
      <c r="I134" s="48"/>
      <c r="J134" s="153"/>
      <c r="K134" s="153"/>
      <c r="L134" s="104"/>
      <c r="M134" s="108"/>
      <c r="N134" s="108"/>
      <c r="O134" s="108"/>
    </row>
    <row r="135" spans="9:15" ht="14.25">
      <c r="I135" s="48"/>
      <c r="J135" s="153"/>
      <c r="K135" s="153"/>
      <c r="L135" s="104"/>
      <c r="M135" s="108"/>
      <c r="N135" s="108"/>
      <c r="O135" s="108"/>
    </row>
    <row r="136" spans="9:15" ht="14.25">
      <c r="I136" s="48"/>
      <c r="J136" s="153"/>
      <c r="K136" s="153"/>
      <c r="L136" s="104"/>
      <c r="M136" s="108"/>
      <c r="N136" s="108"/>
      <c r="O136" s="108"/>
    </row>
    <row r="137" spans="9:15" ht="14.25">
      <c r="I137" s="48"/>
      <c r="J137" s="153"/>
      <c r="K137" s="153"/>
      <c r="L137" s="104"/>
      <c r="M137" s="108"/>
      <c r="N137" s="108"/>
      <c r="O137" s="108"/>
    </row>
    <row r="138" spans="9:15" ht="14.25">
      <c r="I138" s="48"/>
      <c r="J138" s="153"/>
      <c r="K138" s="153"/>
      <c r="L138" s="104"/>
      <c r="M138" s="108"/>
      <c r="N138" s="108"/>
      <c r="O138" s="108"/>
    </row>
    <row r="139" spans="9:15" ht="14.25">
      <c r="I139" s="48"/>
      <c r="J139" s="153"/>
      <c r="K139" s="153"/>
      <c r="L139" s="104"/>
      <c r="M139" s="108"/>
      <c r="N139" s="108"/>
      <c r="O139" s="108"/>
    </row>
    <row r="140" spans="9:15" ht="14.25">
      <c r="I140" s="48"/>
      <c r="J140" s="153"/>
      <c r="K140" s="153"/>
      <c r="L140" s="104"/>
      <c r="M140" s="108"/>
      <c r="N140" s="108"/>
      <c r="O140" s="108"/>
    </row>
    <row r="141" spans="9:15" ht="14.25">
      <c r="I141" s="48"/>
      <c r="J141" s="153"/>
      <c r="K141" s="153"/>
      <c r="L141" s="104"/>
      <c r="M141" s="108"/>
      <c r="N141" s="108"/>
      <c r="O141" s="108"/>
    </row>
    <row r="142" spans="9:15" ht="14.25">
      <c r="I142" s="48"/>
      <c r="J142" s="153"/>
      <c r="K142" s="153"/>
      <c r="L142" s="104"/>
      <c r="M142" s="108"/>
      <c r="N142" s="108"/>
      <c r="O142" s="108"/>
    </row>
    <row r="143" spans="9:15" ht="14.25">
      <c r="I143" s="48"/>
      <c r="J143" s="153"/>
      <c r="K143" s="153"/>
      <c r="L143" s="104"/>
      <c r="M143" s="108"/>
      <c r="N143" s="108"/>
      <c r="O143" s="108"/>
    </row>
    <row r="144" spans="9:15" ht="14.25">
      <c r="I144" s="48"/>
      <c r="J144" s="153"/>
      <c r="K144" s="153"/>
      <c r="L144" s="104"/>
      <c r="M144" s="108"/>
      <c r="N144" s="108"/>
      <c r="O144" s="108"/>
    </row>
    <row r="145" spans="9:15" ht="14.25">
      <c r="I145" s="48"/>
      <c r="J145" s="128"/>
      <c r="K145" s="128"/>
      <c r="L145" s="48"/>
      <c r="M145" s="48"/>
      <c r="N145" s="48"/>
      <c r="O145" s="48"/>
    </row>
    <row r="146" spans="9:15" ht="14.25">
      <c r="I146" s="48"/>
      <c r="J146" s="48"/>
      <c r="K146" s="48"/>
      <c r="L146" s="48"/>
      <c r="M146" s="48"/>
      <c r="N146" s="48"/>
      <c r="O146" s="48"/>
    </row>
    <row r="148" spans="10:15" ht="14.25">
      <c r="J148" s="130"/>
      <c r="K148" s="130"/>
      <c r="L148" s="130"/>
      <c r="M148" s="130"/>
      <c r="N148" s="130"/>
      <c r="O148" s="130"/>
    </row>
  </sheetData>
  <sheetProtection/>
  <mergeCells count="186">
    <mergeCell ref="N6:O6"/>
    <mergeCell ref="A3:O3"/>
    <mergeCell ref="A37:O37"/>
    <mergeCell ref="B5:B6"/>
    <mergeCell ref="D5:E5"/>
    <mergeCell ref="F5:G5"/>
    <mergeCell ref="H5:I5"/>
    <mergeCell ref="J5:K5"/>
    <mergeCell ref="N5:O5"/>
    <mergeCell ref="D6:E6"/>
    <mergeCell ref="F6:G6"/>
    <mergeCell ref="E40:E41"/>
    <mergeCell ref="G40:G41"/>
    <mergeCell ref="H31:I31"/>
    <mergeCell ref="H32:I32"/>
    <mergeCell ref="J26:K26"/>
    <mergeCell ref="J27:K27"/>
    <mergeCell ref="J28:K28"/>
    <mergeCell ref="J29:K29"/>
    <mergeCell ref="J31:K31"/>
    <mergeCell ref="N40:N41"/>
    <mergeCell ref="O40:O41"/>
    <mergeCell ref="I39:O39"/>
    <mergeCell ref="C39:H39"/>
    <mergeCell ref="J32:K32"/>
    <mergeCell ref="D40:D41"/>
    <mergeCell ref="K40:K41"/>
    <mergeCell ref="F32:G32"/>
    <mergeCell ref="N32:O32"/>
    <mergeCell ref="J30:K30"/>
    <mergeCell ref="H29:I29"/>
    <mergeCell ref="H30:I30"/>
    <mergeCell ref="J20:K20"/>
    <mergeCell ref="J21:K21"/>
    <mergeCell ref="J22:K22"/>
    <mergeCell ref="J23:K23"/>
    <mergeCell ref="J24:K24"/>
    <mergeCell ref="J25:K25"/>
    <mergeCell ref="H23:I23"/>
    <mergeCell ref="J14:K14"/>
    <mergeCell ref="J15:K15"/>
    <mergeCell ref="J16:K16"/>
    <mergeCell ref="J17:K17"/>
    <mergeCell ref="J18:K18"/>
    <mergeCell ref="J19:K19"/>
    <mergeCell ref="J8:K8"/>
    <mergeCell ref="J10:K10"/>
    <mergeCell ref="J11:K11"/>
    <mergeCell ref="J12:K12"/>
    <mergeCell ref="J13:K13"/>
    <mergeCell ref="J6:K6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10:I10"/>
    <mergeCell ref="H11:I11"/>
    <mergeCell ref="H8:I8"/>
    <mergeCell ref="H12:I12"/>
    <mergeCell ref="H13:I13"/>
    <mergeCell ref="H24:I24"/>
    <mergeCell ref="H6:I6"/>
    <mergeCell ref="H14:I14"/>
    <mergeCell ref="H15:I15"/>
    <mergeCell ref="H16:I16"/>
    <mergeCell ref="F26:G26"/>
    <mergeCell ref="F27:G27"/>
    <mergeCell ref="F8:G8"/>
    <mergeCell ref="F10:G10"/>
    <mergeCell ref="F11:G11"/>
    <mergeCell ref="F12:G12"/>
    <mergeCell ref="F14:G14"/>
    <mergeCell ref="F15:G15"/>
    <mergeCell ref="F16:G16"/>
    <mergeCell ref="F17:G17"/>
    <mergeCell ref="F29:G29"/>
    <mergeCell ref="F18:G18"/>
    <mergeCell ref="F19:G19"/>
    <mergeCell ref="F31:G31"/>
    <mergeCell ref="F20:G20"/>
    <mergeCell ref="F21:G21"/>
    <mergeCell ref="F22:G22"/>
    <mergeCell ref="F23:G23"/>
    <mergeCell ref="F24:G24"/>
    <mergeCell ref="F25:G25"/>
    <mergeCell ref="F28:G28"/>
    <mergeCell ref="D21:E21"/>
    <mergeCell ref="D29:E29"/>
    <mergeCell ref="D31:E31"/>
    <mergeCell ref="D30:E30"/>
    <mergeCell ref="D32:E32"/>
    <mergeCell ref="D23:E23"/>
    <mergeCell ref="D24:E24"/>
    <mergeCell ref="D25:E25"/>
    <mergeCell ref="D26:E26"/>
    <mergeCell ref="L31:M31"/>
    <mergeCell ref="L32:M32"/>
    <mergeCell ref="D8:E8"/>
    <mergeCell ref="D10:E10"/>
    <mergeCell ref="D11:E11"/>
    <mergeCell ref="D12:E12"/>
    <mergeCell ref="D13:E13"/>
    <mergeCell ref="F13:G13"/>
    <mergeCell ref="D15:E15"/>
    <mergeCell ref="D16:E16"/>
    <mergeCell ref="L25:M25"/>
    <mergeCell ref="L26:M26"/>
    <mergeCell ref="L27:M27"/>
    <mergeCell ref="D22:E22"/>
    <mergeCell ref="L29:M29"/>
    <mergeCell ref="L30:M30"/>
    <mergeCell ref="D27:E27"/>
    <mergeCell ref="D28:E28"/>
    <mergeCell ref="F30:G30"/>
    <mergeCell ref="H22:I22"/>
    <mergeCell ref="L16:M16"/>
    <mergeCell ref="L17:M17"/>
    <mergeCell ref="L18:M18"/>
    <mergeCell ref="D14:E14"/>
    <mergeCell ref="L23:M23"/>
    <mergeCell ref="L24:M24"/>
    <mergeCell ref="D17:E17"/>
    <mergeCell ref="D18:E18"/>
    <mergeCell ref="D19:E19"/>
    <mergeCell ref="D20:E20"/>
    <mergeCell ref="L10:M10"/>
    <mergeCell ref="L11:M11"/>
    <mergeCell ref="L12:M12"/>
    <mergeCell ref="L13:M13"/>
    <mergeCell ref="L14:M14"/>
    <mergeCell ref="L15:M15"/>
    <mergeCell ref="N24:O24"/>
    <mergeCell ref="N25:O25"/>
    <mergeCell ref="N26:O26"/>
    <mergeCell ref="N27:O27"/>
    <mergeCell ref="N28:O28"/>
    <mergeCell ref="L19:M19"/>
    <mergeCell ref="L20:M20"/>
    <mergeCell ref="L21:M21"/>
    <mergeCell ref="L22:M22"/>
    <mergeCell ref="L28:M28"/>
    <mergeCell ref="N17:O17"/>
    <mergeCell ref="N18:O18"/>
    <mergeCell ref="N19:O19"/>
    <mergeCell ref="N29:O29"/>
    <mergeCell ref="N30:O30"/>
    <mergeCell ref="N31:O31"/>
    <mergeCell ref="N20:O20"/>
    <mergeCell ref="N21:O21"/>
    <mergeCell ref="N22:O22"/>
    <mergeCell ref="N23:O23"/>
    <mergeCell ref="N13:O13"/>
    <mergeCell ref="C40:C41"/>
    <mergeCell ref="B39:B41"/>
    <mergeCell ref="F40:F41"/>
    <mergeCell ref="H40:H41"/>
    <mergeCell ref="J40:J41"/>
    <mergeCell ref="I40:I41"/>
    <mergeCell ref="N14:O14"/>
    <mergeCell ref="N15:O15"/>
    <mergeCell ref="N16:O16"/>
    <mergeCell ref="N88:N89"/>
    <mergeCell ref="O88:O89"/>
    <mergeCell ref="L40:L41"/>
    <mergeCell ref="M40:M41"/>
    <mergeCell ref="A2:F2"/>
    <mergeCell ref="J83:O83"/>
    <mergeCell ref="A5:A6"/>
    <mergeCell ref="N10:O10"/>
    <mergeCell ref="N11:O11"/>
    <mergeCell ref="N12:O12"/>
    <mergeCell ref="A39:A41"/>
    <mergeCell ref="L5:M6"/>
    <mergeCell ref="L8:M8"/>
    <mergeCell ref="N8:O8"/>
    <mergeCell ref="J87:J89"/>
    <mergeCell ref="J84:O84"/>
    <mergeCell ref="J85:O85"/>
    <mergeCell ref="L87:L89"/>
    <mergeCell ref="M87:O87"/>
    <mergeCell ref="M88:M89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81" r:id="rId1"/>
  <rowBreaks count="1" manualBreakCount="1">
    <brk id="7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19.19921875" style="17" customWidth="1"/>
    <col min="2" max="2" width="6.09765625" style="17" customWidth="1"/>
    <col min="3" max="3" width="14.19921875" style="17" customWidth="1"/>
    <col min="4" max="4" width="11.59765625" style="17" customWidth="1"/>
    <col min="5" max="5" width="12.09765625" style="17" customWidth="1"/>
    <col min="6" max="12" width="10.59765625" style="17" customWidth="1"/>
    <col min="13" max="13" width="12.8984375" style="17" customWidth="1"/>
    <col min="14" max="14" width="9.69921875" style="17" customWidth="1"/>
    <col min="15" max="15" width="14" style="17" customWidth="1"/>
    <col min="16" max="16" width="18.19921875" style="17" customWidth="1"/>
    <col min="17" max="17" width="5.59765625" style="17" customWidth="1"/>
    <col min="18" max="20" width="12.5" style="17" customWidth="1"/>
    <col min="21" max="21" width="14.19921875" style="17" customWidth="1"/>
    <col min="22" max="22" width="12.59765625" style="17" customWidth="1"/>
    <col min="23" max="16384" width="10.59765625" style="17" customWidth="1"/>
  </cols>
  <sheetData>
    <row r="1" spans="1:22" s="44" customFormat="1" ht="13.5" customHeight="1">
      <c r="A1" s="1" t="s">
        <v>383</v>
      </c>
      <c r="B1" s="18"/>
      <c r="T1" s="2"/>
      <c r="V1" s="2" t="s">
        <v>384</v>
      </c>
    </row>
    <row r="2" spans="1:22" s="44" customFormat="1" ht="13.5" customHeight="1">
      <c r="A2" s="1"/>
      <c r="B2" s="18"/>
      <c r="T2" s="2"/>
      <c r="V2" s="2"/>
    </row>
    <row r="3" spans="1:22" s="44" customFormat="1" ht="13.5" customHeight="1">
      <c r="A3" s="1"/>
      <c r="B3" s="18"/>
      <c r="T3" s="2"/>
      <c r="V3" s="2"/>
    </row>
    <row r="4" spans="1:20" ht="13.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</row>
    <row r="5" spans="1:22" ht="15.75" customHeight="1">
      <c r="A5" s="541" t="s">
        <v>570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10"/>
      <c r="M5" s="541" t="s">
        <v>385</v>
      </c>
      <c r="N5" s="541"/>
      <c r="O5" s="541"/>
      <c r="P5" s="541"/>
      <c r="Q5" s="541"/>
      <c r="R5" s="541"/>
      <c r="S5" s="541"/>
      <c r="T5" s="541"/>
      <c r="U5" s="541"/>
      <c r="V5" s="541"/>
    </row>
    <row r="6" spans="1:22" ht="15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4.25" customHeight="1">
      <c r="A7" s="341" t="s">
        <v>382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M7" s="341" t="s">
        <v>386</v>
      </c>
      <c r="N7" s="341"/>
      <c r="O7" s="341"/>
      <c r="P7" s="341"/>
      <c r="Q7" s="341"/>
      <c r="R7" s="341"/>
      <c r="S7" s="341"/>
      <c r="T7" s="341"/>
      <c r="U7" s="341"/>
      <c r="V7" s="341"/>
    </row>
    <row r="8" spans="1:22" ht="14.25" customHeight="1" thickBo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23" ht="20.25" customHeight="1">
      <c r="A9" s="313" t="s">
        <v>94</v>
      </c>
      <c r="B9" s="532" t="s">
        <v>95</v>
      </c>
      <c r="C9" s="532"/>
      <c r="D9" s="490" t="s">
        <v>96</v>
      </c>
      <c r="E9" s="490"/>
      <c r="F9" s="490" t="s">
        <v>97</v>
      </c>
      <c r="G9" s="490"/>
      <c r="H9" s="538" t="s">
        <v>391</v>
      </c>
      <c r="I9" s="539"/>
      <c r="J9" s="536" t="s">
        <v>392</v>
      </c>
      <c r="K9" s="537"/>
      <c r="L9" s="48"/>
      <c r="M9" s="303" t="s">
        <v>157</v>
      </c>
      <c r="N9" s="490"/>
      <c r="O9" s="490"/>
      <c r="P9" s="490"/>
      <c r="Q9" s="490" t="s">
        <v>158</v>
      </c>
      <c r="R9" s="490" t="s">
        <v>380</v>
      </c>
      <c r="S9" s="490" t="s">
        <v>381</v>
      </c>
      <c r="T9" s="490" t="s">
        <v>159</v>
      </c>
      <c r="U9" s="490" t="s">
        <v>160</v>
      </c>
      <c r="V9" s="490" t="s">
        <v>161</v>
      </c>
      <c r="W9" s="48"/>
    </row>
    <row r="10" spans="1:23" ht="20.25" customHeight="1">
      <c r="A10" s="337"/>
      <c r="B10" s="325"/>
      <c r="C10" s="325"/>
      <c r="D10" s="325"/>
      <c r="E10" s="325"/>
      <c r="F10" s="325"/>
      <c r="G10" s="325"/>
      <c r="H10" s="535" t="s">
        <v>366</v>
      </c>
      <c r="I10" s="510"/>
      <c r="J10" s="535" t="s">
        <v>393</v>
      </c>
      <c r="K10" s="540"/>
      <c r="L10" s="48"/>
      <c r="M10" s="337"/>
      <c r="N10" s="325"/>
      <c r="O10" s="325"/>
      <c r="P10" s="325"/>
      <c r="Q10" s="325"/>
      <c r="R10" s="325"/>
      <c r="S10" s="325"/>
      <c r="T10" s="325"/>
      <c r="U10" s="325"/>
      <c r="V10" s="325"/>
      <c r="W10" s="48"/>
    </row>
    <row r="11" spans="1:17" ht="15">
      <c r="A11" s="46"/>
      <c r="B11" s="48"/>
      <c r="C11" s="48"/>
      <c r="O11" s="182"/>
      <c r="P11" s="46"/>
      <c r="Q11" s="46"/>
    </row>
    <row r="12" spans="1:22" ht="15">
      <c r="A12" s="185" t="s">
        <v>98</v>
      </c>
      <c r="B12" s="361" t="s">
        <v>103</v>
      </c>
      <c r="C12" s="361"/>
      <c r="D12" s="500" t="s">
        <v>104</v>
      </c>
      <c r="E12" s="500"/>
      <c r="F12" s="518" t="s">
        <v>403</v>
      </c>
      <c r="G12" s="375"/>
      <c r="H12" s="491">
        <v>21</v>
      </c>
      <c r="I12" s="491"/>
      <c r="J12" s="491">
        <v>17526</v>
      </c>
      <c r="K12" s="491"/>
      <c r="O12" s="184"/>
      <c r="P12" s="185" t="s">
        <v>139</v>
      </c>
      <c r="Q12" s="186" t="s">
        <v>169</v>
      </c>
      <c r="R12" s="187">
        <v>91989</v>
      </c>
      <c r="S12" s="54">
        <v>83756</v>
      </c>
      <c r="T12" s="54">
        <v>84109</v>
      </c>
      <c r="U12" s="54">
        <v>86623</v>
      </c>
      <c r="V12" s="54">
        <v>80972</v>
      </c>
    </row>
    <row r="13" spans="1:22" ht="15">
      <c r="A13" s="185"/>
      <c r="B13" s="361"/>
      <c r="C13" s="361"/>
      <c r="D13" s="375"/>
      <c r="E13" s="375"/>
      <c r="F13" s="375"/>
      <c r="G13" s="375"/>
      <c r="H13" s="491"/>
      <c r="I13" s="491"/>
      <c r="J13" s="491"/>
      <c r="K13" s="491"/>
      <c r="M13" s="500" t="s">
        <v>148</v>
      </c>
      <c r="N13" s="500"/>
      <c r="O13" s="184"/>
      <c r="P13" s="185" t="s">
        <v>140</v>
      </c>
      <c r="Q13" s="186" t="s">
        <v>170</v>
      </c>
      <c r="R13" s="187">
        <v>2039713</v>
      </c>
      <c r="S13" s="54">
        <v>2298492</v>
      </c>
      <c r="T13" s="54">
        <v>2384107</v>
      </c>
      <c r="U13" s="54">
        <v>2166134</v>
      </c>
      <c r="V13" s="54">
        <v>1990</v>
      </c>
    </row>
    <row r="14" spans="1:22" ht="15">
      <c r="A14" s="185" t="s">
        <v>99</v>
      </c>
      <c r="B14" s="361" t="s">
        <v>103</v>
      </c>
      <c r="C14" s="361"/>
      <c r="D14" s="500" t="s">
        <v>105</v>
      </c>
      <c r="E14" s="500"/>
      <c r="F14" s="518" t="s">
        <v>404</v>
      </c>
      <c r="G14" s="375"/>
      <c r="H14" s="491">
        <v>27</v>
      </c>
      <c r="I14" s="491"/>
      <c r="J14" s="491">
        <v>28553</v>
      </c>
      <c r="K14" s="491"/>
      <c r="M14" s="183"/>
      <c r="N14" s="183"/>
      <c r="O14" s="184"/>
      <c r="P14" s="185" t="s">
        <v>141</v>
      </c>
      <c r="Q14" s="186" t="s">
        <v>171</v>
      </c>
      <c r="R14" s="187">
        <v>3311696</v>
      </c>
      <c r="S14" s="54">
        <v>3692188</v>
      </c>
      <c r="T14" s="54">
        <v>3867029</v>
      </c>
      <c r="U14" s="54">
        <v>3589617</v>
      </c>
      <c r="V14" s="54">
        <v>3240542</v>
      </c>
    </row>
    <row r="15" spans="1:22" ht="15">
      <c r="A15" s="185"/>
      <c r="B15" s="361"/>
      <c r="C15" s="361"/>
      <c r="D15" s="375"/>
      <c r="E15" s="375"/>
      <c r="F15" s="375"/>
      <c r="G15" s="375"/>
      <c r="H15" s="491"/>
      <c r="I15" s="491"/>
      <c r="J15" s="491"/>
      <c r="K15" s="491"/>
      <c r="M15" s="183"/>
      <c r="N15" s="183"/>
      <c r="O15" s="48" t="s">
        <v>189</v>
      </c>
      <c r="P15" s="185" t="s">
        <v>143</v>
      </c>
      <c r="Q15" s="186" t="s">
        <v>172</v>
      </c>
      <c r="R15" s="212" t="s">
        <v>241</v>
      </c>
      <c r="S15" s="54" t="s">
        <v>241</v>
      </c>
      <c r="T15" s="54" t="s">
        <v>241</v>
      </c>
      <c r="U15" s="54" t="s">
        <v>241</v>
      </c>
      <c r="V15" s="54" t="s">
        <v>241</v>
      </c>
    </row>
    <row r="16" spans="1:22" ht="15">
      <c r="A16" s="185" t="s">
        <v>100</v>
      </c>
      <c r="B16" s="361" t="s">
        <v>103</v>
      </c>
      <c r="C16" s="361"/>
      <c r="D16" s="500" t="s">
        <v>106</v>
      </c>
      <c r="E16" s="500"/>
      <c r="F16" s="518" t="s">
        <v>403</v>
      </c>
      <c r="G16" s="375"/>
      <c r="H16" s="491">
        <v>2</v>
      </c>
      <c r="I16" s="491"/>
      <c r="J16" s="491">
        <v>665</v>
      </c>
      <c r="K16" s="491"/>
      <c r="M16" s="183" t="s">
        <v>149</v>
      </c>
      <c r="N16" s="183"/>
      <c r="O16" s="184"/>
      <c r="P16" s="185" t="s">
        <v>144</v>
      </c>
      <c r="Q16" s="186" t="s">
        <v>172</v>
      </c>
      <c r="R16" s="187">
        <v>2937544</v>
      </c>
      <c r="S16" s="54">
        <v>2966209</v>
      </c>
      <c r="T16" s="54">
        <v>2960784</v>
      </c>
      <c r="U16" s="54">
        <v>298270</v>
      </c>
      <c r="V16" s="54">
        <v>2973414</v>
      </c>
    </row>
    <row r="17" spans="1:22" ht="15">
      <c r="A17" s="185"/>
      <c r="B17" s="361"/>
      <c r="C17" s="361"/>
      <c r="D17" s="375"/>
      <c r="E17" s="375"/>
      <c r="F17" s="375"/>
      <c r="G17" s="375"/>
      <c r="H17" s="491"/>
      <c r="I17" s="491"/>
      <c r="J17" s="491"/>
      <c r="K17" s="491"/>
      <c r="M17" s="183" t="s">
        <v>150</v>
      </c>
      <c r="N17" s="183"/>
      <c r="O17" s="184"/>
      <c r="P17" s="185" t="s">
        <v>145</v>
      </c>
      <c r="Q17" s="186" t="s">
        <v>172</v>
      </c>
      <c r="R17" s="187">
        <v>60144</v>
      </c>
      <c r="S17" s="54">
        <v>54300</v>
      </c>
      <c r="T17" s="54">
        <v>50074</v>
      </c>
      <c r="U17" s="54">
        <v>44574</v>
      </c>
      <c r="V17" s="54">
        <v>41512</v>
      </c>
    </row>
    <row r="18" spans="1:22" ht="15">
      <c r="A18" s="185" t="s">
        <v>101</v>
      </c>
      <c r="B18" s="520" t="s">
        <v>387</v>
      </c>
      <c r="C18" s="361"/>
      <c r="D18" s="519" t="s">
        <v>389</v>
      </c>
      <c r="E18" s="500"/>
      <c r="F18" s="518" t="s">
        <v>405</v>
      </c>
      <c r="G18" s="375"/>
      <c r="H18" s="491">
        <v>2</v>
      </c>
      <c r="I18" s="491"/>
      <c r="J18" s="491">
        <v>584</v>
      </c>
      <c r="K18" s="491"/>
      <c r="M18" s="183" t="s">
        <v>151</v>
      </c>
      <c r="N18" s="183"/>
      <c r="O18" s="184"/>
      <c r="P18" s="185" t="s">
        <v>146</v>
      </c>
      <c r="Q18" s="186" t="s">
        <v>173</v>
      </c>
      <c r="R18" s="187">
        <v>200</v>
      </c>
      <c r="S18" s="54" t="s">
        <v>241</v>
      </c>
      <c r="T18" s="54" t="s">
        <v>241</v>
      </c>
      <c r="U18" s="54" t="s">
        <v>241</v>
      </c>
      <c r="V18" s="54">
        <v>11</v>
      </c>
    </row>
    <row r="19" spans="1:22" ht="15">
      <c r="A19" s="185"/>
      <c r="B19" s="520" t="s">
        <v>388</v>
      </c>
      <c r="C19" s="361"/>
      <c r="D19" s="17" t="s">
        <v>390</v>
      </c>
      <c r="F19" s="375"/>
      <c r="G19" s="375"/>
      <c r="H19" s="491"/>
      <c r="I19" s="491"/>
      <c r="J19" s="491"/>
      <c r="K19" s="491"/>
      <c r="M19" s="183"/>
      <c r="N19" s="183"/>
      <c r="O19" s="314" t="s">
        <v>188</v>
      </c>
      <c r="P19" s="315"/>
      <c r="Q19" s="186" t="s">
        <v>173</v>
      </c>
      <c r="R19" s="187">
        <v>479</v>
      </c>
      <c r="S19" s="54">
        <v>482</v>
      </c>
      <c r="T19" s="54">
        <v>442</v>
      </c>
      <c r="U19" s="54">
        <v>386</v>
      </c>
      <c r="V19" s="54">
        <v>332</v>
      </c>
    </row>
    <row r="20" spans="1:22" ht="15">
      <c r="A20" s="185" t="s">
        <v>102</v>
      </c>
      <c r="B20" s="361" t="s">
        <v>185</v>
      </c>
      <c r="C20" s="361"/>
      <c r="D20" s="500" t="s">
        <v>107</v>
      </c>
      <c r="E20" s="500"/>
      <c r="F20" s="518" t="s">
        <v>406</v>
      </c>
      <c r="G20" s="375"/>
      <c r="H20" s="491">
        <v>5</v>
      </c>
      <c r="I20" s="491"/>
      <c r="J20" s="491">
        <v>107204</v>
      </c>
      <c r="K20" s="491"/>
      <c r="M20" s="184"/>
      <c r="N20" s="184"/>
      <c r="O20" s="314" t="s">
        <v>147</v>
      </c>
      <c r="P20" s="315"/>
      <c r="Q20" s="186" t="s">
        <v>171</v>
      </c>
      <c r="R20" s="187">
        <v>26467783</v>
      </c>
      <c r="S20" s="171">
        <v>26946970</v>
      </c>
      <c r="T20" s="171">
        <v>29738752</v>
      </c>
      <c r="U20" s="171">
        <v>30613216</v>
      </c>
      <c r="V20" s="171">
        <v>29637724</v>
      </c>
    </row>
    <row r="21" spans="1:22" ht="15">
      <c r="A21" s="40"/>
      <c r="B21" s="361"/>
      <c r="C21" s="361"/>
      <c r="D21" s="361"/>
      <c r="E21" s="361"/>
      <c r="F21" s="361"/>
      <c r="G21" s="361"/>
      <c r="H21" s="513"/>
      <c r="I21" s="513"/>
      <c r="J21" s="513"/>
      <c r="K21" s="513"/>
      <c r="M21" s="188"/>
      <c r="N21" s="188"/>
      <c r="O21" s="188"/>
      <c r="P21" s="189"/>
      <c r="Q21" s="190"/>
      <c r="R21" s="191"/>
      <c r="S21" s="192"/>
      <c r="T21" s="192"/>
      <c r="U21" s="192"/>
      <c r="V21" s="192"/>
    </row>
    <row r="22" spans="1:22" ht="15.75">
      <c r="A22" s="202"/>
      <c r="B22" s="511"/>
      <c r="C22" s="511"/>
      <c r="D22" s="511"/>
      <c r="E22" s="511"/>
      <c r="F22" s="511"/>
      <c r="G22" s="511"/>
      <c r="H22" s="514"/>
      <c r="I22" s="514"/>
      <c r="J22" s="514"/>
      <c r="K22" s="514"/>
      <c r="M22" s="500" t="s">
        <v>195</v>
      </c>
      <c r="N22" s="500"/>
      <c r="O22" s="184"/>
      <c r="P22" s="185" t="s">
        <v>142</v>
      </c>
      <c r="Q22" s="186" t="s">
        <v>170</v>
      </c>
      <c r="R22" s="187">
        <v>1880</v>
      </c>
      <c r="S22" s="54">
        <v>1960</v>
      </c>
      <c r="T22" s="54">
        <v>1960</v>
      </c>
      <c r="U22" s="54">
        <v>2000</v>
      </c>
      <c r="V22" s="54">
        <v>2280</v>
      </c>
    </row>
    <row r="23" spans="1:22" ht="15.75">
      <c r="A23" s="184"/>
      <c r="B23" s="48"/>
      <c r="C23" s="48"/>
      <c r="D23" s="48"/>
      <c r="E23" s="48"/>
      <c r="F23" s="48"/>
      <c r="G23" s="48"/>
      <c r="H23" s="216"/>
      <c r="I23" s="216"/>
      <c r="J23" s="216"/>
      <c r="K23" s="216"/>
      <c r="M23" s="183"/>
      <c r="N23" s="183"/>
      <c r="O23" s="184"/>
      <c r="P23" s="185" t="s">
        <v>141</v>
      </c>
      <c r="Q23" s="186" t="s">
        <v>171</v>
      </c>
      <c r="R23" s="187">
        <v>62</v>
      </c>
      <c r="S23" s="54">
        <v>40</v>
      </c>
      <c r="T23" s="54">
        <v>40</v>
      </c>
      <c r="U23" s="54">
        <v>40</v>
      </c>
      <c r="V23" s="54">
        <v>46</v>
      </c>
    </row>
    <row r="24" spans="1:22" ht="15.75">
      <c r="A24" s="184"/>
      <c r="B24" s="48"/>
      <c r="C24" s="48"/>
      <c r="D24" s="48"/>
      <c r="E24" s="48"/>
      <c r="F24" s="48"/>
      <c r="G24" s="48"/>
      <c r="H24" s="216"/>
      <c r="I24" s="216"/>
      <c r="J24" s="216"/>
      <c r="K24" s="216"/>
      <c r="M24" s="183" t="s">
        <v>153</v>
      </c>
      <c r="N24" s="130" t="s">
        <v>154</v>
      </c>
      <c r="O24" s="184"/>
      <c r="P24" s="185" t="s">
        <v>142</v>
      </c>
      <c r="Q24" s="186" t="s">
        <v>174</v>
      </c>
      <c r="R24" s="212" t="s">
        <v>241</v>
      </c>
      <c r="S24" s="54" t="s">
        <v>241</v>
      </c>
      <c r="T24" s="54" t="s">
        <v>241</v>
      </c>
      <c r="U24" s="54" t="s">
        <v>241</v>
      </c>
      <c r="V24" s="54" t="s">
        <v>241</v>
      </c>
    </row>
    <row r="25" spans="1:22" ht="15.75">
      <c r="A25" s="184"/>
      <c r="B25" s="48"/>
      <c r="C25" s="48"/>
      <c r="D25" s="48"/>
      <c r="E25" s="48"/>
      <c r="F25" s="48"/>
      <c r="G25" s="48"/>
      <c r="H25" s="216"/>
      <c r="I25" s="216"/>
      <c r="J25" s="216"/>
      <c r="K25" s="216"/>
      <c r="M25" s="183"/>
      <c r="N25" s="130" t="s">
        <v>155</v>
      </c>
      <c r="O25" s="184"/>
      <c r="P25" s="185" t="s">
        <v>152</v>
      </c>
      <c r="Q25" s="186" t="s">
        <v>174</v>
      </c>
      <c r="R25" s="212" t="s">
        <v>241</v>
      </c>
      <c r="S25" s="54">
        <v>87711</v>
      </c>
      <c r="T25" s="54" t="s">
        <v>241</v>
      </c>
      <c r="U25" s="54">
        <v>107000</v>
      </c>
      <c r="V25" s="54">
        <v>101416</v>
      </c>
    </row>
    <row r="26" spans="1:22" ht="15.75">
      <c r="A26" s="184"/>
      <c r="B26" s="48"/>
      <c r="C26" s="48"/>
      <c r="D26" s="48"/>
      <c r="E26" s="48"/>
      <c r="F26" s="48"/>
      <c r="G26" s="48"/>
      <c r="H26" s="216"/>
      <c r="I26" s="216"/>
      <c r="J26" s="216"/>
      <c r="K26" s="216"/>
      <c r="M26" s="500" t="s">
        <v>156</v>
      </c>
      <c r="N26" s="500"/>
      <c r="O26" s="184"/>
      <c r="P26" s="185" t="s">
        <v>142</v>
      </c>
      <c r="Q26" s="186" t="s">
        <v>174</v>
      </c>
      <c r="R26" s="187">
        <v>12648</v>
      </c>
      <c r="S26" s="54">
        <v>11772</v>
      </c>
      <c r="T26" s="54">
        <v>12656</v>
      </c>
      <c r="U26" s="54">
        <v>12698</v>
      </c>
      <c r="V26" s="54">
        <v>12239</v>
      </c>
    </row>
    <row r="27" spans="1:22" ht="15.75">
      <c r="A27" s="184"/>
      <c r="B27" s="48"/>
      <c r="C27" s="48"/>
      <c r="D27" s="48"/>
      <c r="E27" s="48"/>
      <c r="F27" s="48"/>
      <c r="G27" s="48"/>
      <c r="H27" s="216"/>
      <c r="I27" s="216"/>
      <c r="J27" s="216"/>
      <c r="K27" s="216"/>
      <c r="O27" s="184"/>
      <c r="P27" s="185" t="s">
        <v>141</v>
      </c>
      <c r="Q27" s="186" t="s">
        <v>171</v>
      </c>
      <c r="R27" s="187">
        <v>464423</v>
      </c>
      <c r="S27" s="54">
        <v>460398</v>
      </c>
      <c r="T27" s="54">
        <v>457996</v>
      </c>
      <c r="U27" s="54">
        <v>469339</v>
      </c>
      <c r="V27" s="54">
        <v>436364</v>
      </c>
    </row>
    <row r="28" spans="1:22" ht="19.5" customHeight="1">
      <c r="A28" s="184"/>
      <c r="B28" s="48"/>
      <c r="C28" s="48"/>
      <c r="D28" s="48"/>
      <c r="E28" s="48"/>
      <c r="F28" s="48"/>
      <c r="G28" s="48"/>
      <c r="H28" s="216"/>
      <c r="I28" s="216"/>
      <c r="J28" s="216"/>
      <c r="K28" s="216"/>
      <c r="L28" s="48"/>
      <c r="M28" s="38"/>
      <c r="N28" s="38"/>
      <c r="O28" s="38"/>
      <c r="P28" s="38"/>
      <c r="Q28" s="120"/>
      <c r="R28" s="38"/>
      <c r="S28" s="38"/>
      <c r="T28" s="38"/>
      <c r="U28" s="38"/>
      <c r="V28" s="38"/>
    </row>
    <row r="29" spans="1:12" ht="15.75">
      <c r="A29" s="184"/>
      <c r="B29" s="48"/>
      <c r="C29" s="48"/>
      <c r="D29" s="48"/>
      <c r="E29" s="48"/>
      <c r="F29" s="48"/>
      <c r="G29" s="48"/>
      <c r="H29" s="216"/>
      <c r="I29" s="216"/>
      <c r="J29" s="216"/>
      <c r="K29" s="216"/>
      <c r="L29" s="48"/>
    </row>
    <row r="30" spans="1:12" ht="20.25" customHeight="1">
      <c r="A30" s="184"/>
      <c r="B30" s="48"/>
      <c r="C30" s="48"/>
      <c r="D30" s="48"/>
      <c r="E30" s="48"/>
      <c r="F30" s="48"/>
      <c r="G30" s="48"/>
      <c r="H30" s="216"/>
      <c r="I30" s="216"/>
      <c r="J30" s="216"/>
      <c r="K30" s="216"/>
      <c r="L30" s="48"/>
    </row>
    <row r="31" spans="1:11" ht="15.75">
      <c r="A31" s="184"/>
      <c r="B31" s="48"/>
      <c r="C31" s="48"/>
      <c r="D31" s="48"/>
      <c r="E31" s="48"/>
      <c r="F31" s="48"/>
      <c r="G31" s="48"/>
      <c r="H31" s="216"/>
      <c r="I31" s="216"/>
      <c r="J31" s="216"/>
      <c r="K31" s="216"/>
    </row>
    <row r="32" spans="1:1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5.75">
      <c r="A33" s="12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15.75">
      <c r="A34" s="12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24" customHeight="1">
      <c r="A35" s="534" t="s">
        <v>402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</row>
    <row r="36" spans="1:12" ht="15.75" thickBo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48"/>
    </row>
    <row r="37" spans="1:23" ht="15">
      <c r="A37" s="508" t="s">
        <v>109</v>
      </c>
      <c r="B37" s="490" t="s">
        <v>108</v>
      </c>
      <c r="C37" s="490"/>
      <c r="D37" s="205" t="s">
        <v>398</v>
      </c>
      <c r="E37" s="205" t="s">
        <v>397</v>
      </c>
      <c r="F37" s="505" t="s">
        <v>396</v>
      </c>
      <c r="G37" s="302"/>
      <c r="H37" s="515" t="s">
        <v>401</v>
      </c>
      <c r="I37" s="516"/>
      <c r="J37" s="516"/>
      <c r="K37" s="516"/>
      <c r="L37" s="48"/>
      <c r="W37" s="48"/>
    </row>
    <row r="38" spans="1:23" ht="14.25" customHeight="1">
      <c r="A38" s="509"/>
      <c r="B38" s="490"/>
      <c r="C38" s="490"/>
      <c r="D38" s="206" t="s">
        <v>110</v>
      </c>
      <c r="E38" s="206" t="s">
        <v>111</v>
      </c>
      <c r="F38" s="291" t="s">
        <v>112</v>
      </c>
      <c r="G38" s="204" t="s">
        <v>395</v>
      </c>
      <c r="H38" s="203" t="s">
        <v>394</v>
      </c>
      <c r="I38" s="517" t="s">
        <v>115</v>
      </c>
      <c r="J38" s="293" t="s">
        <v>116</v>
      </c>
      <c r="K38" s="291" t="s">
        <v>16</v>
      </c>
      <c r="L38" s="48"/>
      <c r="W38" s="48"/>
    </row>
    <row r="39" spans="1:23" ht="15">
      <c r="A39" s="510"/>
      <c r="B39" s="325"/>
      <c r="C39" s="325"/>
      <c r="D39" s="207" t="s">
        <v>400</v>
      </c>
      <c r="E39" s="207" t="s">
        <v>399</v>
      </c>
      <c r="F39" s="301"/>
      <c r="G39" s="181" t="s">
        <v>113</v>
      </c>
      <c r="H39" s="193" t="s">
        <v>114</v>
      </c>
      <c r="I39" s="490"/>
      <c r="J39" s="303"/>
      <c r="K39" s="301"/>
      <c r="L39" s="48"/>
      <c r="W39" s="48"/>
    </row>
    <row r="40" spans="1:23" ht="15">
      <c r="A40" s="48"/>
      <c r="B40" s="48"/>
      <c r="C40" s="48"/>
      <c r="D40" s="196"/>
      <c r="E40" s="196"/>
      <c r="L40" s="48"/>
      <c r="W40" s="48"/>
    </row>
    <row r="41" spans="1:11" ht="19.5" customHeight="1">
      <c r="A41" s="48"/>
      <c r="B41" s="512" t="s">
        <v>124</v>
      </c>
      <c r="C41" s="184" t="s">
        <v>118</v>
      </c>
      <c r="D41" s="196">
        <v>4.5</v>
      </c>
      <c r="E41" s="196">
        <v>3</v>
      </c>
      <c r="F41" s="151">
        <v>60</v>
      </c>
      <c r="G41" s="151">
        <v>30</v>
      </c>
      <c r="H41" s="151">
        <v>90</v>
      </c>
      <c r="I41" s="151">
        <v>45</v>
      </c>
      <c r="J41" s="54" t="s">
        <v>241</v>
      </c>
      <c r="K41" s="151">
        <v>135</v>
      </c>
    </row>
    <row r="42" spans="1:11" ht="15">
      <c r="A42" s="48"/>
      <c r="B42" s="512"/>
      <c r="C42" s="184" t="s">
        <v>119</v>
      </c>
      <c r="D42" s="196">
        <v>2.3</v>
      </c>
      <c r="E42" s="196">
        <v>0.5</v>
      </c>
      <c r="F42" s="151">
        <v>40</v>
      </c>
      <c r="G42" s="151">
        <v>30</v>
      </c>
      <c r="H42" s="151">
        <v>15</v>
      </c>
      <c r="I42" s="151">
        <v>54</v>
      </c>
      <c r="J42" s="54" t="s">
        <v>241</v>
      </c>
      <c r="K42" s="151">
        <v>69</v>
      </c>
    </row>
    <row r="43" spans="1:11" ht="15">
      <c r="A43" s="48"/>
      <c r="B43" s="512"/>
      <c r="C43" s="184" t="s">
        <v>120</v>
      </c>
      <c r="D43" s="196">
        <v>1.5</v>
      </c>
      <c r="E43" s="196">
        <v>0.5</v>
      </c>
      <c r="F43" s="151">
        <v>20</v>
      </c>
      <c r="G43" s="151">
        <v>10</v>
      </c>
      <c r="H43" s="151">
        <v>5</v>
      </c>
      <c r="I43" s="151">
        <v>10</v>
      </c>
      <c r="J43" s="54" t="s">
        <v>241</v>
      </c>
      <c r="K43" s="151">
        <v>15</v>
      </c>
    </row>
    <row r="44" spans="1:11" ht="14.25" customHeight="1">
      <c r="A44" s="48"/>
      <c r="B44" s="512"/>
      <c r="C44" s="124" t="s">
        <v>16</v>
      </c>
      <c r="D44" s="196">
        <v>8.3</v>
      </c>
      <c r="E44" s="196">
        <v>4</v>
      </c>
      <c r="F44" s="54" t="s">
        <v>241</v>
      </c>
      <c r="G44" s="54" t="s">
        <v>241</v>
      </c>
      <c r="H44" s="151">
        <v>110</v>
      </c>
      <c r="I44" s="151">
        <v>109</v>
      </c>
      <c r="J44" s="54" t="s">
        <v>241</v>
      </c>
      <c r="K44" s="151">
        <v>219</v>
      </c>
    </row>
    <row r="45" spans="1:11" ht="15">
      <c r="A45" s="122" t="s">
        <v>117</v>
      </c>
      <c r="B45" s="48"/>
      <c r="C45" s="48"/>
      <c r="D45" s="196"/>
      <c r="E45" s="196"/>
      <c r="F45" s="151"/>
      <c r="G45" s="151"/>
      <c r="H45" s="151"/>
      <c r="I45" s="151"/>
      <c r="J45" s="151"/>
      <c r="K45" s="151"/>
    </row>
    <row r="46" spans="1:22" ht="15" customHeight="1">
      <c r="A46" s="208" t="s">
        <v>407</v>
      </c>
      <c r="B46" s="507" t="s">
        <v>125</v>
      </c>
      <c r="C46" s="184" t="s">
        <v>121</v>
      </c>
      <c r="D46" s="196">
        <v>2.3</v>
      </c>
      <c r="E46" s="196">
        <v>1.2</v>
      </c>
      <c r="F46" s="151">
        <v>30</v>
      </c>
      <c r="G46" s="151">
        <v>15</v>
      </c>
      <c r="H46" s="151">
        <v>18</v>
      </c>
      <c r="I46" s="151">
        <v>16</v>
      </c>
      <c r="J46" s="54" t="s">
        <v>241</v>
      </c>
      <c r="K46" s="151">
        <v>34</v>
      </c>
      <c r="M46" s="341" t="s">
        <v>409</v>
      </c>
      <c r="N46" s="341"/>
      <c r="O46" s="341"/>
      <c r="P46" s="341"/>
      <c r="Q46" s="341"/>
      <c r="R46" s="341"/>
      <c r="S46" s="341"/>
      <c r="T46" s="341"/>
      <c r="U46" s="341"/>
      <c r="V46" s="341"/>
    </row>
    <row r="47" spans="1:22" ht="15" customHeight="1" thickBot="1">
      <c r="A47" s="48"/>
      <c r="B47" s="507"/>
      <c r="C47" s="184" t="s">
        <v>122</v>
      </c>
      <c r="D47" s="196">
        <v>1</v>
      </c>
      <c r="E47" s="196">
        <v>1</v>
      </c>
      <c r="F47" s="151">
        <v>30</v>
      </c>
      <c r="G47" s="151">
        <v>15</v>
      </c>
      <c r="H47" s="151">
        <v>15</v>
      </c>
      <c r="I47" s="54" t="s">
        <v>241</v>
      </c>
      <c r="J47" s="54" t="s">
        <v>241</v>
      </c>
      <c r="K47" s="151">
        <v>15</v>
      </c>
      <c r="M47" s="101"/>
      <c r="N47" s="101"/>
      <c r="O47" s="101"/>
      <c r="P47" s="101"/>
      <c r="Q47" s="101"/>
      <c r="R47" s="101"/>
      <c r="S47" s="101"/>
      <c r="T47" s="101"/>
      <c r="U47" s="101"/>
      <c r="V47" s="101"/>
    </row>
    <row r="48" spans="1:22" ht="15" customHeight="1">
      <c r="A48" s="48"/>
      <c r="B48" s="507"/>
      <c r="C48" s="184" t="s">
        <v>123</v>
      </c>
      <c r="D48" s="196">
        <v>2.5</v>
      </c>
      <c r="E48" s="196">
        <v>1.5</v>
      </c>
      <c r="F48" s="151">
        <v>50</v>
      </c>
      <c r="G48" s="151">
        <v>30</v>
      </c>
      <c r="H48" s="151">
        <v>45</v>
      </c>
      <c r="I48" s="151">
        <v>30</v>
      </c>
      <c r="J48" s="54" t="s">
        <v>241</v>
      </c>
      <c r="K48" s="151">
        <v>75</v>
      </c>
      <c r="M48" s="305" t="s">
        <v>175</v>
      </c>
      <c r="N48" s="306"/>
      <c r="O48" s="503" t="s">
        <v>410</v>
      </c>
      <c r="P48" s="522" t="s">
        <v>142</v>
      </c>
      <c r="Q48" s="524" t="s">
        <v>141</v>
      </c>
      <c r="R48" s="525"/>
      <c r="S48" s="529" t="s">
        <v>411</v>
      </c>
      <c r="T48" s="530"/>
      <c r="U48" s="493" t="s">
        <v>162</v>
      </c>
      <c r="V48" s="494"/>
    </row>
    <row r="49" spans="1:22" ht="15" customHeight="1">
      <c r="A49" s="48"/>
      <c r="B49" s="507"/>
      <c r="C49" s="184" t="s">
        <v>16</v>
      </c>
      <c r="D49" s="196">
        <v>5.8</v>
      </c>
      <c r="E49" s="196">
        <v>5.7</v>
      </c>
      <c r="F49" s="54" t="s">
        <v>241</v>
      </c>
      <c r="G49" s="54" t="s">
        <v>241</v>
      </c>
      <c r="H49" s="151">
        <v>78</v>
      </c>
      <c r="I49" s="151">
        <v>46</v>
      </c>
      <c r="J49" s="54" t="s">
        <v>241</v>
      </c>
      <c r="K49" s="151">
        <v>124</v>
      </c>
      <c r="M49" s="299"/>
      <c r="N49" s="300"/>
      <c r="O49" s="504"/>
      <c r="P49" s="523"/>
      <c r="Q49" s="526"/>
      <c r="R49" s="527"/>
      <c r="S49" s="528"/>
      <c r="T49" s="531"/>
      <c r="U49" s="495"/>
      <c r="V49" s="496"/>
    </row>
    <row r="50" spans="1:22" ht="15" customHeight="1">
      <c r="A50" s="48"/>
      <c r="B50" s="507"/>
      <c r="C50" s="184"/>
      <c r="D50" s="196"/>
      <c r="E50" s="196"/>
      <c r="F50" s="151"/>
      <c r="G50" s="151"/>
      <c r="H50" s="151"/>
      <c r="I50" s="151"/>
      <c r="J50" s="151"/>
      <c r="K50" s="151"/>
      <c r="M50" s="299"/>
      <c r="N50" s="300"/>
      <c r="O50" s="504" t="s">
        <v>367</v>
      </c>
      <c r="P50" s="504" t="s">
        <v>412</v>
      </c>
      <c r="Q50" s="528" t="s">
        <v>413</v>
      </c>
      <c r="R50" s="331"/>
      <c r="S50" s="528" t="s">
        <v>414</v>
      </c>
      <c r="T50" s="331"/>
      <c r="U50" s="497" t="s">
        <v>415</v>
      </c>
      <c r="V50" s="498" t="s">
        <v>416</v>
      </c>
    </row>
    <row r="51" spans="1:22" ht="15">
      <c r="A51" s="48"/>
      <c r="B51" s="184"/>
      <c r="C51" s="184"/>
      <c r="D51" s="196"/>
      <c r="E51" s="196"/>
      <c r="F51" s="151"/>
      <c r="G51" s="151"/>
      <c r="H51" s="151"/>
      <c r="I51" s="151"/>
      <c r="J51" s="151"/>
      <c r="K51" s="151"/>
      <c r="M51" s="302"/>
      <c r="N51" s="303"/>
      <c r="O51" s="521"/>
      <c r="P51" s="521"/>
      <c r="Q51" s="332"/>
      <c r="R51" s="334"/>
      <c r="S51" s="332"/>
      <c r="T51" s="334"/>
      <c r="U51" s="324"/>
      <c r="V51" s="499"/>
    </row>
    <row r="52" spans="1:14" ht="15">
      <c r="A52" s="48"/>
      <c r="B52" s="314" t="s">
        <v>128</v>
      </c>
      <c r="C52" s="314"/>
      <c r="D52" s="196">
        <v>3.3</v>
      </c>
      <c r="E52" s="196">
        <v>0.9</v>
      </c>
      <c r="F52" s="151">
        <v>20</v>
      </c>
      <c r="G52" s="151">
        <v>15</v>
      </c>
      <c r="H52" s="151">
        <v>14</v>
      </c>
      <c r="I52" s="151">
        <v>36</v>
      </c>
      <c r="J52" s="54" t="s">
        <v>241</v>
      </c>
      <c r="K52" s="151">
        <v>51</v>
      </c>
      <c r="M52" s="194"/>
      <c r="N52" s="195"/>
    </row>
    <row r="53" spans="1:22" ht="15.75">
      <c r="A53" s="122" t="s">
        <v>126</v>
      </c>
      <c r="B53" s="314" t="s">
        <v>129</v>
      </c>
      <c r="C53" s="314"/>
      <c r="D53" s="196">
        <v>1.4</v>
      </c>
      <c r="E53" s="196">
        <v>0.3</v>
      </c>
      <c r="F53" s="151">
        <v>15</v>
      </c>
      <c r="G53" s="151">
        <v>10</v>
      </c>
      <c r="H53" s="151">
        <v>3</v>
      </c>
      <c r="I53" s="151">
        <v>11</v>
      </c>
      <c r="J53" s="54" t="s">
        <v>241</v>
      </c>
      <c r="K53" s="151">
        <v>14</v>
      </c>
      <c r="M53" s="501" t="s">
        <v>48</v>
      </c>
      <c r="N53" s="502"/>
      <c r="O53" s="213">
        <f>SUM(O63:O67)</f>
        <v>7333</v>
      </c>
      <c r="P53" s="213">
        <f>SUM(P63:P67)</f>
        <v>7725255</v>
      </c>
      <c r="Q53" s="568">
        <f>SUM(Q63:R67)</f>
        <v>75434915</v>
      </c>
      <c r="R53" s="568"/>
      <c r="S53" s="569">
        <f>10*Q53/P53</f>
        <v>97.64715210048082</v>
      </c>
      <c r="T53" s="570"/>
      <c r="U53" s="213">
        <v>2501</v>
      </c>
      <c r="V53" s="213">
        <v>24426</v>
      </c>
    </row>
    <row r="54" spans="1:22" ht="15.75">
      <c r="A54" s="208" t="s">
        <v>127</v>
      </c>
      <c r="B54" s="314" t="s">
        <v>130</v>
      </c>
      <c r="C54" s="314"/>
      <c r="D54" s="196">
        <v>2.4</v>
      </c>
      <c r="E54" s="196">
        <v>0.6</v>
      </c>
      <c r="F54" s="151">
        <v>20</v>
      </c>
      <c r="G54" s="151">
        <v>15</v>
      </c>
      <c r="H54" s="151">
        <v>9</v>
      </c>
      <c r="I54" s="151">
        <v>27</v>
      </c>
      <c r="J54" s="54" t="s">
        <v>241</v>
      </c>
      <c r="K54" s="151">
        <v>36</v>
      </c>
      <c r="M54" s="12"/>
      <c r="N54" s="214"/>
      <c r="O54" s="151"/>
      <c r="P54" s="151"/>
      <c r="Q54" s="151"/>
      <c r="R54" s="151"/>
      <c r="S54" s="197"/>
      <c r="T54" s="197"/>
      <c r="U54" s="151"/>
      <c r="V54" s="151"/>
    </row>
    <row r="55" spans="1:22" ht="15">
      <c r="A55" s="122"/>
      <c r="B55" s="314" t="s">
        <v>16</v>
      </c>
      <c r="C55" s="314"/>
      <c r="D55" s="196">
        <v>7.1</v>
      </c>
      <c r="E55" s="196">
        <v>1.8</v>
      </c>
      <c r="F55" s="54" t="s">
        <v>241</v>
      </c>
      <c r="G55" s="54" t="s">
        <v>241</v>
      </c>
      <c r="H55" s="151">
        <v>26</v>
      </c>
      <c r="I55" s="151">
        <v>74</v>
      </c>
      <c r="J55" s="54" t="s">
        <v>241</v>
      </c>
      <c r="K55" s="151">
        <v>100</v>
      </c>
      <c r="M55" s="314" t="s">
        <v>163</v>
      </c>
      <c r="N55" s="315"/>
      <c r="O55" s="151">
        <v>1338</v>
      </c>
      <c r="P55" s="151">
        <v>1687011</v>
      </c>
      <c r="Q55" s="491">
        <v>16721217</v>
      </c>
      <c r="R55" s="491"/>
      <c r="S55" s="533">
        <v>99.09</v>
      </c>
      <c r="T55" s="533"/>
      <c r="U55" s="151">
        <v>2572</v>
      </c>
      <c r="V55" s="151">
        <v>25490</v>
      </c>
    </row>
    <row r="56" spans="1:22" ht="15">
      <c r="A56" s="122"/>
      <c r="B56" s="314"/>
      <c r="C56" s="314"/>
      <c r="D56" s="196"/>
      <c r="E56" s="196"/>
      <c r="F56" s="151"/>
      <c r="G56" s="151"/>
      <c r="H56" s="151"/>
      <c r="I56" s="151"/>
      <c r="J56" s="151"/>
      <c r="K56" s="151"/>
      <c r="M56" s="314"/>
      <c r="N56" s="315"/>
      <c r="O56" s="151"/>
      <c r="P56" s="151"/>
      <c r="Q56" s="491"/>
      <c r="R56" s="491"/>
      <c r="S56" s="197"/>
      <c r="T56" s="197"/>
      <c r="U56" s="151"/>
      <c r="V56" s="151"/>
    </row>
    <row r="57" spans="1:22" ht="15">
      <c r="A57" s="122" t="s">
        <v>131</v>
      </c>
      <c r="B57" s="314" t="s">
        <v>133</v>
      </c>
      <c r="C57" s="314"/>
      <c r="D57" s="196">
        <v>25</v>
      </c>
      <c r="E57" s="196">
        <v>16.8</v>
      </c>
      <c r="F57" s="151">
        <v>400</v>
      </c>
      <c r="G57" s="151">
        <v>150</v>
      </c>
      <c r="H57" s="151">
        <v>650</v>
      </c>
      <c r="I57" s="151">
        <v>1250</v>
      </c>
      <c r="J57" s="151">
        <v>1850</v>
      </c>
      <c r="K57" s="151">
        <v>3750</v>
      </c>
      <c r="M57" s="314" t="s">
        <v>164</v>
      </c>
      <c r="N57" s="315"/>
      <c r="O57" s="151">
        <v>529</v>
      </c>
      <c r="P57" s="151">
        <v>632500</v>
      </c>
      <c r="Q57" s="491">
        <v>6266233</v>
      </c>
      <c r="R57" s="491"/>
      <c r="S57" s="533">
        <v>99.06</v>
      </c>
      <c r="T57" s="533"/>
      <c r="U57" s="151">
        <v>2942</v>
      </c>
      <c r="V57" s="151">
        <v>29145</v>
      </c>
    </row>
    <row r="58" spans="1:22" ht="15">
      <c r="A58" s="208" t="s">
        <v>407</v>
      </c>
      <c r="B58" s="314" t="s">
        <v>134</v>
      </c>
      <c r="C58" s="314"/>
      <c r="D58" s="196">
        <v>11</v>
      </c>
      <c r="E58" s="196">
        <v>5.5</v>
      </c>
      <c r="F58" s="151">
        <v>200</v>
      </c>
      <c r="G58" s="151">
        <v>100</v>
      </c>
      <c r="H58" s="151">
        <v>100</v>
      </c>
      <c r="I58" s="151">
        <v>550</v>
      </c>
      <c r="J58" s="151">
        <v>450</v>
      </c>
      <c r="K58" s="151">
        <v>1100</v>
      </c>
      <c r="M58" s="314"/>
      <c r="N58" s="315"/>
      <c r="O58" s="151"/>
      <c r="P58" s="151"/>
      <c r="Q58" s="491"/>
      <c r="R58" s="491"/>
      <c r="S58" s="197"/>
      <c r="T58" s="197"/>
      <c r="U58" s="151"/>
      <c r="V58" s="151"/>
    </row>
    <row r="59" spans="1:22" ht="15">
      <c r="A59" s="122"/>
      <c r="B59" s="314" t="s">
        <v>16</v>
      </c>
      <c r="C59" s="314"/>
      <c r="D59" s="196">
        <v>36</v>
      </c>
      <c r="E59" s="196">
        <v>22.3</v>
      </c>
      <c r="F59" s="54" t="s">
        <v>241</v>
      </c>
      <c r="G59" s="54" t="s">
        <v>241</v>
      </c>
      <c r="H59" s="151">
        <v>750</v>
      </c>
      <c r="I59" s="151">
        <v>1800</v>
      </c>
      <c r="J59" s="151">
        <v>2300</v>
      </c>
      <c r="K59" s="151">
        <v>4850</v>
      </c>
      <c r="M59" s="314" t="s">
        <v>165</v>
      </c>
      <c r="N59" s="315"/>
      <c r="O59" s="151">
        <v>468</v>
      </c>
      <c r="P59" s="151">
        <v>410401</v>
      </c>
      <c r="Q59" s="491">
        <v>3950192</v>
      </c>
      <c r="R59" s="491"/>
      <c r="S59" s="533">
        <v>96.24</v>
      </c>
      <c r="T59" s="533"/>
      <c r="U59" s="151">
        <v>2443</v>
      </c>
      <c r="V59" s="151">
        <v>23513</v>
      </c>
    </row>
    <row r="60" spans="1:22" s="9" customFormat="1" ht="15.75">
      <c r="A60" s="122"/>
      <c r="B60" s="314"/>
      <c r="C60" s="314"/>
      <c r="D60" s="196"/>
      <c r="E60" s="196"/>
      <c r="F60" s="151"/>
      <c r="G60" s="151"/>
      <c r="H60" s="151"/>
      <c r="I60" s="151"/>
      <c r="J60" s="54"/>
      <c r="K60" s="151"/>
      <c r="M60" s="314"/>
      <c r="N60" s="315"/>
      <c r="O60" s="151"/>
      <c r="P60" s="151"/>
      <c r="Q60" s="491"/>
      <c r="R60" s="491"/>
      <c r="S60" s="197"/>
      <c r="T60" s="197"/>
      <c r="U60" s="151"/>
      <c r="V60" s="151"/>
    </row>
    <row r="61" spans="1:22" ht="15">
      <c r="A61" s="122"/>
      <c r="B61" s="314" t="s">
        <v>135</v>
      </c>
      <c r="C61" s="314"/>
      <c r="D61" s="54" t="s">
        <v>241</v>
      </c>
      <c r="E61" s="196">
        <v>0.3</v>
      </c>
      <c r="F61" s="151">
        <v>40</v>
      </c>
      <c r="G61" s="151">
        <v>20</v>
      </c>
      <c r="H61" s="151">
        <v>6</v>
      </c>
      <c r="I61" s="54" t="s">
        <v>241</v>
      </c>
      <c r="J61" s="54" t="s">
        <v>241</v>
      </c>
      <c r="K61" s="151">
        <v>6</v>
      </c>
      <c r="M61" s="314" t="s">
        <v>197</v>
      </c>
      <c r="N61" s="315"/>
      <c r="O61" s="151">
        <v>369</v>
      </c>
      <c r="P61" s="151">
        <v>285015</v>
      </c>
      <c r="Q61" s="491">
        <v>2700082</v>
      </c>
      <c r="R61" s="491"/>
      <c r="S61" s="533">
        <v>94.72</v>
      </c>
      <c r="T61" s="533"/>
      <c r="U61" s="151">
        <v>2522</v>
      </c>
      <c r="V61" s="151">
        <v>23895</v>
      </c>
    </row>
    <row r="62" spans="1:22" ht="15">
      <c r="A62" s="122" t="s">
        <v>132</v>
      </c>
      <c r="B62" s="314" t="s">
        <v>136</v>
      </c>
      <c r="C62" s="314"/>
      <c r="D62" s="54" t="s">
        <v>241</v>
      </c>
      <c r="E62" s="196">
        <v>0.5</v>
      </c>
      <c r="F62" s="151">
        <v>60</v>
      </c>
      <c r="G62" s="151">
        <v>30</v>
      </c>
      <c r="H62" s="151">
        <v>15</v>
      </c>
      <c r="I62" s="54" t="s">
        <v>241</v>
      </c>
      <c r="J62" s="54" t="s">
        <v>241</v>
      </c>
      <c r="K62" s="151">
        <v>15</v>
      </c>
      <c r="M62" s="314"/>
      <c r="N62" s="315"/>
      <c r="O62" s="151"/>
      <c r="P62" s="151"/>
      <c r="Q62" s="491"/>
      <c r="R62" s="491"/>
      <c r="S62" s="197"/>
      <c r="T62" s="197"/>
      <c r="U62" s="151"/>
      <c r="V62" s="151"/>
    </row>
    <row r="63" spans="1:22" ht="15">
      <c r="A63" s="208" t="s">
        <v>407</v>
      </c>
      <c r="B63" s="314" t="s">
        <v>15</v>
      </c>
      <c r="C63" s="314"/>
      <c r="D63" s="54" t="s">
        <v>241</v>
      </c>
      <c r="E63" s="196">
        <v>0.4</v>
      </c>
      <c r="F63" s="54" t="s">
        <v>241</v>
      </c>
      <c r="G63" s="151">
        <v>10</v>
      </c>
      <c r="H63" s="151">
        <v>4</v>
      </c>
      <c r="I63" s="54" t="s">
        <v>241</v>
      </c>
      <c r="J63" s="54" t="s">
        <v>241</v>
      </c>
      <c r="K63" s="151">
        <v>4</v>
      </c>
      <c r="M63" s="314" t="s">
        <v>166</v>
      </c>
      <c r="N63" s="315"/>
      <c r="O63" s="151">
        <v>2704</v>
      </c>
      <c r="P63" s="151">
        <v>3014927</v>
      </c>
      <c r="Q63" s="491">
        <v>29637724</v>
      </c>
      <c r="R63" s="491"/>
      <c r="S63" s="533">
        <v>98.29</v>
      </c>
      <c r="T63" s="533"/>
      <c r="U63" s="151">
        <v>2616</v>
      </c>
      <c r="V63" s="151">
        <v>25720</v>
      </c>
    </row>
    <row r="64" spans="1:22" ht="15">
      <c r="A64" s="48"/>
      <c r="B64" s="314" t="s">
        <v>16</v>
      </c>
      <c r="C64" s="314"/>
      <c r="D64" s="54" t="s">
        <v>241</v>
      </c>
      <c r="E64" s="196">
        <v>1.2</v>
      </c>
      <c r="F64" s="54" t="s">
        <v>241</v>
      </c>
      <c r="G64" s="54" t="s">
        <v>241</v>
      </c>
      <c r="H64" s="151">
        <v>25</v>
      </c>
      <c r="I64" s="54" t="s">
        <v>241</v>
      </c>
      <c r="J64" s="54" t="s">
        <v>241</v>
      </c>
      <c r="K64" s="151">
        <v>25</v>
      </c>
      <c r="M64" s="314"/>
      <c r="N64" s="315"/>
      <c r="O64" s="151"/>
      <c r="P64" s="151"/>
      <c r="Q64" s="491"/>
      <c r="R64" s="491"/>
      <c r="S64" s="197"/>
      <c r="T64" s="197"/>
      <c r="U64" s="151"/>
      <c r="V64" s="151"/>
    </row>
    <row r="65" spans="1:22" ht="14.25">
      <c r="A65" s="48"/>
      <c r="B65" s="361"/>
      <c r="C65" s="361"/>
      <c r="D65" s="196"/>
      <c r="E65" s="196"/>
      <c r="F65" s="151"/>
      <c r="G65" s="151"/>
      <c r="H65" s="151"/>
      <c r="I65" s="151"/>
      <c r="J65" s="151"/>
      <c r="K65" s="151"/>
      <c r="M65" s="314" t="s">
        <v>167</v>
      </c>
      <c r="N65" s="315"/>
      <c r="O65" s="151">
        <v>2023</v>
      </c>
      <c r="P65" s="151">
        <v>2057037</v>
      </c>
      <c r="Q65" s="491">
        <v>19982011</v>
      </c>
      <c r="R65" s="491"/>
      <c r="S65" s="533">
        <v>97.12</v>
      </c>
      <c r="T65" s="533"/>
      <c r="U65" s="151">
        <v>2516</v>
      </c>
      <c r="V65" s="54" t="s">
        <v>194</v>
      </c>
    </row>
    <row r="66" spans="1:22" ht="14.25">
      <c r="A66" s="299" t="s">
        <v>137</v>
      </c>
      <c r="B66" s="299"/>
      <c r="C66" s="299"/>
      <c r="D66" s="198" t="s">
        <v>194</v>
      </c>
      <c r="E66" s="198">
        <v>4.5</v>
      </c>
      <c r="F66" s="54">
        <v>100</v>
      </c>
      <c r="G66" s="54">
        <v>50</v>
      </c>
      <c r="H66" s="54">
        <v>225</v>
      </c>
      <c r="I66" s="54" t="s">
        <v>194</v>
      </c>
      <c r="J66" s="54" t="s">
        <v>194</v>
      </c>
      <c r="K66" s="151">
        <v>225</v>
      </c>
      <c r="M66" s="314"/>
      <c r="N66" s="315"/>
      <c r="O66" s="151"/>
      <c r="P66" s="151"/>
      <c r="Q66" s="491"/>
      <c r="R66" s="491"/>
      <c r="S66" s="197"/>
      <c r="T66" s="197"/>
      <c r="U66" s="151"/>
      <c r="V66" s="54"/>
    </row>
    <row r="67" spans="1:22" ht="14.25">
      <c r="A67" s="299" t="s">
        <v>138</v>
      </c>
      <c r="B67" s="299"/>
      <c r="C67" s="299"/>
      <c r="D67" s="196">
        <v>1.8</v>
      </c>
      <c r="E67" s="196">
        <v>0.6</v>
      </c>
      <c r="F67" s="151">
        <v>20</v>
      </c>
      <c r="G67" s="151">
        <v>10</v>
      </c>
      <c r="H67" s="151">
        <v>6</v>
      </c>
      <c r="I67" s="54" t="s">
        <v>241</v>
      </c>
      <c r="J67" s="54" t="s">
        <v>241</v>
      </c>
      <c r="K67" s="151">
        <v>6</v>
      </c>
      <c r="M67" s="314" t="s">
        <v>168</v>
      </c>
      <c r="N67" s="315"/>
      <c r="O67" s="151">
        <v>2606</v>
      </c>
      <c r="P67" s="151">
        <v>2653291</v>
      </c>
      <c r="Q67" s="491">
        <v>25815180</v>
      </c>
      <c r="R67" s="491"/>
      <c r="S67" s="533">
        <v>97.28</v>
      </c>
      <c r="T67" s="533"/>
      <c r="U67" s="151">
        <v>2372</v>
      </c>
      <c r="V67" s="54" t="s">
        <v>194</v>
      </c>
    </row>
    <row r="68" spans="1:22" ht="14.25">
      <c r="A68" s="361"/>
      <c r="B68" s="361"/>
      <c r="C68" s="361"/>
      <c r="D68" s="151"/>
      <c r="E68" s="151"/>
      <c r="F68" s="151"/>
      <c r="G68" s="151"/>
      <c r="H68" s="151"/>
      <c r="I68" s="54"/>
      <c r="J68" s="54"/>
      <c r="K68" s="151"/>
      <c r="M68" s="361"/>
      <c r="N68" s="492"/>
      <c r="O68" s="151"/>
      <c r="P68" s="151"/>
      <c r="Q68" s="491"/>
      <c r="R68" s="491"/>
      <c r="S68" s="151"/>
      <c r="T68" s="199"/>
      <c r="U68" s="151"/>
      <c r="V68" s="151"/>
    </row>
    <row r="69" spans="1:22" ht="14.25">
      <c r="A69" s="506" t="s">
        <v>408</v>
      </c>
      <c r="B69" s="506"/>
      <c r="C69" s="506"/>
      <c r="D69" s="209">
        <v>59</v>
      </c>
      <c r="E69" s="209">
        <v>58.1</v>
      </c>
      <c r="F69" s="210" t="s">
        <v>241</v>
      </c>
      <c r="G69" s="210" t="s">
        <v>241</v>
      </c>
      <c r="H69" s="211">
        <v>1220</v>
      </c>
      <c r="I69" s="211">
        <v>2029</v>
      </c>
      <c r="J69" s="211">
        <v>2300</v>
      </c>
      <c r="K69" s="211">
        <v>5549</v>
      </c>
      <c r="M69" s="488"/>
      <c r="N69" s="489"/>
      <c r="O69" s="38"/>
      <c r="P69" s="38"/>
      <c r="Q69" s="488"/>
      <c r="R69" s="488"/>
      <c r="S69" s="38"/>
      <c r="T69" s="200"/>
      <c r="U69" s="38"/>
      <c r="V69" s="38"/>
    </row>
    <row r="70" spans="1:11" ht="14.25">
      <c r="A70" s="488"/>
      <c r="B70" s="488"/>
      <c r="C70" s="488"/>
      <c r="D70" s="38"/>
      <c r="E70" s="38"/>
      <c r="F70" s="38"/>
      <c r="G70" s="38"/>
      <c r="H70" s="38"/>
      <c r="I70" s="38"/>
      <c r="J70" s="38"/>
      <c r="K70" s="38"/>
    </row>
    <row r="71" spans="1:13" ht="14.25">
      <c r="A71" s="201" t="s">
        <v>176</v>
      </c>
      <c r="B71" s="48"/>
      <c r="C71" s="48"/>
      <c r="F71" s="179" t="s">
        <v>177</v>
      </c>
      <c r="M71" s="179" t="s">
        <v>186</v>
      </c>
    </row>
    <row r="72" spans="1:22" ht="14.25">
      <c r="A72" s="201" t="s">
        <v>178</v>
      </c>
      <c r="B72" s="48"/>
      <c r="C72" s="48"/>
      <c r="F72" s="179" t="s">
        <v>179</v>
      </c>
      <c r="M72" s="17" t="s">
        <v>193</v>
      </c>
      <c r="N72" s="9"/>
      <c r="O72" s="9"/>
      <c r="P72" s="9"/>
      <c r="Q72" s="9"/>
      <c r="R72" s="9"/>
      <c r="S72" s="9"/>
      <c r="T72" s="9"/>
      <c r="U72" s="9"/>
      <c r="V72" s="9"/>
    </row>
    <row r="73" spans="1:3" ht="14.25">
      <c r="A73" s="48" t="s">
        <v>192</v>
      </c>
      <c r="B73" s="48"/>
      <c r="C73" s="48"/>
    </row>
  </sheetData>
  <sheetProtection/>
  <mergeCells count="162">
    <mergeCell ref="A35:K35"/>
    <mergeCell ref="A7:K7"/>
    <mergeCell ref="M5:V5"/>
    <mergeCell ref="M7:V7"/>
    <mergeCell ref="H10:I10"/>
    <mergeCell ref="J9:K9"/>
    <mergeCell ref="H9:I9"/>
    <mergeCell ref="J10:K10"/>
    <mergeCell ref="O19:P19"/>
    <mergeCell ref="B16:C16"/>
    <mergeCell ref="S61:T61"/>
    <mergeCell ref="S63:T63"/>
    <mergeCell ref="S65:T65"/>
    <mergeCell ref="S67:T67"/>
    <mergeCell ref="Q9:Q10"/>
    <mergeCell ref="S53:T53"/>
    <mergeCell ref="S55:T55"/>
    <mergeCell ref="S57:T57"/>
    <mergeCell ref="S59:T59"/>
    <mergeCell ref="M46:V46"/>
    <mergeCell ref="A4:T4"/>
    <mergeCell ref="A9:A10"/>
    <mergeCell ref="B9:C10"/>
    <mergeCell ref="D9:E10"/>
    <mergeCell ref="F9:G10"/>
    <mergeCell ref="R9:R10"/>
    <mergeCell ref="S9:S10"/>
    <mergeCell ref="A5:K5"/>
    <mergeCell ref="O50:O51"/>
    <mergeCell ref="P48:P49"/>
    <mergeCell ref="Q48:R49"/>
    <mergeCell ref="Q50:R51"/>
    <mergeCell ref="S48:T49"/>
    <mergeCell ref="S50:T51"/>
    <mergeCell ref="P50:P51"/>
    <mergeCell ref="B17:C17"/>
    <mergeCell ref="B18:C18"/>
    <mergeCell ref="B19:C19"/>
    <mergeCell ref="B12:C12"/>
    <mergeCell ref="B13:C13"/>
    <mergeCell ref="B14:C14"/>
    <mergeCell ref="B15:C15"/>
    <mergeCell ref="B20:C20"/>
    <mergeCell ref="B21:C21"/>
    <mergeCell ref="D12:E12"/>
    <mergeCell ref="D13:E13"/>
    <mergeCell ref="D14:E14"/>
    <mergeCell ref="D15:E15"/>
    <mergeCell ref="D16:E16"/>
    <mergeCell ref="D17:E17"/>
    <mergeCell ref="D18:E18"/>
    <mergeCell ref="D20:E20"/>
    <mergeCell ref="H17:I17"/>
    <mergeCell ref="D21:E21"/>
    <mergeCell ref="F12:G12"/>
    <mergeCell ref="F13:G13"/>
    <mergeCell ref="F14:G14"/>
    <mergeCell ref="F15:G15"/>
    <mergeCell ref="F16:G16"/>
    <mergeCell ref="F17:G17"/>
    <mergeCell ref="F18:G18"/>
    <mergeCell ref="F20:G20"/>
    <mergeCell ref="F19:G19"/>
    <mergeCell ref="J19:K19"/>
    <mergeCell ref="H19:I19"/>
    <mergeCell ref="F21:G21"/>
    <mergeCell ref="H18:I18"/>
    <mergeCell ref="H12:I12"/>
    <mergeCell ref="H13:I13"/>
    <mergeCell ref="H14:I14"/>
    <mergeCell ref="H15:I15"/>
    <mergeCell ref="H16:I16"/>
    <mergeCell ref="H21:I21"/>
    <mergeCell ref="H37:K37"/>
    <mergeCell ref="I38:I39"/>
    <mergeCell ref="J12:K12"/>
    <mergeCell ref="J13:K13"/>
    <mergeCell ref="J14:K14"/>
    <mergeCell ref="J15:K15"/>
    <mergeCell ref="J16:K16"/>
    <mergeCell ref="J17:K17"/>
    <mergeCell ref="J18:K18"/>
    <mergeCell ref="B22:C22"/>
    <mergeCell ref="D22:E22"/>
    <mergeCell ref="B41:B44"/>
    <mergeCell ref="J20:K20"/>
    <mergeCell ref="J21:K21"/>
    <mergeCell ref="F22:G22"/>
    <mergeCell ref="H22:I22"/>
    <mergeCell ref="K38:K39"/>
    <mergeCell ref="J22:K22"/>
    <mergeCell ref="H20:I20"/>
    <mergeCell ref="A70:C70"/>
    <mergeCell ref="F37:G37"/>
    <mergeCell ref="F38:F39"/>
    <mergeCell ref="A69:C69"/>
    <mergeCell ref="B52:C52"/>
    <mergeCell ref="J38:J39"/>
    <mergeCell ref="B46:B50"/>
    <mergeCell ref="A37:A39"/>
    <mergeCell ref="B37:C39"/>
    <mergeCell ref="B53:C53"/>
    <mergeCell ref="Q68:R68"/>
    <mergeCell ref="B54:C54"/>
    <mergeCell ref="B55:C55"/>
    <mergeCell ref="B56:C56"/>
    <mergeCell ref="Q55:R55"/>
    <mergeCell ref="A68:C68"/>
    <mergeCell ref="B61:C61"/>
    <mergeCell ref="B62:C62"/>
    <mergeCell ref="B63:C63"/>
    <mergeCell ref="B64:C64"/>
    <mergeCell ref="Q66:R66"/>
    <mergeCell ref="Q59:R59"/>
    <mergeCell ref="Q60:R60"/>
    <mergeCell ref="A67:C67"/>
    <mergeCell ref="Q61:R61"/>
    <mergeCell ref="Q62:R62"/>
    <mergeCell ref="B59:C59"/>
    <mergeCell ref="B60:C60"/>
    <mergeCell ref="Q67:R67"/>
    <mergeCell ref="A66:C66"/>
    <mergeCell ref="M48:N51"/>
    <mergeCell ref="B65:C65"/>
    <mergeCell ref="Q56:R56"/>
    <mergeCell ref="Q57:R57"/>
    <mergeCell ref="Q58:R58"/>
    <mergeCell ref="M53:N53"/>
    <mergeCell ref="Q53:R53"/>
    <mergeCell ref="B57:C57"/>
    <mergeCell ref="B58:C58"/>
    <mergeCell ref="O48:O49"/>
    <mergeCell ref="U48:V49"/>
    <mergeCell ref="U50:U51"/>
    <mergeCell ref="V50:V51"/>
    <mergeCell ref="M9:P10"/>
    <mergeCell ref="O20:P20"/>
    <mergeCell ref="M22:N22"/>
    <mergeCell ref="M13:N13"/>
    <mergeCell ref="M26:N26"/>
    <mergeCell ref="U9:U10"/>
    <mergeCell ref="V9:V10"/>
    <mergeCell ref="Q69:R69"/>
    <mergeCell ref="M55:N55"/>
    <mergeCell ref="M56:N56"/>
    <mergeCell ref="M57:N57"/>
    <mergeCell ref="M58:N58"/>
    <mergeCell ref="M59:N59"/>
    <mergeCell ref="M60:N60"/>
    <mergeCell ref="M61:N61"/>
    <mergeCell ref="M67:N67"/>
    <mergeCell ref="M68:N68"/>
    <mergeCell ref="M69:N69"/>
    <mergeCell ref="M62:N62"/>
    <mergeCell ref="M63:N63"/>
    <mergeCell ref="M64:N64"/>
    <mergeCell ref="M65:N65"/>
    <mergeCell ref="T9:T10"/>
    <mergeCell ref="M66:N66"/>
    <mergeCell ref="Q63:R63"/>
    <mergeCell ref="Q64:R64"/>
    <mergeCell ref="Q65:R6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05"/>
  <sheetViews>
    <sheetView zoomScalePageLayoutView="0" workbookViewId="0" topLeftCell="A1">
      <selection activeCell="AH17" sqref="AH17:AM17"/>
    </sheetView>
  </sheetViews>
  <sheetFormatPr defaultColWidth="8.796875" defaultRowHeight="15"/>
  <cols>
    <col min="1" max="6" width="2.59765625" style="41" customWidth="1"/>
    <col min="7" max="11" width="3.09765625" style="41" customWidth="1"/>
    <col min="12" max="135" width="2.59765625" style="41" customWidth="1"/>
    <col min="136" max="16384" width="9" style="41" customWidth="1"/>
  </cols>
  <sheetData>
    <row r="1" spans="1:81" ht="15" customHeight="1">
      <c r="A1" s="242" t="s">
        <v>208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9"/>
      <c r="CC1" s="2" t="s">
        <v>240</v>
      </c>
    </row>
    <row r="2" spans="1:8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</row>
    <row r="3" spans="1:81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</row>
    <row r="4" spans="1:81" ht="24.75" customHeight="1">
      <c r="A4" s="543" t="s">
        <v>558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3"/>
      <c r="AM4" s="543"/>
      <c r="AN4" s="543"/>
      <c r="AO4" s="543"/>
      <c r="AP4" s="543"/>
      <c r="AQ4" s="543"/>
      <c r="AR4" s="543"/>
      <c r="AS4" s="543"/>
      <c r="AT4" s="543"/>
      <c r="AU4" s="543"/>
      <c r="AV4" s="543"/>
      <c r="AW4" s="543"/>
      <c r="AX4" s="543"/>
      <c r="AY4" s="543"/>
      <c r="AZ4" s="543"/>
      <c r="BA4" s="543"/>
      <c r="BB4" s="543"/>
      <c r="BC4" s="543"/>
      <c r="BD4" s="543"/>
      <c r="BE4" s="543"/>
      <c r="BF4" s="543"/>
      <c r="BG4" s="543"/>
      <c r="BH4" s="543"/>
      <c r="BI4" s="543"/>
      <c r="BJ4" s="543"/>
      <c r="BK4" s="543"/>
      <c r="BL4" s="543"/>
      <c r="BM4" s="543"/>
      <c r="BN4" s="543"/>
      <c r="BO4" s="543"/>
      <c r="BP4" s="543"/>
      <c r="BQ4" s="543"/>
      <c r="BR4" s="543"/>
      <c r="BS4" s="543"/>
      <c r="BT4" s="543"/>
      <c r="BU4" s="543"/>
      <c r="BV4" s="543"/>
      <c r="BW4" s="543"/>
      <c r="BX4" s="543"/>
      <c r="BY4" s="543"/>
      <c r="BZ4" s="543"/>
      <c r="CA4" s="543"/>
      <c r="CB4" s="543"/>
      <c r="CC4" s="543"/>
    </row>
    <row r="5" spans="1:81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</row>
    <row r="6" spans="1:81" ht="16.5" customHeight="1">
      <c r="A6" s="341" t="s">
        <v>238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</row>
    <row r="7" spans="1:81" ht="15" customHeight="1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30" t="s">
        <v>239</v>
      </c>
    </row>
    <row r="8" spans="1:81" ht="15" customHeight="1">
      <c r="A8" s="228"/>
      <c r="B8" s="294" t="s">
        <v>542</v>
      </c>
      <c r="C8" s="295"/>
      <c r="D8" s="295"/>
      <c r="E8" s="295"/>
      <c r="F8" s="229"/>
      <c r="G8" s="304" t="s">
        <v>42</v>
      </c>
      <c r="H8" s="305"/>
      <c r="I8" s="305"/>
      <c r="J8" s="305"/>
      <c r="K8" s="306"/>
      <c r="L8" s="304" t="s">
        <v>227</v>
      </c>
      <c r="M8" s="305"/>
      <c r="N8" s="305"/>
      <c r="O8" s="306"/>
      <c r="P8" s="304" t="s">
        <v>226</v>
      </c>
      <c r="Q8" s="305"/>
      <c r="R8" s="306"/>
      <c r="S8" s="311" t="s">
        <v>46</v>
      </c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3"/>
      <c r="BX8" s="307" t="s">
        <v>187</v>
      </c>
      <c r="BY8" s="307"/>
      <c r="BZ8" s="307"/>
      <c r="CA8" s="307"/>
      <c r="CB8" s="307"/>
      <c r="CC8" s="308"/>
    </row>
    <row r="9" spans="1:81" ht="15" customHeight="1">
      <c r="A9" s="184"/>
      <c r="B9" s="296"/>
      <c r="C9" s="296"/>
      <c r="D9" s="296"/>
      <c r="E9" s="296"/>
      <c r="F9" s="185"/>
      <c r="G9" s="298"/>
      <c r="H9" s="299"/>
      <c r="I9" s="299"/>
      <c r="J9" s="299"/>
      <c r="K9" s="300"/>
      <c r="L9" s="298"/>
      <c r="M9" s="299"/>
      <c r="N9" s="299"/>
      <c r="O9" s="300"/>
      <c r="P9" s="298"/>
      <c r="Q9" s="299"/>
      <c r="R9" s="300"/>
      <c r="S9" s="289" t="s">
        <v>14</v>
      </c>
      <c r="T9" s="289"/>
      <c r="U9" s="289"/>
      <c r="V9" s="289"/>
      <c r="W9" s="289"/>
      <c r="X9" s="291" t="s">
        <v>242</v>
      </c>
      <c r="Y9" s="292"/>
      <c r="Z9" s="292"/>
      <c r="AA9" s="292"/>
      <c r="AB9" s="293"/>
      <c r="AC9" s="289" t="s">
        <v>16</v>
      </c>
      <c r="AD9" s="289"/>
      <c r="AE9" s="289"/>
      <c r="AF9" s="289"/>
      <c r="AG9" s="289"/>
      <c r="AH9" s="335" t="s">
        <v>45</v>
      </c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7"/>
      <c r="BF9" s="335" t="s">
        <v>228</v>
      </c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7"/>
      <c r="BX9" s="289"/>
      <c r="BY9" s="289"/>
      <c r="BZ9" s="289"/>
      <c r="CA9" s="289"/>
      <c r="CB9" s="289"/>
      <c r="CC9" s="309"/>
    </row>
    <row r="10" spans="1:81" ht="15" customHeight="1">
      <c r="A10" s="184"/>
      <c r="B10" s="296"/>
      <c r="C10" s="296"/>
      <c r="D10" s="296"/>
      <c r="E10" s="296"/>
      <c r="F10" s="185"/>
      <c r="G10" s="298"/>
      <c r="H10" s="299"/>
      <c r="I10" s="299"/>
      <c r="J10" s="299"/>
      <c r="K10" s="300"/>
      <c r="L10" s="298"/>
      <c r="M10" s="299"/>
      <c r="N10" s="299"/>
      <c r="O10" s="300"/>
      <c r="P10" s="298"/>
      <c r="Q10" s="299"/>
      <c r="R10" s="300"/>
      <c r="S10" s="289"/>
      <c r="T10" s="289"/>
      <c r="U10" s="289"/>
      <c r="V10" s="289"/>
      <c r="W10" s="289"/>
      <c r="X10" s="298"/>
      <c r="Y10" s="299"/>
      <c r="Z10" s="299"/>
      <c r="AA10" s="299"/>
      <c r="AB10" s="300"/>
      <c r="AC10" s="289"/>
      <c r="AD10" s="289"/>
      <c r="AE10" s="289"/>
      <c r="AF10" s="289"/>
      <c r="AG10" s="289"/>
      <c r="AH10" s="289" t="s">
        <v>229</v>
      </c>
      <c r="AI10" s="289"/>
      <c r="AJ10" s="289"/>
      <c r="AK10" s="289"/>
      <c r="AL10" s="289"/>
      <c r="AM10" s="289"/>
      <c r="AN10" s="289" t="s">
        <v>43</v>
      </c>
      <c r="AO10" s="289"/>
      <c r="AP10" s="289"/>
      <c r="AQ10" s="289"/>
      <c r="AR10" s="289"/>
      <c r="AS10" s="289"/>
      <c r="AT10" s="289" t="s">
        <v>209</v>
      </c>
      <c r="AU10" s="289"/>
      <c r="AV10" s="289"/>
      <c r="AW10" s="289"/>
      <c r="AX10" s="289"/>
      <c r="AY10" s="289"/>
      <c r="AZ10" s="291" t="s">
        <v>244</v>
      </c>
      <c r="BA10" s="292"/>
      <c r="BB10" s="292"/>
      <c r="BC10" s="292"/>
      <c r="BD10" s="292"/>
      <c r="BE10" s="293"/>
      <c r="BF10" s="289" t="s">
        <v>44</v>
      </c>
      <c r="BG10" s="289"/>
      <c r="BH10" s="289"/>
      <c r="BI10" s="289"/>
      <c r="BJ10" s="289"/>
      <c r="BK10" s="289"/>
      <c r="BL10" s="289" t="s">
        <v>209</v>
      </c>
      <c r="BM10" s="289"/>
      <c r="BN10" s="289"/>
      <c r="BO10" s="289"/>
      <c r="BP10" s="289"/>
      <c r="BQ10" s="289"/>
      <c r="BR10" s="291" t="s">
        <v>244</v>
      </c>
      <c r="BS10" s="292"/>
      <c r="BT10" s="292"/>
      <c r="BU10" s="292"/>
      <c r="BV10" s="292"/>
      <c r="BW10" s="293"/>
      <c r="BX10" s="289"/>
      <c r="BY10" s="289"/>
      <c r="BZ10" s="289"/>
      <c r="CA10" s="289"/>
      <c r="CB10" s="289"/>
      <c r="CC10" s="309"/>
    </row>
    <row r="11" spans="1:81" ht="15" customHeight="1">
      <c r="A11" s="188"/>
      <c r="B11" s="297"/>
      <c r="C11" s="297"/>
      <c r="D11" s="297"/>
      <c r="E11" s="297"/>
      <c r="F11" s="189"/>
      <c r="G11" s="301"/>
      <c r="H11" s="302"/>
      <c r="I11" s="302"/>
      <c r="J11" s="302"/>
      <c r="K11" s="303"/>
      <c r="L11" s="301"/>
      <c r="M11" s="302"/>
      <c r="N11" s="302"/>
      <c r="O11" s="303"/>
      <c r="P11" s="301"/>
      <c r="Q11" s="302"/>
      <c r="R11" s="303"/>
      <c r="S11" s="290"/>
      <c r="T11" s="290"/>
      <c r="U11" s="290"/>
      <c r="V11" s="290"/>
      <c r="W11" s="290"/>
      <c r="X11" s="301"/>
      <c r="Y11" s="302"/>
      <c r="Z11" s="302"/>
      <c r="AA11" s="302"/>
      <c r="AB11" s="303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 t="s">
        <v>230</v>
      </c>
      <c r="AU11" s="290"/>
      <c r="AV11" s="290"/>
      <c r="AW11" s="290"/>
      <c r="AX11" s="290"/>
      <c r="AY11" s="290"/>
      <c r="AZ11" s="290" t="s">
        <v>243</v>
      </c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 t="s">
        <v>231</v>
      </c>
      <c r="BM11" s="290"/>
      <c r="BN11" s="290"/>
      <c r="BO11" s="290"/>
      <c r="BP11" s="290"/>
      <c r="BQ11" s="290"/>
      <c r="BR11" s="290" t="s">
        <v>245</v>
      </c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310"/>
    </row>
    <row r="12" spans="1:81" ht="15" customHeight="1">
      <c r="A12" s="202"/>
      <c r="B12" s="202"/>
      <c r="C12" s="202"/>
      <c r="D12" s="202"/>
      <c r="E12" s="202"/>
      <c r="F12" s="230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</row>
    <row r="13" spans="1:81" ht="15" customHeight="1">
      <c r="A13" s="314" t="s">
        <v>211</v>
      </c>
      <c r="B13" s="314"/>
      <c r="C13" s="314"/>
      <c r="D13" s="314"/>
      <c r="E13" s="314"/>
      <c r="F13" s="315"/>
      <c r="G13" s="319">
        <v>731419009</v>
      </c>
      <c r="H13" s="320"/>
      <c r="I13" s="320"/>
      <c r="J13" s="320"/>
      <c r="K13" s="320"/>
      <c r="L13" s="321" t="s">
        <v>515</v>
      </c>
      <c r="M13" s="321"/>
      <c r="N13" s="321"/>
      <c r="O13" s="321"/>
      <c r="P13" s="321" t="s">
        <v>514</v>
      </c>
      <c r="Q13" s="321"/>
      <c r="R13" s="321"/>
      <c r="S13" s="318">
        <v>17582782</v>
      </c>
      <c r="T13" s="318"/>
      <c r="U13" s="318"/>
      <c r="V13" s="318"/>
      <c r="W13" s="318"/>
      <c r="X13" s="318">
        <v>558379</v>
      </c>
      <c r="Y13" s="318"/>
      <c r="Z13" s="318"/>
      <c r="AA13" s="318"/>
      <c r="AB13" s="318"/>
      <c r="AC13" s="318">
        <f>SUM(AH13:BW13)</f>
        <v>18141161</v>
      </c>
      <c r="AD13" s="318"/>
      <c r="AE13" s="318"/>
      <c r="AF13" s="318"/>
      <c r="AG13" s="318"/>
      <c r="AH13" s="318">
        <v>679677</v>
      </c>
      <c r="AI13" s="318"/>
      <c r="AJ13" s="318"/>
      <c r="AK13" s="318"/>
      <c r="AL13" s="318"/>
      <c r="AM13" s="318"/>
      <c r="AN13" s="318">
        <v>8426569</v>
      </c>
      <c r="AO13" s="318"/>
      <c r="AP13" s="318"/>
      <c r="AQ13" s="318"/>
      <c r="AR13" s="318"/>
      <c r="AS13" s="318"/>
      <c r="AT13" s="318">
        <v>189236</v>
      </c>
      <c r="AU13" s="318"/>
      <c r="AV13" s="318"/>
      <c r="AW13" s="318"/>
      <c r="AX13" s="318"/>
      <c r="AY13" s="318"/>
      <c r="AZ13" s="318">
        <v>1119721</v>
      </c>
      <c r="BA13" s="318"/>
      <c r="BB13" s="318"/>
      <c r="BC13" s="318"/>
      <c r="BD13" s="318"/>
      <c r="BE13" s="318"/>
      <c r="BF13" s="318">
        <v>5287475</v>
      </c>
      <c r="BG13" s="318"/>
      <c r="BH13" s="318"/>
      <c r="BI13" s="318"/>
      <c r="BJ13" s="318"/>
      <c r="BK13" s="318"/>
      <c r="BL13" s="318">
        <v>2412190</v>
      </c>
      <c r="BM13" s="318"/>
      <c r="BN13" s="318"/>
      <c r="BO13" s="318"/>
      <c r="BP13" s="318"/>
      <c r="BQ13" s="318"/>
      <c r="BR13" s="318">
        <v>26293</v>
      </c>
      <c r="BS13" s="318"/>
      <c r="BT13" s="318"/>
      <c r="BU13" s="318"/>
      <c r="BV13" s="318"/>
      <c r="BW13" s="318"/>
      <c r="BX13" s="318" t="s">
        <v>514</v>
      </c>
      <c r="BY13" s="318"/>
      <c r="BZ13" s="318"/>
      <c r="CA13" s="318"/>
      <c r="CB13" s="318"/>
      <c r="CC13" s="318"/>
    </row>
    <row r="14" spans="1:81" ht="15" customHeight="1">
      <c r="A14" s="314" t="s">
        <v>527</v>
      </c>
      <c r="B14" s="314"/>
      <c r="C14" s="314"/>
      <c r="D14" s="314"/>
      <c r="E14" s="314"/>
      <c r="F14" s="315"/>
      <c r="G14" s="319">
        <v>769793295</v>
      </c>
      <c r="H14" s="320"/>
      <c r="I14" s="320"/>
      <c r="J14" s="320"/>
      <c r="K14" s="320"/>
      <c r="L14" s="321" t="s">
        <v>515</v>
      </c>
      <c r="M14" s="321"/>
      <c r="N14" s="321"/>
      <c r="O14" s="321"/>
      <c r="P14" s="321" t="s">
        <v>514</v>
      </c>
      <c r="Q14" s="321"/>
      <c r="R14" s="321"/>
      <c r="S14" s="318">
        <v>17369663</v>
      </c>
      <c r="T14" s="318"/>
      <c r="U14" s="318"/>
      <c r="V14" s="318"/>
      <c r="W14" s="318"/>
      <c r="X14" s="318">
        <v>542347</v>
      </c>
      <c r="Y14" s="318"/>
      <c r="Z14" s="318"/>
      <c r="AA14" s="318"/>
      <c r="AB14" s="318"/>
      <c r="AC14" s="318">
        <f>SUM(AH14:BW14)</f>
        <v>17912010</v>
      </c>
      <c r="AD14" s="318"/>
      <c r="AE14" s="318"/>
      <c r="AF14" s="318"/>
      <c r="AG14" s="318"/>
      <c r="AH14" s="318">
        <v>674450</v>
      </c>
      <c r="AI14" s="318"/>
      <c r="AJ14" s="318"/>
      <c r="AK14" s="318"/>
      <c r="AL14" s="318"/>
      <c r="AM14" s="318"/>
      <c r="AN14" s="318">
        <v>8108850</v>
      </c>
      <c r="AO14" s="318"/>
      <c r="AP14" s="318"/>
      <c r="AQ14" s="318"/>
      <c r="AR14" s="318"/>
      <c r="AS14" s="318"/>
      <c r="AT14" s="318">
        <v>346974</v>
      </c>
      <c r="AU14" s="318"/>
      <c r="AV14" s="318"/>
      <c r="AW14" s="318"/>
      <c r="AX14" s="318"/>
      <c r="AY14" s="318"/>
      <c r="AZ14" s="318">
        <v>1021164</v>
      </c>
      <c r="BA14" s="318"/>
      <c r="BB14" s="318"/>
      <c r="BC14" s="318"/>
      <c r="BD14" s="318"/>
      <c r="BE14" s="318"/>
      <c r="BF14" s="318">
        <v>5328699</v>
      </c>
      <c r="BG14" s="318"/>
      <c r="BH14" s="318"/>
      <c r="BI14" s="318"/>
      <c r="BJ14" s="318"/>
      <c r="BK14" s="318"/>
      <c r="BL14" s="318">
        <v>2393794</v>
      </c>
      <c r="BM14" s="318"/>
      <c r="BN14" s="318"/>
      <c r="BO14" s="318"/>
      <c r="BP14" s="318"/>
      <c r="BQ14" s="318"/>
      <c r="BR14" s="318">
        <v>38079</v>
      </c>
      <c r="BS14" s="318"/>
      <c r="BT14" s="318"/>
      <c r="BU14" s="318"/>
      <c r="BV14" s="318"/>
      <c r="BW14" s="318"/>
      <c r="BX14" s="318" t="s">
        <v>514</v>
      </c>
      <c r="BY14" s="318"/>
      <c r="BZ14" s="318"/>
      <c r="CA14" s="318"/>
      <c r="CB14" s="318"/>
      <c r="CC14" s="318"/>
    </row>
    <row r="15" spans="1:81" s="42" customFormat="1" ht="15" customHeight="1">
      <c r="A15" s="316" t="s">
        <v>559</v>
      </c>
      <c r="B15" s="316"/>
      <c r="C15" s="316"/>
      <c r="D15" s="316"/>
      <c r="E15" s="316"/>
      <c r="F15" s="317"/>
      <c r="G15" s="544">
        <f>SUM(G17:K30)</f>
        <v>700846901</v>
      </c>
      <c r="H15" s="545"/>
      <c r="I15" s="545"/>
      <c r="J15" s="545"/>
      <c r="K15" s="545"/>
      <c r="L15" s="322" t="s">
        <v>196</v>
      </c>
      <c r="M15" s="322"/>
      <c r="N15" s="322"/>
      <c r="O15" s="322"/>
      <c r="P15" s="322" t="s">
        <v>241</v>
      </c>
      <c r="Q15" s="322"/>
      <c r="R15" s="322"/>
      <c r="S15" s="323">
        <f>SUM(S17:W30)</f>
        <v>18221441</v>
      </c>
      <c r="T15" s="323"/>
      <c r="U15" s="323"/>
      <c r="V15" s="323"/>
      <c r="W15" s="323"/>
      <c r="X15" s="323">
        <f>SUM(X17:AB30)</f>
        <v>489858</v>
      </c>
      <c r="Y15" s="323"/>
      <c r="Z15" s="323"/>
      <c r="AA15" s="323"/>
      <c r="AB15" s="323"/>
      <c r="AC15" s="323">
        <f>SUM(AH15:BW15)</f>
        <v>18711299</v>
      </c>
      <c r="AD15" s="323"/>
      <c r="AE15" s="323"/>
      <c r="AF15" s="323"/>
      <c r="AG15" s="323"/>
      <c r="AH15" s="323">
        <f>SUM(AH17:AM30)</f>
        <v>671471</v>
      </c>
      <c r="AI15" s="323"/>
      <c r="AJ15" s="323"/>
      <c r="AK15" s="323"/>
      <c r="AL15" s="323"/>
      <c r="AM15" s="323"/>
      <c r="AN15" s="323">
        <f>SUM(AN17:AS30)</f>
        <v>8401578</v>
      </c>
      <c r="AO15" s="323"/>
      <c r="AP15" s="323"/>
      <c r="AQ15" s="323"/>
      <c r="AR15" s="323"/>
      <c r="AS15" s="323"/>
      <c r="AT15" s="323">
        <f>SUM(AT17:AY30)</f>
        <v>186031</v>
      </c>
      <c r="AU15" s="323"/>
      <c r="AV15" s="323"/>
      <c r="AW15" s="323"/>
      <c r="AX15" s="323"/>
      <c r="AY15" s="323"/>
      <c r="AZ15" s="323">
        <f>SUM(AZ17:BE30)</f>
        <v>844250</v>
      </c>
      <c r="BA15" s="323"/>
      <c r="BB15" s="323"/>
      <c r="BC15" s="323"/>
      <c r="BD15" s="323"/>
      <c r="BE15" s="323"/>
      <c r="BF15" s="323">
        <f>SUM(BF17:BK30)</f>
        <v>6161250</v>
      </c>
      <c r="BG15" s="323"/>
      <c r="BH15" s="323"/>
      <c r="BI15" s="323"/>
      <c r="BJ15" s="323"/>
      <c r="BK15" s="323"/>
      <c r="BL15" s="323">
        <f>SUM(BL17:BQ30)</f>
        <v>2393813</v>
      </c>
      <c r="BM15" s="323"/>
      <c r="BN15" s="323"/>
      <c r="BO15" s="323"/>
      <c r="BP15" s="323"/>
      <c r="BQ15" s="323"/>
      <c r="BR15" s="323">
        <f>SUM(BR17:BW30)</f>
        <v>52906</v>
      </c>
      <c r="BS15" s="323"/>
      <c r="BT15" s="323"/>
      <c r="BU15" s="323"/>
      <c r="BV15" s="323"/>
      <c r="BW15" s="323"/>
      <c r="BX15" s="323" t="s">
        <v>514</v>
      </c>
      <c r="BY15" s="323"/>
      <c r="BZ15" s="323"/>
      <c r="CA15" s="323"/>
      <c r="CB15" s="323"/>
      <c r="CC15" s="323"/>
    </row>
    <row r="16" spans="1:81" ht="15" customHeight="1">
      <c r="A16" s="184"/>
      <c r="B16" s="184"/>
      <c r="C16" s="184"/>
      <c r="D16" s="184"/>
      <c r="E16" s="184"/>
      <c r="F16" s="18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</row>
    <row r="17" spans="1:81" ht="15" customHeight="1">
      <c r="A17" s="314" t="s">
        <v>213</v>
      </c>
      <c r="B17" s="314"/>
      <c r="C17" s="314"/>
      <c r="D17" s="314"/>
      <c r="E17" s="314"/>
      <c r="F17" s="315"/>
      <c r="G17" s="319">
        <v>59924056</v>
      </c>
      <c r="H17" s="320"/>
      <c r="I17" s="320"/>
      <c r="J17" s="320"/>
      <c r="K17" s="320"/>
      <c r="L17" s="321" t="s">
        <v>515</v>
      </c>
      <c r="M17" s="321"/>
      <c r="N17" s="321"/>
      <c r="O17" s="321"/>
      <c r="P17" s="321" t="s">
        <v>514</v>
      </c>
      <c r="Q17" s="321"/>
      <c r="R17" s="321"/>
      <c r="S17" s="318">
        <v>1358561</v>
      </c>
      <c r="T17" s="318"/>
      <c r="U17" s="318"/>
      <c r="V17" s="318"/>
      <c r="W17" s="318"/>
      <c r="X17" s="318">
        <v>40614</v>
      </c>
      <c r="Y17" s="318"/>
      <c r="Z17" s="318"/>
      <c r="AA17" s="318"/>
      <c r="AB17" s="318"/>
      <c r="AC17" s="318">
        <f>SUM(AH17:BW17)</f>
        <v>1399175</v>
      </c>
      <c r="AD17" s="318"/>
      <c r="AE17" s="318"/>
      <c r="AF17" s="318"/>
      <c r="AG17" s="318"/>
      <c r="AH17" s="318">
        <v>47048</v>
      </c>
      <c r="AI17" s="318"/>
      <c r="AJ17" s="318"/>
      <c r="AK17" s="318"/>
      <c r="AL17" s="318"/>
      <c r="AM17" s="318"/>
      <c r="AN17" s="318">
        <v>675294</v>
      </c>
      <c r="AO17" s="318"/>
      <c r="AP17" s="318"/>
      <c r="AQ17" s="318"/>
      <c r="AR17" s="318"/>
      <c r="AS17" s="318"/>
      <c r="AT17" s="318">
        <v>15610</v>
      </c>
      <c r="AU17" s="318"/>
      <c r="AV17" s="318"/>
      <c r="AW17" s="318"/>
      <c r="AX17" s="318"/>
      <c r="AY17" s="318"/>
      <c r="AZ17" s="318">
        <v>67748</v>
      </c>
      <c r="BA17" s="318"/>
      <c r="BB17" s="318"/>
      <c r="BC17" s="318"/>
      <c r="BD17" s="318"/>
      <c r="BE17" s="318"/>
      <c r="BF17" s="318">
        <v>409938</v>
      </c>
      <c r="BG17" s="318"/>
      <c r="BH17" s="318"/>
      <c r="BI17" s="318"/>
      <c r="BJ17" s="318"/>
      <c r="BK17" s="318"/>
      <c r="BL17" s="318">
        <v>179991</v>
      </c>
      <c r="BM17" s="318"/>
      <c r="BN17" s="318"/>
      <c r="BO17" s="318"/>
      <c r="BP17" s="318"/>
      <c r="BQ17" s="318"/>
      <c r="BR17" s="318">
        <v>3546</v>
      </c>
      <c r="BS17" s="318"/>
      <c r="BT17" s="318"/>
      <c r="BU17" s="318"/>
      <c r="BV17" s="318"/>
      <c r="BW17" s="318"/>
      <c r="BX17" s="318" t="s">
        <v>514</v>
      </c>
      <c r="BY17" s="318"/>
      <c r="BZ17" s="318"/>
      <c r="CA17" s="318"/>
      <c r="CB17" s="318"/>
      <c r="CC17" s="318"/>
    </row>
    <row r="18" spans="1:81" ht="15" customHeight="1">
      <c r="A18" s="314" t="s">
        <v>526</v>
      </c>
      <c r="B18" s="314"/>
      <c r="C18" s="314"/>
      <c r="D18" s="314"/>
      <c r="E18" s="314"/>
      <c r="F18" s="315"/>
      <c r="G18" s="319">
        <v>61424512</v>
      </c>
      <c r="H18" s="320"/>
      <c r="I18" s="320"/>
      <c r="J18" s="320"/>
      <c r="K18" s="320"/>
      <c r="L18" s="321" t="s">
        <v>515</v>
      </c>
      <c r="M18" s="321"/>
      <c r="N18" s="321"/>
      <c r="O18" s="321"/>
      <c r="P18" s="321" t="s">
        <v>514</v>
      </c>
      <c r="Q18" s="321"/>
      <c r="R18" s="321"/>
      <c r="S18" s="318">
        <v>1387647</v>
      </c>
      <c r="T18" s="318"/>
      <c r="U18" s="318"/>
      <c r="V18" s="318"/>
      <c r="W18" s="318"/>
      <c r="X18" s="318">
        <v>36097</v>
      </c>
      <c r="Y18" s="318"/>
      <c r="Z18" s="318"/>
      <c r="AA18" s="318"/>
      <c r="AB18" s="318"/>
      <c r="AC18" s="318">
        <f>SUM(AH18:BW18)</f>
        <v>1423744</v>
      </c>
      <c r="AD18" s="318"/>
      <c r="AE18" s="318"/>
      <c r="AF18" s="318"/>
      <c r="AG18" s="318"/>
      <c r="AH18" s="318">
        <v>48585</v>
      </c>
      <c r="AI18" s="318"/>
      <c r="AJ18" s="318"/>
      <c r="AK18" s="318"/>
      <c r="AL18" s="318"/>
      <c r="AM18" s="318"/>
      <c r="AN18" s="318">
        <v>657222</v>
      </c>
      <c r="AO18" s="318"/>
      <c r="AP18" s="318"/>
      <c r="AQ18" s="318"/>
      <c r="AR18" s="318"/>
      <c r="AS18" s="318"/>
      <c r="AT18" s="318">
        <v>15030</v>
      </c>
      <c r="AU18" s="318"/>
      <c r="AV18" s="318"/>
      <c r="AW18" s="318"/>
      <c r="AX18" s="318"/>
      <c r="AY18" s="318"/>
      <c r="AZ18" s="318">
        <v>69177</v>
      </c>
      <c r="BA18" s="318"/>
      <c r="BB18" s="318"/>
      <c r="BC18" s="318"/>
      <c r="BD18" s="318"/>
      <c r="BE18" s="318"/>
      <c r="BF18" s="318">
        <v>437669</v>
      </c>
      <c r="BG18" s="318"/>
      <c r="BH18" s="318"/>
      <c r="BI18" s="318"/>
      <c r="BJ18" s="318"/>
      <c r="BK18" s="318"/>
      <c r="BL18" s="318">
        <v>192613</v>
      </c>
      <c r="BM18" s="318"/>
      <c r="BN18" s="318"/>
      <c r="BO18" s="318"/>
      <c r="BP18" s="318"/>
      <c r="BQ18" s="318"/>
      <c r="BR18" s="318">
        <v>3448</v>
      </c>
      <c r="BS18" s="318"/>
      <c r="BT18" s="318"/>
      <c r="BU18" s="318"/>
      <c r="BV18" s="318"/>
      <c r="BW18" s="318"/>
      <c r="BX18" s="318" t="s">
        <v>514</v>
      </c>
      <c r="BY18" s="318"/>
      <c r="BZ18" s="318"/>
      <c r="CA18" s="318"/>
      <c r="CB18" s="318"/>
      <c r="CC18" s="318"/>
    </row>
    <row r="19" spans="1:81" ht="15" customHeight="1">
      <c r="A19" s="314" t="s">
        <v>525</v>
      </c>
      <c r="B19" s="314"/>
      <c r="C19" s="314"/>
      <c r="D19" s="314"/>
      <c r="E19" s="314"/>
      <c r="F19" s="315"/>
      <c r="G19" s="319">
        <v>63030261</v>
      </c>
      <c r="H19" s="320"/>
      <c r="I19" s="320"/>
      <c r="J19" s="320"/>
      <c r="K19" s="320"/>
      <c r="L19" s="321" t="s">
        <v>515</v>
      </c>
      <c r="M19" s="321"/>
      <c r="N19" s="321"/>
      <c r="O19" s="321"/>
      <c r="P19" s="321" t="s">
        <v>514</v>
      </c>
      <c r="Q19" s="321"/>
      <c r="R19" s="321"/>
      <c r="S19" s="318">
        <v>1485102</v>
      </c>
      <c r="T19" s="318"/>
      <c r="U19" s="318"/>
      <c r="V19" s="318"/>
      <c r="W19" s="318"/>
      <c r="X19" s="318">
        <v>37498</v>
      </c>
      <c r="Y19" s="318"/>
      <c r="Z19" s="318"/>
      <c r="AA19" s="318"/>
      <c r="AB19" s="318"/>
      <c r="AC19" s="318">
        <f>SUM(AH19:BW19)</f>
        <v>1522600</v>
      </c>
      <c r="AD19" s="318"/>
      <c r="AE19" s="318"/>
      <c r="AF19" s="318"/>
      <c r="AG19" s="318"/>
      <c r="AH19" s="318">
        <v>61194</v>
      </c>
      <c r="AI19" s="318"/>
      <c r="AJ19" s="318"/>
      <c r="AK19" s="318"/>
      <c r="AL19" s="318"/>
      <c r="AM19" s="318"/>
      <c r="AN19" s="318">
        <v>714897</v>
      </c>
      <c r="AO19" s="318"/>
      <c r="AP19" s="318"/>
      <c r="AQ19" s="318"/>
      <c r="AR19" s="318"/>
      <c r="AS19" s="318"/>
      <c r="AT19" s="318">
        <v>15375</v>
      </c>
      <c r="AU19" s="318"/>
      <c r="AV19" s="318"/>
      <c r="AW19" s="318"/>
      <c r="AX19" s="318"/>
      <c r="AY19" s="318"/>
      <c r="AZ19" s="318">
        <v>64098</v>
      </c>
      <c r="BA19" s="318"/>
      <c r="BB19" s="318"/>
      <c r="BC19" s="318"/>
      <c r="BD19" s="318"/>
      <c r="BE19" s="318"/>
      <c r="BF19" s="318">
        <v>467276</v>
      </c>
      <c r="BG19" s="318"/>
      <c r="BH19" s="318"/>
      <c r="BI19" s="318"/>
      <c r="BJ19" s="318"/>
      <c r="BK19" s="318"/>
      <c r="BL19" s="318">
        <v>195917</v>
      </c>
      <c r="BM19" s="318"/>
      <c r="BN19" s="318"/>
      <c r="BO19" s="318"/>
      <c r="BP19" s="318"/>
      <c r="BQ19" s="318"/>
      <c r="BR19" s="318">
        <v>3843</v>
      </c>
      <c r="BS19" s="318"/>
      <c r="BT19" s="318"/>
      <c r="BU19" s="318"/>
      <c r="BV19" s="318"/>
      <c r="BW19" s="318"/>
      <c r="BX19" s="318" t="s">
        <v>514</v>
      </c>
      <c r="BY19" s="318"/>
      <c r="BZ19" s="318"/>
      <c r="CA19" s="318"/>
      <c r="CB19" s="318"/>
      <c r="CC19" s="318"/>
    </row>
    <row r="20" spans="1:81" ht="15" customHeight="1">
      <c r="A20" s="314" t="s">
        <v>524</v>
      </c>
      <c r="B20" s="314"/>
      <c r="C20" s="314"/>
      <c r="D20" s="314"/>
      <c r="E20" s="314"/>
      <c r="F20" s="315"/>
      <c r="G20" s="319">
        <v>63564560</v>
      </c>
      <c r="H20" s="320"/>
      <c r="I20" s="320"/>
      <c r="J20" s="320"/>
      <c r="K20" s="320"/>
      <c r="L20" s="321" t="s">
        <v>515</v>
      </c>
      <c r="M20" s="321"/>
      <c r="N20" s="321"/>
      <c r="O20" s="321"/>
      <c r="P20" s="321" t="s">
        <v>514</v>
      </c>
      <c r="Q20" s="321"/>
      <c r="R20" s="321"/>
      <c r="S20" s="318">
        <v>1587442</v>
      </c>
      <c r="T20" s="318"/>
      <c r="U20" s="318"/>
      <c r="V20" s="318"/>
      <c r="W20" s="318"/>
      <c r="X20" s="318">
        <v>41626</v>
      </c>
      <c r="Y20" s="318"/>
      <c r="Z20" s="318"/>
      <c r="AA20" s="318"/>
      <c r="AB20" s="318"/>
      <c r="AC20" s="318">
        <f>SUM(AH20:BW20)</f>
        <v>1629068</v>
      </c>
      <c r="AD20" s="318"/>
      <c r="AE20" s="318"/>
      <c r="AF20" s="318"/>
      <c r="AG20" s="318"/>
      <c r="AH20" s="318">
        <v>54447</v>
      </c>
      <c r="AI20" s="318"/>
      <c r="AJ20" s="318"/>
      <c r="AK20" s="318"/>
      <c r="AL20" s="318"/>
      <c r="AM20" s="318"/>
      <c r="AN20" s="318">
        <v>777514</v>
      </c>
      <c r="AO20" s="318"/>
      <c r="AP20" s="318"/>
      <c r="AQ20" s="318"/>
      <c r="AR20" s="318"/>
      <c r="AS20" s="318"/>
      <c r="AT20" s="318">
        <v>15782</v>
      </c>
      <c r="AU20" s="318"/>
      <c r="AV20" s="318"/>
      <c r="AW20" s="318"/>
      <c r="AX20" s="318"/>
      <c r="AY20" s="318"/>
      <c r="AZ20" s="318">
        <v>73096</v>
      </c>
      <c r="BA20" s="318"/>
      <c r="BB20" s="318"/>
      <c r="BC20" s="318"/>
      <c r="BD20" s="318"/>
      <c r="BE20" s="318"/>
      <c r="BF20" s="318">
        <v>507518</v>
      </c>
      <c r="BG20" s="318"/>
      <c r="BH20" s="318"/>
      <c r="BI20" s="318"/>
      <c r="BJ20" s="318"/>
      <c r="BK20" s="318"/>
      <c r="BL20" s="318">
        <v>196775</v>
      </c>
      <c r="BM20" s="318"/>
      <c r="BN20" s="318"/>
      <c r="BO20" s="318"/>
      <c r="BP20" s="318"/>
      <c r="BQ20" s="318"/>
      <c r="BR20" s="318">
        <v>3936</v>
      </c>
      <c r="BS20" s="318"/>
      <c r="BT20" s="318"/>
      <c r="BU20" s="318"/>
      <c r="BV20" s="318"/>
      <c r="BW20" s="318"/>
      <c r="BX20" s="318" t="s">
        <v>514</v>
      </c>
      <c r="BY20" s="318"/>
      <c r="BZ20" s="318"/>
      <c r="CA20" s="318"/>
      <c r="CB20" s="318"/>
      <c r="CC20" s="318"/>
    </row>
    <row r="21" spans="1:81" ht="15" customHeight="1">
      <c r="A21" s="184"/>
      <c r="B21" s="184"/>
      <c r="C21" s="184"/>
      <c r="D21" s="184"/>
      <c r="E21" s="184"/>
      <c r="F21" s="185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</row>
    <row r="22" spans="1:81" ht="15" customHeight="1">
      <c r="A22" s="314" t="s">
        <v>523</v>
      </c>
      <c r="B22" s="314"/>
      <c r="C22" s="314"/>
      <c r="D22" s="314"/>
      <c r="E22" s="314"/>
      <c r="F22" s="315"/>
      <c r="G22" s="319">
        <v>60589153</v>
      </c>
      <c r="H22" s="320"/>
      <c r="I22" s="320"/>
      <c r="J22" s="320"/>
      <c r="K22" s="320"/>
      <c r="L22" s="321" t="s">
        <v>515</v>
      </c>
      <c r="M22" s="321"/>
      <c r="N22" s="321"/>
      <c r="O22" s="321"/>
      <c r="P22" s="321" t="s">
        <v>514</v>
      </c>
      <c r="Q22" s="321"/>
      <c r="R22" s="321"/>
      <c r="S22" s="318">
        <v>1550699</v>
      </c>
      <c r="T22" s="318"/>
      <c r="U22" s="318"/>
      <c r="V22" s="318"/>
      <c r="W22" s="318"/>
      <c r="X22" s="318">
        <v>42484</v>
      </c>
      <c r="Y22" s="318"/>
      <c r="Z22" s="318"/>
      <c r="AA22" s="318"/>
      <c r="AB22" s="318"/>
      <c r="AC22" s="318">
        <f>SUM(AH22:BW22)</f>
        <v>1593183</v>
      </c>
      <c r="AD22" s="318"/>
      <c r="AE22" s="318"/>
      <c r="AF22" s="318"/>
      <c r="AG22" s="318"/>
      <c r="AH22" s="318">
        <v>54704</v>
      </c>
      <c r="AI22" s="318"/>
      <c r="AJ22" s="318"/>
      <c r="AK22" s="318"/>
      <c r="AL22" s="318"/>
      <c r="AM22" s="318"/>
      <c r="AN22" s="318">
        <v>762396</v>
      </c>
      <c r="AO22" s="318"/>
      <c r="AP22" s="318"/>
      <c r="AQ22" s="318"/>
      <c r="AR22" s="318"/>
      <c r="AS22" s="318"/>
      <c r="AT22" s="318">
        <v>16953</v>
      </c>
      <c r="AU22" s="318"/>
      <c r="AV22" s="318"/>
      <c r="AW22" s="318"/>
      <c r="AX22" s="318"/>
      <c r="AY22" s="318"/>
      <c r="AZ22" s="318">
        <v>71866</v>
      </c>
      <c r="BA22" s="318"/>
      <c r="BB22" s="318"/>
      <c r="BC22" s="318"/>
      <c r="BD22" s="318"/>
      <c r="BE22" s="318"/>
      <c r="BF22" s="318">
        <v>488396</v>
      </c>
      <c r="BG22" s="318"/>
      <c r="BH22" s="318"/>
      <c r="BI22" s="318"/>
      <c r="BJ22" s="318"/>
      <c r="BK22" s="318"/>
      <c r="BL22" s="318">
        <v>194528</v>
      </c>
      <c r="BM22" s="318"/>
      <c r="BN22" s="318"/>
      <c r="BO22" s="318"/>
      <c r="BP22" s="318"/>
      <c r="BQ22" s="318"/>
      <c r="BR22" s="318">
        <v>4340</v>
      </c>
      <c r="BS22" s="318"/>
      <c r="BT22" s="318"/>
      <c r="BU22" s="318"/>
      <c r="BV22" s="318"/>
      <c r="BW22" s="318"/>
      <c r="BX22" s="318" t="s">
        <v>514</v>
      </c>
      <c r="BY22" s="318"/>
      <c r="BZ22" s="318"/>
      <c r="CA22" s="318"/>
      <c r="CB22" s="318"/>
      <c r="CC22" s="318"/>
    </row>
    <row r="23" spans="1:81" ht="15" customHeight="1">
      <c r="A23" s="314" t="s">
        <v>522</v>
      </c>
      <c r="B23" s="314"/>
      <c r="C23" s="314"/>
      <c r="D23" s="314"/>
      <c r="E23" s="314"/>
      <c r="F23" s="315"/>
      <c r="G23" s="319">
        <v>59784944</v>
      </c>
      <c r="H23" s="320"/>
      <c r="I23" s="320"/>
      <c r="J23" s="320"/>
      <c r="K23" s="320"/>
      <c r="L23" s="321" t="s">
        <v>515</v>
      </c>
      <c r="M23" s="321"/>
      <c r="N23" s="321"/>
      <c r="O23" s="321"/>
      <c r="P23" s="321" t="s">
        <v>514</v>
      </c>
      <c r="Q23" s="321"/>
      <c r="R23" s="321"/>
      <c r="S23" s="318">
        <v>1521505</v>
      </c>
      <c r="T23" s="318"/>
      <c r="U23" s="318"/>
      <c r="V23" s="318"/>
      <c r="W23" s="318"/>
      <c r="X23" s="318">
        <v>39488</v>
      </c>
      <c r="Y23" s="318"/>
      <c r="Z23" s="318"/>
      <c r="AA23" s="318"/>
      <c r="AB23" s="318"/>
      <c r="AC23" s="318">
        <f>SUM(AH23:BW23)</f>
        <v>1560993</v>
      </c>
      <c r="AD23" s="318"/>
      <c r="AE23" s="318"/>
      <c r="AF23" s="318"/>
      <c r="AG23" s="318"/>
      <c r="AH23" s="318">
        <v>53093</v>
      </c>
      <c r="AI23" s="318"/>
      <c r="AJ23" s="318"/>
      <c r="AK23" s="318"/>
      <c r="AL23" s="318"/>
      <c r="AM23" s="318"/>
      <c r="AN23" s="318">
        <v>748180</v>
      </c>
      <c r="AO23" s="318"/>
      <c r="AP23" s="318"/>
      <c r="AQ23" s="318"/>
      <c r="AR23" s="318"/>
      <c r="AS23" s="318"/>
      <c r="AT23" s="318">
        <v>15717</v>
      </c>
      <c r="AU23" s="318"/>
      <c r="AV23" s="318"/>
      <c r="AW23" s="318"/>
      <c r="AX23" s="318"/>
      <c r="AY23" s="318"/>
      <c r="AZ23" s="318">
        <v>67618</v>
      </c>
      <c r="BA23" s="318"/>
      <c r="BB23" s="318"/>
      <c r="BC23" s="318"/>
      <c r="BD23" s="318"/>
      <c r="BE23" s="318"/>
      <c r="BF23" s="318">
        <v>479053</v>
      </c>
      <c r="BG23" s="318"/>
      <c r="BH23" s="318"/>
      <c r="BI23" s="318"/>
      <c r="BJ23" s="318"/>
      <c r="BK23" s="318"/>
      <c r="BL23" s="318">
        <v>192992</v>
      </c>
      <c r="BM23" s="318"/>
      <c r="BN23" s="318"/>
      <c r="BO23" s="318"/>
      <c r="BP23" s="318"/>
      <c r="BQ23" s="318"/>
      <c r="BR23" s="318">
        <v>4340</v>
      </c>
      <c r="BS23" s="318"/>
      <c r="BT23" s="318"/>
      <c r="BU23" s="318"/>
      <c r="BV23" s="318"/>
      <c r="BW23" s="318"/>
      <c r="BX23" s="318" t="s">
        <v>514</v>
      </c>
      <c r="BY23" s="318"/>
      <c r="BZ23" s="318"/>
      <c r="CA23" s="318"/>
      <c r="CB23" s="318"/>
      <c r="CC23" s="318"/>
    </row>
    <row r="24" spans="1:81" ht="15" customHeight="1">
      <c r="A24" s="314" t="s">
        <v>521</v>
      </c>
      <c r="B24" s="314"/>
      <c r="C24" s="314"/>
      <c r="D24" s="314"/>
      <c r="E24" s="314"/>
      <c r="F24" s="315"/>
      <c r="G24" s="319">
        <v>57319684</v>
      </c>
      <c r="H24" s="320"/>
      <c r="I24" s="320"/>
      <c r="J24" s="320"/>
      <c r="K24" s="320"/>
      <c r="L24" s="321" t="s">
        <v>515</v>
      </c>
      <c r="M24" s="321"/>
      <c r="N24" s="321"/>
      <c r="O24" s="321"/>
      <c r="P24" s="321" t="s">
        <v>514</v>
      </c>
      <c r="Q24" s="321"/>
      <c r="R24" s="321"/>
      <c r="S24" s="318">
        <v>1589868</v>
      </c>
      <c r="T24" s="318"/>
      <c r="U24" s="318"/>
      <c r="V24" s="318"/>
      <c r="W24" s="318"/>
      <c r="X24" s="318">
        <v>37881</v>
      </c>
      <c r="Y24" s="318"/>
      <c r="Z24" s="318"/>
      <c r="AA24" s="318"/>
      <c r="AB24" s="318"/>
      <c r="AC24" s="318">
        <f>SUM(AH24:BW24)</f>
        <v>1627749</v>
      </c>
      <c r="AD24" s="318"/>
      <c r="AE24" s="318"/>
      <c r="AF24" s="318"/>
      <c r="AG24" s="318"/>
      <c r="AH24" s="318">
        <v>65367</v>
      </c>
      <c r="AI24" s="318"/>
      <c r="AJ24" s="318"/>
      <c r="AK24" s="318"/>
      <c r="AL24" s="318"/>
      <c r="AM24" s="318"/>
      <c r="AN24" s="318">
        <v>723575</v>
      </c>
      <c r="AO24" s="318"/>
      <c r="AP24" s="318"/>
      <c r="AQ24" s="318"/>
      <c r="AR24" s="318"/>
      <c r="AS24" s="318"/>
      <c r="AT24" s="318">
        <v>16424</v>
      </c>
      <c r="AU24" s="318"/>
      <c r="AV24" s="318"/>
      <c r="AW24" s="318"/>
      <c r="AX24" s="318"/>
      <c r="AY24" s="318"/>
      <c r="AZ24" s="318">
        <v>72030</v>
      </c>
      <c r="BA24" s="318"/>
      <c r="BB24" s="318"/>
      <c r="BC24" s="318"/>
      <c r="BD24" s="318"/>
      <c r="BE24" s="318"/>
      <c r="BF24" s="318">
        <v>543293</v>
      </c>
      <c r="BG24" s="318"/>
      <c r="BH24" s="318"/>
      <c r="BI24" s="318"/>
      <c r="BJ24" s="318"/>
      <c r="BK24" s="318"/>
      <c r="BL24" s="318">
        <v>202618</v>
      </c>
      <c r="BM24" s="318"/>
      <c r="BN24" s="318"/>
      <c r="BO24" s="318"/>
      <c r="BP24" s="318"/>
      <c r="BQ24" s="318"/>
      <c r="BR24" s="318">
        <v>4442</v>
      </c>
      <c r="BS24" s="318"/>
      <c r="BT24" s="318"/>
      <c r="BU24" s="318"/>
      <c r="BV24" s="318"/>
      <c r="BW24" s="318"/>
      <c r="BX24" s="318" t="s">
        <v>514</v>
      </c>
      <c r="BY24" s="318"/>
      <c r="BZ24" s="318"/>
      <c r="CA24" s="318"/>
      <c r="CB24" s="318"/>
      <c r="CC24" s="318"/>
    </row>
    <row r="25" spans="1:81" ht="15" customHeight="1">
      <c r="A25" s="314" t="s">
        <v>520</v>
      </c>
      <c r="B25" s="314"/>
      <c r="C25" s="314"/>
      <c r="D25" s="314"/>
      <c r="E25" s="314"/>
      <c r="F25" s="315"/>
      <c r="G25" s="319">
        <v>53383121</v>
      </c>
      <c r="H25" s="320"/>
      <c r="I25" s="320"/>
      <c r="J25" s="320"/>
      <c r="K25" s="320"/>
      <c r="L25" s="321" t="s">
        <v>515</v>
      </c>
      <c r="M25" s="321"/>
      <c r="N25" s="321"/>
      <c r="O25" s="321"/>
      <c r="P25" s="321" t="s">
        <v>514</v>
      </c>
      <c r="Q25" s="321"/>
      <c r="R25" s="321"/>
      <c r="S25" s="318">
        <v>1425146</v>
      </c>
      <c r="T25" s="318"/>
      <c r="U25" s="318"/>
      <c r="V25" s="318"/>
      <c r="W25" s="318"/>
      <c r="X25" s="318">
        <v>37862</v>
      </c>
      <c r="Y25" s="318"/>
      <c r="Z25" s="318"/>
      <c r="AA25" s="318"/>
      <c r="AB25" s="318"/>
      <c r="AC25" s="318">
        <f>SUM(AH25:BW25)</f>
        <v>1463008</v>
      </c>
      <c r="AD25" s="318"/>
      <c r="AE25" s="318"/>
      <c r="AF25" s="318"/>
      <c r="AG25" s="318"/>
      <c r="AH25" s="318">
        <v>60973</v>
      </c>
      <c r="AI25" s="318"/>
      <c r="AJ25" s="318"/>
      <c r="AK25" s="318"/>
      <c r="AL25" s="318"/>
      <c r="AM25" s="318"/>
      <c r="AN25" s="318">
        <v>686096</v>
      </c>
      <c r="AO25" s="318"/>
      <c r="AP25" s="318"/>
      <c r="AQ25" s="318"/>
      <c r="AR25" s="318"/>
      <c r="AS25" s="318"/>
      <c r="AT25" s="318">
        <v>15596</v>
      </c>
      <c r="AU25" s="318"/>
      <c r="AV25" s="318"/>
      <c r="AW25" s="318"/>
      <c r="AX25" s="318"/>
      <c r="AY25" s="318"/>
      <c r="AZ25" s="318">
        <v>67870</v>
      </c>
      <c r="BA25" s="318"/>
      <c r="BB25" s="318"/>
      <c r="BC25" s="318"/>
      <c r="BD25" s="318"/>
      <c r="BE25" s="318"/>
      <c r="BF25" s="318">
        <v>445376</v>
      </c>
      <c r="BG25" s="318"/>
      <c r="BH25" s="318"/>
      <c r="BI25" s="318"/>
      <c r="BJ25" s="318"/>
      <c r="BK25" s="318"/>
      <c r="BL25" s="318">
        <v>182654</v>
      </c>
      <c r="BM25" s="318"/>
      <c r="BN25" s="318"/>
      <c r="BO25" s="318"/>
      <c r="BP25" s="318"/>
      <c r="BQ25" s="318"/>
      <c r="BR25" s="318">
        <v>4443</v>
      </c>
      <c r="BS25" s="318"/>
      <c r="BT25" s="318"/>
      <c r="BU25" s="318"/>
      <c r="BV25" s="318"/>
      <c r="BW25" s="318"/>
      <c r="BX25" s="318" t="s">
        <v>514</v>
      </c>
      <c r="BY25" s="318"/>
      <c r="BZ25" s="318"/>
      <c r="CA25" s="318"/>
      <c r="CB25" s="318"/>
      <c r="CC25" s="318"/>
    </row>
    <row r="26" spans="1:81" ht="15" customHeight="1">
      <c r="A26" s="184"/>
      <c r="B26" s="184"/>
      <c r="C26" s="184"/>
      <c r="D26" s="184"/>
      <c r="E26" s="184"/>
      <c r="F26" s="185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</row>
    <row r="27" spans="1:81" ht="15" customHeight="1">
      <c r="A27" s="314" t="s">
        <v>519</v>
      </c>
      <c r="B27" s="314"/>
      <c r="C27" s="314"/>
      <c r="D27" s="314"/>
      <c r="E27" s="314"/>
      <c r="F27" s="315"/>
      <c r="G27" s="319">
        <v>55501468</v>
      </c>
      <c r="H27" s="320"/>
      <c r="I27" s="320"/>
      <c r="J27" s="320"/>
      <c r="K27" s="320"/>
      <c r="L27" s="321" t="s">
        <v>515</v>
      </c>
      <c r="M27" s="321"/>
      <c r="N27" s="321"/>
      <c r="O27" s="321"/>
      <c r="P27" s="321" t="s">
        <v>514</v>
      </c>
      <c r="Q27" s="321"/>
      <c r="R27" s="321"/>
      <c r="S27" s="318">
        <v>1532929</v>
      </c>
      <c r="T27" s="318"/>
      <c r="U27" s="318"/>
      <c r="V27" s="318"/>
      <c r="W27" s="318"/>
      <c r="X27" s="318">
        <v>41686</v>
      </c>
      <c r="Y27" s="318"/>
      <c r="Z27" s="318"/>
      <c r="AA27" s="318"/>
      <c r="AB27" s="318"/>
      <c r="AC27" s="318">
        <f>SUM(AH27:BW27)</f>
        <v>1574615</v>
      </c>
      <c r="AD27" s="318"/>
      <c r="AE27" s="318"/>
      <c r="AF27" s="318"/>
      <c r="AG27" s="318"/>
      <c r="AH27" s="318">
        <v>57733</v>
      </c>
      <c r="AI27" s="318"/>
      <c r="AJ27" s="318"/>
      <c r="AK27" s="318"/>
      <c r="AL27" s="318"/>
      <c r="AM27" s="318"/>
      <c r="AN27" s="318">
        <v>708961</v>
      </c>
      <c r="AO27" s="318"/>
      <c r="AP27" s="318"/>
      <c r="AQ27" s="318"/>
      <c r="AR27" s="318"/>
      <c r="AS27" s="318"/>
      <c r="AT27" s="318">
        <v>15742</v>
      </c>
      <c r="AU27" s="318"/>
      <c r="AV27" s="318"/>
      <c r="AW27" s="318"/>
      <c r="AX27" s="318"/>
      <c r="AY27" s="318"/>
      <c r="AZ27" s="318">
        <v>66698</v>
      </c>
      <c r="BA27" s="318"/>
      <c r="BB27" s="318"/>
      <c r="BC27" s="318"/>
      <c r="BD27" s="318"/>
      <c r="BE27" s="318"/>
      <c r="BF27" s="318">
        <v>523337</v>
      </c>
      <c r="BG27" s="318"/>
      <c r="BH27" s="318"/>
      <c r="BI27" s="318"/>
      <c r="BJ27" s="318"/>
      <c r="BK27" s="318"/>
      <c r="BL27" s="318">
        <v>197606</v>
      </c>
      <c r="BM27" s="318"/>
      <c r="BN27" s="318"/>
      <c r="BO27" s="318"/>
      <c r="BP27" s="318"/>
      <c r="BQ27" s="318"/>
      <c r="BR27" s="318">
        <v>4538</v>
      </c>
      <c r="BS27" s="318"/>
      <c r="BT27" s="318"/>
      <c r="BU27" s="318"/>
      <c r="BV27" s="318"/>
      <c r="BW27" s="318"/>
      <c r="BX27" s="318" t="s">
        <v>514</v>
      </c>
      <c r="BY27" s="318"/>
      <c r="BZ27" s="318"/>
      <c r="CA27" s="318"/>
      <c r="CB27" s="318"/>
      <c r="CC27" s="318"/>
    </row>
    <row r="28" spans="1:81" ht="15" customHeight="1">
      <c r="A28" s="314" t="s">
        <v>518</v>
      </c>
      <c r="B28" s="314"/>
      <c r="C28" s="314"/>
      <c r="D28" s="314"/>
      <c r="E28" s="314"/>
      <c r="F28" s="315"/>
      <c r="G28" s="319">
        <v>55609430</v>
      </c>
      <c r="H28" s="320"/>
      <c r="I28" s="320"/>
      <c r="J28" s="320"/>
      <c r="K28" s="320"/>
      <c r="L28" s="321" t="s">
        <v>515</v>
      </c>
      <c r="M28" s="321"/>
      <c r="N28" s="321"/>
      <c r="O28" s="321"/>
      <c r="P28" s="321" t="s">
        <v>514</v>
      </c>
      <c r="Q28" s="321"/>
      <c r="R28" s="321"/>
      <c r="S28" s="318">
        <v>1581453</v>
      </c>
      <c r="T28" s="318"/>
      <c r="U28" s="318"/>
      <c r="V28" s="318"/>
      <c r="W28" s="318"/>
      <c r="X28" s="318">
        <v>47461</v>
      </c>
      <c r="Y28" s="318"/>
      <c r="Z28" s="318"/>
      <c r="AA28" s="318"/>
      <c r="AB28" s="318"/>
      <c r="AC28" s="318">
        <f>SUM(AH28:BW28)</f>
        <v>1628914</v>
      </c>
      <c r="AD28" s="318"/>
      <c r="AE28" s="318"/>
      <c r="AF28" s="318"/>
      <c r="AG28" s="318"/>
      <c r="AH28" s="318">
        <v>54996</v>
      </c>
      <c r="AI28" s="318"/>
      <c r="AJ28" s="318"/>
      <c r="AK28" s="318"/>
      <c r="AL28" s="318"/>
      <c r="AM28" s="318"/>
      <c r="AN28" s="318">
        <v>659387</v>
      </c>
      <c r="AO28" s="318"/>
      <c r="AP28" s="318"/>
      <c r="AQ28" s="318"/>
      <c r="AR28" s="318"/>
      <c r="AS28" s="318"/>
      <c r="AT28" s="318">
        <v>14677</v>
      </c>
      <c r="AU28" s="318"/>
      <c r="AV28" s="318"/>
      <c r="AW28" s="318"/>
      <c r="AX28" s="318"/>
      <c r="AY28" s="318"/>
      <c r="AZ28" s="318">
        <v>74820</v>
      </c>
      <c r="BA28" s="318"/>
      <c r="BB28" s="318"/>
      <c r="BC28" s="318"/>
      <c r="BD28" s="318"/>
      <c r="BE28" s="318"/>
      <c r="BF28" s="318">
        <v>604533</v>
      </c>
      <c r="BG28" s="318"/>
      <c r="BH28" s="318"/>
      <c r="BI28" s="318"/>
      <c r="BJ28" s="318"/>
      <c r="BK28" s="318"/>
      <c r="BL28" s="318">
        <v>215655</v>
      </c>
      <c r="BM28" s="318"/>
      <c r="BN28" s="318"/>
      <c r="BO28" s="318"/>
      <c r="BP28" s="318"/>
      <c r="BQ28" s="318"/>
      <c r="BR28" s="318">
        <v>4846</v>
      </c>
      <c r="BS28" s="318"/>
      <c r="BT28" s="318"/>
      <c r="BU28" s="318"/>
      <c r="BV28" s="318"/>
      <c r="BW28" s="318"/>
      <c r="BX28" s="318" t="s">
        <v>514</v>
      </c>
      <c r="BY28" s="318"/>
      <c r="BZ28" s="318"/>
      <c r="CA28" s="318"/>
      <c r="CB28" s="318"/>
      <c r="CC28" s="318"/>
    </row>
    <row r="29" spans="1:81" ht="15" customHeight="1">
      <c r="A29" s="314" t="s">
        <v>517</v>
      </c>
      <c r="B29" s="314"/>
      <c r="C29" s="314"/>
      <c r="D29" s="314"/>
      <c r="E29" s="314"/>
      <c r="F29" s="315"/>
      <c r="G29" s="319">
        <v>55370815</v>
      </c>
      <c r="H29" s="320"/>
      <c r="I29" s="320"/>
      <c r="J29" s="320"/>
      <c r="K29" s="320"/>
      <c r="L29" s="321" t="s">
        <v>515</v>
      </c>
      <c r="M29" s="321"/>
      <c r="N29" s="321"/>
      <c r="O29" s="321"/>
      <c r="P29" s="321" t="s">
        <v>514</v>
      </c>
      <c r="Q29" s="321"/>
      <c r="R29" s="321"/>
      <c r="S29" s="318">
        <v>1617409</v>
      </c>
      <c r="T29" s="318"/>
      <c r="U29" s="318"/>
      <c r="V29" s="318"/>
      <c r="W29" s="318"/>
      <c r="X29" s="318">
        <v>42412</v>
      </c>
      <c r="Y29" s="318"/>
      <c r="Z29" s="318"/>
      <c r="AA29" s="318"/>
      <c r="AB29" s="318"/>
      <c r="AC29" s="318">
        <f>SUM(AH29:BW29)</f>
        <v>1659821</v>
      </c>
      <c r="AD29" s="318"/>
      <c r="AE29" s="318"/>
      <c r="AF29" s="318"/>
      <c r="AG29" s="318"/>
      <c r="AH29" s="318">
        <v>54994</v>
      </c>
      <c r="AI29" s="318"/>
      <c r="AJ29" s="318"/>
      <c r="AK29" s="318"/>
      <c r="AL29" s="318"/>
      <c r="AM29" s="318"/>
      <c r="AN29" s="318">
        <v>657768</v>
      </c>
      <c r="AO29" s="318"/>
      <c r="AP29" s="318"/>
      <c r="AQ29" s="318"/>
      <c r="AR29" s="318"/>
      <c r="AS29" s="318"/>
      <c r="AT29" s="318">
        <v>14558</v>
      </c>
      <c r="AU29" s="318"/>
      <c r="AV29" s="318"/>
      <c r="AW29" s="318"/>
      <c r="AX29" s="318"/>
      <c r="AY29" s="318"/>
      <c r="AZ29" s="318">
        <v>72383</v>
      </c>
      <c r="BA29" s="318"/>
      <c r="BB29" s="318"/>
      <c r="BC29" s="318"/>
      <c r="BD29" s="318"/>
      <c r="BE29" s="318"/>
      <c r="BF29" s="318">
        <v>633306</v>
      </c>
      <c r="BG29" s="318"/>
      <c r="BH29" s="318"/>
      <c r="BI29" s="318"/>
      <c r="BJ29" s="318"/>
      <c r="BK29" s="318"/>
      <c r="BL29" s="318">
        <v>221570</v>
      </c>
      <c r="BM29" s="318"/>
      <c r="BN29" s="318"/>
      <c r="BO29" s="318"/>
      <c r="BP29" s="318"/>
      <c r="BQ29" s="318"/>
      <c r="BR29" s="318">
        <v>5242</v>
      </c>
      <c r="BS29" s="318"/>
      <c r="BT29" s="318"/>
      <c r="BU29" s="318"/>
      <c r="BV29" s="318"/>
      <c r="BW29" s="318"/>
      <c r="BX29" s="318" t="s">
        <v>514</v>
      </c>
      <c r="BY29" s="318"/>
      <c r="BZ29" s="318"/>
      <c r="CA29" s="318"/>
      <c r="CB29" s="318"/>
      <c r="CC29" s="318"/>
    </row>
    <row r="30" spans="1:81" ht="15" customHeight="1">
      <c r="A30" s="314" t="s">
        <v>516</v>
      </c>
      <c r="B30" s="314"/>
      <c r="C30" s="314"/>
      <c r="D30" s="314"/>
      <c r="E30" s="314"/>
      <c r="F30" s="315"/>
      <c r="G30" s="319">
        <v>55344897</v>
      </c>
      <c r="H30" s="320"/>
      <c r="I30" s="320"/>
      <c r="J30" s="320"/>
      <c r="K30" s="320"/>
      <c r="L30" s="321" t="s">
        <v>515</v>
      </c>
      <c r="M30" s="321"/>
      <c r="N30" s="321"/>
      <c r="O30" s="321"/>
      <c r="P30" s="321" t="s">
        <v>514</v>
      </c>
      <c r="Q30" s="321"/>
      <c r="R30" s="321"/>
      <c r="S30" s="318">
        <v>1583680</v>
      </c>
      <c r="T30" s="318"/>
      <c r="U30" s="318"/>
      <c r="V30" s="318"/>
      <c r="W30" s="318"/>
      <c r="X30" s="318">
        <v>44749</v>
      </c>
      <c r="Y30" s="318"/>
      <c r="Z30" s="318"/>
      <c r="AA30" s="318"/>
      <c r="AB30" s="318"/>
      <c r="AC30" s="318">
        <f>SUM(AH30:BW30)</f>
        <v>1628429</v>
      </c>
      <c r="AD30" s="318"/>
      <c r="AE30" s="318"/>
      <c r="AF30" s="318"/>
      <c r="AG30" s="318"/>
      <c r="AH30" s="318">
        <v>58337</v>
      </c>
      <c r="AI30" s="318"/>
      <c r="AJ30" s="318"/>
      <c r="AK30" s="318"/>
      <c r="AL30" s="318"/>
      <c r="AM30" s="318"/>
      <c r="AN30" s="318">
        <v>630288</v>
      </c>
      <c r="AO30" s="318"/>
      <c r="AP30" s="318"/>
      <c r="AQ30" s="318"/>
      <c r="AR30" s="318"/>
      <c r="AS30" s="318"/>
      <c r="AT30" s="318">
        <v>14567</v>
      </c>
      <c r="AU30" s="318"/>
      <c r="AV30" s="318"/>
      <c r="AW30" s="318"/>
      <c r="AX30" s="318"/>
      <c r="AY30" s="318"/>
      <c r="AZ30" s="318">
        <v>76846</v>
      </c>
      <c r="BA30" s="318"/>
      <c r="BB30" s="318"/>
      <c r="BC30" s="318"/>
      <c r="BD30" s="318"/>
      <c r="BE30" s="318"/>
      <c r="BF30" s="318">
        <v>621555</v>
      </c>
      <c r="BG30" s="318"/>
      <c r="BH30" s="318"/>
      <c r="BI30" s="318"/>
      <c r="BJ30" s="318"/>
      <c r="BK30" s="318"/>
      <c r="BL30" s="318">
        <v>220894</v>
      </c>
      <c r="BM30" s="318"/>
      <c r="BN30" s="318"/>
      <c r="BO30" s="318"/>
      <c r="BP30" s="318"/>
      <c r="BQ30" s="318"/>
      <c r="BR30" s="318">
        <v>5942</v>
      </c>
      <c r="BS30" s="318"/>
      <c r="BT30" s="318"/>
      <c r="BU30" s="318"/>
      <c r="BV30" s="318"/>
      <c r="BW30" s="318"/>
      <c r="BX30" s="318" t="s">
        <v>514</v>
      </c>
      <c r="BY30" s="318"/>
      <c r="BZ30" s="318"/>
      <c r="CA30" s="318"/>
      <c r="CB30" s="318"/>
      <c r="CC30" s="318"/>
    </row>
    <row r="31" spans="1:81" ht="15" customHeight="1">
      <c r="A31" s="184"/>
      <c r="B31" s="184"/>
      <c r="C31" s="184"/>
      <c r="D31" s="184"/>
      <c r="E31" s="184"/>
      <c r="F31" s="185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</row>
    <row r="32" spans="1:81" ht="15" customHeight="1">
      <c r="A32" s="314" t="s">
        <v>225</v>
      </c>
      <c r="B32" s="314"/>
      <c r="C32" s="314"/>
      <c r="D32" s="314"/>
      <c r="E32" s="314"/>
      <c r="F32" s="315"/>
      <c r="G32" s="318">
        <f>ROUND(AVERAGE(G17:K20,G22:K25,G27:K30),0)</f>
        <v>58403908</v>
      </c>
      <c r="H32" s="318"/>
      <c r="I32" s="318"/>
      <c r="J32" s="318"/>
      <c r="K32" s="318"/>
      <c r="L32" s="321" t="s">
        <v>196</v>
      </c>
      <c r="M32" s="321"/>
      <c r="N32" s="321"/>
      <c r="O32" s="321"/>
      <c r="P32" s="321" t="s">
        <v>241</v>
      </c>
      <c r="Q32" s="321"/>
      <c r="R32" s="321"/>
      <c r="S32" s="318">
        <f>ROUND(AVERAGE(S17:W20,S22:W25,S27:W30),0)</f>
        <v>1518453</v>
      </c>
      <c r="T32" s="318"/>
      <c r="U32" s="318"/>
      <c r="V32" s="318"/>
      <c r="W32" s="318"/>
      <c r="X32" s="318">
        <f>ROUND(AVERAGE(X17:AB20,X22:AB25,X27:AB30),0)</f>
        <v>40822</v>
      </c>
      <c r="Y32" s="318"/>
      <c r="Z32" s="318"/>
      <c r="AA32" s="318"/>
      <c r="AB32" s="318"/>
      <c r="AC32" s="318">
        <f>SUM(AH32:BW32)</f>
        <v>1559276</v>
      </c>
      <c r="AD32" s="318"/>
      <c r="AE32" s="318"/>
      <c r="AF32" s="318"/>
      <c r="AG32" s="318"/>
      <c r="AH32" s="318">
        <f>ROUND(AVERAGE(AH17:AM20,AH22:AM25,AH27:AM30),0)</f>
        <v>55956</v>
      </c>
      <c r="AI32" s="318"/>
      <c r="AJ32" s="318"/>
      <c r="AK32" s="318"/>
      <c r="AL32" s="318"/>
      <c r="AM32" s="318"/>
      <c r="AN32" s="318">
        <f>ROUND(AVERAGE(AN17:AS20,AN22:AS25,AN27:AS30),0)</f>
        <v>700132</v>
      </c>
      <c r="AO32" s="318"/>
      <c r="AP32" s="318"/>
      <c r="AQ32" s="318"/>
      <c r="AR32" s="318"/>
      <c r="AS32" s="318"/>
      <c r="AT32" s="318">
        <f>ROUND(AVERAGE(AT17:AY20,AT22:AY25,AT27:AY30),0)</f>
        <v>15503</v>
      </c>
      <c r="AU32" s="318"/>
      <c r="AV32" s="318"/>
      <c r="AW32" s="318"/>
      <c r="AX32" s="318"/>
      <c r="AY32" s="318"/>
      <c r="AZ32" s="318">
        <f>ROUND(AVERAGE(AZ17:BE20,AZ22:BE25,AZ27:BE30),0)</f>
        <v>70354</v>
      </c>
      <c r="BA32" s="318"/>
      <c r="BB32" s="318"/>
      <c r="BC32" s="318"/>
      <c r="BD32" s="318"/>
      <c r="BE32" s="318"/>
      <c r="BF32" s="318">
        <f>ROUND(AVERAGE(BF17:BK20,BF22:BK25,BF27:BK30),0)</f>
        <v>513438</v>
      </c>
      <c r="BG32" s="318"/>
      <c r="BH32" s="318"/>
      <c r="BI32" s="318"/>
      <c r="BJ32" s="318"/>
      <c r="BK32" s="318"/>
      <c r="BL32" s="318">
        <f>ROUND(AVERAGE(BL17:BQ20,BL22:BQ25,BL27:BQ30),0)</f>
        <v>199484</v>
      </c>
      <c r="BM32" s="318"/>
      <c r="BN32" s="318"/>
      <c r="BO32" s="318"/>
      <c r="BP32" s="318"/>
      <c r="BQ32" s="318"/>
      <c r="BR32" s="318">
        <f>ROUND(AVERAGE(BR17:BW20,BR22:BW25,BR27:BW30),0)</f>
        <v>4409</v>
      </c>
      <c r="BS32" s="318"/>
      <c r="BT32" s="318"/>
      <c r="BU32" s="318"/>
      <c r="BV32" s="318"/>
      <c r="BW32" s="318"/>
      <c r="BX32" s="318" t="s">
        <v>514</v>
      </c>
      <c r="BY32" s="318"/>
      <c r="BZ32" s="318"/>
      <c r="CA32" s="318"/>
      <c r="CB32" s="318"/>
      <c r="CC32" s="318"/>
    </row>
    <row r="33" spans="1:81" ht="15" customHeight="1">
      <c r="A33" s="188"/>
      <c r="B33" s="188"/>
      <c r="C33" s="188"/>
      <c r="D33" s="188"/>
      <c r="E33" s="188"/>
      <c r="F33" s="189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</row>
    <row r="34" spans="1:81" ht="15" customHeight="1">
      <c r="A34" s="17" t="s">
        <v>210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</row>
    <row r="35" spans="1:81" ht="1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</row>
    <row r="36" spans="1:81" ht="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</row>
    <row r="37" spans="1:81" ht="1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</row>
    <row r="38" spans="1:81" ht="15" customHeight="1">
      <c r="A38" s="341" t="s">
        <v>246</v>
      </c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1"/>
      <c r="BS38" s="341"/>
      <c r="BT38" s="341"/>
      <c r="BU38" s="341"/>
      <c r="BV38" s="341"/>
      <c r="BW38" s="341"/>
      <c r="BX38" s="341"/>
      <c r="BY38" s="341"/>
      <c r="BZ38" s="341"/>
      <c r="CA38" s="341"/>
      <c r="CB38" s="341"/>
      <c r="CC38" s="341"/>
    </row>
    <row r="39" spans="1:81" ht="15" customHeight="1" thickBo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30" t="s">
        <v>239</v>
      </c>
    </row>
    <row r="40" spans="1:81" ht="15" customHeight="1">
      <c r="A40" s="228"/>
      <c r="B40" s="294" t="s">
        <v>543</v>
      </c>
      <c r="C40" s="295"/>
      <c r="D40" s="295"/>
      <c r="E40" s="295"/>
      <c r="F40" s="229"/>
      <c r="G40" s="311" t="s">
        <v>47</v>
      </c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3"/>
      <c r="BF40" s="326" t="s">
        <v>528</v>
      </c>
      <c r="BG40" s="327"/>
      <c r="BH40" s="327"/>
      <c r="BI40" s="327"/>
      <c r="BJ40" s="327"/>
      <c r="BK40" s="328"/>
      <c r="BL40" s="338" t="s">
        <v>237</v>
      </c>
      <c r="BM40" s="338"/>
      <c r="BN40" s="338"/>
      <c r="BO40" s="338"/>
      <c r="BP40" s="338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9"/>
    </row>
    <row r="41" spans="1:81" ht="15" customHeight="1">
      <c r="A41" s="184"/>
      <c r="B41" s="296"/>
      <c r="C41" s="296"/>
      <c r="D41" s="296"/>
      <c r="E41" s="296"/>
      <c r="F41" s="185"/>
      <c r="G41" s="324" t="s">
        <v>14</v>
      </c>
      <c r="H41" s="324"/>
      <c r="I41" s="324"/>
      <c r="J41" s="324"/>
      <c r="K41" s="324"/>
      <c r="L41" s="324"/>
      <c r="M41" s="324"/>
      <c r="N41" s="324"/>
      <c r="O41" s="324"/>
      <c r="P41" s="291" t="s">
        <v>235</v>
      </c>
      <c r="Q41" s="292"/>
      <c r="R41" s="292"/>
      <c r="S41" s="292"/>
      <c r="T41" s="292"/>
      <c r="U41" s="292"/>
      <c r="V41" s="292"/>
      <c r="W41" s="292"/>
      <c r="X41" s="293"/>
      <c r="Y41" s="324" t="s">
        <v>16</v>
      </c>
      <c r="Z41" s="324"/>
      <c r="AA41" s="324"/>
      <c r="AB41" s="324"/>
      <c r="AC41" s="324"/>
      <c r="AD41" s="324"/>
      <c r="AE41" s="324"/>
      <c r="AF41" s="324"/>
      <c r="AG41" s="324"/>
      <c r="AH41" s="335" t="s">
        <v>45</v>
      </c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7"/>
      <c r="AZ41" s="291" t="s">
        <v>236</v>
      </c>
      <c r="BA41" s="292"/>
      <c r="BB41" s="292"/>
      <c r="BC41" s="292"/>
      <c r="BD41" s="292"/>
      <c r="BE41" s="293"/>
      <c r="BF41" s="329"/>
      <c r="BG41" s="330"/>
      <c r="BH41" s="330"/>
      <c r="BI41" s="330"/>
      <c r="BJ41" s="330"/>
      <c r="BK41" s="331"/>
      <c r="BL41" s="324" t="s">
        <v>16</v>
      </c>
      <c r="BM41" s="324"/>
      <c r="BN41" s="324"/>
      <c r="BO41" s="324"/>
      <c r="BP41" s="324"/>
      <c r="BQ41" s="324"/>
      <c r="BR41" s="325" t="s">
        <v>233</v>
      </c>
      <c r="BS41" s="325"/>
      <c r="BT41" s="325"/>
      <c r="BU41" s="325"/>
      <c r="BV41" s="325"/>
      <c r="BW41" s="325"/>
      <c r="BX41" s="325" t="s">
        <v>234</v>
      </c>
      <c r="BY41" s="325"/>
      <c r="BZ41" s="325"/>
      <c r="CA41" s="325"/>
      <c r="CB41" s="325"/>
      <c r="CC41" s="335"/>
    </row>
    <row r="42" spans="1:81" ht="15" customHeight="1">
      <c r="A42" s="188"/>
      <c r="B42" s="297"/>
      <c r="C42" s="297"/>
      <c r="D42" s="297"/>
      <c r="E42" s="297"/>
      <c r="F42" s="189"/>
      <c r="G42" s="324"/>
      <c r="H42" s="324"/>
      <c r="I42" s="324"/>
      <c r="J42" s="324"/>
      <c r="K42" s="324"/>
      <c r="L42" s="324"/>
      <c r="M42" s="324"/>
      <c r="N42" s="324"/>
      <c r="O42" s="324"/>
      <c r="P42" s="301"/>
      <c r="Q42" s="302"/>
      <c r="R42" s="302"/>
      <c r="S42" s="302"/>
      <c r="T42" s="302"/>
      <c r="U42" s="302"/>
      <c r="V42" s="302"/>
      <c r="W42" s="302"/>
      <c r="X42" s="303"/>
      <c r="Y42" s="324"/>
      <c r="Z42" s="324"/>
      <c r="AA42" s="324"/>
      <c r="AB42" s="324"/>
      <c r="AC42" s="324"/>
      <c r="AD42" s="324"/>
      <c r="AE42" s="324"/>
      <c r="AF42" s="324"/>
      <c r="AG42" s="324"/>
      <c r="AH42" s="324" t="s">
        <v>232</v>
      </c>
      <c r="AI42" s="324"/>
      <c r="AJ42" s="324"/>
      <c r="AK42" s="324"/>
      <c r="AL42" s="324"/>
      <c r="AM42" s="324"/>
      <c r="AN42" s="325" t="s">
        <v>529</v>
      </c>
      <c r="AO42" s="325"/>
      <c r="AP42" s="325"/>
      <c r="AQ42" s="325"/>
      <c r="AR42" s="325"/>
      <c r="AS42" s="325"/>
      <c r="AT42" s="325" t="s">
        <v>15</v>
      </c>
      <c r="AU42" s="325"/>
      <c r="AV42" s="325"/>
      <c r="AW42" s="325"/>
      <c r="AX42" s="325"/>
      <c r="AY42" s="325"/>
      <c r="AZ42" s="301"/>
      <c r="BA42" s="302"/>
      <c r="BB42" s="302"/>
      <c r="BC42" s="302"/>
      <c r="BD42" s="302"/>
      <c r="BE42" s="303"/>
      <c r="BF42" s="332"/>
      <c r="BG42" s="333"/>
      <c r="BH42" s="333"/>
      <c r="BI42" s="333"/>
      <c r="BJ42" s="333"/>
      <c r="BK42" s="334"/>
      <c r="BL42" s="324"/>
      <c r="BM42" s="324"/>
      <c r="BN42" s="324"/>
      <c r="BO42" s="324"/>
      <c r="BP42" s="324"/>
      <c r="BQ42" s="324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335"/>
    </row>
    <row r="43" spans="1:81" ht="15" customHeight="1">
      <c r="A43" s="202"/>
      <c r="B43" s="202"/>
      <c r="C43" s="202"/>
      <c r="D43" s="202"/>
      <c r="E43" s="202"/>
      <c r="F43" s="23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</row>
    <row r="44" spans="1:81" ht="15" customHeight="1">
      <c r="A44" s="314" t="s">
        <v>211</v>
      </c>
      <c r="B44" s="314"/>
      <c r="C44" s="314"/>
      <c r="D44" s="314"/>
      <c r="E44" s="314"/>
      <c r="F44" s="315"/>
      <c r="G44" s="319">
        <v>19626672</v>
      </c>
      <c r="H44" s="318"/>
      <c r="I44" s="318"/>
      <c r="J44" s="318"/>
      <c r="K44" s="318"/>
      <c r="L44" s="318"/>
      <c r="M44" s="318"/>
      <c r="N44" s="318"/>
      <c r="O44" s="318"/>
      <c r="P44" s="318">
        <v>247520</v>
      </c>
      <c r="Q44" s="318"/>
      <c r="R44" s="318"/>
      <c r="S44" s="318"/>
      <c r="T44" s="318"/>
      <c r="U44" s="318"/>
      <c r="V44" s="318"/>
      <c r="W44" s="318"/>
      <c r="X44" s="318"/>
      <c r="Y44" s="318">
        <v>19874192</v>
      </c>
      <c r="Z44" s="318"/>
      <c r="AA44" s="318"/>
      <c r="AB44" s="318"/>
      <c r="AC44" s="318"/>
      <c r="AD44" s="318"/>
      <c r="AE44" s="318"/>
      <c r="AF44" s="318"/>
      <c r="AG44" s="318"/>
      <c r="AH44" s="318">
        <v>17256828</v>
      </c>
      <c r="AI44" s="318"/>
      <c r="AJ44" s="318"/>
      <c r="AK44" s="318"/>
      <c r="AL44" s="318"/>
      <c r="AM44" s="318"/>
      <c r="AN44" s="321" t="s">
        <v>514</v>
      </c>
      <c r="AO44" s="321"/>
      <c r="AP44" s="321"/>
      <c r="AQ44" s="321"/>
      <c r="AR44" s="321"/>
      <c r="AS44" s="321"/>
      <c r="AT44" s="318">
        <v>2528310</v>
      </c>
      <c r="AU44" s="318"/>
      <c r="AV44" s="318"/>
      <c r="AW44" s="318"/>
      <c r="AX44" s="318"/>
      <c r="AY44" s="318"/>
      <c r="AZ44" s="318">
        <v>89054</v>
      </c>
      <c r="BA44" s="318"/>
      <c r="BB44" s="318"/>
      <c r="BC44" s="318"/>
      <c r="BD44" s="318"/>
      <c r="BE44" s="318"/>
      <c r="BF44" s="318" t="s">
        <v>515</v>
      </c>
      <c r="BG44" s="318"/>
      <c r="BH44" s="318"/>
      <c r="BI44" s="318"/>
      <c r="BJ44" s="318"/>
      <c r="BK44" s="318"/>
      <c r="BL44" s="318">
        <f>SUM(BR44:CC44)</f>
        <v>38368843</v>
      </c>
      <c r="BM44" s="318"/>
      <c r="BN44" s="318"/>
      <c r="BO44" s="318"/>
      <c r="BP44" s="318"/>
      <c r="BQ44" s="318"/>
      <c r="BR44" s="318">
        <v>37645043</v>
      </c>
      <c r="BS44" s="318"/>
      <c r="BT44" s="318"/>
      <c r="BU44" s="318"/>
      <c r="BV44" s="318"/>
      <c r="BW44" s="318"/>
      <c r="BX44" s="318">
        <v>723800</v>
      </c>
      <c r="BY44" s="318"/>
      <c r="BZ44" s="318"/>
      <c r="CA44" s="318"/>
      <c r="CB44" s="318"/>
      <c r="CC44" s="318"/>
    </row>
    <row r="45" spans="1:81" ht="15" customHeight="1">
      <c r="A45" s="314" t="s">
        <v>527</v>
      </c>
      <c r="B45" s="314"/>
      <c r="C45" s="314"/>
      <c r="D45" s="314"/>
      <c r="E45" s="314"/>
      <c r="F45" s="315"/>
      <c r="G45" s="319">
        <v>21130664</v>
      </c>
      <c r="H45" s="318"/>
      <c r="I45" s="318"/>
      <c r="J45" s="318"/>
      <c r="K45" s="318"/>
      <c r="L45" s="318"/>
      <c r="M45" s="318"/>
      <c r="N45" s="318"/>
      <c r="O45" s="318"/>
      <c r="P45" s="318" t="s">
        <v>514</v>
      </c>
      <c r="Q45" s="318"/>
      <c r="R45" s="318"/>
      <c r="S45" s="318"/>
      <c r="T45" s="318"/>
      <c r="U45" s="318"/>
      <c r="V45" s="318"/>
      <c r="W45" s="318"/>
      <c r="X45" s="318"/>
      <c r="Y45" s="318">
        <v>21130664</v>
      </c>
      <c r="Z45" s="318"/>
      <c r="AA45" s="318"/>
      <c r="AB45" s="318"/>
      <c r="AC45" s="318"/>
      <c r="AD45" s="318"/>
      <c r="AE45" s="318"/>
      <c r="AF45" s="318"/>
      <c r="AG45" s="318"/>
      <c r="AH45" s="318">
        <v>20068211</v>
      </c>
      <c r="AI45" s="318"/>
      <c r="AJ45" s="318"/>
      <c r="AK45" s="318"/>
      <c r="AL45" s="318"/>
      <c r="AM45" s="318"/>
      <c r="AN45" s="321" t="s">
        <v>515</v>
      </c>
      <c r="AO45" s="321"/>
      <c r="AP45" s="321"/>
      <c r="AQ45" s="321"/>
      <c r="AR45" s="321"/>
      <c r="AS45" s="321"/>
      <c r="AT45" s="318">
        <v>805497</v>
      </c>
      <c r="AU45" s="318"/>
      <c r="AV45" s="318"/>
      <c r="AW45" s="318"/>
      <c r="AX45" s="318"/>
      <c r="AY45" s="318"/>
      <c r="AZ45" s="318">
        <v>239493</v>
      </c>
      <c r="BA45" s="318"/>
      <c r="BB45" s="318"/>
      <c r="BC45" s="318"/>
      <c r="BD45" s="318"/>
      <c r="BE45" s="318"/>
      <c r="BF45" s="318" t="s">
        <v>515</v>
      </c>
      <c r="BG45" s="318"/>
      <c r="BH45" s="318"/>
      <c r="BI45" s="318"/>
      <c r="BJ45" s="318"/>
      <c r="BK45" s="318"/>
      <c r="BL45" s="318">
        <f>SUM(BR45:CC45)</f>
        <v>38550231</v>
      </c>
      <c r="BM45" s="318"/>
      <c r="BN45" s="318"/>
      <c r="BO45" s="318"/>
      <c r="BP45" s="318"/>
      <c r="BQ45" s="318"/>
      <c r="BR45" s="318">
        <v>37620071</v>
      </c>
      <c r="BS45" s="318"/>
      <c r="BT45" s="318"/>
      <c r="BU45" s="318"/>
      <c r="BV45" s="318"/>
      <c r="BW45" s="318"/>
      <c r="BX45" s="318">
        <v>930160</v>
      </c>
      <c r="BY45" s="318"/>
      <c r="BZ45" s="318"/>
      <c r="CA45" s="318"/>
      <c r="CB45" s="318"/>
      <c r="CC45" s="318"/>
    </row>
    <row r="46" spans="1:81" s="42" customFormat="1" ht="15" customHeight="1">
      <c r="A46" s="316" t="s">
        <v>559</v>
      </c>
      <c r="B46" s="316"/>
      <c r="C46" s="316"/>
      <c r="D46" s="316"/>
      <c r="E46" s="316"/>
      <c r="F46" s="317"/>
      <c r="G46" s="544">
        <f>SUM(G48:O61)</f>
        <v>23480071</v>
      </c>
      <c r="H46" s="323"/>
      <c r="I46" s="323"/>
      <c r="J46" s="323"/>
      <c r="K46" s="323"/>
      <c r="L46" s="323"/>
      <c r="M46" s="323"/>
      <c r="N46" s="323"/>
      <c r="O46" s="323"/>
      <c r="P46" s="323">
        <f>SUM(P48:X61)</f>
        <v>250007</v>
      </c>
      <c r="Q46" s="323"/>
      <c r="R46" s="323"/>
      <c r="S46" s="323"/>
      <c r="T46" s="323"/>
      <c r="U46" s="323"/>
      <c r="V46" s="323"/>
      <c r="W46" s="323"/>
      <c r="X46" s="323"/>
      <c r="Y46" s="323">
        <f>SUM(Y48:AG61)</f>
        <v>23730078</v>
      </c>
      <c r="Z46" s="323"/>
      <c r="AA46" s="323"/>
      <c r="AB46" s="323"/>
      <c r="AC46" s="323"/>
      <c r="AD46" s="323"/>
      <c r="AE46" s="323"/>
      <c r="AF46" s="323"/>
      <c r="AG46" s="323"/>
      <c r="AH46" s="323">
        <f>SUM(AH48:AM61)</f>
        <v>22095298</v>
      </c>
      <c r="AI46" s="323"/>
      <c r="AJ46" s="323"/>
      <c r="AK46" s="323"/>
      <c r="AL46" s="323"/>
      <c r="AM46" s="323"/>
      <c r="AN46" s="322" t="s">
        <v>560</v>
      </c>
      <c r="AO46" s="322"/>
      <c r="AP46" s="322"/>
      <c r="AQ46" s="322"/>
      <c r="AR46" s="322"/>
      <c r="AS46" s="322"/>
      <c r="AT46" s="323">
        <f>SUM(AT48:AY61)</f>
        <v>1175860</v>
      </c>
      <c r="AU46" s="323"/>
      <c r="AV46" s="323"/>
      <c r="AW46" s="323"/>
      <c r="AX46" s="323"/>
      <c r="AY46" s="323"/>
      <c r="AZ46" s="323">
        <f>SUM(AZ48:BE61)</f>
        <v>253133</v>
      </c>
      <c r="BA46" s="323"/>
      <c r="BB46" s="323"/>
      <c r="BC46" s="323"/>
      <c r="BD46" s="323"/>
      <c r="BE46" s="323"/>
      <c r="BF46" s="323" t="s">
        <v>561</v>
      </c>
      <c r="BG46" s="323"/>
      <c r="BH46" s="323"/>
      <c r="BI46" s="323"/>
      <c r="BJ46" s="323"/>
      <c r="BK46" s="323"/>
      <c r="BL46" s="323">
        <f>SUM(BR46:CC46)</f>
        <v>42315876</v>
      </c>
      <c r="BM46" s="323"/>
      <c r="BN46" s="323"/>
      <c r="BO46" s="323"/>
      <c r="BP46" s="323"/>
      <c r="BQ46" s="323"/>
      <c r="BR46" s="323">
        <f>SUM(BR48:BW61)</f>
        <v>41446576</v>
      </c>
      <c r="BS46" s="323"/>
      <c r="BT46" s="323"/>
      <c r="BU46" s="323"/>
      <c r="BV46" s="323"/>
      <c r="BW46" s="323"/>
      <c r="BX46" s="323">
        <f>SUM(BX48:CC61)</f>
        <v>869300</v>
      </c>
      <c r="BY46" s="323"/>
      <c r="BZ46" s="323"/>
      <c r="CA46" s="323"/>
      <c r="CB46" s="323"/>
      <c r="CC46" s="323"/>
    </row>
    <row r="47" spans="1:81" ht="15" customHeight="1">
      <c r="A47" s="184"/>
      <c r="B47" s="184"/>
      <c r="C47" s="184"/>
      <c r="D47" s="184"/>
      <c r="E47" s="184"/>
      <c r="F47" s="185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</row>
    <row r="48" spans="1:81" ht="15" customHeight="1">
      <c r="A48" s="314" t="s">
        <v>213</v>
      </c>
      <c r="B48" s="314"/>
      <c r="C48" s="314"/>
      <c r="D48" s="314"/>
      <c r="E48" s="314"/>
      <c r="F48" s="315"/>
      <c r="G48" s="319">
        <v>1863594</v>
      </c>
      <c r="H48" s="318"/>
      <c r="I48" s="318"/>
      <c r="J48" s="318"/>
      <c r="K48" s="318"/>
      <c r="L48" s="318"/>
      <c r="M48" s="318"/>
      <c r="N48" s="318"/>
      <c r="O48" s="318"/>
      <c r="P48" s="318" t="s">
        <v>514</v>
      </c>
      <c r="Q48" s="318"/>
      <c r="R48" s="318"/>
      <c r="S48" s="318"/>
      <c r="T48" s="318"/>
      <c r="U48" s="318"/>
      <c r="V48" s="318"/>
      <c r="W48" s="318"/>
      <c r="X48" s="318"/>
      <c r="Y48" s="318">
        <v>1863594</v>
      </c>
      <c r="Z48" s="318"/>
      <c r="AA48" s="318"/>
      <c r="AB48" s="318"/>
      <c r="AC48" s="318"/>
      <c r="AD48" s="318"/>
      <c r="AE48" s="318"/>
      <c r="AF48" s="318"/>
      <c r="AG48" s="318"/>
      <c r="AH48" s="318">
        <v>1775597</v>
      </c>
      <c r="AI48" s="318"/>
      <c r="AJ48" s="318"/>
      <c r="AK48" s="318"/>
      <c r="AL48" s="318"/>
      <c r="AM48" s="318"/>
      <c r="AN48" s="321" t="s">
        <v>515</v>
      </c>
      <c r="AO48" s="321"/>
      <c r="AP48" s="321"/>
      <c r="AQ48" s="321"/>
      <c r="AR48" s="321"/>
      <c r="AS48" s="321"/>
      <c r="AT48" s="318">
        <v>52863</v>
      </c>
      <c r="AU48" s="318"/>
      <c r="AV48" s="318"/>
      <c r="AW48" s="318"/>
      <c r="AX48" s="318"/>
      <c r="AY48" s="318"/>
      <c r="AZ48" s="318">
        <v>18592</v>
      </c>
      <c r="BA48" s="318"/>
      <c r="BB48" s="318"/>
      <c r="BC48" s="318"/>
      <c r="BD48" s="318"/>
      <c r="BE48" s="318"/>
      <c r="BF48" s="318" t="s">
        <v>514</v>
      </c>
      <c r="BG48" s="318"/>
      <c r="BH48" s="318"/>
      <c r="BI48" s="318"/>
      <c r="BJ48" s="318"/>
      <c r="BK48" s="318"/>
      <c r="BL48" s="318">
        <f>SUM(BR48:CC48)</f>
        <v>3342685</v>
      </c>
      <c r="BM48" s="318"/>
      <c r="BN48" s="318"/>
      <c r="BO48" s="318"/>
      <c r="BP48" s="318"/>
      <c r="BQ48" s="318"/>
      <c r="BR48" s="318">
        <v>3263485</v>
      </c>
      <c r="BS48" s="318"/>
      <c r="BT48" s="318"/>
      <c r="BU48" s="318"/>
      <c r="BV48" s="318"/>
      <c r="BW48" s="318"/>
      <c r="BX48" s="318">
        <v>79200</v>
      </c>
      <c r="BY48" s="318"/>
      <c r="BZ48" s="318"/>
      <c r="CA48" s="318"/>
      <c r="CB48" s="318"/>
      <c r="CC48" s="318"/>
    </row>
    <row r="49" spans="1:81" ht="15" customHeight="1">
      <c r="A49" s="314" t="s">
        <v>526</v>
      </c>
      <c r="B49" s="314"/>
      <c r="C49" s="314"/>
      <c r="D49" s="314"/>
      <c r="E49" s="314"/>
      <c r="F49" s="315"/>
      <c r="G49" s="319">
        <v>1854290</v>
      </c>
      <c r="H49" s="318"/>
      <c r="I49" s="318"/>
      <c r="J49" s="318"/>
      <c r="K49" s="318"/>
      <c r="L49" s="318"/>
      <c r="M49" s="318"/>
      <c r="N49" s="318"/>
      <c r="O49" s="318"/>
      <c r="P49" s="318" t="s">
        <v>514</v>
      </c>
      <c r="Q49" s="318"/>
      <c r="R49" s="318"/>
      <c r="S49" s="318"/>
      <c r="T49" s="318"/>
      <c r="U49" s="318"/>
      <c r="V49" s="318"/>
      <c r="W49" s="318"/>
      <c r="X49" s="318"/>
      <c r="Y49" s="318">
        <v>1854290</v>
      </c>
      <c r="Z49" s="318"/>
      <c r="AA49" s="318"/>
      <c r="AB49" s="318"/>
      <c r="AC49" s="318"/>
      <c r="AD49" s="318"/>
      <c r="AE49" s="318"/>
      <c r="AF49" s="318"/>
      <c r="AG49" s="318"/>
      <c r="AH49" s="318">
        <v>1765947</v>
      </c>
      <c r="AI49" s="318"/>
      <c r="AJ49" s="318"/>
      <c r="AK49" s="318"/>
      <c r="AL49" s="318"/>
      <c r="AM49" s="318"/>
      <c r="AN49" s="321" t="s">
        <v>515</v>
      </c>
      <c r="AO49" s="321"/>
      <c r="AP49" s="321"/>
      <c r="AQ49" s="321"/>
      <c r="AR49" s="321"/>
      <c r="AS49" s="321"/>
      <c r="AT49" s="318">
        <v>52665</v>
      </c>
      <c r="AU49" s="318"/>
      <c r="AV49" s="318"/>
      <c r="AW49" s="318"/>
      <c r="AX49" s="318"/>
      <c r="AY49" s="318"/>
      <c r="AZ49" s="318">
        <v>19639</v>
      </c>
      <c r="BA49" s="318"/>
      <c r="BB49" s="318"/>
      <c r="BC49" s="318"/>
      <c r="BD49" s="318"/>
      <c r="BE49" s="318"/>
      <c r="BF49" s="318" t="s">
        <v>514</v>
      </c>
      <c r="BG49" s="318"/>
      <c r="BH49" s="318"/>
      <c r="BI49" s="318"/>
      <c r="BJ49" s="318"/>
      <c r="BK49" s="318"/>
      <c r="BL49" s="318">
        <f>SUM(BR49:CC49)</f>
        <v>3477287</v>
      </c>
      <c r="BM49" s="318"/>
      <c r="BN49" s="318"/>
      <c r="BO49" s="318"/>
      <c r="BP49" s="318"/>
      <c r="BQ49" s="318"/>
      <c r="BR49" s="318">
        <v>3405287</v>
      </c>
      <c r="BS49" s="318"/>
      <c r="BT49" s="318"/>
      <c r="BU49" s="318"/>
      <c r="BV49" s="318"/>
      <c r="BW49" s="318"/>
      <c r="BX49" s="318">
        <v>72000</v>
      </c>
      <c r="BY49" s="318"/>
      <c r="BZ49" s="318"/>
      <c r="CA49" s="318"/>
      <c r="CB49" s="318"/>
      <c r="CC49" s="318"/>
    </row>
    <row r="50" spans="1:81" ht="15" customHeight="1">
      <c r="A50" s="314" t="s">
        <v>525</v>
      </c>
      <c r="B50" s="314"/>
      <c r="C50" s="314"/>
      <c r="D50" s="314"/>
      <c r="E50" s="314"/>
      <c r="F50" s="315"/>
      <c r="G50" s="319">
        <v>1865139</v>
      </c>
      <c r="H50" s="318"/>
      <c r="I50" s="318"/>
      <c r="J50" s="318"/>
      <c r="K50" s="318"/>
      <c r="L50" s="318"/>
      <c r="M50" s="318"/>
      <c r="N50" s="318"/>
      <c r="O50" s="318"/>
      <c r="P50" s="318" t="s">
        <v>514</v>
      </c>
      <c r="Q50" s="318"/>
      <c r="R50" s="318"/>
      <c r="S50" s="318"/>
      <c r="T50" s="318"/>
      <c r="U50" s="318"/>
      <c r="V50" s="318"/>
      <c r="W50" s="318"/>
      <c r="X50" s="318"/>
      <c r="Y50" s="318">
        <v>1865139</v>
      </c>
      <c r="Z50" s="318"/>
      <c r="AA50" s="318"/>
      <c r="AB50" s="318"/>
      <c r="AC50" s="318"/>
      <c r="AD50" s="318"/>
      <c r="AE50" s="318"/>
      <c r="AF50" s="318"/>
      <c r="AG50" s="318"/>
      <c r="AH50" s="318">
        <v>1773911</v>
      </c>
      <c r="AI50" s="318"/>
      <c r="AJ50" s="318"/>
      <c r="AK50" s="318"/>
      <c r="AL50" s="318"/>
      <c r="AM50" s="318"/>
      <c r="AN50" s="321" t="s">
        <v>515</v>
      </c>
      <c r="AO50" s="321"/>
      <c r="AP50" s="321"/>
      <c r="AQ50" s="321"/>
      <c r="AR50" s="321"/>
      <c r="AS50" s="321"/>
      <c r="AT50" s="318">
        <v>53786</v>
      </c>
      <c r="AU50" s="318"/>
      <c r="AV50" s="318"/>
      <c r="AW50" s="318"/>
      <c r="AX50" s="318"/>
      <c r="AY50" s="318"/>
      <c r="AZ50" s="318">
        <v>21403</v>
      </c>
      <c r="BA50" s="318"/>
      <c r="BB50" s="318"/>
      <c r="BC50" s="318"/>
      <c r="BD50" s="318"/>
      <c r="BE50" s="318"/>
      <c r="BF50" s="318" t="s">
        <v>514</v>
      </c>
      <c r="BG50" s="318"/>
      <c r="BH50" s="318"/>
      <c r="BI50" s="318"/>
      <c r="BJ50" s="318"/>
      <c r="BK50" s="318"/>
      <c r="BL50" s="318">
        <f>SUM(BR50:CC50)</f>
        <v>3614553</v>
      </c>
      <c r="BM50" s="318"/>
      <c r="BN50" s="318"/>
      <c r="BO50" s="318"/>
      <c r="BP50" s="318"/>
      <c r="BQ50" s="318"/>
      <c r="BR50" s="318">
        <v>3531153</v>
      </c>
      <c r="BS50" s="318"/>
      <c r="BT50" s="318"/>
      <c r="BU50" s="318"/>
      <c r="BV50" s="318"/>
      <c r="BW50" s="318"/>
      <c r="BX50" s="318">
        <v>83400</v>
      </c>
      <c r="BY50" s="318"/>
      <c r="BZ50" s="318"/>
      <c r="CA50" s="318"/>
      <c r="CB50" s="318"/>
      <c r="CC50" s="318"/>
    </row>
    <row r="51" spans="1:81" ht="15" customHeight="1">
      <c r="A51" s="314" t="s">
        <v>524</v>
      </c>
      <c r="B51" s="314"/>
      <c r="C51" s="314"/>
      <c r="D51" s="314"/>
      <c r="E51" s="314"/>
      <c r="F51" s="315"/>
      <c r="G51" s="319">
        <v>2048507</v>
      </c>
      <c r="H51" s="318"/>
      <c r="I51" s="318"/>
      <c r="J51" s="318"/>
      <c r="K51" s="318"/>
      <c r="L51" s="318"/>
      <c r="M51" s="318"/>
      <c r="N51" s="318"/>
      <c r="O51" s="318"/>
      <c r="P51" s="318" t="s">
        <v>514</v>
      </c>
      <c r="Q51" s="318"/>
      <c r="R51" s="318"/>
      <c r="S51" s="318"/>
      <c r="T51" s="318"/>
      <c r="U51" s="318"/>
      <c r="V51" s="318"/>
      <c r="W51" s="318"/>
      <c r="X51" s="318"/>
      <c r="Y51" s="318">
        <v>2048507</v>
      </c>
      <c r="Z51" s="318"/>
      <c r="AA51" s="318"/>
      <c r="AB51" s="318"/>
      <c r="AC51" s="318"/>
      <c r="AD51" s="318"/>
      <c r="AE51" s="318"/>
      <c r="AF51" s="318"/>
      <c r="AG51" s="318"/>
      <c r="AH51" s="318">
        <v>1947242</v>
      </c>
      <c r="AI51" s="318"/>
      <c r="AJ51" s="318"/>
      <c r="AK51" s="318"/>
      <c r="AL51" s="318"/>
      <c r="AM51" s="318"/>
      <c r="AN51" s="321" t="s">
        <v>515</v>
      </c>
      <c r="AO51" s="321"/>
      <c r="AP51" s="321"/>
      <c r="AQ51" s="321"/>
      <c r="AR51" s="321"/>
      <c r="AS51" s="321"/>
      <c r="AT51" s="318">
        <v>60687</v>
      </c>
      <c r="AU51" s="318"/>
      <c r="AV51" s="318"/>
      <c r="AW51" s="318"/>
      <c r="AX51" s="318"/>
      <c r="AY51" s="318"/>
      <c r="AZ51" s="318">
        <v>23115</v>
      </c>
      <c r="BA51" s="318"/>
      <c r="BB51" s="318"/>
      <c r="BC51" s="318"/>
      <c r="BD51" s="318"/>
      <c r="BE51" s="318"/>
      <c r="BF51" s="318" t="s">
        <v>514</v>
      </c>
      <c r="BG51" s="318"/>
      <c r="BH51" s="318"/>
      <c r="BI51" s="318"/>
      <c r="BJ51" s="318"/>
      <c r="BK51" s="318"/>
      <c r="BL51" s="318">
        <f>SUM(BR51:CC51)</f>
        <v>3503001</v>
      </c>
      <c r="BM51" s="318"/>
      <c r="BN51" s="318"/>
      <c r="BO51" s="318"/>
      <c r="BP51" s="318"/>
      <c r="BQ51" s="318"/>
      <c r="BR51" s="318">
        <v>3458001</v>
      </c>
      <c r="BS51" s="318"/>
      <c r="BT51" s="318"/>
      <c r="BU51" s="318"/>
      <c r="BV51" s="318"/>
      <c r="BW51" s="318"/>
      <c r="BX51" s="318">
        <v>45000</v>
      </c>
      <c r="BY51" s="318"/>
      <c r="BZ51" s="318"/>
      <c r="CA51" s="318"/>
      <c r="CB51" s="318"/>
      <c r="CC51" s="318"/>
    </row>
    <row r="52" spans="1:81" ht="15" customHeight="1">
      <c r="A52" s="184"/>
      <c r="B52" s="184"/>
      <c r="C52" s="184"/>
      <c r="D52" s="184"/>
      <c r="E52" s="184"/>
      <c r="F52" s="185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</row>
    <row r="53" spans="1:81" ht="15" customHeight="1">
      <c r="A53" s="314" t="s">
        <v>523</v>
      </c>
      <c r="B53" s="314"/>
      <c r="C53" s="314"/>
      <c r="D53" s="314"/>
      <c r="E53" s="314"/>
      <c r="F53" s="315"/>
      <c r="G53" s="319">
        <v>1969728</v>
      </c>
      <c r="H53" s="318"/>
      <c r="I53" s="318"/>
      <c r="J53" s="318"/>
      <c r="K53" s="318"/>
      <c r="L53" s="318"/>
      <c r="M53" s="318"/>
      <c r="N53" s="318"/>
      <c r="O53" s="318"/>
      <c r="P53" s="318">
        <v>30000</v>
      </c>
      <c r="Q53" s="318"/>
      <c r="R53" s="318"/>
      <c r="S53" s="318"/>
      <c r="T53" s="318"/>
      <c r="U53" s="318"/>
      <c r="V53" s="318"/>
      <c r="W53" s="318"/>
      <c r="X53" s="318"/>
      <c r="Y53" s="318">
        <v>1999728</v>
      </c>
      <c r="Z53" s="318"/>
      <c r="AA53" s="318"/>
      <c r="AB53" s="318"/>
      <c r="AC53" s="318"/>
      <c r="AD53" s="318"/>
      <c r="AE53" s="318"/>
      <c r="AF53" s="318"/>
      <c r="AG53" s="318"/>
      <c r="AH53" s="318">
        <v>1869253</v>
      </c>
      <c r="AI53" s="318"/>
      <c r="AJ53" s="318"/>
      <c r="AK53" s="318"/>
      <c r="AL53" s="318"/>
      <c r="AM53" s="318"/>
      <c r="AN53" s="321" t="s">
        <v>515</v>
      </c>
      <c r="AO53" s="321"/>
      <c r="AP53" s="321"/>
      <c r="AQ53" s="321"/>
      <c r="AR53" s="321"/>
      <c r="AS53" s="321"/>
      <c r="AT53" s="318">
        <v>90592</v>
      </c>
      <c r="AU53" s="318"/>
      <c r="AV53" s="318"/>
      <c r="AW53" s="318"/>
      <c r="AX53" s="318"/>
      <c r="AY53" s="318"/>
      <c r="AZ53" s="318">
        <v>22420</v>
      </c>
      <c r="BA53" s="318"/>
      <c r="BB53" s="318"/>
      <c r="BC53" s="318"/>
      <c r="BD53" s="318"/>
      <c r="BE53" s="318"/>
      <c r="BF53" s="318" t="s">
        <v>514</v>
      </c>
      <c r="BG53" s="318"/>
      <c r="BH53" s="318"/>
      <c r="BI53" s="318"/>
      <c r="BJ53" s="318"/>
      <c r="BK53" s="318"/>
      <c r="BL53" s="318">
        <f>SUM(BR53:CC53)</f>
        <v>3488324</v>
      </c>
      <c r="BM53" s="318"/>
      <c r="BN53" s="318"/>
      <c r="BO53" s="318"/>
      <c r="BP53" s="318"/>
      <c r="BQ53" s="318"/>
      <c r="BR53" s="318">
        <v>3412324</v>
      </c>
      <c r="BS53" s="318"/>
      <c r="BT53" s="318"/>
      <c r="BU53" s="318"/>
      <c r="BV53" s="318"/>
      <c r="BW53" s="318"/>
      <c r="BX53" s="318">
        <v>76000</v>
      </c>
      <c r="BY53" s="318"/>
      <c r="BZ53" s="318"/>
      <c r="CA53" s="318"/>
      <c r="CB53" s="318"/>
      <c r="CC53" s="318"/>
    </row>
    <row r="54" spans="1:81" ht="15" customHeight="1">
      <c r="A54" s="314" t="s">
        <v>522</v>
      </c>
      <c r="B54" s="314"/>
      <c r="C54" s="314"/>
      <c r="D54" s="314"/>
      <c r="E54" s="314"/>
      <c r="F54" s="315"/>
      <c r="G54" s="319">
        <v>1857245</v>
      </c>
      <c r="H54" s="318"/>
      <c r="I54" s="318"/>
      <c r="J54" s="318"/>
      <c r="K54" s="318"/>
      <c r="L54" s="318"/>
      <c r="M54" s="318"/>
      <c r="N54" s="318"/>
      <c r="O54" s="318"/>
      <c r="P54" s="318">
        <v>33000</v>
      </c>
      <c r="Q54" s="318"/>
      <c r="R54" s="318"/>
      <c r="S54" s="318"/>
      <c r="T54" s="318"/>
      <c r="U54" s="318"/>
      <c r="V54" s="318"/>
      <c r="W54" s="318"/>
      <c r="X54" s="318"/>
      <c r="Y54" s="318">
        <v>1890245</v>
      </c>
      <c r="Z54" s="318"/>
      <c r="AA54" s="318"/>
      <c r="AB54" s="318"/>
      <c r="AC54" s="318"/>
      <c r="AD54" s="318"/>
      <c r="AE54" s="318"/>
      <c r="AF54" s="318"/>
      <c r="AG54" s="318"/>
      <c r="AH54" s="318">
        <v>1755093</v>
      </c>
      <c r="AI54" s="318"/>
      <c r="AJ54" s="318"/>
      <c r="AK54" s="318"/>
      <c r="AL54" s="318"/>
      <c r="AM54" s="318"/>
      <c r="AN54" s="321" t="s">
        <v>515</v>
      </c>
      <c r="AO54" s="321"/>
      <c r="AP54" s="321"/>
      <c r="AQ54" s="321"/>
      <c r="AR54" s="321"/>
      <c r="AS54" s="321"/>
      <c r="AT54" s="318">
        <v>94598</v>
      </c>
      <c r="AU54" s="318"/>
      <c r="AV54" s="318"/>
      <c r="AW54" s="318"/>
      <c r="AX54" s="318"/>
      <c r="AY54" s="318"/>
      <c r="AZ54" s="318">
        <v>23091</v>
      </c>
      <c r="BA54" s="318"/>
      <c r="BB54" s="318"/>
      <c r="BC54" s="318"/>
      <c r="BD54" s="318"/>
      <c r="BE54" s="318"/>
      <c r="BF54" s="318" t="s">
        <v>514</v>
      </c>
      <c r="BG54" s="318"/>
      <c r="BH54" s="318"/>
      <c r="BI54" s="318"/>
      <c r="BJ54" s="318"/>
      <c r="BK54" s="318"/>
      <c r="BL54" s="318">
        <f>SUM(BR54:CC54)</f>
        <v>3526233</v>
      </c>
      <c r="BM54" s="318"/>
      <c r="BN54" s="318"/>
      <c r="BO54" s="318"/>
      <c r="BP54" s="318"/>
      <c r="BQ54" s="318"/>
      <c r="BR54" s="318">
        <v>3457833</v>
      </c>
      <c r="BS54" s="318"/>
      <c r="BT54" s="318"/>
      <c r="BU54" s="318"/>
      <c r="BV54" s="318"/>
      <c r="BW54" s="318"/>
      <c r="BX54" s="318">
        <v>68400</v>
      </c>
      <c r="BY54" s="318"/>
      <c r="BZ54" s="318"/>
      <c r="CA54" s="318"/>
      <c r="CB54" s="318"/>
      <c r="CC54" s="318"/>
    </row>
    <row r="55" spans="1:81" ht="15" customHeight="1">
      <c r="A55" s="314" t="s">
        <v>521</v>
      </c>
      <c r="B55" s="314"/>
      <c r="C55" s="314"/>
      <c r="D55" s="314"/>
      <c r="E55" s="314"/>
      <c r="F55" s="315"/>
      <c r="G55" s="319">
        <v>1935976</v>
      </c>
      <c r="H55" s="318"/>
      <c r="I55" s="318"/>
      <c r="J55" s="318"/>
      <c r="K55" s="318"/>
      <c r="L55" s="318"/>
      <c r="M55" s="318"/>
      <c r="N55" s="318"/>
      <c r="O55" s="318"/>
      <c r="P55" s="318">
        <v>35750</v>
      </c>
      <c r="Q55" s="318"/>
      <c r="R55" s="318"/>
      <c r="S55" s="318"/>
      <c r="T55" s="318"/>
      <c r="U55" s="318"/>
      <c r="V55" s="318"/>
      <c r="W55" s="318"/>
      <c r="X55" s="318"/>
      <c r="Y55" s="318">
        <v>1971726</v>
      </c>
      <c r="Z55" s="318"/>
      <c r="AA55" s="318"/>
      <c r="AB55" s="318"/>
      <c r="AC55" s="318"/>
      <c r="AD55" s="318"/>
      <c r="AE55" s="318"/>
      <c r="AF55" s="318"/>
      <c r="AG55" s="318"/>
      <c r="AH55" s="318">
        <v>1808529</v>
      </c>
      <c r="AI55" s="318"/>
      <c r="AJ55" s="318"/>
      <c r="AK55" s="318"/>
      <c r="AL55" s="318"/>
      <c r="AM55" s="318"/>
      <c r="AN55" s="321" t="s">
        <v>515</v>
      </c>
      <c r="AO55" s="321"/>
      <c r="AP55" s="321"/>
      <c r="AQ55" s="321"/>
      <c r="AR55" s="321"/>
      <c r="AS55" s="321"/>
      <c r="AT55" s="318">
        <v>124260</v>
      </c>
      <c r="AU55" s="318"/>
      <c r="AV55" s="318"/>
      <c r="AW55" s="318"/>
      <c r="AX55" s="318"/>
      <c r="AY55" s="318"/>
      <c r="AZ55" s="318">
        <v>21474</v>
      </c>
      <c r="BA55" s="318"/>
      <c r="BB55" s="318"/>
      <c r="BC55" s="318"/>
      <c r="BD55" s="318"/>
      <c r="BE55" s="318"/>
      <c r="BF55" s="318" t="s">
        <v>514</v>
      </c>
      <c r="BG55" s="318"/>
      <c r="BH55" s="318"/>
      <c r="BI55" s="318"/>
      <c r="BJ55" s="318"/>
      <c r="BK55" s="318"/>
      <c r="BL55" s="318">
        <f>SUM(BR55:CC55)</f>
        <v>3532541</v>
      </c>
      <c r="BM55" s="318"/>
      <c r="BN55" s="318"/>
      <c r="BO55" s="318"/>
      <c r="BP55" s="318"/>
      <c r="BQ55" s="318"/>
      <c r="BR55" s="318">
        <v>3440141</v>
      </c>
      <c r="BS55" s="318"/>
      <c r="BT55" s="318"/>
      <c r="BU55" s="318"/>
      <c r="BV55" s="318"/>
      <c r="BW55" s="318"/>
      <c r="BX55" s="318">
        <v>92400</v>
      </c>
      <c r="BY55" s="318"/>
      <c r="BZ55" s="318"/>
      <c r="CA55" s="318"/>
      <c r="CB55" s="318"/>
      <c r="CC55" s="318"/>
    </row>
    <row r="56" spans="1:81" ht="15" customHeight="1">
      <c r="A56" s="314" t="s">
        <v>520</v>
      </c>
      <c r="B56" s="314"/>
      <c r="C56" s="314"/>
      <c r="D56" s="314"/>
      <c r="E56" s="314"/>
      <c r="F56" s="315"/>
      <c r="G56" s="319">
        <v>1767173</v>
      </c>
      <c r="H56" s="318"/>
      <c r="I56" s="318"/>
      <c r="J56" s="318"/>
      <c r="K56" s="318"/>
      <c r="L56" s="318"/>
      <c r="M56" s="318"/>
      <c r="N56" s="318"/>
      <c r="O56" s="318"/>
      <c r="P56" s="318">
        <v>30250</v>
      </c>
      <c r="Q56" s="318"/>
      <c r="R56" s="318"/>
      <c r="S56" s="318"/>
      <c r="T56" s="318"/>
      <c r="U56" s="318"/>
      <c r="V56" s="318"/>
      <c r="W56" s="318"/>
      <c r="X56" s="318"/>
      <c r="Y56" s="318">
        <v>1797423</v>
      </c>
      <c r="Z56" s="318"/>
      <c r="AA56" s="318"/>
      <c r="AB56" s="318"/>
      <c r="AC56" s="318"/>
      <c r="AD56" s="318"/>
      <c r="AE56" s="318"/>
      <c r="AF56" s="318"/>
      <c r="AG56" s="318"/>
      <c r="AH56" s="318">
        <v>1597651</v>
      </c>
      <c r="AI56" s="318"/>
      <c r="AJ56" s="318"/>
      <c r="AK56" s="318"/>
      <c r="AL56" s="318"/>
      <c r="AM56" s="318"/>
      <c r="AN56" s="321" t="s">
        <v>515</v>
      </c>
      <c r="AO56" s="321"/>
      <c r="AP56" s="321"/>
      <c r="AQ56" s="321"/>
      <c r="AR56" s="321"/>
      <c r="AS56" s="321"/>
      <c r="AT56" s="318">
        <v>164057</v>
      </c>
      <c r="AU56" s="318"/>
      <c r="AV56" s="318"/>
      <c r="AW56" s="318"/>
      <c r="AX56" s="318"/>
      <c r="AY56" s="318"/>
      <c r="AZ56" s="318">
        <v>18252</v>
      </c>
      <c r="BA56" s="318"/>
      <c r="BB56" s="318"/>
      <c r="BC56" s="318"/>
      <c r="BD56" s="318"/>
      <c r="BE56" s="318"/>
      <c r="BF56" s="318" t="s">
        <v>514</v>
      </c>
      <c r="BG56" s="318"/>
      <c r="BH56" s="318"/>
      <c r="BI56" s="318"/>
      <c r="BJ56" s="318"/>
      <c r="BK56" s="318"/>
      <c r="BL56" s="318">
        <f>SUM(BR56:CC56)</f>
        <v>3381873</v>
      </c>
      <c r="BM56" s="318"/>
      <c r="BN56" s="318"/>
      <c r="BO56" s="318"/>
      <c r="BP56" s="318"/>
      <c r="BQ56" s="318"/>
      <c r="BR56" s="318">
        <v>3293873</v>
      </c>
      <c r="BS56" s="318"/>
      <c r="BT56" s="318"/>
      <c r="BU56" s="318"/>
      <c r="BV56" s="318"/>
      <c r="BW56" s="318"/>
      <c r="BX56" s="318">
        <v>88000</v>
      </c>
      <c r="BY56" s="318"/>
      <c r="BZ56" s="318"/>
      <c r="CA56" s="318"/>
      <c r="CB56" s="318"/>
      <c r="CC56" s="318"/>
    </row>
    <row r="57" spans="1:81" ht="15" customHeight="1">
      <c r="A57" s="184"/>
      <c r="B57" s="184"/>
      <c r="C57" s="184"/>
      <c r="D57" s="184"/>
      <c r="E57" s="184"/>
      <c r="F57" s="185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</row>
    <row r="58" spans="1:81" ht="15" customHeight="1">
      <c r="A58" s="314" t="s">
        <v>519</v>
      </c>
      <c r="B58" s="314"/>
      <c r="C58" s="314"/>
      <c r="D58" s="314"/>
      <c r="E58" s="314"/>
      <c r="F58" s="315"/>
      <c r="G58" s="319">
        <v>2002415</v>
      </c>
      <c r="H58" s="318"/>
      <c r="I58" s="318"/>
      <c r="J58" s="318"/>
      <c r="K58" s="318"/>
      <c r="L58" s="318"/>
      <c r="M58" s="318"/>
      <c r="N58" s="318"/>
      <c r="O58" s="318"/>
      <c r="P58" s="318">
        <v>33000</v>
      </c>
      <c r="Q58" s="318"/>
      <c r="R58" s="318"/>
      <c r="S58" s="318"/>
      <c r="T58" s="318"/>
      <c r="U58" s="318"/>
      <c r="V58" s="318"/>
      <c r="W58" s="318"/>
      <c r="X58" s="318"/>
      <c r="Y58" s="318">
        <v>2035415</v>
      </c>
      <c r="Z58" s="318"/>
      <c r="AA58" s="318"/>
      <c r="AB58" s="318"/>
      <c r="AC58" s="318"/>
      <c r="AD58" s="318"/>
      <c r="AE58" s="318"/>
      <c r="AF58" s="318"/>
      <c r="AG58" s="318"/>
      <c r="AH58" s="318">
        <v>1843792</v>
      </c>
      <c r="AI58" s="318"/>
      <c r="AJ58" s="318"/>
      <c r="AK58" s="318"/>
      <c r="AL58" s="318"/>
      <c r="AM58" s="318"/>
      <c r="AN58" s="321" t="s">
        <v>515</v>
      </c>
      <c r="AO58" s="321"/>
      <c r="AP58" s="321"/>
      <c r="AQ58" s="321"/>
      <c r="AR58" s="321"/>
      <c r="AS58" s="321"/>
      <c r="AT58" s="318">
        <v>155544</v>
      </c>
      <c r="AU58" s="318"/>
      <c r="AV58" s="318"/>
      <c r="AW58" s="318"/>
      <c r="AX58" s="318"/>
      <c r="AY58" s="318"/>
      <c r="AZ58" s="318">
        <v>18616</v>
      </c>
      <c r="BA58" s="318"/>
      <c r="BB58" s="318"/>
      <c r="BC58" s="318"/>
      <c r="BD58" s="318"/>
      <c r="BE58" s="318"/>
      <c r="BF58" s="318" t="s">
        <v>514</v>
      </c>
      <c r="BG58" s="318"/>
      <c r="BH58" s="318"/>
      <c r="BI58" s="318"/>
      <c r="BJ58" s="318"/>
      <c r="BK58" s="318"/>
      <c r="BL58" s="318">
        <f>SUM(BR58:CC58)</f>
        <v>3560619</v>
      </c>
      <c r="BM58" s="318"/>
      <c r="BN58" s="318"/>
      <c r="BO58" s="318"/>
      <c r="BP58" s="318"/>
      <c r="BQ58" s="318"/>
      <c r="BR58" s="318">
        <v>3464319</v>
      </c>
      <c r="BS58" s="318"/>
      <c r="BT58" s="318"/>
      <c r="BU58" s="318"/>
      <c r="BV58" s="318"/>
      <c r="BW58" s="318"/>
      <c r="BX58" s="318">
        <v>96300</v>
      </c>
      <c r="BY58" s="318"/>
      <c r="BZ58" s="318"/>
      <c r="CA58" s="318"/>
      <c r="CB58" s="318"/>
      <c r="CC58" s="318"/>
    </row>
    <row r="59" spans="1:81" ht="15" customHeight="1">
      <c r="A59" s="314" t="s">
        <v>518</v>
      </c>
      <c r="B59" s="314"/>
      <c r="C59" s="314"/>
      <c r="D59" s="314"/>
      <c r="E59" s="314"/>
      <c r="F59" s="315"/>
      <c r="G59" s="319">
        <v>2090915</v>
      </c>
      <c r="H59" s="318"/>
      <c r="I59" s="318"/>
      <c r="J59" s="318"/>
      <c r="K59" s="318"/>
      <c r="L59" s="318"/>
      <c r="M59" s="318"/>
      <c r="N59" s="318"/>
      <c r="O59" s="318"/>
      <c r="P59" s="318">
        <v>32000</v>
      </c>
      <c r="Q59" s="318"/>
      <c r="R59" s="318"/>
      <c r="S59" s="318"/>
      <c r="T59" s="318"/>
      <c r="U59" s="318"/>
      <c r="V59" s="318"/>
      <c r="W59" s="318"/>
      <c r="X59" s="318"/>
      <c r="Y59" s="318">
        <v>2122915</v>
      </c>
      <c r="Z59" s="318"/>
      <c r="AA59" s="318"/>
      <c r="AB59" s="318"/>
      <c r="AC59" s="318"/>
      <c r="AD59" s="318"/>
      <c r="AE59" s="318"/>
      <c r="AF59" s="318"/>
      <c r="AG59" s="318"/>
      <c r="AH59" s="318">
        <v>1959408</v>
      </c>
      <c r="AI59" s="318"/>
      <c r="AJ59" s="318"/>
      <c r="AK59" s="318"/>
      <c r="AL59" s="318"/>
      <c r="AM59" s="318"/>
      <c r="AN59" s="321" t="s">
        <v>515</v>
      </c>
      <c r="AO59" s="321"/>
      <c r="AP59" s="321"/>
      <c r="AQ59" s="321"/>
      <c r="AR59" s="321"/>
      <c r="AS59" s="321"/>
      <c r="AT59" s="318">
        <v>125200</v>
      </c>
      <c r="AU59" s="318"/>
      <c r="AV59" s="318"/>
      <c r="AW59" s="318"/>
      <c r="AX59" s="318"/>
      <c r="AY59" s="318"/>
      <c r="AZ59" s="318">
        <v>20844</v>
      </c>
      <c r="BA59" s="318"/>
      <c r="BB59" s="318"/>
      <c r="BC59" s="318"/>
      <c r="BD59" s="318"/>
      <c r="BE59" s="318"/>
      <c r="BF59" s="318" t="s">
        <v>514</v>
      </c>
      <c r="BG59" s="318"/>
      <c r="BH59" s="318"/>
      <c r="BI59" s="318"/>
      <c r="BJ59" s="318"/>
      <c r="BK59" s="318"/>
      <c r="BL59" s="318">
        <f>SUM(BR59:CC59)</f>
        <v>3677111</v>
      </c>
      <c r="BM59" s="318"/>
      <c r="BN59" s="318"/>
      <c r="BO59" s="318"/>
      <c r="BP59" s="318"/>
      <c r="BQ59" s="318"/>
      <c r="BR59" s="318">
        <v>3629111</v>
      </c>
      <c r="BS59" s="318"/>
      <c r="BT59" s="318"/>
      <c r="BU59" s="318"/>
      <c r="BV59" s="318"/>
      <c r="BW59" s="318"/>
      <c r="BX59" s="318">
        <v>48000</v>
      </c>
      <c r="BY59" s="318"/>
      <c r="BZ59" s="318"/>
      <c r="CA59" s="318"/>
      <c r="CB59" s="318"/>
      <c r="CC59" s="318"/>
    </row>
    <row r="60" spans="1:81" ht="15" customHeight="1">
      <c r="A60" s="314" t="s">
        <v>517</v>
      </c>
      <c r="B60" s="314"/>
      <c r="C60" s="314"/>
      <c r="D60" s="314"/>
      <c r="E60" s="314"/>
      <c r="F60" s="315"/>
      <c r="G60" s="319">
        <v>2121638</v>
      </c>
      <c r="H60" s="318"/>
      <c r="I60" s="318"/>
      <c r="J60" s="318"/>
      <c r="K60" s="318"/>
      <c r="L60" s="318"/>
      <c r="M60" s="318"/>
      <c r="N60" s="318"/>
      <c r="O60" s="318"/>
      <c r="P60" s="318">
        <v>26670</v>
      </c>
      <c r="Q60" s="318"/>
      <c r="R60" s="318"/>
      <c r="S60" s="318"/>
      <c r="T60" s="318"/>
      <c r="U60" s="318"/>
      <c r="V60" s="318"/>
      <c r="W60" s="318"/>
      <c r="X60" s="318"/>
      <c r="Y60" s="318">
        <v>2148308</v>
      </c>
      <c r="Z60" s="318"/>
      <c r="AA60" s="318"/>
      <c r="AB60" s="318"/>
      <c r="AC60" s="318"/>
      <c r="AD60" s="318"/>
      <c r="AE60" s="318"/>
      <c r="AF60" s="318"/>
      <c r="AG60" s="318"/>
      <c r="AH60" s="318">
        <v>2002235</v>
      </c>
      <c r="AI60" s="318"/>
      <c r="AJ60" s="318"/>
      <c r="AK60" s="318"/>
      <c r="AL60" s="318"/>
      <c r="AM60" s="318"/>
      <c r="AN60" s="321" t="s">
        <v>515</v>
      </c>
      <c r="AO60" s="321"/>
      <c r="AP60" s="321"/>
      <c r="AQ60" s="321"/>
      <c r="AR60" s="321"/>
      <c r="AS60" s="321"/>
      <c r="AT60" s="318">
        <v>106097</v>
      </c>
      <c r="AU60" s="318"/>
      <c r="AV60" s="318"/>
      <c r="AW60" s="318"/>
      <c r="AX60" s="318"/>
      <c r="AY60" s="318"/>
      <c r="AZ60" s="318">
        <v>22513</v>
      </c>
      <c r="BA60" s="318"/>
      <c r="BB60" s="318"/>
      <c r="BC60" s="318"/>
      <c r="BD60" s="318"/>
      <c r="BE60" s="318"/>
      <c r="BF60" s="318" t="s">
        <v>514</v>
      </c>
      <c r="BG60" s="318"/>
      <c r="BH60" s="318"/>
      <c r="BI60" s="318"/>
      <c r="BJ60" s="318"/>
      <c r="BK60" s="318"/>
      <c r="BL60" s="318">
        <f>SUM(BR60:CC60)</f>
        <v>3596323</v>
      </c>
      <c r="BM60" s="318"/>
      <c r="BN60" s="318"/>
      <c r="BO60" s="318"/>
      <c r="BP60" s="318"/>
      <c r="BQ60" s="318"/>
      <c r="BR60" s="318">
        <v>3551923</v>
      </c>
      <c r="BS60" s="318"/>
      <c r="BT60" s="318"/>
      <c r="BU60" s="318"/>
      <c r="BV60" s="318"/>
      <c r="BW60" s="318"/>
      <c r="BX60" s="318">
        <v>44400</v>
      </c>
      <c r="BY60" s="318"/>
      <c r="BZ60" s="318"/>
      <c r="CA60" s="318"/>
      <c r="CB60" s="318"/>
      <c r="CC60" s="318"/>
    </row>
    <row r="61" spans="1:81" ht="15" customHeight="1">
      <c r="A61" s="314" t="s">
        <v>516</v>
      </c>
      <c r="B61" s="314"/>
      <c r="C61" s="314"/>
      <c r="D61" s="314"/>
      <c r="E61" s="314"/>
      <c r="F61" s="315"/>
      <c r="G61" s="319">
        <v>2103451</v>
      </c>
      <c r="H61" s="318"/>
      <c r="I61" s="318"/>
      <c r="J61" s="318"/>
      <c r="K61" s="318"/>
      <c r="L61" s="318"/>
      <c r="M61" s="318"/>
      <c r="N61" s="318"/>
      <c r="O61" s="318"/>
      <c r="P61" s="318">
        <v>29337</v>
      </c>
      <c r="Q61" s="318"/>
      <c r="R61" s="318"/>
      <c r="S61" s="318"/>
      <c r="T61" s="318"/>
      <c r="U61" s="318"/>
      <c r="V61" s="318"/>
      <c r="W61" s="318"/>
      <c r="X61" s="318"/>
      <c r="Y61" s="318">
        <v>2132788</v>
      </c>
      <c r="Z61" s="318"/>
      <c r="AA61" s="318"/>
      <c r="AB61" s="318"/>
      <c r="AC61" s="318"/>
      <c r="AD61" s="318"/>
      <c r="AE61" s="318"/>
      <c r="AF61" s="318"/>
      <c r="AG61" s="318"/>
      <c r="AH61" s="318">
        <v>1996640</v>
      </c>
      <c r="AI61" s="318"/>
      <c r="AJ61" s="318"/>
      <c r="AK61" s="318"/>
      <c r="AL61" s="318"/>
      <c r="AM61" s="318"/>
      <c r="AN61" s="321" t="s">
        <v>515</v>
      </c>
      <c r="AO61" s="321"/>
      <c r="AP61" s="321"/>
      <c r="AQ61" s="321"/>
      <c r="AR61" s="321"/>
      <c r="AS61" s="321"/>
      <c r="AT61" s="318">
        <v>95511</v>
      </c>
      <c r="AU61" s="318"/>
      <c r="AV61" s="318"/>
      <c r="AW61" s="318"/>
      <c r="AX61" s="318"/>
      <c r="AY61" s="318"/>
      <c r="AZ61" s="318">
        <v>23174</v>
      </c>
      <c r="BA61" s="318"/>
      <c r="BB61" s="318"/>
      <c r="BC61" s="318"/>
      <c r="BD61" s="318"/>
      <c r="BE61" s="318"/>
      <c r="BF61" s="318" t="s">
        <v>514</v>
      </c>
      <c r="BG61" s="318"/>
      <c r="BH61" s="318"/>
      <c r="BI61" s="318"/>
      <c r="BJ61" s="318"/>
      <c r="BK61" s="318"/>
      <c r="BL61" s="318">
        <f>SUM(BR61:CC61)</f>
        <v>3615326</v>
      </c>
      <c r="BM61" s="318"/>
      <c r="BN61" s="318"/>
      <c r="BO61" s="318"/>
      <c r="BP61" s="318"/>
      <c r="BQ61" s="318"/>
      <c r="BR61" s="318">
        <v>3539126</v>
      </c>
      <c r="BS61" s="318"/>
      <c r="BT61" s="318"/>
      <c r="BU61" s="318"/>
      <c r="BV61" s="318"/>
      <c r="BW61" s="318"/>
      <c r="BX61" s="318">
        <v>76200</v>
      </c>
      <c r="BY61" s="318"/>
      <c r="BZ61" s="318"/>
      <c r="CA61" s="318"/>
      <c r="CB61" s="318"/>
      <c r="CC61" s="318"/>
    </row>
    <row r="62" spans="1:81" ht="15" customHeight="1">
      <c r="A62" s="184"/>
      <c r="B62" s="184"/>
      <c r="C62" s="184"/>
      <c r="D62" s="184"/>
      <c r="E62" s="184"/>
      <c r="F62" s="185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</row>
    <row r="63" spans="1:81" ht="15" customHeight="1">
      <c r="A63" s="314" t="s">
        <v>225</v>
      </c>
      <c r="B63" s="314"/>
      <c r="C63" s="314"/>
      <c r="D63" s="314"/>
      <c r="E63" s="314"/>
      <c r="F63" s="315"/>
      <c r="G63" s="319">
        <f>ROUND(AVERAGE(G48:O51,G53:O56,G58:O61),1)</f>
        <v>1956672.6</v>
      </c>
      <c r="H63" s="318"/>
      <c r="I63" s="318"/>
      <c r="J63" s="318"/>
      <c r="K63" s="318"/>
      <c r="L63" s="318"/>
      <c r="M63" s="318"/>
      <c r="N63" s="318"/>
      <c r="O63" s="318"/>
      <c r="P63" s="318">
        <f>ROUND(SUM(P53:X56,P58:X61)/12,1)</f>
        <v>20833.9</v>
      </c>
      <c r="Q63" s="318"/>
      <c r="R63" s="318"/>
      <c r="S63" s="318"/>
      <c r="T63" s="318"/>
      <c r="U63" s="318"/>
      <c r="V63" s="318"/>
      <c r="W63" s="318"/>
      <c r="X63" s="318"/>
      <c r="Y63" s="320">
        <f>ROUND(AVERAGE(Y48:AG51,Y53:AG56,Y58:AG61),1)</f>
        <v>1977506.5</v>
      </c>
      <c r="Z63" s="320"/>
      <c r="AA63" s="320"/>
      <c r="AB63" s="320"/>
      <c r="AC63" s="320"/>
      <c r="AD63" s="320"/>
      <c r="AE63" s="320"/>
      <c r="AF63" s="320"/>
      <c r="AG63" s="320"/>
      <c r="AH63" s="318">
        <f>ROUND(AVERAGE(AH48:AM51,AH53:AM56,AH58:AM61),0)</f>
        <v>1841275</v>
      </c>
      <c r="AI63" s="318"/>
      <c r="AJ63" s="318"/>
      <c r="AK63" s="318"/>
      <c r="AL63" s="318"/>
      <c r="AM63" s="318"/>
      <c r="AN63" s="321" t="s">
        <v>196</v>
      </c>
      <c r="AO63" s="321"/>
      <c r="AP63" s="321"/>
      <c r="AQ63" s="321"/>
      <c r="AR63" s="321"/>
      <c r="AS63" s="321"/>
      <c r="AT63" s="318">
        <f>ROUND(AVERAGE(AT48:AY51,AT53:AY56,AT58:AY61),0)</f>
        <v>97988</v>
      </c>
      <c r="AU63" s="318"/>
      <c r="AV63" s="318"/>
      <c r="AW63" s="318"/>
      <c r="AX63" s="318"/>
      <c r="AY63" s="318"/>
      <c r="AZ63" s="318">
        <f>ROUND(AVERAGE(AZ48:BE51,AZ53:BE56,AZ58:BE61),0)</f>
        <v>21094</v>
      </c>
      <c r="BA63" s="318"/>
      <c r="BB63" s="318"/>
      <c r="BC63" s="318"/>
      <c r="BD63" s="318"/>
      <c r="BE63" s="318"/>
      <c r="BF63" s="318" t="s">
        <v>514</v>
      </c>
      <c r="BG63" s="318"/>
      <c r="BH63" s="318"/>
      <c r="BI63" s="318"/>
      <c r="BJ63" s="318"/>
      <c r="BK63" s="318"/>
      <c r="BL63" s="318">
        <f>SUM(BR63:CC63)</f>
        <v>3526323</v>
      </c>
      <c r="BM63" s="318"/>
      <c r="BN63" s="318"/>
      <c r="BO63" s="318"/>
      <c r="BP63" s="318"/>
      <c r="BQ63" s="318"/>
      <c r="BR63" s="318">
        <v>3453881</v>
      </c>
      <c r="BS63" s="318"/>
      <c r="BT63" s="318"/>
      <c r="BU63" s="318"/>
      <c r="BV63" s="318"/>
      <c r="BW63" s="318"/>
      <c r="BX63" s="318">
        <v>72442</v>
      </c>
      <c r="BY63" s="318"/>
      <c r="BZ63" s="318"/>
      <c r="CA63" s="318"/>
      <c r="CB63" s="318"/>
      <c r="CC63" s="318"/>
    </row>
    <row r="64" spans="1:81" ht="14.25">
      <c r="A64" s="188"/>
      <c r="B64" s="188"/>
      <c r="C64" s="188"/>
      <c r="D64" s="188"/>
      <c r="E64" s="188"/>
      <c r="F64" s="189"/>
      <c r="G64" s="226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</row>
    <row r="65" spans="1:81" ht="14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</row>
    <row r="66" spans="1:81" ht="14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</row>
    <row r="67" spans="1:81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</row>
    <row r="68" spans="1:81" ht="14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</row>
    <row r="69" spans="1:81" ht="14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</row>
    <row r="70" spans="1:81" ht="14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</row>
    <row r="71" spans="1:81" ht="14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</row>
    <row r="72" spans="1:81" ht="14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</row>
    <row r="73" spans="1:81" ht="14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</row>
    <row r="74" spans="1:81" ht="14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</row>
    <row r="75" spans="1:81" ht="14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</row>
    <row r="76" spans="1:81" ht="14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</row>
    <row r="77" spans="1:81" ht="14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</row>
    <row r="78" spans="1:81" ht="14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</row>
    <row r="79" spans="1:81" ht="14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</row>
    <row r="80" spans="1:81" ht="14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</row>
    <row r="81" spans="1:81" ht="14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</row>
    <row r="82" spans="1:81" ht="14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</row>
    <row r="83" spans="1:81" ht="14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</row>
    <row r="84" spans="1:81" ht="14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</row>
    <row r="85" spans="1:81" ht="14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</row>
    <row r="86" spans="1:81" ht="14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</row>
    <row r="87" spans="1:81" ht="14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</row>
    <row r="88" spans="1:81" ht="14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</row>
    <row r="89" spans="1:81" ht="14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</row>
    <row r="90" spans="1:81" ht="14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</row>
    <row r="91" spans="1:81" ht="14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</row>
    <row r="92" spans="1:81" ht="14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</row>
    <row r="93" spans="1:81" ht="14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</row>
    <row r="94" spans="1:81" ht="14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</row>
    <row r="95" spans="1:81" ht="14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</row>
    <row r="96" spans="1:81" ht="14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</row>
    <row r="97" spans="1:81" ht="14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</row>
    <row r="98" spans="1:81" ht="14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</row>
    <row r="99" spans="1:81" ht="14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</row>
    <row r="100" spans="1:81" ht="14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</row>
    <row r="101" spans="1:81" ht="14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</row>
    <row r="102" spans="1:81" ht="14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</row>
    <row r="103" spans="1:81" ht="14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</row>
    <row r="104" spans="1:81" ht="14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</row>
    <row r="105" spans="1:81" ht="14.25">
      <c r="A105" s="248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</row>
  </sheetData>
  <sheetProtection/>
  <mergeCells count="472">
    <mergeCell ref="AZ59:BE59"/>
    <mergeCell ref="AZ60:BE60"/>
    <mergeCell ref="AZ61:BE61"/>
    <mergeCell ref="AZ63:BE63"/>
    <mergeCell ref="A4:CC4"/>
    <mergeCell ref="A6:CC6"/>
    <mergeCell ref="A38:CC38"/>
    <mergeCell ref="AZ51:BE51"/>
    <mergeCell ref="AZ53:BE53"/>
    <mergeCell ref="AZ54:BE54"/>
    <mergeCell ref="AZ55:BE55"/>
    <mergeCell ref="AZ56:BE56"/>
    <mergeCell ref="AZ58:BE58"/>
    <mergeCell ref="AN59:AS59"/>
    <mergeCell ref="AN60:AS60"/>
    <mergeCell ref="AN61:AS61"/>
    <mergeCell ref="AN55:AS55"/>
    <mergeCell ref="AN56:AS56"/>
    <mergeCell ref="AN58:AS58"/>
    <mergeCell ref="AT59:AY59"/>
    <mergeCell ref="AN63:AS63"/>
    <mergeCell ref="AZ44:BE44"/>
    <mergeCell ref="AZ45:BE45"/>
    <mergeCell ref="AZ46:BE46"/>
    <mergeCell ref="AZ48:BE48"/>
    <mergeCell ref="AZ49:BE49"/>
    <mergeCell ref="AZ50:BE50"/>
    <mergeCell ref="AN51:AS51"/>
    <mergeCell ref="AN53:AS53"/>
    <mergeCell ref="AN54:AS54"/>
    <mergeCell ref="AN44:AS44"/>
    <mergeCell ref="AN45:AS45"/>
    <mergeCell ref="AN46:AS46"/>
    <mergeCell ref="AN48:AS48"/>
    <mergeCell ref="AN49:AS49"/>
    <mergeCell ref="AN50:AS50"/>
    <mergeCell ref="BF61:BK61"/>
    <mergeCell ref="BL61:BQ61"/>
    <mergeCell ref="BR61:BW61"/>
    <mergeCell ref="BX61:CC61"/>
    <mergeCell ref="BF63:BK63"/>
    <mergeCell ref="BL63:BQ63"/>
    <mergeCell ref="BR63:BW63"/>
    <mergeCell ref="BX63:CC63"/>
    <mergeCell ref="BF59:BK59"/>
    <mergeCell ref="BL59:BQ59"/>
    <mergeCell ref="BR59:BW59"/>
    <mergeCell ref="BX59:CC59"/>
    <mergeCell ref="BF60:BK60"/>
    <mergeCell ref="BL60:BQ60"/>
    <mergeCell ref="BR60:BW60"/>
    <mergeCell ref="BX60:CC60"/>
    <mergeCell ref="BF56:BK56"/>
    <mergeCell ref="BL56:BQ56"/>
    <mergeCell ref="BR56:BW56"/>
    <mergeCell ref="BX56:CC56"/>
    <mergeCell ref="BF58:BK58"/>
    <mergeCell ref="BL58:BQ58"/>
    <mergeCell ref="BR58:BW58"/>
    <mergeCell ref="BX58:CC58"/>
    <mergeCell ref="BF54:BK54"/>
    <mergeCell ref="BL54:BQ54"/>
    <mergeCell ref="BR54:BW54"/>
    <mergeCell ref="BX54:CC54"/>
    <mergeCell ref="BF55:BK55"/>
    <mergeCell ref="BL55:BQ55"/>
    <mergeCell ref="BR55:BW55"/>
    <mergeCell ref="BX55:CC55"/>
    <mergeCell ref="BF51:BK51"/>
    <mergeCell ref="BL51:BQ51"/>
    <mergeCell ref="BR51:BW51"/>
    <mergeCell ref="BX51:CC51"/>
    <mergeCell ref="BF53:BK53"/>
    <mergeCell ref="BL53:BQ53"/>
    <mergeCell ref="BR53:BW53"/>
    <mergeCell ref="BX53:CC53"/>
    <mergeCell ref="BF49:BK49"/>
    <mergeCell ref="BL49:BQ49"/>
    <mergeCell ref="BR49:BW49"/>
    <mergeCell ref="BX49:CC49"/>
    <mergeCell ref="BF50:BK50"/>
    <mergeCell ref="BL50:BQ50"/>
    <mergeCell ref="BR50:BW50"/>
    <mergeCell ref="BX50:CC50"/>
    <mergeCell ref="BR46:BW46"/>
    <mergeCell ref="BX46:CC46"/>
    <mergeCell ref="BF48:BK48"/>
    <mergeCell ref="BL48:BQ48"/>
    <mergeCell ref="BR48:BW48"/>
    <mergeCell ref="BX48:CC48"/>
    <mergeCell ref="AT60:AY60"/>
    <mergeCell ref="AT61:AY61"/>
    <mergeCell ref="AT63:AY63"/>
    <mergeCell ref="BF44:BK44"/>
    <mergeCell ref="BL44:BQ44"/>
    <mergeCell ref="BF45:BK45"/>
    <mergeCell ref="BL45:BQ45"/>
    <mergeCell ref="BF46:BK46"/>
    <mergeCell ref="BL46:BQ46"/>
    <mergeCell ref="AT51:AY51"/>
    <mergeCell ref="AT53:AY53"/>
    <mergeCell ref="AT54:AY54"/>
    <mergeCell ref="AT55:AY55"/>
    <mergeCell ref="AT56:AY56"/>
    <mergeCell ref="AT58:AY58"/>
    <mergeCell ref="AH59:AM59"/>
    <mergeCell ref="AH53:AM53"/>
    <mergeCell ref="AH54:AM54"/>
    <mergeCell ref="AH55:AM55"/>
    <mergeCell ref="AH56:AM56"/>
    <mergeCell ref="AH60:AM60"/>
    <mergeCell ref="AH61:AM61"/>
    <mergeCell ref="AH63:AM63"/>
    <mergeCell ref="AT44:AY44"/>
    <mergeCell ref="AT45:AY45"/>
    <mergeCell ref="AT46:AY46"/>
    <mergeCell ref="AT48:AY48"/>
    <mergeCell ref="AT49:AY49"/>
    <mergeCell ref="AT50:AY50"/>
    <mergeCell ref="AH51:AM51"/>
    <mergeCell ref="AH58:AM58"/>
    <mergeCell ref="Y59:AG59"/>
    <mergeCell ref="Y60:AG60"/>
    <mergeCell ref="Y61:AG61"/>
    <mergeCell ref="Y63:AG63"/>
    <mergeCell ref="AH44:AM44"/>
    <mergeCell ref="AH45:AM45"/>
    <mergeCell ref="AH46:AM46"/>
    <mergeCell ref="AH48:AM48"/>
    <mergeCell ref="AH49:AM49"/>
    <mergeCell ref="AH50:AM50"/>
    <mergeCell ref="Y51:AG51"/>
    <mergeCell ref="Y53:AG53"/>
    <mergeCell ref="Y54:AG54"/>
    <mergeCell ref="Y55:AG55"/>
    <mergeCell ref="Y56:AG56"/>
    <mergeCell ref="Y50:AG50"/>
    <mergeCell ref="Y58:AG58"/>
    <mergeCell ref="P59:X59"/>
    <mergeCell ref="P60:X60"/>
    <mergeCell ref="P61:X61"/>
    <mergeCell ref="P63:X63"/>
    <mergeCell ref="Y44:AG44"/>
    <mergeCell ref="Y45:AG45"/>
    <mergeCell ref="Y46:AG46"/>
    <mergeCell ref="Y48:AG48"/>
    <mergeCell ref="Y49:AG49"/>
    <mergeCell ref="P51:X51"/>
    <mergeCell ref="P53:X53"/>
    <mergeCell ref="P54:X54"/>
    <mergeCell ref="P55:X55"/>
    <mergeCell ref="P56:X56"/>
    <mergeCell ref="P58:X58"/>
    <mergeCell ref="G59:O59"/>
    <mergeCell ref="G60:O60"/>
    <mergeCell ref="G61:O61"/>
    <mergeCell ref="G63:O63"/>
    <mergeCell ref="P44:X44"/>
    <mergeCell ref="P45:X45"/>
    <mergeCell ref="P46:X46"/>
    <mergeCell ref="P48:X48"/>
    <mergeCell ref="P49:X49"/>
    <mergeCell ref="P50:X50"/>
    <mergeCell ref="G51:O51"/>
    <mergeCell ref="G53:O53"/>
    <mergeCell ref="G54:O54"/>
    <mergeCell ref="G55:O55"/>
    <mergeCell ref="G56:O56"/>
    <mergeCell ref="G58:O58"/>
    <mergeCell ref="BX41:CC42"/>
    <mergeCell ref="AH41:AY41"/>
    <mergeCell ref="G40:BE40"/>
    <mergeCell ref="BL40:CC40"/>
    <mergeCell ref="G44:O44"/>
    <mergeCell ref="G45:O45"/>
    <mergeCell ref="BR44:BW44"/>
    <mergeCell ref="BX44:CC44"/>
    <mergeCell ref="BR45:BW45"/>
    <mergeCell ref="BX45:CC45"/>
    <mergeCell ref="AT42:AY42"/>
    <mergeCell ref="AZ41:BE42"/>
    <mergeCell ref="BF40:BK42"/>
    <mergeCell ref="BL41:BQ42"/>
    <mergeCell ref="BR41:BW42"/>
    <mergeCell ref="BF9:BW9"/>
    <mergeCell ref="AH9:BE9"/>
    <mergeCell ref="AN32:AS32"/>
    <mergeCell ref="AT32:AY32"/>
    <mergeCell ref="AZ32:BE32"/>
    <mergeCell ref="A58:F58"/>
    <mergeCell ref="A59:F59"/>
    <mergeCell ref="A60:F60"/>
    <mergeCell ref="A61:F61"/>
    <mergeCell ref="A63:F63"/>
    <mergeCell ref="G41:O42"/>
    <mergeCell ref="G46:O46"/>
    <mergeCell ref="G48:O48"/>
    <mergeCell ref="G49:O49"/>
    <mergeCell ref="G50:O50"/>
    <mergeCell ref="A50:F50"/>
    <mergeCell ref="A51:F51"/>
    <mergeCell ref="A53:F53"/>
    <mergeCell ref="A54:F54"/>
    <mergeCell ref="A55:F55"/>
    <mergeCell ref="A56:F56"/>
    <mergeCell ref="BX32:CC32"/>
    <mergeCell ref="B40:E42"/>
    <mergeCell ref="A44:F44"/>
    <mergeCell ref="A45:F45"/>
    <mergeCell ref="A46:F46"/>
    <mergeCell ref="A48:F48"/>
    <mergeCell ref="P41:X42"/>
    <mergeCell ref="Y41:AG42"/>
    <mergeCell ref="AH42:AM42"/>
    <mergeCell ref="AN42:AS42"/>
    <mergeCell ref="BF32:BK32"/>
    <mergeCell ref="BL32:BQ32"/>
    <mergeCell ref="BR32:BW32"/>
    <mergeCell ref="BX29:CC29"/>
    <mergeCell ref="AN30:AS30"/>
    <mergeCell ref="AT30:AY30"/>
    <mergeCell ref="AZ30:BE30"/>
    <mergeCell ref="BF30:BK30"/>
    <mergeCell ref="BL30:BQ30"/>
    <mergeCell ref="BR30:BW30"/>
    <mergeCell ref="BX30:CC30"/>
    <mergeCell ref="AN29:AS29"/>
    <mergeCell ref="AT29:AY29"/>
    <mergeCell ref="AZ29:BE29"/>
    <mergeCell ref="BF29:BK29"/>
    <mergeCell ref="BL29:BQ29"/>
    <mergeCell ref="BR29:BW29"/>
    <mergeCell ref="BX27:CC27"/>
    <mergeCell ref="AN28:AS28"/>
    <mergeCell ref="AT28:AY28"/>
    <mergeCell ref="AZ28:BE28"/>
    <mergeCell ref="BF28:BK28"/>
    <mergeCell ref="BL28:BQ28"/>
    <mergeCell ref="BR28:BW28"/>
    <mergeCell ref="BX28:CC28"/>
    <mergeCell ref="AN27:AS27"/>
    <mergeCell ref="AT27:AY27"/>
    <mergeCell ref="AZ27:BE27"/>
    <mergeCell ref="BF27:BK27"/>
    <mergeCell ref="BL27:BQ27"/>
    <mergeCell ref="BR27:BW27"/>
    <mergeCell ref="BX24:CC24"/>
    <mergeCell ref="AN25:AS25"/>
    <mergeCell ref="AT25:AY25"/>
    <mergeCell ref="AZ25:BE25"/>
    <mergeCell ref="BF25:BK25"/>
    <mergeCell ref="BL25:BQ25"/>
    <mergeCell ref="BR25:BW25"/>
    <mergeCell ref="BX25:CC25"/>
    <mergeCell ref="AN24:AS24"/>
    <mergeCell ref="AT24:AY24"/>
    <mergeCell ref="AZ24:BE24"/>
    <mergeCell ref="BF24:BK24"/>
    <mergeCell ref="BL24:BQ24"/>
    <mergeCell ref="BR24:BW24"/>
    <mergeCell ref="BR22:BW22"/>
    <mergeCell ref="BX22:CC22"/>
    <mergeCell ref="AN23:AS23"/>
    <mergeCell ref="AT23:AY23"/>
    <mergeCell ref="AZ23:BE23"/>
    <mergeCell ref="BF23:BK23"/>
    <mergeCell ref="BL23:BQ23"/>
    <mergeCell ref="BR23:BW23"/>
    <mergeCell ref="BX23:CC23"/>
    <mergeCell ref="AZ20:BE20"/>
    <mergeCell ref="BF20:BK20"/>
    <mergeCell ref="BL20:BQ20"/>
    <mergeCell ref="BR20:BW20"/>
    <mergeCell ref="BX20:CC20"/>
    <mergeCell ref="AN22:AS22"/>
    <mergeCell ref="AT22:AY22"/>
    <mergeCell ref="AZ22:BE22"/>
    <mergeCell ref="BF22:BK22"/>
    <mergeCell ref="BL22:BQ22"/>
    <mergeCell ref="BR18:BW18"/>
    <mergeCell ref="BX18:CC18"/>
    <mergeCell ref="AN19:AS19"/>
    <mergeCell ref="AT19:AY19"/>
    <mergeCell ref="AZ19:BE19"/>
    <mergeCell ref="BF19:BK19"/>
    <mergeCell ref="BL19:BQ19"/>
    <mergeCell ref="BR19:BW19"/>
    <mergeCell ref="BX19:CC19"/>
    <mergeCell ref="AZ17:BE17"/>
    <mergeCell ref="BF17:BK17"/>
    <mergeCell ref="BL17:BQ17"/>
    <mergeCell ref="BR17:BW17"/>
    <mergeCell ref="BX17:CC17"/>
    <mergeCell ref="AN18:AS18"/>
    <mergeCell ref="AT18:AY18"/>
    <mergeCell ref="AZ18:BE18"/>
    <mergeCell ref="BF18:BK18"/>
    <mergeCell ref="BL18:BQ18"/>
    <mergeCell ref="BR14:BW14"/>
    <mergeCell ref="BX14:CC14"/>
    <mergeCell ref="AN15:AS15"/>
    <mergeCell ref="AT15:AY15"/>
    <mergeCell ref="AZ15:BE15"/>
    <mergeCell ref="BF15:BK15"/>
    <mergeCell ref="BL15:BQ15"/>
    <mergeCell ref="BR15:BW15"/>
    <mergeCell ref="BX15:CC15"/>
    <mergeCell ref="AZ13:BE13"/>
    <mergeCell ref="BF13:BK13"/>
    <mergeCell ref="BL13:BQ13"/>
    <mergeCell ref="BR13:BW13"/>
    <mergeCell ref="BX13:CC13"/>
    <mergeCell ref="AN14:AS14"/>
    <mergeCell ref="AT14:AY14"/>
    <mergeCell ref="AZ14:BE14"/>
    <mergeCell ref="BF14:BK14"/>
    <mergeCell ref="BL14:BQ14"/>
    <mergeCell ref="AH28:AM28"/>
    <mergeCell ref="AH29:AM29"/>
    <mergeCell ref="AH30:AM30"/>
    <mergeCell ref="AH32:AM32"/>
    <mergeCell ref="AN13:AS13"/>
    <mergeCell ref="AT13:AY13"/>
    <mergeCell ref="AN17:AS17"/>
    <mergeCell ref="AT17:AY17"/>
    <mergeCell ref="AN20:AS20"/>
    <mergeCell ref="AT20:AY20"/>
    <mergeCell ref="AH20:AM20"/>
    <mergeCell ref="AH22:AM22"/>
    <mergeCell ref="AH23:AM23"/>
    <mergeCell ref="AH24:AM24"/>
    <mergeCell ref="AH25:AM25"/>
    <mergeCell ref="AH27:AM27"/>
    <mergeCell ref="AH13:AM13"/>
    <mergeCell ref="AH14:AM14"/>
    <mergeCell ref="AH15:AM15"/>
    <mergeCell ref="AH17:AM17"/>
    <mergeCell ref="AH18:AM18"/>
    <mergeCell ref="AH19:AM19"/>
    <mergeCell ref="X29:AB29"/>
    <mergeCell ref="AC29:AG29"/>
    <mergeCell ref="X30:AB30"/>
    <mergeCell ref="AC30:AG30"/>
    <mergeCell ref="X32:AB32"/>
    <mergeCell ref="AC32:AG32"/>
    <mergeCell ref="X25:AB25"/>
    <mergeCell ref="AC25:AG25"/>
    <mergeCell ref="X27:AB27"/>
    <mergeCell ref="AC27:AG27"/>
    <mergeCell ref="X28:AB28"/>
    <mergeCell ref="AC28:AG28"/>
    <mergeCell ref="X22:AB22"/>
    <mergeCell ref="AC22:AG22"/>
    <mergeCell ref="X23:AB23"/>
    <mergeCell ref="AC23:AG23"/>
    <mergeCell ref="X24:AB24"/>
    <mergeCell ref="AC24:AG24"/>
    <mergeCell ref="AC17:AG17"/>
    <mergeCell ref="X18:AB18"/>
    <mergeCell ref="AC18:AG18"/>
    <mergeCell ref="X19:AB19"/>
    <mergeCell ref="AC19:AG19"/>
    <mergeCell ref="X20:AB20"/>
    <mergeCell ref="AC20:AG20"/>
    <mergeCell ref="S29:W29"/>
    <mergeCell ref="S30:W30"/>
    <mergeCell ref="S32:W32"/>
    <mergeCell ref="X13:AB13"/>
    <mergeCell ref="AC13:AG13"/>
    <mergeCell ref="X14:AB14"/>
    <mergeCell ref="AC14:AG14"/>
    <mergeCell ref="X15:AB15"/>
    <mergeCell ref="AC15:AG15"/>
    <mergeCell ref="X17:AB17"/>
    <mergeCell ref="S22:W22"/>
    <mergeCell ref="S23:W23"/>
    <mergeCell ref="S24:W24"/>
    <mergeCell ref="S25:W25"/>
    <mergeCell ref="S27:W27"/>
    <mergeCell ref="S28:W28"/>
    <mergeCell ref="P28:R28"/>
    <mergeCell ref="P29:R29"/>
    <mergeCell ref="P30:R30"/>
    <mergeCell ref="P32:R32"/>
    <mergeCell ref="S14:W14"/>
    <mergeCell ref="S15:W15"/>
    <mergeCell ref="S17:W17"/>
    <mergeCell ref="S18:W18"/>
    <mergeCell ref="S19:W19"/>
    <mergeCell ref="S20:W20"/>
    <mergeCell ref="P20:R20"/>
    <mergeCell ref="P22:R22"/>
    <mergeCell ref="P23:R23"/>
    <mergeCell ref="P24:R24"/>
    <mergeCell ref="P25:R25"/>
    <mergeCell ref="P27:R27"/>
    <mergeCell ref="L28:O28"/>
    <mergeCell ref="L29:O29"/>
    <mergeCell ref="L30:O30"/>
    <mergeCell ref="L32:O32"/>
    <mergeCell ref="P13:R13"/>
    <mergeCell ref="P14:R14"/>
    <mergeCell ref="P15:R15"/>
    <mergeCell ref="P17:R17"/>
    <mergeCell ref="P18:R18"/>
    <mergeCell ref="P19:R19"/>
    <mergeCell ref="L20:O20"/>
    <mergeCell ref="L22:O22"/>
    <mergeCell ref="L23:O23"/>
    <mergeCell ref="L24:O24"/>
    <mergeCell ref="L25:O25"/>
    <mergeCell ref="L27:O27"/>
    <mergeCell ref="L14:O14"/>
    <mergeCell ref="L15:O15"/>
    <mergeCell ref="L17:O17"/>
    <mergeCell ref="L18:O18"/>
    <mergeCell ref="L19:O19"/>
    <mergeCell ref="A49:F49"/>
    <mergeCell ref="G25:K25"/>
    <mergeCell ref="G27:K27"/>
    <mergeCell ref="G28:K28"/>
    <mergeCell ref="G29:K29"/>
    <mergeCell ref="G30:K30"/>
    <mergeCell ref="G32:K32"/>
    <mergeCell ref="G18:K18"/>
    <mergeCell ref="G19:K19"/>
    <mergeCell ref="G20:K20"/>
    <mergeCell ref="G22:K22"/>
    <mergeCell ref="G23:K23"/>
    <mergeCell ref="G24:K24"/>
    <mergeCell ref="A28:F28"/>
    <mergeCell ref="A29:F29"/>
    <mergeCell ref="A30:F30"/>
    <mergeCell ref="A32:F32"/>
    <mergeCell ref="S13:W13"/>
    <mergeCell ref="G13:K13"/>
    <mergeCell ref="G14:K14"/>
    <mergeCell ref="G15:K15"/>
    <mergeCell ref="G17:K17"/>
    <mergeCell ref="L13:O13"/>
    <mergeCell ref="A20:F20"/>
    <mergeCell ref="A22:F22"/>
    <mergeCell ref="A23:F23"/>
    <mergeCell ref="A24:F24"/>
    <mergeCell ref="A25:F25"/>
    <mergeCell ref="A27:F27"/>
    <mergeCell ref="A13:F13"/>
    <mergeCell ref="A14:F14"/>
    <mergeCell ref="A15:F15"/>
    <mergeCell ref="A17:F17"/>
    <mergeCell ref="A18:F18"/>
    <mergeCell ref="A19:F19"/>
    <mergeCell ref="BF10:BK11"/>
    <mergeCell ref="BL10:BQ10"/>
    <mergeCell ref="BL11:BQ11"/>
    <mergeCell ref="BR10:BW10"/>
    <mergeCell ref="BR11:BW11"/>
    <mergeCell ref="BX8:CC11"/>
    <mergeCell ref="S8:BW8"/>
    <mergeCell ref="AC9:AG11"/>
    <mergeCell ref="AH10:AM11"/>
    <mergeCell ref="AN10:AS11"/>
    <mergeCell ref="AT10:AY10"/>
    <mergeCell ref="AT11:AY11"/>
    <mergeCell ref="AZ10:BE10"/>
    <mergeCell ref="AZ11:BE11"/>
    <mergeCell ref="B8:E11"/>
    <mergeCell ref="S9:W11"/>
    <mergeCell ref="X9:AB11"/>
    <mergeCell ref="G8:K11"/>
    <mergeCell ref="L8:O11"/>
    <mergeCell ref="P8:R1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05"/>
  <sheetViews>
    <sheetView workbookViewId="0" topLeftCell="A36">
      <selection activeCell="A62" sqref="A62:F62"/>
    </sheetView>
  </sheetViews>
  <sheetFormatPr defaultColWidth="8.796875" defaultRowHeight="15" zeroHeight="1"/>
  <cols>
    <col min="1" max="133" width="2.59765625" style="41" customWidth="1"/>
    <col min="134" max="16384" width="9" style="41" customWidth="1"/>
  </cols>
  <sheetData>
    <row r="1" spans="1:99" ht="15" customHeight="1">
      <c r="A1" s="242" t="s">
        <v>247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2" t="s">
        <v>248</v>
      </c>
    </row>
    <row r="2" spans="1:99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</row>
    <row r="3" spans="1:99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</row>
    <row r="4" spans="1:99" ht="15" customHeight="1">
      <c r="A4" s="341" t="s">
        <v>249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1"/>
      <c r="BU4" s="341"/>
      <c r="BV4" s="341"/>
      <c r="BW4" s="341"/>
      <c r="BX4" s="341"/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341"/>
      <c r="CL4" s="341"/>
      <c r="CM4" s="341"/>
      <c r="CN4" s="341"/>
      <c r="CO4" s="341"/>
      <c r="CP4" s="341"/>
      <c r="CQ4" s="341"/>
      <c r="CR4" s="341"/>
      <c r="CS4" s="341"/>
      <c r="CT4" s="341"/>
      <c r="CU4" s="341"/>
    </row>
    <row r="5" spans="1:99" ht="1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30" t="s">
        <v>239</v>
      </c>
    </row>
    <row r="6" spans="1:99" ht="15" customHeight="1">
      <c r="A6" s="228"/>
      <c r="B6" s="294" t="s">
        <v>544</v>
      </c>
      <c r="C6" s="295"/>
      <c r="D6" s="295"/>
      <c r="E6" s="295"/>
      <c r="F6" s="229"/>
      <c r="G6" s="339" t="s">
        <v>252</v>
      </c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11" t="s">
        <v>49</v>
      </c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</row>
    <row r="7" spans="1:99" ht="15" customHeight="1">
      <c r="A7" s="184"/>
      <c r="B7" s="296"/>
      <c r="C7" s="296"/>
      <c r="D7" s="296"/>
      <c r="E7" s="296"/>
      <c r="F7" s="185"/>
      <c r="G7" s="325" t="s">
        <v>233</v>
      </c>
      <c r="H7" s="325"/>
      <c r="I7" s="325"/>
      <c r="J7" s="325"/>
      <c r="K7" s="325"/>
      <c r="L7" s="325"/>
      <c r="M7" s="325"/>
      <c r="N7" s="325"/>
      <c r="O7" s="325" t="s">
        <v>250</v>
      </c>
      <c r="P7" s="325"/>
      <c r="Q7" s="325"/>
      <c r="R7" s="325"/>
      <c r="S7" s="325"/>
      <c r="T7" s="325"/>
      <c r="U7" s="325"/>
      <c r="V7" s="325"/>
      <c r="W7" s="324" t="s">
        <v>16</v>
      </c>
      <c r="X7" s="324"/>
      <c r="Y7" s="324"/>
      <c r="Z7" s="324"/>
      <c r="AA7" s="324"/>
      <c r="AB7" s="324"/>
      <c r="AC7" s="324"/>
      <c r="AD7" s="324"/>
      <c r="AE7" s="325" t="s">
        <v>253</v>
      </c>
      <c r="AF7" s="325"/>
      <c r="AG7" s="325"/>
      <c r="AH7" s="325"/>
      <c r="AI7" s="325"/>
      <c r="AJ7" s="325"/>
      <c r="AK7" s="325"/>
      <c r="AL7" s="325"/>
      <c r="AM7" s="325" t="s">
        <v>254</v>
      </c>
      <c r="AN7" s="325"/>
      <c r="AO7" s="325"/>
      <c r="AP7" s="325"/>
      <c r="AQ7" s="325"/>
      <c r="AR7" s="325"/>
      <c r="AS7" s="325"/>
      <c r="AT7" s="325"/>
      <c r="AU7" s="291" t="s">
        <v>255</v>
      </c>
      <c r="AV7" s="292"/>
      <c r="AW7" s="292"/>
      <c r="AX7" s="292"/>
      <c r="AY7" s="292"/>
      <c r="AZ7" s="292"/>
      <c r="BA7" s="292"/>
      <c r="BB7" s="292"/>
      <c r="BC7" s="293"/>
      <c r="BD7" s="335" t="s">
        <v>233</v>
      </c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  <c r="CU7" s="336"/>
    </row>
    <row r="8" spans="1:99" ht="15" customHeight="1">
      <c r="A8" s="184"/>
      <c r="B8" s="296"/>
      <c r="C8" s="296"/>
      <c r="D8" s="296"/>
      <c r="E8" s="296"/>
      <c r="F8" s="18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4"/>
      <c r="X8" s="324"/>
      <c r="Y8" s="324"/>
      <c r="Z8" s="324"/>
      <c r="AA8" s="324"/>
      <c r="AB8" s="324"/>
      <c r="AC8" s="324"/>
      <c r="AD8" s="324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298"/>
      <c r="AV8" s="299"/>
      <c r="AW8" s="299"/>
      <c r="AX8" s="299"/>
      <c r="AY8" s="299"/>
      <c r="AZ8" s="299"/>
      <c r="BA8" s="299"/>
      <c r="BB8" s="299"/>
      <c r="BC8" s="300"/>
      <c r="BD8" s="324" t="s">
        <v>16</v>
      </c>
      <c r="BE8" s="324"/>
      <c r="BF8" s="324"/>
      <c r="BG8" s="324"/>
      <c r="BH8" s="324"/>
      <c r="BI8" s="324"/>
      <c r="BJ8" s="324"/>
      <c r="BK8" s="324"/>
      <c r="BL8" s="335" t="s">
        <v>530</v>
      </c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7"/>
      <c r="CN8" s="291" t="s">
        <v>531</v>
      </c>
      <c r="CO8" s="292"/>
      <c r="CP8" s="292"/>
      <c r="CQ8" s="292"/>
      <c r="CR8" s="292"/>
      <c r="CS8" s="292"/>
      <c r="CT8" s="292"/>
      <c r="CU8" s="292"/>
    </row>
    <row r="9" spans="1:99" ht="15" customHeight="1">
      <c r="A9" s="188"/>
      <c r="B9" s="297"/>
      <c r="C9" s="297"/>
      <c r="D9" s="297"/>
      <c r="E9" s="297"/>
      <c r="F9" s="189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4"/>
      <c r="X9" s="324"/>
      <c r="Y9" s="324"/>
      <c r="Z9" s="324"/>
      <c r="AA9" s="324"/>
      <c r="AB9" s="324"/>
      <c r="AC9" s="324"/>
      <c r="AD9" s="324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01"/>
      <c r="AV9" s="302"/>
      <c r="AW9" s="302"/>
      <c r="AX9" s="302"/>
      <c r="AY9" s="302"/>
      <c r="AZ9" s="302"/>
      <c r="BA9" s="302"/>
      <c r="BB9" s="302"/>
      <c r="BC9" s="303"/>
      <c r="BD9" s="324"/>
      <c r="BE9" s="324"/>
      <c r="BF9" s="324"/>
      <c r="BG9" s="324"/>
      <c r="BH9" s="324"/>
      <c r="BI9" s="324"/>
      <c r="BJ9" s="324"/>
      <c r="BK9" s="324"/>
      <c r="BL9" s="324" t="s">
        <v>16</v>
      </c>
      <c r="BM9" s="324"/>
      <c r="BN9" s="324"/>
      <c r="BO9" s="324"/>
      <c r="BP9" s="324"/>
      <c r="BQ9" s="324"/>
      <c r="BR9" s="324"/>
      <c r="BS9" s="335" t="s">
        <v>532</v>
      </c>
      <c r="BT9" s="336"/>
      <c r="BU9" s="336"/>
      <c r="BV9" s="336"/>
      <c r="BW9" s="336"/>
      <c r="BX9" s="336"/>
      <c r="BY9" s="337"/>
      <c r="BZ9" s="324" t="s">
        <v>43</v>
      </c>
      <c r="CA9" s="324"/>
      <c r="CB9" s="324"/>
      <c r="CC9" s="324"/>
      <c r="CD9" s="324"/>
      <c r="CE9" s="324"/>
      <c r="CF9" s="324"/>
      <c r="CG9" s="335" t="s">
        <v>15</v>
      </c>
      <c r="CH9" s="336"/>
      <c r="CI9" s="336"/>
      <c r="CJ9" s="336"/>
      <c r="CK9" s="336"/>
      <c r="CL9" s="336"/>
      <c r="CM9" s="337"/>
      <c r="CN9" s="301"/>
      <c r="CO9" s="302"/>
      <c r="CP9" s="302"/>
      <c r="CQ9" s="302"/>
      <c r="CR9" s="302"/>
      <c r="CS9" s="302"/>
      <c r="CT9" s="302"/>
      <c r="CU9" s="302"/>
    </row>
    <row r="10" spans="1:99" ht="15" customHeight="1">
      <c r="A10" s="202"/>
      <c r="B10" s="202"/>
      <c r="C10" s="202"/>
      <c r="D10" s="202"/>
      <c r="E10" s="202"/>
      <c r="F10" s="230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</row>
    <row r="11" spans="1:99" ht="15" customHeight="1">
      <c r="A11" s="314" t="s">
        <v>211</v>
      </c>
      <c r="B11" s="314"/>
      <c r="C11" s="314"/>
      <c r="D11" s="314"/>
      <c r="E11" s="314"/>
      <c r="F11" s="315"/>
      <c r="G11" s="319">
        <v>4943034</v>
      </c>
      <c r="H11" s="318"/>
      <c r="I11" s="318"/>
      <c r="J11" s="318"/>
      <c r="K11" s="318"/>
      <c r="L11" s="318"/>
      <c r="M11" s="318"/>
      <c r="N11" s="318"/>
      <c r="O11" s="318" t="s">
        <v>533</v>
      </c>
      <c r="P11" s="318"/>
      <c r="Q11" s="318"/>
      <c r="R11" s="318"/>
      <c r="S11" s="318"/>
      <c r="T11" s="318"/>
      <c r="U11" s="318"/>
      <c r="V11" s="318"/>
      <c r="W11" s="318">
        <f>SUM(AE11:AT11)</f>
        <v>4943034</v>
      </c>
      <c r="X11" s="318"/>
      <c r="Y11" s="318"/>
      <c r="Z11" s="318"/>
      <c r="AA11" s="318"/>
      <c r="AB11" s="318"/>
      <c r="AC11" s="318"/>
      <c r="AD11" s="318"/>
      <c r="AE11" s="318">
        <v>4627860</v>
      </c>
      <c r="AF11" s="318"/>
      <c r="AG11" s="318"/>
      <c r="AH11" s="318"/>
      <c r="AI11" s="318"/>
      <c r="AJ11" s="318"/>
      <c r="AK11" s="318"/>
      <c r="AL11" s="318"/>
      <c r="AM11" s="318">
        <v>315174</v>
      </c>
      <c r="AN11" s="318"/>
      <c r="AO11" s="318"/>
      <c r="AP11" s="318"/>
      <c r="AQ11" s="318"/>
      <c r="AR11" s="318"/>
      <c r="AS11" s="318"/>
      <c r="AT11" s="318"/>
      <c r="AU11" s="318">
        <f>SUM(BD11,BB43)</f>
        <v>649450626</v>
      </c>
      <c r="AV11" s="318"/>
      <c r="AW11" s="318"/>
      <c r="AX11" s="318"/>
      <c r="AY11" s="318"/>
      <c r="AZ11" s="318"/>
      <c r="BA11" s="318"/>
      <c r="BB11" s="318"/>
      <c r="BC11" s="318"/>
      <c r="BD11" s="318">
        <f>SUM(BL11,CN11,G43,AW43)</f>
        <v>636926256</v>
      </c>
      <c r="BE11" s="318"/>
      <c r="BF11" s="318"/>
      <c r="BG11" s="318"/>
      <c r="BH11" s="318"/>
      <c r="BI11" s="318"/>
      <c r="BJ11" s="318"/>
      <c r="BK11" s="318"/>
      <c r="BL11" s="318">
        <f>SUM(BS11:CM11)</f>
        <v>131673966</v>
      </c>
      <c r="BM11" s="318"/>
      <c r="BN11" s="318"/>
      <c r="BO11" s="318"/>
      <c r="BP11" s="318"/>
      <c r="BQ11" s="318"/>
      <c r="BR11" s="318"/>
      <c r="BS11" s="318">
        <v>81521638</v>
      </c>
      <c r="BT11" s="318"/>
      <c r="BU11" s="318"/>
      <c r="BV11" s="318"/>
      <c r="BW11" s="318"/>
      <c r="BX11" s="318"/>
      <c r="BY11" s="318"/>
      <c r="BZ11" s="318">
        <v>16280333</v>
      </c>
      <c r="CA11" s="318"/>
      <c r="CB11" s="318"/>
      <c r="CC11" s="318"/>
      <c r="CD11" s="318"/>
      <c r="CE11" s="318"/>
      <c r="CF11" s="318"/>
      <c r="CG11" s="318">
        <v>33871995</v>
      </c>
      <c r="CH11" s="318"/>
      <c r="CI11" s="318"/>
      <c r="CJ11" s="318"/>
      <c r="CK11" s="318"/>
      <c r="CL11" s="318"/>
      <c r="CM11" s="318"/>
      <c r="CN11" s="318">
        <v>6154855</v>
      </c>
      <c r="CO11" s="318"/>
      <c r="CP11" s="318"/>
      <c r="CQ11" s="318"/>
      <c r="CR11" s="318"/>
      <c r="CS11" s="318"/>
      <c r="CT11" s="318"/>
      <c r="CU11" s="318"/>
    </row>
    <row r="12" spans="1:99" ht="15" customHeight="1">
      <c r="A12" s="314" t="s">
        <v>212</v>
      </c>
      <c r="B12" s="314"/>
      <c r="C12" s="314"/>
      <c r="D12" s="314"/>
      <c r="E12" s="314"/>
      <c r="F12" s="315"/>
      <c r="G12" s="319">
        <v>5213327</v>
      </c>
      <c r="H12" s="318"/>
      <c r="I12" s="318"/>
      <c r="J12" s="318"/>
      <c r="K12" s="318"/>
      <c r="L12" s="318"/>
      <c r="M12" s="318"/>
      <c r="N12" s="318"/>
      <c r="O12" s="318" t="s">
        <v>533</v>
      </c>
      <c r="P12" s="318"/>
      <c r="Q12" s="318"/>
      <c r="R12" s="318"/>
      <c r="S12" s="318"/>
      <c r="T12" s="318"/>
      <c r="U12" s="318"/>
      <c r="V12" s="318"/>
      <c r="W12" s="318">
        <f>SUM(AE12:AT12)</f>
        <v>5213327</v>
      </c>
      <c r="X12" s="318"/>
      <c r="Y12" s="318"/>
      <c r="Z12" s="318"/>
      <c r="AA12" s="318"/>
      <c r="AB12" s="318"/>
      <c r="AC12" s="318"/>
      <c r="AD12" s="318"/>
      <c r="AE12" s="318">
        <v>4796982</v>
      </c>
      <c r="AF12" s="318"/>
      <c r="AG12" s="318"/>
      <c r="AH12" s="318"/>
      <c r="AI12" s="318"/>
      <c r="AJ12" s="318"/>
      <c r="AK12" s="318"/>
      <c r="AL12" s="318"/>
      <c r="AM12" s="318">
        <v>416345</v>
      </c>
      <c r="AN12" s="318"/>
      <c r="AO12" s="318"/>
      <c r="AP12" s="318"/>
      <c r="AQ12" s="318"/>
      <c r="AR12" s="318"/>
      <c r="AS12" s="318"/>
      <c r="AT12" s="318"/>
      <c r="AU12" s="318">
        <f>SUM(BD12,BB44)</f>
        <v>686137273</v>
      </c>
      <c r="AV12" s="318"/>
      <c r="AW12" s="318"/>
      <c r="AX12" s="318"/>
      <c r="AY12" s="318"/>
      <c r="AZ12" s="318"/>
      <c r="BA12" s="318"/>
      <c r="BB12" s="318"/>
      <c r="BC12" s="318"/>
      <c r="BD12" s="318">
        <f>SUM(BL12,CN12,G44,AW44)</f>
        <v>672434525</v>
      </c>
      <c r="BE12" s="318"/>
      <c r="BF12" s="318"/>
      <c r="BG12" s="318"/>
      <c r="BH12" s="318"/>
      <c r="BI12" s="318"/>
      <c r="BJ12" s="318"/>
      <c r="BK12" s="318"/>
      <c r="BL12" s="318">
        <f>SUM(BS12:CM12)</f>
        <v>121736004</v>
      </c>
      <c r="BM12" s="318"/>
      <c r="BN12" s="318"/>
      <c r="BO12" s="318"/>
      <c r="BP12" s="318"/>
      <c r="BQ12" s="318"/>
      <c r="BR12" s="318"/>
      <c r="BS12" s="318">
        <v>83437254</v>
      </c>
      <c r="BT12" s="318"/>
      <c r="BU12" s="318"/>
      <c r="BV12" s="318"/>
      <c r="BW12" s="318"/>
      <c r="BX12" s="318"/>
      <c r="BY12" s="318"/>
      <c r="BZ12" s="318">
        <v>13241487</v>
      </c>
      <c r="CA12" s="318"/>
      <c r="CB12" s="318"/>
      <c r="CC12" s="318"/>
      <c r="CD12" s="318"/>
      <c r="CE12" s="318"/>
      <c r="CF12" s="318"/>
      <c r="CG12" s="318">
        <v>25057263</v>
      </c>
      <c r="CH12" s="318"/>
      <c r="CI12" s="318"/>
      <c r="CJ12" s="318"/>
      <c r="CK12" s="318"/>
      <c r="CL12" s="318"/>
      <c r="CM12" s="318"/>
      <c r="CN12" s="318">
        <v>6554368</v>
      </c>
      <c r="CO12" s="318"/>
      <c r="CP12" s="318"/>
      <c r="CQ12" s="318"/>
      <c r="CR12" s="318"/>
      <c r="CS12" s="318"/>
      <c r="CT12" s="318"/>
      <c r="CU12" s="318"/>
    </row>
    <row r="13" spans="1:99" s="42" customFormat="1" ht="15" customHeight="1">
      <c r="A13" s="316" t="s">
        <v>559</v>
      </c>
      <c r="B13" s="316"/>
      <c r="C13" s="316"/>
      <c r="D13" s="316"/>
      <c r="E13" s="316"/>
      <c r="F13" s="317"/>
      <c r="G13" s="544">
        <f>SUM(G15:N28)</f>
        <v>3493226</v>
      </c>
      <c r="H13" s="323"/>
      <c r="I13" s="323"/>
      <c r="J13" s="323"/>
      <c r="K13" s="323"/>
      <c r="L13" s="323"/>
      <c r="M13" s="323"/>
      <c r="N13" s="323"/>
      <c r="O13" s="323" t="s">
        <v>561</v>
      </c>
      <c r="P13" s="323"/>
      <c r="Q13" s="323"/>
      <c r="R13" s="323"/>
      <c r="S13" s="323"/>
      <c r="T13" s="323"/>
      <c r="U13" s="323"/>
      <c r="V13" s="323"/>
      <c r="W13" s="323">
        <f>SUM(AE13:AT13)</f>
        <v>3493226</v>
      </c>
      <c r="X13" s="323"/>
      <c r="Y13" s="323"/>
      <c r="Z13" s="323"/>
      <c r="AA13" s="323"/>
      <c r="AB13" s="323"/>
      <c r="AC13" s="323"/>
      <c r="AD13" s="323"/>
      <c r="AE13" s="323">
        <f>SUM(AE15:AL28)</f>
        <v>3139514</v>
      </c>
      <c r="AF13" s="323"/>
      <c r="AG13" s="323"/>
      <c r="AH13" s="323"/>
      <c r="AI13" s="323"/>
      <c r="AJ13" s="323"/>
      <c r="AK13" s="323"/>
      <c r="AL13" s="323"/>
      <c r="AM13" s="323">
        <f>SUM(AM15:AT28)</f>
        <v>353712</v>
      </c>
      <c r="AN13" s="323"/>
      <c r="AO13" s="323"/>
      <c r="AP13" s="323"/>
      <c r="AQ13" s="323"/>
      <c r="AR13" s="323"/>
      <c r="AS13" s="323"/>
      <c r="AT13" s="323"/>
      <c r="AU13" s="323">
        <f>SUM(BD13,BB45)</f>
        <v>611858178</v>
      </c>
      <c r="AV13" s="323"/>
      <c r="AW13" s="323"/>
      <c r="AX13" s="323"/>
      <c r="AY13" s="323"/>
      <c r="AZ13" s="323"/>
      <c r="BA13" s="323"/>
      <c r="BB13" s="323"/>
      <c r="BC13" s="323"/>
      <c r="BD13" s="323">
        <f>SUM(BL13,CN13,G45,AW45)</f>
        <v>596887938</v>
      </c>
      <c r="BE13" s="323"/>
      <c r="BF13" s="323"/>
      <c r="BG13" s="323"/>
      <c r="BH13" s="323"/>
      <c r="BI13" s="323"/>
      <c r="BJ13" s="323"/>
      <c r="BK13" s="323"/>
      <c r="BL13" s="323">
        <f>SUM(BS13:CM13)</f>
        <v>107095712</v>
      </c>
      <c r="BM13" s="323"/>
      <c r="BN13" s="323"/>
      <c r="BO13" s="323"/>
      <c r="BP13" s="323"/>
      <c r="BQ13" s="323"/>
      <c r="BR13" s="323"/>
      <c r="BS13" s="323">
        <f>SUM(BS15:BY28)</f>
        <v>77003184</v>
      </c>
      <c r="BT13" s="323"/>
      <c r="BU13" s="323"/>
      <c r="BV13" s="323"/>
      <c r="BW13" s="323"/>
      <c r="BX13" s="323"/>
      <c r="BY13" s="323"/>
      <c r="BZ13" s="323">
        <f>SUM(BZ15:CF28)</f>
        <v>8163200</v>
      </c>
      <c r="CA13" s="323"/>
      <c r="CB13" s="323"/>
      <c r="CC13" s="323"/>
      <c r="CD13" s="323"/>
      <c r="CE13" s="323"/>
      <c r="CF13" s="323"/>
      <c r="CG13" s="323">
        <f>SUM(CG15:CM28)</f>
        <v>21929328</v>
      </c>
      <c r="CH13" s="323"/>
      <c r="CI13" s="323"/>
      <c r="CJ13" s="323"/>
      <c r="CK13" s="323"/>
      <c r="CL13" s="323"/>
      <c r="CM13" s="323"/>
      <c r="CN13" s="323">
        <f>SUM(CN15:CU28)</f>
        <v>5760405</v>
      </c>
      <c r="CO13" s="323"/>
      <c r="CP13" s="323"/>
      <c r="CQ13" s="323"/>
      <c r="CR13" s="323"/>
      <c r="CS13" s="323"/>
      <c r="CT13" s="323"/>
      <c r="CU13" s="323"/>
    </row>
    <row r="14" spans="1:99" ht="15" customHeight="1">
      <c r="A14" s="184"/>
      <c r="B14" s="184"/>
      <c r="C14" s="184"/>
      <c r="D14" s="184"/>
      <c r="E14" s="184"/>
      <c r="F14" s="185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</row>
    <row r="15" spans="1:99" ht="15" customHeight="1">
      <c r="A15" s="314" t="s">
        <v>213</v>
      </c>
      <c r="B15" s="314"/>
      <c r="C15" s="314"/>
      <c r="D15" s="314"/>
      <c r="E15" s="314"/>
      <c r="F15" s="315"/>
      <c r="G15" s="319">
        <v>344736</v>
      </c>
      <c r="H15" s="318"/>
      <c r="I15" s="318"/>
      <c r="J15" s="318"/>
      <c r="K15" s="318"/>
      <c r="L15" s="318"/>
      <c r="M15" s="318"/>
      <c r="N15" s="318"/>
      <c r="O15" s="318" t="s">
        <v>533</v>
      </c>
      <c r="P15" s="318"/>
      <c r="Q15" s="318"/>
      <c r="R15" s="318"/>
      <c r="S15" s="318"/>
      <c r="T15" s="318"/>
      <c r="U15" s="318"/>
      <c r="V15" s="318"/>
      <c r="W15" s="318">
        <f>SUM(AE15:AT15)</f>
        <v>344736</v>
      </c>
      <c r="X15" s="318"/>
      <c r="Y15" s="318"/>
      <c r="Z15" s="318"/>
      <c r="AA15" s="318"/>
      <c r="AB15" s="318"/>
      <c r="AC15" s="318"/>
      <c r="AD15" s="318"/>
      <c r="AE15" s="318">
        <v>311306</v>
      </c>
      <c r="AF15" s="318"/>
      <c r="AG15" s="318"/>
      <c r="AH15" s="318"/>
      <c r="AI15" s="318"/>
      <c r="AJ15" s="318"/>
      <c r="AK15" s="318"/>
      <c r="AL15" s="318"/>
      <c r="AM15" s="318">
        <v>33430</v>
      </c>
      <c r="AN15" s="318"/>
      <c r="AO15" s="318"/>
      <c r="AP15" s="318"/>
      <c r="AQ15" s="318"/>
      <c r="AR15" s="318"/>
      <c r="AS15" s="318"/>
      <c r="AT15" s="318"/>
      <c r="AU15" s="318">
        <f>SUM(BD15,BB47)</f>
        <v>52876083</v>
      </c>
      <c r="AV15" s="318"/>
      <c r="AW15" s="318"/>
      <c r="AX15" s="318"/>
      <c r="AY15" s="318"/>
      <c r="AZ15" s="318"/>
      <c r="BA15" s="318"/>
      <c r="BB15" s="318"/>
      <c r="BC15" s="318"/>
      <c r="BD15" s="318">
        <f>SUM(BL15,CN15,G47,AW47)</f>
        <v>51756665</v>
      </c>
      <c r="BE15" s="318"/>
      <c r="BF15" s="318"/>
      <c r="BG15" s="318"/>
      <c r="BH15" s="318"/>
      <c r="BI15" s="318"/>
      <c r="BJ15" s="318"/>
      <c r="BK15" s="318"/>
      <c r="BL15" s="318">
        <f>SUM(BS15:CM15)</f>
        <v>9551082</v>
      </c>
      <c r="BM15" s="318"/>
      <c r="BN15" s="318"/>
      <c r="BO15" s="318"/>
      <c r="BP15" s="318"/>
      <c r="BQ15" s="318"/>
      <c r="BR15" s="318"/>
      <c r="BS15" s="318">
        <v>6720567</v>
      </c>
      <c r="BT15" s="318"/>
      <c r="BU15" s="318"/>
      <c r="BV15" s="318"/>
      <c r="BW15" s="318"/>
      <c r="BX15" s="318"/>
      <c r="BY15" s="318"/>
      <c r="BZ15" s="318">
        <v>906246</v>
      </c>
      <c r="CA15" s="318"/>
      <c r="CB15" s="318"/>
      <c r="CC15" s="318"/>
      <c r="CD15" s="318"/>
      <c r="CE15" s="318"/>
      <c r="CF15" s="318"/>
      <c r="CG15" s="318">
        <v>1924269</v>
      </c>
      <c r="CH15" s="318"/>
      <c r="CI15" s="318"/>
      <c r="CJ15" s="318"/>
      <c r="CK15" s="318"/>
      <c r="CL15" s="318"/>
      <c r="CM15" s="318"/>
      <c r="CN15" s="318">
        <v>512181</v>
      </c>
      <c r="CO15" s="318"/>
      <c r="CP15" s="318"/>
      <c r="CQ15" s="318"/>
      <c r="CR15" s="318"/>
      <c r="CS15" s="318"/>
      <c r="CT15" s="318"/>
      <c r="CU15" s="318"/>
    </row>
    <row r="16" spans="1:99" ht="15" customHeight="1">
      <c r="A16" s="314" t="s">
        <v>214</v>
      </c>
      <c r="B16" s="314"/>
      <c r="C16" s="314"/>
      <c r="D16" s="314"/>
      <c r="E16" s="314"/>
      <c r="F16" s="315"/>
      <c r="G16" s="319">
        <v>327997</v>
      </c>
      <c r="H16" s="318"/>
      <c r="I16" s="318"/>
      <c r="J16" s="318"/>
      <c r="K16" s="318"/>
      <c r="L16" s="318"/>
      <c r="M16" s="318"/>
      <c r="N16" s="318"/>
      <c r="O16" s="318" t="s">
        <v>533</v>
      </c>
      <c r="P16" s="318"/>
      <c r="Q16" s="318"/>
      <c r="R16" s="318"/>
      <c r="S16" s="318"/>
      <c r="T16" s="318"/>
      <c r="U16" s="318"/>
      <c r="V16" s="318"/>
      <c r="W16" s="318">
        <f>SUM(AE16:AT16)</f>
        <v>327997</v>
      </c>
      <c r="X16" s="318"/>
      <c r="Y16" s="318"/>
      <c r="Z16" s="318"/>
      <c r="AA16" s="318"/>
      <c r="AB16" s="318"/>
      <c r="AC16" s="318"/>
      <c r="AD16" s="318"/>
      <c r="AE16" s="318">
        <v>292648</v>
      </c>
      <c r="AF16" s="318"/>
      <c r="AG16" s="318"/>
      <c r="AH16" s="318"/>
      <c r="AI16" s="318"/>
      <c r="AJ16" s="318"/>
      <c r="AK16" s="318"/>
      <c r="AL16" s="318"/>
      <c r="AM16" s="318">
        <v>35349</v>
      </c>
      <c r="AN16" s="318"/>
      <c r="AO16" s="318"/>
      <c r="AP16" s="318"/>
      <c r="AQ16" s="318"/>
      <c r="AR16" s="318"/>
      <c r="AS16" s="318"/>
      <c r="AT16" s="318"/>
      <c r="AU16" s="318">
        <f>SUM(BD16,BB48)</f>
        <v>54205973</v>
      </c>
      <c r="AV16" s="318"/>
      <c r="AW16" s="318"/>
      <c r="AX16" s="318"/>
      <c r="AY16" s="318"/>
      <c r="AZ16" s="318"/>
      <c r="BA16" s="318"/>
      <c r="BB16" s="318"/>
      <c r="BC16" s="318"/>
      <c r="BD16" s="318">
        <f>SUM(BL16,CN16,G48,AW48)</f>
        <v>52969711</v>
      </c>
      <c r="BE16" s="318"/>
      <c r="BF16" s="318"/>
      <c r="BG16" s="318"/>
      <c r="BH16" s="318"/>
      <c r="BI16" s="318"/>
      <c r="BJ16" s="318"/>
      <c r="BK16" s="318"/>
      <c r="BL16" s="318">
        <f>SUM(BS16:CM16)</f>
        <v>10117599</v>
      </c>
      <c r="BM16" s="318"/>
      <c r="BN16" s="318"/>
      <c r="BO16" s="318"/>
      <c r="BP16" s="318"/>
      <c r="BQ16" s="318"/>
      <c r="BR16" s="318"/>
      <c r="BS16" s="318">
        <v>7158102</v>
      </c>
      <c r="BT16" s="318"/>
      <c r="BU16" s="318"/>
      <c r="BV16" s="318"/>
      <c r="BW16" s="318"/>
      <c r="BX16" s="318"/>
      <c r="BY16" s="318"/>
      <c r="BZ16" s="318">
        <v>847896</v>
      </c>
      <c r="CA16" s="318"/>
      <c r="CB16" s="318"/>
      <c r="CC16" s="318"/>
      <c r="CD16" s="318"/>
      <c r="CE16" s="318"/>
      <c r="CF16" s="318"/>
      <c r="CG16" s="318">
        <v>2111601</v>
      </c>
      <c r="CH16" s="318"/>
      <c r="CI16" s="318"/>
      <c r="CJ16" s="318"/>
      <c r="CK16" s="318"/>
      <c r="CL16" s="318"/>
      <c r="CM16" s="318"/>
      <c r="CN16" s="318">
        <v>526959</v>
      </c>
      <c r="CO16" s="318"/>
      <c r="CP16" s="318"/>
      <c r="CQ16" s="318"/>
      <c r="CR16" s="318"/>
      <c r="CS16" s="318"/>
      <c r="CT16" s="318"/>
      <c r="CU16" s="318"/>
    </row>
    <row r="17" spans="1:99" ht="15" customHeight="1">
      <c r="A17" s="314" t="s">
        <v>215</v>
      </c>
      <c r="B17" s="314"/>
      <c r="C17" s="314"/>
      <c r="D17" s="314"/>
      <c r="E17" s="314"/>
      <c r="F17" s="315"/>
      <c r="G17" s="319">
        <v>334259</v>
      </c>
      <c r="H17" s="318"/>
      <c r="I17" s="318"/>
      <c r="J17" s="318"/>
      <c r="K17" s="318"/>
      <c r="L17" s="318"/>
      <c r="M17" s="318"/>
      <c r="N17" s="318"/>
      <c r="O17" s="318" t="s">
        <v>533</v>
      </c>
      <c r="P17" s="318"/>
      <c r="Q17" s="318"/>
      <c r="R17" s="318"/>
      <c r="S17" s="318"/>
      <c r="T17" s="318"/>
      <c r="U17" s="318"/>
      <c r="V17" s="318"/>
      <c r="W17" s="318">
        <f>SUM(AE17:AT17)</f>
        <v>334259</v>
      </c>
      <c r="X17" s="318"/>
      <c r="Y17" s="318"/>
      <c r="Z17" s="318"/>
      <c r="AA17" s="318"/>
      <c r="AB17" s="318"/>
      <c r="AC17" s="318"/>
      <c r="AD17" s="318"/>
      <c r="AE17" s="318">
        <v>295729</v>
      </c>
      <c r="AF17" s="318"/>
      <c r="AG17" s="318"/>
      <c r="AH17" s="318"/>
      <c r="AI17" s="318"/>
      <c r="AJ17" s="318"/>
      <c r="AK17" s="318"/>
      <c r="AL17" s="318"/>
      <c r="AM17" s="318">
        <v>38530</v>
      </c>
      <c r="AN17" s="318"/>
      <c r="AO17" s="318"/>
      <c r="AP17" s="318"/>
      <c r="AQ17" s="318"/>
      <c r="AR17" s="318"/>
      <c r="AS17" s="318"/>
      <c r="AT17" s="318"/>
      <c r="AU17" s="318">
        <f>SUM(BD17,BB49)</f>
        <v>55627924</v>
      </c>
      <c r="AV17" s="318"/>
      <c r="AW17" s="318"/>
      <c r="AX17" s="318"/>
      <c r="AY17" s="318"/>
      <c r="AZ17" s="318"/>
      <c r="BA17" s="318"/>
      <c r="BB17" s="318"/>
      <c r="BC17" s="318"/>
      <c r="BD17" s="318">
        <f>SUM(BL17,CN17,G49,AW49)</f>
        <v>54343925</v>
      </c>
      <c r="BE17" s="318"/>
      <c r="BF17" s="318"/>
      <c r="BG17" s="318"/>
      <c r="BH17" s="318"/>
      <c r="BI17" s="318"/>
      <c r="BJ17" s="318"/>
      <c r="BK17" s="318"/>
      <c r="BL17" s="318">
        <f>SUM(BS17:CM17)</f>
        <v>9810603</v>
      </c>
      <c r="BM17" s="318"/>
      <c r="BN17" s="318"/>
      <c r="BO17" s="318"/>
      <c r="BP17" s="318"/>
      <c r="BQ17" s="318"/>
      <c r="BR17" s="318"/>
      <c r="BS17" s="318">
        <v>6794813</v>
      </c>
      <c r="BT17" s="318"/>
      <c r="BU17" s="318"/>
      <c r="BV17" s="318"/>
      <c r="BW17" s="318"/>
      <c r="BX17" s="318"/>
      <c r="BY17" s="318"/>
      <c r="BZ17" s="318">
        <v>813558</v>
      </c>
      <c r="CA17" s="318"/>
      <c r="CB17" s="318"/>
      <c r="CC17" s="318"/>
      <c r="CD17" s="318"/>
      <c r="CE17" s="318"/>
      <c r="CF17" s="318"/>
      <c r="CG17" s="318">
        <v>2202232</v>
      </c>
      <c r="CH17" s="318"/>
      <c r="CI17" s="318"/>
      <c r="CJ17" s="318"/>
      <c r="CK17" s="318"/>
      <c r="CL17" s="318"/>
      <c r="CM17" s="318"/>
      <c r="CN17" s="318">
        <v>478070</v>
      </c>
      <c r="CO17" s="318"/>
      <c r="CP17" s="318"/>
      <c r="CQ17" s="318"/>
      <c r="CR17" s="318"/>
      <c r="CS17" s="318"/>
      <c r="CT17" s="318"/>
      <c r="CU17" s="318"/>
    </row>
    <row r="18" spans="1:99" ht="15" customHeight="1">
      <c r="A18" s="314" t="s">
        <v>216</v>
      </c>
      <c r="B18" s="314"/>
      <c r="C18" s="314"/>
      <c r="D18" s="314"/>
      <c r="E18" s="314"/>
      <c r="F18" s="315"/>
      <c r="G18" s="319">
        <v>312573</v>
      </c>
      <c r="H18" s="318"/>
      <c r="I18" s="318"/>
      <c r="J18" s="318"/>
      <c r="K18" s="318"/>
      <c r="L18" s="318"/>
      <c r="M18" s="318"/>
      <c r="N18" s="318"/>
      <c r="O18" s="318" t="s">
        <v>533</v>
      </c>
      <c r="P18" s="318"/>
      <c r="Q18" s="318"/>
      <c r="R18" s="318"/>
      <c r="S18" s="318"/>
      <c r="T18" s="318"/>
      <c r="U18" s="318"/>
      <c r="V18" s="318"/>
      <c r="W18" s="318">
        <f>SUM(AE18:AT18)</f>
        <v>312573</v>
      </c>
      <c r="X18" s="318"/>
      <c r="Y18" s="318"/>
      <c r="Z18" s="318"/>
      <c r="AA18" s="318"/>
      <c r="AB18" s="318"/>
      <c r="AC18" s="318"/>
      <c r="AD18" s="318"/>
      <c r="AE18" s="318">
        <v>270962</v>
      </c>
      <c r="AF18" s="318"/>
      <c r="AG18" s="318"/>
      <c r="AH18" s="318"/>
      <c r="AI18" s="318"/>
      <c r="AJ18" s="318"/>
      <c r="AK18" s="318"/>
      <c r="AL18" s="318"/>
      <c r="AM18" s="318">
        <v>41611</v>
      </c>
      <c r="AN18" s="318"/>
      <c r="AO18" s="318"/>
      <c r="AP18" s="318"/>
      <c r="AQ18" s="318"/>
      <c r="AR18" s="318"/>
      <c r="AS18" s="318"/>
      <c r="AT18" s="318"/>
      <c r="AU18" s="318">
        <f>SUM(BD18,BB50)</f>
        <v>56027139</v>
      </c>
      <c r="AV18" s="318"/>
      <c r="AW18" s="318"/>
      <c r="AX18" s="318"/>
      <c r="AY18" s="318"/>
      <c r="AZ18" s="318"/>
      <c r="BA18" s="318"/>
      <c r="BB18" s="318"/>
      <c r="BC18" s="318"/>
      <c r="BD18" s="318">
        <f>SUM(BL18,CN18,G50,AW50)</f>
        <v>54668895</v>
      </c>
      <c r="BE18" s="318"/>
      <c r="BF18" s="318"/>
      <c r="BG18" s="318"/>
      <c r="BH18" s="318"/>
      <c r="BI18" s="318"/>
      <c r="BJ18" s="318"/>
      <c r="BK18" s="318"/>
      <c r="BL18" s="318">
        <f>SUM(BS18:CM18)</f>
        <v>10023512</v>
      </c>
      <c r="BM18" s="318"/>
      <c r="BN18" s="318"/>
      <c r="BO18" s="318"/>
      <c r="BP18" s="318"/>
      <c r="BQ18" s="318"/>
      <c r="BR18" s="318"/>
      <c r="BS18" s="318">
        <v>7231932</v>
      </c>
      <c r="BT18" s="318"/>
      <c r="BU18" s="318"/>
      <c r="BV18" s="318"/>
      <c r="BW18" s="318"/>
      <c r="BX18" s="318"/>
      <c r="BY18" s="318"/>
      <c r="BZ18" s="318">
        <v>797050</v>
      </c>
      <c r="CA18" s="318"/>
      <c r="CB18" s="318"/>
      <c r="CC18" s="318"/>
      <c r="CD18" s="318"/>
      <c r="CE18" s="318"/>
      <c r="CF18" s="318"/>
      <c r="CG18" s="318">
        <v>1994530</v>
      </c>
      <c r="CH18" s="318"/>
      <c r="CI18" s="318"/>
      <c r="CJ18" s="318"/>
      <c r="CK18" s="318"/>
      <c r="CL18" s="318"/>
      <c r="CM18" s="318"/>
      <c r="CN18" s="318">
        <v>488369</v>
      </c>
      <c r="CO18" s="318"/>
      <c r="CP18" s="318"/>
      <c r="CQ18" s="318"/>
      <c r="CR18" s="318"/>
      <c r="CS18" s="318"/>
      <c r="CT18" s="318"/>
      <c r="CU18" s="318"/>
    </row>
    <row r="19" spans="1:99" ht="15" customHeight="1">
      <c r="A19" s="184"/>
      <c r="B19" s="184"/>
      <c r="C19" s="184"/>
      <c r="D19" s="184"/>
      <c r="E19" s="184"/>
      <c r="F19" s="185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</row>
    <row r="20" spans="1:99" ht="15" customHeight="1">
      <c r="A20" s="314" t="s">
        <v>217</v>
      </c>
      <c r="B20" s="314"/>
      <c r="C20" s="314"/>
      <c r="D20" s="314"/>
      <c r="E20" s="314"/>
      <c r="F20" s="315"/>
      <c r="G20" s="319">
        <v>288476</v>
      </c>
      <c r="H20" s="318"/>
      <c r="I20" s="318"/>
      <c r="J20" s="318"/>
      <c r="K20" s="318"/>
      <c r="L20" s="318"/>
      <c r="M20" s="318"/>
      <c r="N20" s="318"/>
      <c r="O20" s="318" t="s">
        <v>533</v>
      </c>
      <c r="P20" s="318"/>
      <c r="Q20" s="318"/>
      <c r="R20" s="318"/>
      <c r="S20" s="318"/>
      <c r="T20" s="318"/>
      <c r="U20" s="318"/>
      <c r="V20" s="318"/>
      <c r="W20" s="318">
        <f>SUM(AE20:AT20)</f>
        <v>288476</v>
      </c>
      <c r="X20" s="318"/>
      <c r="Y20" s="318"/>
      <c r="Z20" s="318"/>
      <c r="AA20" s="318"/>
      <c r="AB20" s="318"/>
      <c r="AC20" s="318"/>
      <c r="AD20" s="318"/>
      <c r="AE20" s="318">
        <v>248114</v>
      </c>
      <c r="AF20" s="318"/>
      <c r="AG20" s="318"/>
      <c r="AH20" s="318"/>
      <c r="AI20" s="318"/>
      <c r="AJ20" s="318"/>
      <c r="AK20" s="318"/>
      <c r="AL20" s="318"/>
      <c r="AM20" s="318">
        <v>40362</v>
      </c>
      <c r="AN20" s="318"/>
      <c r="AO20" s="318"/>
      <c r="AP20" s="318"/>
      <c r="AQ20" s="318"/>
      <c r="AR20" s="318"/>
      <c r="AS20" s="318"/>
      <c r="AT20" s="318"/>
      <c r="AU20" s="318">
        <f>SUM(BD20,BB52)</f>
        <v>53171223</v>
      </c>
      <c r="AV20" s="318"/>
      <c r="AW20" s="318"/>
      <c r="AX20" s="318"/>
      <c r="AY20" s="318"/>
      <c r="AZ20" s="318"/>
      <c r="BA20" s="318"/>
      <c r="BB20" s="318"/>
      <c r="BC20" s="318"/>
      <c r="BD20" s="318">
        <f>SUM(BL20,CN20,G52,AW52)</f>
        <v>51867236</v>
      </c>
      <c r="BE20" s="318"/>
      <c r="BF20" s="318"/>
      <c r="BG20" s="318"/>
      <c r="BH20" s="318"/>
      <c r="BI20" s="318"/>
      <c r="BJ20" s="318"/>
      <c r="BK20" s="318"/>
      <c r="BL20" s="318">
        <f>SUM(BS20:CM20)</f>
        <v>9504296</v>
      </c>
      <c r="BM20" s="318"/>
      <c r="BN20" s="318"/>
      <c r="BO20" s="318"/>
      <c r="BP20" s="318"/>
      <c r="BQ20" s="318"/>
      <c r="BR20" s="318"/>
      <c r="BS20" s="318">
        <v>6656373</v>
      </c>
      <c r="BT20" s="318"/>
      <c r="BU20" s="318"/>
      <c r="BV20" s="318"/>
      <c r="BW20" s="318"/>
      <c r="BX20" s="318"/>
      <c r="BY20" s="318"/>
      <c r="BZ20" s="318">
        <v>614914</v>
      </c>
      <c r="CA20" s="318"/>
      <c r="CB20" s="318"/>
      <c r="CC20" s="318"/>
      <c r="CD20" s="318"/>
      <c r="CE20" s="318"/>
      <c r="CF20" s="318"/>
      <c r="CG20" s="318">
        <v>2233009</v>
      </c>
      <c r="CH20" s="318"/>
      <c r="CI20" s="318"/>
      <c r="CJ20" s="318"/>
      <c r="CK20" s="318"/>
      <c r="CL20" s="318"/>
      <c r="CM20" s="318"/>
      <c r="CN20" s="318">
        <v>479805</v>
      </c>
      <c r="CO20" s="318"/>
      <c r="CP20" s="318"/>
      <c r="CQ20" s="318"/>
      <c r="CR20" s="318"/>
      <c r="CS20" s="318"/>
      <c r="CT20" s="318"/>
      <c r="CU20" s="318"/>
    </row>
    <row r="21" spans="1:99" ht="15" customHeight="1">
      <c r="A21" s="314" t="s">
        <v>218</v>
      </c>
      <c r="B21" s="314"/>
      <c r="C21" s="314"/>
      <c r="D21" s="314"/>
      <c r="E21" s="314"/>
      <c r="F21" s="315"/>
      <c r="G21" s="319">
        <v>346098</v>
      </c>
      <c r="H21" s="318"/>
      <c r="I21" s="318"/>
      <c r="J21" s="318"/>
      <c r="K21" s="318"/>
      <c r="L21" s="318"/>
      <c r="M21" s="318"/>
      <c r="N21" s="318"/>
      <c r="O21" s="318" t="s">
        <v>533</v>
      </c>
      <c r="P21" s="318"/>
      <c r="Q21" s="318"/>
      <c r="R21" s="318"/>
      <c r="S21" s="318"/>
      <c r="T21" s="318"/>
      <c r="U21" s="318"/>
      <c r="V21" s="318"/>
      <c r="W21" s="318">
        <f>SUM(AE21:AT21)</f>
        <v>346098</v>
      </c>
      <c r="X21" s="318"/>
      <c r="Y21" s="318"/>
      <c r="Z21" s="318"/>
      <c r="AA21" s="318"/>
      <c r="AB21" s="318"/>
      <c r="AC21" s="318"/>
      <c r="AD21" s="318"/>
      <c r="AE21" s="318">
        <v>304526</v>
      </c>
      <c r="AF21" s="318"/>
      <c r="AG21" s="318"/>
      <c r="AH21" s="318"/>
      <c r="AI21" s="318"/>
      <c r="AJ21" s="318"/>
      <c r="AK21" s="318"/>
      <c r="AL21" s="318"/>
      <c r="AM21" s="318">
        <v>41572</v>
      </c>
      <c r="AN21" s="318"/>
      <c r="AO21" s="318"/>
      <c r="AP21" s="318"/>
      <c r="AQ21" s="318"/>
      <c r="AR21" s="318"/>
      <c r="AS21" s="318"/>
      <c r="AT21" s="318"/>
      <c r="AU21" s="318">
        <f>SUM(BD21,BB53)</f>
        <v>52416184</v>
      </c>
      <c r="AV21" s="318"/>
      <c r="AW21" s="318"/>
      <c r="AX21" s="318"/>
      <c r="AY21" s="318"/>
      <c r="AZ21" s="318"/>
      <c r="BA21" s="318"/>
      <c r="BB21" s="318"/>
      <c r="BC21" s="318"/>
      <c r="BD21" s="318">
        <f>SUM(BL21,CN21,G53,AW53)</f>
        <v>51087723</v>
      </c>
      <c r="BE21" s="318"/>
      <c r="BF21" s="318"/>
      <c r="BG21" s="318"/>
      <c r="BH21" s="318"/>
      <c r="BI21" s="318"/>
      <c r="BJ21" s="318"/>
      <c r="BK21" s="318"/>
      <c r="BL21" s="318">
        <f>SUM(BS21:CM21)</f>
        <v>9287486</v>
      </c>
      <c r="BM21" s="318"/>
      <c r="BN21" s="318"/>
      <c r="BO21" s="318"/>
      <c r="BP21" s="318"/>
      <c r="BQ21" s="318"/>
      <c r="BR21" s="318"/>
      <c r="BS21" s="318">
        <v>6560785</v>
      </c>
      <c r="BT21" s="318"/>
      <c r="BU21" s="318"/>
      <c r="BV21" s="318"/>
      <c r="BW21" s="318"/>
      <c r="BX21" s="318"/>
      <c r="BY21" s="318"/>
      <c r="BZ21" s="318">
        <v>547495</v>
      </c>
      <c r="CA21" s="318"/>
      <c r="CB21" s="318"/>
      <c r="CC21" s="318"/>
      <c r="CD21" s="318"/>
      <c r="CE21" s="318"/>
      <c r="CF21" s="318"/>
      <c r="CG21" s="318">
        <v>2179206</v>
      </c>
      <c r="CH21" s="318"/>
      <c r="CI21" s="318"/>
      <c r="CJ21" s="318"/>
      <c r="CK21" s="318"/>
      <c r="CL21" s="318"/>
      <c r="CM21" s="318"/>
      <c r="CN21" s="318">
        <v>503097</v>
      </c>
      <c r="CO21" s="318"/>
      <c r="CP21" s="318"/>
      <c r="CQ21" s="318"/>
      <c r="CR21" s="318"/>
      <c r="CS21" s="318"/>
      <c r="CT21" s="318"/>
      <c r="CU21" s="318"/>
    </row>
    <row r="22" spans="1:99" ht="15" customHeight="1">
      <c r="A22" s="314" t="s">
        <v>219</v>
      </c>
      <c r="B22" s="314"/>
      <c r="C22" s="314"/>
      <c r="D22" s="314"/>
      <c r="E22" s="314"/>
      <c r="F22" s="315"/>
      <c r="G22" s="319">
        <v>292929</v>
      </c>
      <c r="H22" s="318"/>
      <c r="I22" s="318"/>
      <c r="J22" s="318"/>
      <c r="K22" s="318"/>
      <c r="L22" s="318"/>
      <c r="M22" s="318"/>
      <c r="N22" s="318"/>
      <c r="O22" s="318" t="s">
        <v>533</v>
      </c>
      <c r="P22" s="318"/>
      <c r="Q22" s="318"/>
      <c r="R22" s="318"/>
      <c r="S22" s="318"/>
      <c r="T22" s="318"/>
      <c r="U22" s="318"/>
      <c r="V22" s="318"/>
      <c r="W22" s="318">
        <f>SUM(AE22:AT22)</f>
        <v>292929</v>
      </c>
      <c r="X22" s="318"/>
      <c r="Y22" s="318"/>
      <c r="Z22" s="318"/>
      <c r="AA22" s="318"/>
      <c r="AB22" s="318"/>
      <c r="AC22" s="318"/>
      <c r="AD22" s="318"/>
      <c r="AE22" s="318">
        <v>271313</v>
      </c>
      <c r="AF22" s="318"/>
      <c r="AG22" s="318"/>
      <c r="AH22" s="318"/>
      <c r="AI22" s="318"/>
      <c r="AJ22" s="318"/>
      <c r="AK22" s="318"/>
      <c r="AL22" s="318"/>
      <c r="AM22" s="318">
        <v>21616</v>
      </c>
      <c r="AN22" s="318"/>
      <c r="AO22" s="318"/>
      <c r="AP22" s="318"/>
      <c r="AQ22" s="318"/>
      <c r="AR22" s="318"/>
      <c r="AS22" s="318"/>
      <c r="AT22" s="318"/>
      <c r="AU22" s="318">
        <f>SUM(BD22,BB54)</f>
        <v>49867037</v>
      </c>
      <c r="AV22" s="318"/>
      <c r="AW22" s="318"/>
      <c r="AX22" s="318"/>
      <c r="AY22" s="318"/>
      <c r="AZ22" s="318"/>
      <c r="BA22" s="318"/>
      <c r="BB22" s="318"/>
      <c r="BC22" s="318"/>
      <c r="BD22" s="318">
        <f>SUM(BL22,CN22,G54,AW54)</f>
        <v>48565224</v>
      </c>
      <c r="BE22" s="318"/>
      <c r="BF22" s="318"/>
      <c r="BG22" s="318"/>
      <c r="BH22" s="318"/>
      <c r="BI22" s="318"/>
      <c r="BJ22" s="318"/>
      <c r="BK22" s="318"/>
      <c r="BL22" s="318">
        <f>SUM(BS22:CM22)</f>
        <v>8531611</v>
      </c>
      <c r="BM22" s="318"/>
      <c r="BN22" s="318"/>
      <c r="BO22" s="318"/>
      <c r="BP22" s="318"/>
      <c r="BQ22" s="318"/>
      <c r="BR22" s="318"/>
      <c r="BS22" s="318">
        <v>6499761</v>
      </c>
      <c r="BT22" s="318"/>
      <c r="BU22" s="318"/>
      <c r="BV22" s="318"/>
      <c r="BW22" s="318"/>
      <c r="BX22" s="318"/>
      <c r="BY22" s="318"/>
      <c r="BZ22" s="318">
        <v>610561</v>
      </c>
      <c r="CA22" s="318"/>
      <c r="CB22" s="318"/>
      <c r="CC22" s="318"/>
      <c r="CD22" s="318"/>
      <c r="CE22" s="318"/>
      <c r="CF22" s="318"/>
      <c r="CG22" s="318">
        <v>1421289</v>
      </c>
      <c r="CH22" s="318"/>
      <c r="CI22" s="318"/>
      <c r="CJ22" s="318"/>
      <c r="CK22" s="318"/>
      <c r="CL22" s="318"/>
      <c r="CM22" s="318"/>
      <c r="CN22" s="318">
        <v>548124</v>
      </c>
      <c r="CO22" s="318"/>
      <c r="CP22" s="318"/>
      <c r="CQ22" s="318"/>
      <c r="CR22" s="318"/>
      <c r="CS22" s="318"/>
      <c r="CT22" s="318"/>
      <c r="CU22" s="318"/>
    </row>
    <row r="23" spans="1:99" ht="15" customHeight="1">
      <c r="A23" s="314" t="s">
        <v>220</v>
      </c>
      <c r="B23" s="314"/>
      <c r="C23" s="314"/>
      <c r="D23" s="314"/>
      <c r="E23" s="314"/>
      <c r="F23" s="315"/>
      <c r="G23" s="319">
        <v>230091</v>
      </c>
      <c r="H23" s="318"/>
      <c r="I23" s="318"/>
      <c r="J23" s="318"/>
      <c r="K23" s="318"/>
      <c r="L23" s="318"/>
      <c r="M23" s="318"/>
      <c r="N23" s="318"/>
      <c r="O23" s="318" t="s">
        <v>533</v>
      </c>
      <c r="P23" s="318"/>
      <c r="Q23" s="318"/>
      <c r="R23" s="318"/>
      <c r="S23" s="318"/>
      <c r="T23" s="318"/>
      <c r="U23" s="318"/>
      <c r="V23" s="318"/>
      <c r="W23" s="318">
        <f>SUM(AE23:AT23)</f>
        <v>230091</v>
      </c>
      <c r="X23" s="318"/>
      <c r="Y23" s="318"/>
      <c r="Z23" s="318"/>
      <c r="AA23" s="318"/>
      <c r="AB23" s="318"/>
      <c r="AC23" s="318"/>
      <c r="AD23" s="318"/>
      <c r="AE23" s="318">
        <v>211718</v>
      </c>
      <c r="AF23" s="318"/>
      <c r="AG23" s="318"/>
      <c r="AH23" s="318"/>
      <c r="AI23" s="318"/>
      <c r="AJ23" s="318"/>
      <c r="AK23" s="318"/>
      <c r="AL23" s="318"/>
      <c r="AM23" s="318">
        <v>18373</v>
      </c>
      <c r="AN23" s="318"/>
      <c r="AO23" s="318"/>
      <c r="AP23" s="318"/>
      <c r="AQ23" s="318"/>
      <c r="AR23" s="318"/>
      <c r="AS23" s="318"/>
      <c r="AT23" s="318"/>
      <c r="AU23" s="318">
        <f>SUM(BD23,BB55)</f>
        <v>46493984</v>
      </c>
      <c r="AV23" s="318"/>
      <c r="AW23" s="318"/>
      <c r="AX23" s="318"/>
      <c r="AY23" s="318"/>
      <c r="AZ23" s="318"/>
      <c r="BA23" s="318"/>
      <c r="BB23" s="318"/>
      <c r="BC23" s="318"/>
      <c r="BD23" s="318">
        <f>SUM(BL23,CN23,G55,AW55)</f>
        <v>45377197</v>
      </c>
      <c r="BE23" s="318"/>
      <c r="BF23" s="318"/>
      <c r="BG23" s="318"/>
      <c r="BH23" s="318"/>
      <c r="BI23" s="318"/>
      <c r="BJ23" s="318"/>
      <c r="BK23" s="318"/>
      <c r="BL23" s="318">
        <f>SUM(BS23:CM23)</f>
        <v>7906607</v>
      </c>
      <c r="BM23" s="318"/>
      <c r="BN23" s="318"/>
      <c r="BO23" s="318"/>
      <c r="BP23" s="318"/>
      <c r="BQ23" s="318"/>
      <c r="BR23" s="318"/>
      <c r="BS23" s="318">
        <v>5757498</v>
      </c>
      <c r="BT23" s="318"/>
      <c r="BU23" s="318"/>
      <c r="BV23" s="318"/>
      <c r="BW23" s="318"/>
      <c r="BX23" s="318"/>
      <c r="BY23" s="318"/>
      <c r="BZ23" s="318">
        <v>584778</v>
      </c>
      <c r="CA23" s="318"/>
      <c r="CB23" s="318"/>
      <c r="CC23" s="318"/>
      <c r="CD23" s="318"/>
      <c r="CE23" s="318"/>
      <c r="CF23" s="318"/>
      <c r="CG23" s="318">
        <v>1564331</v>
      </c>
      <c r="CH23" s="318"/>
      <c r="CI23" s="318"/>
      <c r="CJ23" s="318"/>
      <c r="CK23" s="318"/>
      <c r="CL23" s="318"/>
      <c r="CM23" s="318"/>
      <c r="CN23" s="318">
        <v>511159</v>
      </c>
      <c r="CO23" s="318"/>
      <c r="CP23" s="318"/>
      <c r="CQ23" s="318"/>
      <c r="CR23" s="318"/>
      <c r="CS23" s="318"/>
      <c r="CT23" s="318"/>
      <c r="CU23" s="318"/>
    </row>
    <row r="24" spans="1:99" ht="15" customHeight="1">
      <c r="A24" s="184"/>
      <c r="B24" s="184"/>
      <c r="C24" s="184"/>
      <c r="D24" s="184"/>
      <c r="E24" s="184"/>
      <c r="F24" s="185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</row>
    <row r="25" spans="1:99" ht="15" customHeight="1">
      <c r="A25" s="314" t="s">
        <v>221</v>
      </c>
      <c r="B25" s="314"/>
      <c r="C25" s="314"/>
      <c r="D25" s="314"/>
      <c r="E25" s="314"/>
      <c r="F25" s="315"/>
      <c r="G25" s="319">
        <v>257026</v>
      </c>
      <c r="H25" s="318"/>
      <c r="I25" s="318"/>
      <c r="J25" s="318"/>
      <c r="K25" s="318"/>
      <c r="L25" s="318"/>
      <c r="M25" s="318"/>
      <c r="N25" s="318"/>
      <c r="O25" s="318" t="s">
        <v>533</v>
      </c>
      <c r="P25" s="318"/>
      <c r="Q25" s="318"/>
      <c r="R25" s="318"/>
      <c r="S25" s="318"/>
      <c r="T25" s="318"/>
      <c r="U25" s="318"/>
      <c r="V25" s="318"/>
      <c r="W25" s="318">
        <f>SUM(AE25:AT25)</f>
        <v>257026</v>
      </c>
      <c r="X25" s="318"/>
      <c r="Y25" s="318"/>
      <c r="Z25" s="318"/>
      <c r="AA25" s="318"/>
      <c r="AB25" s="318"/>
      <c r="AC25" s="318"/>
      <c r="AD25" s="318"/>
      <c r="AE25" s="318">
        <v>239031</v>
      </c>
      <c r="AF25" s="318"/>
      <c r="AG25" s="318"/>
      <c r="AH25" s="318"/>
      <c r="AI25" s="318"/>
      <c r="AJ25" s="318"/>
      <c r="AK25" s="318"/>
      <c r="AL25" s="318"/>
      <c r="AM25" s="318">
        <v>17995</v>
      </c>
      <c r="AN25" s="318"/>
      <c r="AO25" s="318"/>
      <c r="AP25" s="318"/>
      <c r="AQ25" s="318"/>
      <c r="AR25" s="318"/>
      <c r="AS25" s="318"/>
      <c r="AT25" s="318"/>
      <c r="AU25" s="318">
        <f>SUM(BD25,BB57)</f>
        <v>48055192</v>
      </c>
      <c r="AV25" s="318"/>
      <c r="AW25" s="318"/>
      <c r="AX25" s="318"/>
      <c r="AY25" s="318"/>
      <c r="AZ25" s="318"/>
      <c r="BA25" s="318"/>
      <c r="BB25" s="318"/>
      <c r="BC25" s="318"/>
      <c r="BD25" s="318">
        <f>SUM(BL25,CN25,G57,AW57)</f>
        <v>46823579</v>
      </c>
      <c r="BE25" s="318"/>
      <c r="BF25" s="318"/>
      <c r="BG25" s="318"/>
      <c r="BH25" s="318"/>
      <c r="BI25" s="318"/>
      <c r="BJ25" s="318"/>
      <c r="BK25" s="318"/>
      <c r="BL25" s="318">
        <f>SUM(BS25:CM25)</f>
        <v>7934384</v>
      </c>
      <c r="BM25" s="318"/>
      <c r="BN25" s="318"/>
      <c r="BO25" s="318"/>
      <c r="BP25" s="318"/>
      <c r="BQ25" s="318"/>
      <c r="BR25" s="318"/>
      <c r="BS25" s="318">
        <v>5858033</v>
      </c>
      <c r="BT25" s="318"/>
      <c r="BU25" s="318"/>
      <c r="BV25" s="318"/>
      <c r="BW25" s="318"/>
      <c r="BX25" s="318"/>
      <c r="BY25" s="318"/>
      <c r="BZ25" s="318">
        <v>557702</v>
      </c>
      <c r="CA25" s="318"/>
      <c r="CB25" s="318"/>
      <c r="CC25" s="318"/>
      <c r="CD25" s="318"/>
      <c r="CE25" s="318"/>
      <c r="CF25" s="318"/>
      <c r="CG25" s="318">
        <v>1518649</v>
      </c>
      <c r="CH25" s="318"/>
      <c r="CI25" s="318"/>
      <c r="CJ25" s="318"/>
      <c r="CK25" s="318"/>
      <c r="CL25" s="318"/>
      <c r="CM25" s="318"/>
      <c r="CN25" s="318">
        <v>449751</v>
      </c>
      <c r="CO25" s="318"/>
      <c r="CP25" s="318"/>
      <c r="CQ25" s="318"/>
      <c r="CR25" s="318"/>
      <c r="CS25" s="318"/>
      <c r="CT25" s="318"/>
      <c r="CU25" s="318"/>
    </row>
    <row r="26" spans="1:99" ht="15" customHeight="1">
      <c r="A26" s="314" t="s">
        <v>222</v>
      </c>
      <c r="B26" s="314"/>
      <c r="C26" s="314"/>
      <c r="D26" s="314"/>
      <c r="E26" s="314"/>
      <c r="F26" s="315"/>
      <c r="G26" s="319">
        <v>246383</v>
      </c>
      <c r="H26" s="318"/>
      <c r="I26" s="318"/>
      <c r="J26" s="318"/>
      <c r="K26" s="318"/>
      <c r="L26" s="318"/>
      <c r="M26" s="318"/>
      <c r="N26" s="318"/>
      <c r="O26" s="318" t="s">
        <v>533</v>
      </c>
      <c r="P26" s="318"/>
      <c r="Q26" s="318"/>
      <c r="R26" s="318"/>
      <c r="S26" s="318"/>
      <c r="T26" s="318"/>
      <c r="U26" s="318"/>
      <c r="V26" s="318"/>
      <c r="W26" s="318">
        <f>SUM(AE26:AT26)</f>
        <v>246383</v>
      </c>
      <c r="X26" s="318"/>
      <c r="Y26" s="318"/>
      <c r="Z26" s="318"/>
      <c r="AA26" s="318"/>
      <c r="AB26" s="318"/>
      <c r="AC26" s="318"/>
      <c r="AD26" s="318"/>
      <c r="AE26" s="318">
        <v>226365</v>
      </c>
      <c r="AF26" s="318"/>
      <c r="AG26" s="318"/>
      <c r="AH26" s="318"/>
      <c r="AI26" s="318"/>
      <c r="AJ26" s="318"/>
      <c r="AK26" s="318"/>
      <c r="AL26" s="318"/>
      <c r="AM26" s="318">
        <v>20018</v>
      </c>
      <c r="AN26" s="318"/>
      <c r="AO26" s="318"/>
      <c r="AP26" s="318"/>
      <c r="AQ26" s="318"/>
      <c r="AR26" s="318"/>
      <c r="AS26" s="318"/>
      <c r="AT26" s="318"/>
      <c r="AU26" s="318">
        <f>SUM(BD26,BB58)</f>
        <v>47900856</v>
      </c>
      <c r="AV26" s="318"/>
      <c r="AW26" s="318"/>
      <c r="AX26" s="318"/>
      <c r="AY26" s="318"/>
      <c r="AZ26" s="318"/>
      <c r="BA26" s="318"/>
      <c r="BB26" s="318"/>
      <c r="BC26" s="318"/>
      <c r="BD26" s="318">
        <f>SUM(BL26,CN26,G58,AW58)</f>
        <v>46645862</v>
      </c>
      <c r="BE26" s="318"/>
      <c r="BF26" s="318"/>
      <c r="BG26" s="318"/>
      <c r="BH26" s="318"/>
      <c r="BI26" s="318"/>
      <c r="BJ26" s="318"/>
      <c r="BK26" s="318"/>
      <c r="BL26" s="318">
        <f>SUM(BS26:CM26)</f>
        <v>8009822</v>
      </c>
      <c r="BM26" s="318"/>
      <c r="BN26" s="318"/>
      <c r="BO26" s="318"/>
      <c r="BP26" s="318"/>
      <c r="BQ26" s="318"/>
      <c r="BR26" s="318"/>
      <c r="BS26" s="318">
        <v>5782760</v>
      </c>
      <c r="BT26" s="318"/>
      <c r="BU26" s="318"/>
      <c r="BV26" s="318"/>
      <c r="BW26" s="318"/>
      <c r="BX26" s="318"/>
      <c r="BY26" s="318"/>
      <c r="BZ26" s="318">
        <v>648217</v>
      </c>
      <c r="CA26" s="318"/>
      <c r="CB26" s="318"/>
      <c r="CC26" s="318"/>
      <c r="CD26" s="318"/>
      <c r="CE26" s="318"/>
      <c r="CF26" s="318"/>
      <c r="CG26" s="318">
        <v>1578845</v>
      </c>
      <c r="CH26" s="318"/>
      <c r="CI26" s="318"/>
      <c r="CJ26" s="318"/>
      <c r="CK26" s="318"/>
      <c r="CL26" s="318"/>
      <c r="CM26" s="318"/>
      <c r="CN26" s="318">
        <v>428673</v>
      </c>
      <c r="CO26" s="318"/>
      <c r="CP26" s="318"/>
      <c r="CQ26" s="318"/>
      <c r="CR26" s="318"/>
      <c r="CS26" s="318"/>
      <c r="CT26" s="318"/>
      <c r="CU26" s="318"/>
    </row>
    <row r="27" spans="1:99" ht="15" customHeight="1">
      <c r="A27" s="314" t="s">
        <v>223</v>
      </c>
      <c r="B27" s="314"/>
      <c r="C27" s="314"/>
      <c r="D27" s="314"/>
      <c r="E27" s="314"/>
      <c r="F27" s="315"/>
      <c r="G27" s="319">
        <v>250150</v>
      </c>
      <c r="H27" s="318"/>
      <c r="I27" s="318"/>
      <c r="J27" s="318"/>
      <c r="K27" s="318"/>
      <c r="L27" s="318"/>
      <c r="M27" s="318"/>
      <c r="N27" s="318"/>
      <c r="O27" s="318" t="s">
        <v>533</v>
      </c>
      <c r="P27" s="318"/>
      <c r="Q27" s="318"/>
      <c r="R27" s="318"/>
      <c r="S27" s="318"/>
      <c r="T27" s="318"/>
      <c r="U27" s="318"/>
      <c r="V27" s="318"/>
      <c r="W27" s="318">
        <f>SUM(AE27:AT27)</f>
        <v>250150</v>
      </c>
      <c r="X27" s="318"/>
      <c r="Y27" s="318"/>
      <c r="Z27" s="318"/>
      <c r="AA27" s="318"/>
      <c r="AB27" s="318"/>
      <c r="AC27" s="318"/>
      <c r="AD27" s="318"/>
      <c r="AE27" s="318">
        <v>228531</v>
      </c>
      <c r="AF27" s="318"/>
      <c r="AG27" s="318"/>
      <c r="AH27" s="318"/>
      <c r="AI27" s="318"/>
      <c r="AJ27" s="318"/>
      <c r="AK27" s="318"/>
      <c r="AL27" s="318"/>
      <c r="AM27" s="318">
        <v>21619</v>
      </c>
      <c r="AN27" s="318"/>
      <c r="AO27" s="318"/>
      <c r="AP27" s="318"/>
      <c r="AQ27" s="318"/>
      <c r="AR27" s="318"/>
      <c r="AS27" s="318"/>
      <c r="AT27" s="318"/>
      <c r="AU27" s="318">
        <f>SUM(BD27,BB59)</f>
        <v>47620978</v>
      </c>
      <c r="AV27" s="318"/>
      <c r="AW27" s="318"/>
      <c r="AX27" s="318"/>
      <c r="AY27" s="318"/>
      <c r="AZ27" s="318"/>
      <c r="BA27" s="318"/>
      <c r="BB27" s="318"/>
      <c r="BC27" s="318"/>
      <c r="BD27" s="318">
        <f>SUM(BL27,CN27,G59,AW59)</f>
        <v>46389800</v>
      </c>
      <c r="BE27" s="318"/>
      <c r="BF27" s="318"/>
      <c r="BG27" s="318"/>
      <c r="BH27" s="318"/>
      <c r="BI27" s="318"/>
      <c r="BJ27" s="318"/>
      <c r="BK27" s="318"/>
      <c r="BL27" s="318">
        <f>SUM(BS27:CM27)</f>
        <v>8170519</v>
      </c>
      <c r="BM27" s="318"/>
      <c r="BN27" s="318"/>
      <c r="BO27" s="318"/>
      <c r="BP27" s="318"/>
      <c r="BQ27" s="318"/>
      <c r="BR27" s="318"/>
      <c r="BS27" s="318">
        <v>6004064</v>
      </c>
      <c r="BT27" s="318"/>
      <c r="BU27" s="318"/>
      <c r="BV27" s="318"/>
      <c r="BW27" s="318"/>
      <c r="BX27" s="318"/>
      <c r="BY27" s="318"/>
      <c r="BZ27" s="318">
        <v>617671</v>
      </c>
      <c r="CA27" s="318"/>
      <c r="CB27" s="318"/>
      <c r="CC27" s="318"/>
      <c r="CD27" s="318"/>
      <c r="CE27" s="318"/>
      <c r="CF27" s="318"/>
      <c r="CG27" s="318">
        <v>1548784</v>
      </c>
      <c r="CH27" s="318"/>
      <c r="CI27" s="318"/>
      <c r="CJ27" s="318"/>
      <c r="CK27" s="318"/>
      <c r="CL27" s="318"/>
      <c r="CM27" s="318"/>
      <c r="CN27" s="318">
        <v>442027</v>
      </c>
      <c r="CO27" s="318"/>
      <c r="CP27" s="318"/>
      <c r="CQ27" s="318"/>
      <c r="CR27" s="318"/>
      <c r="CS27" s="318"/>
      <c r="CT27" s="318"/>
      <c r="CU27" s="318"/>
    </row>
    <row r="28" spans="1:99" ht="15" customHeight="1">
      <c r="A28" s="314" t="s">
        <v>224</v>
      </c>
      <c r="B28" s="314"/>
      <c r="C28" s="314"/>
      <c r="D28" s="314"/>
      <c r="E28" s="314"/>
      <c r="F28" s="315"/>
      <c r="G28" s="319">
        <v>262508</v>
      </c>
      <c r="H28" s="318"/>
      <c r="I28" s="318"/>
      <c r="J28" s="318"/>
      <c r="K28" s="318"/>
      <c r="L28" s="318"/>
      <c r="M28" s="318"/>
      <c r="N28" s="318"/>
      <c r="O28" s="318" t="s">
        <v>533</v>
      </c>
      <c r="P28" s="318"/>
      <c r="Q28" s="318"/>
      <c r="R28" s="318"/>
      <c r="S28" s="318"/>
      <c r="T28" s="318"/>
      <c r="U28" s="318"/>
      <c r="V28" s="318"/>
      <c r="W28" s="318">
        <f>SUM(AE28:AT28)</f>
        <v>262508</v>
      </c>
      <c r="X28" s="318"/>
      <c r="Y28" s="318"/>
      <c r="Z28" s="318"/>
      <c r="AA28" s="318"/>
      <c r="AB28" s="318"/>
      <c r="AC28" s="318"/>
      <c r="AD28" s="318"/>
      <c r="AE28" s="318">
        <v>239271</v>
      </c>
      <c r="AF28" s="318"/>
      <c r="AG28" s="318"/>
      <c r="AH28" s="318"/>
      <c r="AI28" s="318"/>
      <c r="AJ28" s="318"/>
      <c r="AK28" s="318"/>
      <c r="AL28" s="318"/>
      <c r="AM28" s="318">
        <v>23237</v>
      </c>
      <c r="AN28" s="318"/>
      <c r="AO28" s="318"/>
      <c r="AP28" s="318"/>
      <c r="AQ28" s="318"/>
      <c r="AR28" s="318"/>
      <c r="AS28" s="318"/>
      <c r="AT28" s="318"/>
      <c r="AU28" s="318">
        <f>SUM(BD28,BB60)</f>
        <v>47595605</v>
      </c>
      <c r="AV28" s="318"/>
      <c r="AW28" s="318"/>
      <c r="AX28" s="318"/>
      <c r="AY28" s="318"/>
      <c r="AZ28" s="318"/>
      <c r="BA28" s="318"/>
      <c r="BB28" s="318"/>
      <c r="BC28" s="318"/>
      <c r="BD28" s="318">
        <f>SUM(BL28,CN28,G60,AW60)</f>
        <v>46392121</v>
      </c>
      <c r="BE28" s="318"/>
      <c r="BF28" s="318"/>
      <c r="BG28" s="318"/>
      <c r="BH28" s="318"/>
      <c r="BI28" s="318"/>
      <c r="BJ28" s="318"/>
      <c r="BK28" s="318"/>
      <c r="BL28" s="318">
        <f>SUM(BS28:CM28)</f>
        <v>8248191</v>
      </c>
      <c r="BM28" s="318"/>
      <c r="BN28" s="318"/>
      <c r="BO28" s="318"/>
      <c r="BP28" s="318"/>
      <c r="BQ28" s="318"/>
      <c r="BR28" s="318"/>
      <c r="BS28" s="318">
        <v>5978496</v>
      </c>
      <c r="BT28" s="318"/>
      <c r="BU28" s="318"/>
      <c r="BV28" s="318"/>
      <c r="BW28" s="318"/>
      <c r="BX28" s="318"/>
      <c r="BY28" s="318"/>
      <c r="BZ28" s="318">
        <v>617112</v>
      </c>
      <c r="CA28" s="318"/>
      <c r="CB28" s="318"/>
      <c r="CC28" s="318"/>
      <c r="CD28" s="318"/>
      <c r="CE28" s="318"/>
      <c r="CF28" s="318"/>
      <c r="CG28" s="318">
        <v>1652583</v>
      </c>
      <c r="CH28" s="318"/>
      <c r="CI28" s="318"/>
      <c r="CJ28" s="318"/>
      <c r="CK28" s="318"/>
      <c r="CL28" s="318"/>
      <c r="CM28" s="318"/>
      <c r="CN28" s="318">
        <v>392190</v>
      </c>
      <c r="CO28" s="318"/>
      <c r="CP28" s="318"/>
      <c r="CQ28" s="318"/>
      <c r="CR28" s="318"/>
      <c r="CS28" s="318"/>
      <c r="CT28" s="318"/>
      <c r="CU28" s="318"/>
    </row>
    <row r="29" spans="1:99" ht="15" customHeight="1">
      <c r="A29" s="184"/>
      <c r="B29" s="184"/>
      <c r="C29" s="184"/>
      <c r="D29" s="184"/>
      <c r="E29" s="184"/>
      <c r="F29" s="185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</row>
    <row r="30" spans="1:99" ht="15" customHeight="1">
      <c r="A30" s="314" t="s">
        <v>225</v>
      </c>
      <c r="B30" s="314"/>
      <c r="C30" s="314"/>
      <c r="D30" s="314"/>
      <c r="E30" s="314"/>
      <c r="F30" s="315"/>
      <c r="G30" s="318">
        <f>ROUND(AVERAGE(G15:N18,G20:N23,G25:N28),1)</f>
        <v>291102.2</v>
      </c>
      <c r="H30" s="318"/>
      <c r="I30" s="318"/>
      <c r="J30" s="318"/>
      <c r="K30" s="318"/>
      <c r="L30" s="318"/>
      <c r="M30" s="318"/>
      <c r="N30" s="318"/>
      <c r="O30" s="318" t="s">
        <v>241</v>
      </c>
      <c r="P30" s="318"/>
      <c r="Q30" s="318"/>
      <c r="R30" s="318"/>
      <c r="S30" s="318"/>
      <c r="T30" s="318"/>
      <c r="U30" s="318"/>
      <c r="V30" s="318"/>
      <c r="W30" s="318">
        <f>SUM(AE30:AT30)</f>
        <v>291102.2</v>
      </c>
      <c r="X30" s="318"/>
      <c r="Y30" s="318"/>
      <c r="Z30" s="318"/>
      <c r="AA30" s="318"/>
      <c r="AB30" s="318"/>
      <c r="AC30" s="318"/>
      <c r="AD30" s="318"/>
      <c r="AE30" s="318">
        <f>ROUND(AVERAGE(AE15:AL18,AE20:AL23,AE25:AL28),1)</f>
        <v>261626.2</v>
      </c>
      <c r="AF30" s="318"/>
      <c r="AG30" s="318"/>
      <c r="AH30" s="318"/>
      <c r="AI30" s="318"/>
      <c r="AJ30" s="318"/>
      <c r="AK30" s="318"/>
      <c r="AL30" s="318"/>
      <c r="AM30" s="318">
        <f>ROUND(AVERAGE(AM15:AT18,AM20:AT23,AM25:AT28),1)</f>
        <v>29476</v>
      </c>
      <c r="AN30" s="318"/>
      <c r="AO30" s="318"/>
      <c r="AP30" s="318"/>
      <c r="AQ30" s="318"/>
      <c r="AR30" s="318"/>
      <c r="AS30" s="318"/>
      <c r="AT30" s="318"/>
      <c r="AU30" s="318">
        <f>SUM(BD30,BB62)</f>
        <v>50988182.5</v>
      </c>
      <c r="AV30" s="318"/>
      <c r="AW30" s="318"/>
      <c r="AX30" s="318"/>
      <c r="AY30" s="318"/>
      <c r="AZ30" s="318"/>
      <c r="BA30" s="318"/>
      <c r="BB30" s="318"/>
      <c r="BC30" s="318"/>
      <c r="BD30" s="318">
        <f>SUM(BL30,CN30,G62,AW62)</f>
        <v>49740662.5</v>
      </c>
      <c r="BE30" s="318"/>
      <c r="BF30" s="318"/>
      <c r="BG30" s="318"/>
      <c r="BH30" s="318"/>
      <c r="BI30" s="318"/>
      <c r="BJ30" s="318"/>
      <c r="BK30" s="318"/>
      <c r="BL30" s="318">
        <f>SUM(BS30:CM30)</f>
        <v>8924642.7</v>
      </c>
      <c r="BM30" s="318"/>
      <c r="BN30" s="318"/>
      <c r="BO30" s="318"/>
      <c r="BP30" s="318"/>
      <c r="BQ30" s="318"/>
      <c r="BR30" s="318"/>
      <c r="BS30" s="318">
        <f>ROUND(AVERAGE(BS15:BY18,BS20:BY23,BS25:BY28),1)</f>
        <v>6416932</v>
      </c>
      <c r="BT30" s="318"/>
      <c r="BU30" s="318"/>
      <c r="BV30" s="318"/>
      <c r="BW30" s="318"/>
      <c r="BX30" s="318"/>
      <c r="BY30" s="318"/>
      <c r="BZ30" s="318">
        <f>ROUND(AVERAGE(BZ15:CF18,BZ20:CF23,BZ25:CF28),1)</f>
        <v>680266.7</v>
      </c>
      <c r="CA30" s="318"/>
      <c r="CB30" s="318"/>
      <c r="CC30" s="318"/>
      <c r="CD30" s="318"/>
      <c r="CE30" s="318"/>
      <c r="CF30" s="318"/>
      <c r="CG30" s="318">
        <f>ROUND(AVERAGE(CG15:CM18,CG20:CM23,CG25:CM28),1)</f>
        <v>1827444</v>
      </c>
      <c r="CH30" s="318"/>
      <c r="CI30" s="318"/>
      <c r="CJ30" s="318"/>
      <c r="CK30" s="318"/>
      <c r="CL30" s="318"/>
      <c r="CM30" s="318"/>
      <c r="CN30" s="318">
        <f>ROUND(AVERAGE(CN15:CU18,CN20:CU23,CN25:CU28),1)</f>
        <v>480033.8</v>
      </c>
      <c r="CO30" s="318"/>
      <c r="CP30" s="318"/>
      <c r="CQ30" s="318"/>
      <c r="CR30" s="318"/>
      <c r="CS30" s="318"/>
      <c r="CT30" s="318"/>
      <c r="CU30" s="318"/>
    </row>
    <row r="31" spans="1:99" ht="15" customHeight="1">
      <c r="A31" s="188"/>
      <c r="B31" s="188"/>
      <c r="C31" s="188"/>
      <c r="D31" s="188"/>
      <c r="E31" s="188"/>
      <c r="F31" s="189"/>
      <c r="G31" s="226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</row>
    <row r="32" spans="1:99" ht="1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</row>
    <row r="33" spans="1:99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</row>
    <row r="34" spans="1:99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</row>
    <row r="35" spans="1:99" ht="15" customHeight="1">
      <c r="A35" s="341" t="s">
        <v>249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  <c r="CU35" s="341"/>
    </row>
    <row r="36" spans="1:99" ht="15" customHeight="1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</row>
    <row r="37" spans="1:99" ht="15" customHeight="1" thickBo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30" t="s">
        <v>239</v>
      </c>
    </row>
    <row r="38" spans="1:99" ht="15" customHeight="1">
      <c r="A38" s="228"/>
      <c r="B38" s="294" t="s">
        <v>544</v>
      </c>
      <c r="C38" s="295"/>
      <c r="D38" s="295"/>
      <c r="E38" s="295"/>
      <c r="F38" s="229"/>
      <c r="G38" s="311" t="s">
        <v>49</v>
      </c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312"/>
      <c r="CJ38" s="312"/>
      <c r="CK38" s="312"/>
      <c r="CL38" s="312"/>
      <c r="CM38" s="312"/>
      <c r="CN38" s="312"/>
      <c r="CO38" s="312"/>
      <c r="CP38" s="312"/>
      <c r="CQ38" s="312"/>
      <c r="CR38" s="312"/>
      <c r="CS38" s="312"/>
      <c r="CT38" s="312"/>
      <c r="CU38" s="312"/>
    </row>
    <row r="39" spans="1:99" ht="15" customHeight="1">
      <c r="A39" s="184"/>
      <c r="B39" s="296"/>
      <c r="C39" s="296"/>
      <c r="D39" s="296"/>
      <c r="E39" s="296"/>
      <c r="F39" s="185"/>
      <c r="G39" s="325" t="s">
        <v>233</v>
      </c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 t="s">
        <v>250</v>
      </c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5"/>
      <c r="CM39" s="325"/>
      <c r="CN39" s="325"/>
      <c r="CO39" s="325"/>
      <c r="CP39" s="325"/>
      <c r="CQ39" s="325"/>
      <c r="CR39" s="325"/>
      <c r="CS39" s="325"/>
      <c r="CT39" s="325"/>
      <c r="CU39" s="335"/>
    </row>
    <row r="40" spans="1:99" ht="15" customHeight="1">
      <c r="A40" s="184"/>
      <c r="B40" s="296"/>
      <c r="C40" s="296"/>
      <c r="D40" s="296"/>
      <c r="E40" s="296"/>
      <c r="F40" s="185"/>
      <c r="G40" s="344" t="s">
        <v>534</v>
      </c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  <c r="AT40" s="345"/>
      <c r="AU40" s="345"/>
      <c r="AV40" s="346"/>
      <c r="AW40" s="324" t="s">
        <v>15</v>
      </c>
      <c r="AX40" s="324"/>
      <c r="AY40" s="324"/>
      <c r="AZ40" s="324"/>
      <c r="BA40" s="324"/>
      <c r="BB40" s="324" t="s">
        <v>16</v>
      </c>
      <c r="BC40" s="324"/>
      <c r="BD40" s="324"/>
      <c r="BE40" s="324"/>
      <c r="BF40" s="324"/>
      <c r="BG40" s="324"/>
      <c r="BH40" s="325" t="s">
        <v>530</v>
      </c>
      <c r="BI40" s="325"/>
      <c r="BJ40" s="325"/>
      <c r="BK40" s="325"/>
      <c r="BL40" s="325"/>
      <c r="BM40" s="325" t="s">
        <v>535</v>
      </c>
      <c r="BN40" s="325"/>
      <c r="BO40" s="325"/>
      <c r="BP40" s="325"/>
      <c r="BQ40" s="325"/>
      <c r="BR40" s="335" t="s">
        <v>536</v>
      </c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336"/>
      <c r="CN40" s="336"/>
      <c r="CO40" s="336"/>
      <c r="CP40" s="337"/>
      <c r="CQ40" s="291" t="s">
        <v>15</v>
      </c>
      <c r="CR40" s="292"/>
      <c r="CS40" s="292"/>
      <c r="CT40" s="292"/>
      <c r="CU40" s="292"/>
    </row>
    <row r="41" spans="1:99" ht="15" customHeight="1">
      <c r="A41" s="188"/>
      <c r="B41" s="297"/>
      <c r="C41" s="297"/>
      <c r="D41" s="297"/>
      <c r="E41" s="297"/>
      <c r="F41" s="189"/>
      <c r="G41" s="324" t="s">
        <v>16</v>
      </c>
      <c r="H41" s="324"/>
      <c r="I41" s="324"/>
      <c r="J41" s="324"/>
      <c r="K41" s="324"/>
      <c r="L41" s="324"/>
      <c r="M41" s="325" t="s">
        <v>532</v>
      </c>
      <c r="N41" s="325"/>
      <c r="O41" s="325"/>
      <c r="P41" s="325"/>
      <c r="Q41" s="325"/>
      <c r="R41" s="325"/>
      <c r="S41" s="325" t="s">
        <v>537</v>
      </c>
      <c r="T41" s="325"/>
      <c r="U41" s="325"/>
      <c r="V41" s="325"/>
      <c r="W41" s="325"/>
      <c r="X41" s="325"/>
      <c r="Y41" s="324" t="s">
        <v>538</v>
      </c>
      <c r="Z41" s="324"/>
      <c r="AA41" s="324"/>
      <c r="AB41" s="324"/>
      <c r="AC41" s="324"/>
      <c r="AD41" s="324"/>
      <c r="AE41" s="335" t="s">
        <v>539</v>
      </c>
      <c r="AF41" s="336"/>
      <c r="AG41" s="336"/>
      <c r="AH41" s="336"/>
      <c r="AI41" s="336"/>
      <c r="AJ41" s="337"/>
      <c r="AK41" s="325" t="s">
        <v>50</v>
      </c>
      <c r="AL41" s="325"/>
      <c r="AM41" s="325"/>
      <c r="AN41" s="325"/>
      <c r="AO41" s="325"/>
      <c r="AP41" s="325"/>
      <c r="AQ41" s="325" t="s">
        <v>15</v>
      </c>
      <c r="AR41" s="325"/>
      <c r="AS41" s="325"/>
      <c r="AT41" s="325"/>
      <c r="AU41" s="325"/>
      <c r="AV41" s="325"/>
      <c r="AW41" s="324"/>
      <c r="AX41" s="324"/>
      <c r="AY41" s="324"/>
      <c r="AZ41" s="324"/>
      <c r="BA41" s="324"/>
      <c r="BB41" s="324"/>
      <c r="BC41" s="324"/>
      <c r="BD41" s="324"/>
      <c r="BE41" s="324"/>
      <c r="BF41" s="324"/>
      <c r="BG41" s="324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4" t="s">
        <v>16</v>
      </c>
      <c r="BS41" s="324"/>
      <c r="BT41" s="324"/>
      <c r="BU41" s="324"/>
      <c r="BV41" s="324"/>
      <c r="BW41" s="343" t="s">
        <v>540</v>
      </c>
      <c r="BX41" s="343"/>
      <c r="BY41" s="343"/>
      <c r="BZ41" s="343"/>
      <c r="CA41" s="343"/>
      <c r="CB41" s="343" t="s">
        <v>541</v>
      </c>
      <c r="CC41" s="343"/>
      <c r="CD41" s="343"/>
      <c r="CE41" s="343"/>
      <c r="CF41" s="343"/>
      <c r="CG41" s="324" t="s">
        <v>251</v>
      </c>
      <c r="CH41" s="324"/>
      <c r="CI41" s="324"/>
      <c r="CJ41" s="324"/>
      <c r="CK41" s="324"/>
      <c r="CL41" s="335" t="s">
        <v>15</v>
      </c>
      <c r="CM41" s="336"/>
      <c r="CN41" s="336"/>
      <c r="CO41" s="336"/>
      <c r="CP41" s="337"/>
      <c r="CQ41" s="301"/>
      <c r="CR41" s="302"/>
      <c r="CS41" s="302"/>
      <c r="CT41" s="302"/>
      <c r="CU41" s="302"/>
    </row>
    <row r="42" spans="1:99" ht="15" customHeight="1">
      <c r="A42" s="202"/>
      <c r="B42" s="202"/>
      <c r="C42" s="202"/>
      <c r="D42" s="202"/>
      <c r="E42" s="202"/>
      <c r="F42" s="23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</row>
    <row r="43" spans="1:99" ht="15" customHeight="1">
      <c r="A43" s="314" t="s">
        <v>211</v>
      </c>
      <c r="B43" s="314"/>
      <c r="C43" s="314"/>
      <c r="D43" s="314"/>
      <c r="E43" s="314"/>
      <c r="F43" s="315"/>
      <c r="G43" s="319">
        <f>SUM(M43:AV43)</f>
        <v>498652745</v>
      </c>
      <c r="H43" s="320"/>
      <c r="I43" s="320"/>
      <c r="J43" s="320"/>
      <c r="K43" s="320"/>
      <c r="L43" s="320"/>
      <c r="M43" s="318">
        <v>99237606</v>
      </c>
      <c r="N43" s="318"/>
      <c r="O43" s="318"/>
      <c r="P43" s="318"/>
      <c r="Q43" s="318"/>
      <c r="R43" s="318"/>
      <c r="S43" s="318">
        <v>22565348</v>
      </c>
      <c r="T43" s="318"/>
      <c r="U43" s="318"/>
      <c r="V43" s="318"/>
      <c r="W43" s="318"/>
      <c r="X43" s="318"/>
      <c r="Y43" s="318">
        <v>86690176</v>
      </c>
      <c r="Z43" s="318"/>
      <c r="AA43" s="318"/>
      <c r="AB43" s="318"/>
      <c r="AC43" s="318"/>
      <c r="AD43" s="318"/>
      <c r="AE43" s="318">
        <v>46820368</v>
      </c>
      <c r="AF43" s="318"/>
      <c r="AG43" s="318"/>
      <c r="AH43" s="318"/>
      <c r="AI43" s="318"/>
      <c r="AJ43" s="318"/>
      <c r="AK43" s="318">
        <v>137035810</v>
      </c>
      <c r="AL43" s="318"/>
      <c r="AM43" s="318"/>
      <c r="AN43" s="318"/>
      <c r="AO43" s="318"/>
      <c r="AP43" s="318"/>
      <c r="AQ43" s="318">
        <v>106303437</v>
      </c>
      <c r="AR43" s="318"/>
      <c r="AS43" s="318"/>
      <c r="AT43" s="318"/>
      <c r="AU43" s="318"/>
      <c r="AV43" s="318"/>
      <c r="AW43" s="318">
        <v>444690</v>
      </c>
      <c r="AX43" s="318"/>
      <c r="AY43" s="318"/>
      <c r="AZ43" s="318"/>
      <c r="BA43" s="318"/>
      <c r="BB43" s="318">
        <f>SUM(BH43:BQ43,BR43,CQ43)</f>
        <v>12524370</v>
      </c>
      <c r="BC43" s="318"/>
      <c r="BD43" s="318"/>
      <c r="BE43" s="318"/>
      <c r="BF43" s="318"/>
      <c r="BG43" s="318"/>
      <c r="BH43" s="318" t="s">
        <v>533</v>
      </c>
      <c r="BI43" s="318"/>
      <c r="BJ43" s="318"/>
      <c r="BK43" s="318"/>
      <c r="BL43" s="318"/>
      <c r="BM43" s="318">
        <v>538102</v>
      </c>
      <c r="BN43" s="318"/>
      <c r="BO43" s="318"/>
      <c r="BP43" s="318"/>
      <c r="BQ43" s="318"/>
      <c r="BR43" s="318">
        <f>SUM(BW43:CP43)</f>
        <v>10936068</v>
      </c>
      <c r="BS43" s="318"/>
      <c r="BT43" s="318"/>
      <c r="BU43" s="318"/>
      <c r="BV43" s="318"/>
      <c r="BW43" s="318" t="s">
        <v>533</v>
      </c>
      <c r="BX43" s="318"/>
      <c r="BY43" s="318"/>
      <c r="BZ43" s="318"/>
      <c r="CA43" s="318"/>
      <c r="CB43" s="318">
        <v>7944419</v>
      </c>
      <c r="CC43" s="318"/>
      <c r="CD43" s="318"/>
      <c r="CE43" s="318"/>
      <c r="CF43" s="318"/>
      <c r="CG43" s="318">
        <v>1036501</v>
      </c>
      <c r="CH43" s="318"/>
      <c r="CI43" s="318"/>
      <c r="CJ43" s="318"/>
      <c r="CK43" s="318"/>
      <c r="CL43" s="318">
        <v>1955148</v>
      </c>
      <c r="CM43" s="318"/>
      <c r="CN43" s="318"/>
      <c r="CO43" s="318"/>
      <c r="CP43" s="318"/>
      <c r="CQ43" s="318">
        <v>1050200</v>
      </c>
      <c r="CR43" s="318"/>
      <c r="CS43" s="318"/>
      <c r="CT43" s="318"/>
      <c r="CU43" s="318"/>
    </row>
    <row r="44" spans="1:99" ht="15" customHeight="1">
      <c r="A44" s="314" t="s">
        <v>212</v>
      </c>
      <c r="B44" s="314"/>
      <c r="C44" s="314"/>
      <c r="D44" s="314"/>
      <c r="E44" s="314"/>
      <c r="F44" s="315"/>
      <c r="G44" s="319">
        <f>SUM(M44:AV44)</f>
        <v>544028673</v>
      </c>
      <c r="H44" s="320"/>
      <c r="I44" s="320"/>
      <c r="J44" s="320"/>
      <c r="K44" s="320"/>
      <c r="L44" s="320"/>
      <c r="M44" s="318">
        <v>109111354</v>
      </c>
      <c r="N44" s="318"/>
      <c r="O44" s="318"/>
      <c r="P44" s="318"/>
      <c r="Q44" s="318"/>
      <c r="R44" s="318"/>
      <c r="S44" s="318">
        <v>34025787</v>
      </c>
      <c r="T44" s="318"/>
      <c r="U44" s="318"/>
      <c r="V44" s="318"/>
      <c r="W44" s="318"/>
      <c r="X44" s="318"/>
      <c r="Y44" s="318">
        <v>71792389</v>
      </c>
      <c r="Z44" s="318"/>
      <c r="AA44" s="318"/>
      <c r="AB44" s="318"/>
      <c r="AC44" s="318"/>
      <c r="AD44" s="318"/>
      <c r="AE44" s="318">
        <v>57644481</v>
      </c>
      <c r="AF44" s="318"/>
      <c r="AG44" s="318"/>
      <c r="AH44" s="318"/>
      <c r="AI44" s="318"/>
      <c r="AJ44" s="318"/>
      <c r="AK44" s="318">
        <v>143418863</v>
      </c>
      <c r="AL44" s="318"/>
      <c r="AM44" s="318"/>
      <c r="AN44" s="318"/>
      <c r="AO44" s="318"/>
      <c r="AP44" s="318"/>
      <c r="AQ44" s="318">
        <v>128035799</v>
      </c>
      <c r="AR44" s="318"/>
      <c r="AS44" s="318"/>
      <c r="AT44" s="318"/>
      <c r="AU44" s="318"/>
      <c r="AV44" s="318"/>
      <c r="AW44" s="318">
        <v>115480</v>
      </c>
      <c r="AX44" s="318"/>
      <c r="AY44" s="318"/>
      <c r="AZ44" s="318"/>
      <c r="BA44" s="318"/>
      <c r="BB44" s="318">
        <f>SUM(BH44:BQ44,BR44,CQ44)</f>
        <v>13702748</v>
      </c>
      <c r="BC44" s="318"/>
      <c r="BD44" s="318"/>
      <c r="BE44" s="318"/>
      <c r="BF44" s="318"/>
      <c r="BG44" s="318"/>
      <c r="BH44" s="318" t="s">
        <v>533</v>
      </c>
      <c r="BI44" s="318"/>
      <c r="BJ44" s="318"/>
      <c r="BK44" s="318"/>
      <c r="BL44" s="318"/>
      <c r="BM44" s="318">
        <v>633463</v>
      </c>
      <c r="BN44" s="318"/>
      <c r="BO44" s="318"/>
      <c r="BP44" s="318"/>
      <c r="BQ44" s="318"/>
      <c r="BR44" s="318">
        <f>SUM(BW44:CP44)</f>
        <v>12266309</v>
      </c>
      <c r="BS44" s="318"/>
      <c r="BT44" s="318"/>
      <c r="BU44" s="318"/>
      <c r="BV44" s="318"/>
      <c r="BW44" s="318" t="s">
        <v>533</v>
      </c>
      <c r="BX44" s="318"/>
      <c r="BY44" s="318"/>
      <c r="BZ44" s="318"/>
      <c r="CA44" s="318"/>
      <c r="CB44" s="318">
        <v>8813022</v>
      </c>
      <c r="CC44" s="318"/>
      <c r="CD44" s="318"/>
      <c r="CE44" s="318"/>
      <c r="CF44" s="318"/>
      <c r="CG44" s="318">
        <v>988990</v>
      </c>
      <c r="CH44" s="318"/>
      <c r="CI44" s="318"/>
      <c r="CJ44" s="318"/>
      <c r="CK44" s="318"/>
      <c r="CL44" s="318">
        <v>2464297</v>
      </c>
      <c r="CM44" s="318"/>
      <c r="CN44" s="318"/>
      <c r="CO44" s="318"/>
      <c r="CP44" s="318"/>
      <c r="CQ44" s="318">
        <v>802976</v>
      </c>
      <c r="CR44" s="318"/>
      <c r="CS44" s="318"/>
      <c r="CT44" s="318"/>
      <c r="CU44" s="318"/>
    </row>
    <row r="45" spans="1:99" s="42" customFormat="1" ht="15" customHeight="1">
      <c r="A45" s="316" t="s">
        <v>559</v>
      </c>
      <c r="B45" s="316"/>
      <c r="C45" s="316"/>
      <c r="D45" s="316"/>
      <c r="E45" s="316"/>
      <c r="F45" s="317"/>
      <c r="G45" s="544">
        <f>SUM(M45:AV45)</f>
        <v>484018071</v>
      </c>
      <c r="H45" s="545"/>
      <c r="I45" s="545"/>
      <c r="J45" s="545"/>
      <c r="K45" s="545"/>
      <c r="L45" s="545"/>
      <c r="M45" s="323">
        <f>SUM(M47:R60)</f>
        <v>99481509</v>
      </c>
      <c r="N45" s="323"/>
      <c r="O45" s="323"/>
      <c r="P45" s="323"/>
      <c r="Q45" s="323"/>
      <c r="R45" s="323"/>
      <c r="S45" s="323">
        <f>SUM(S47:X60)</f>
        <v>34267823</v>
      </c>
      <c r="T45" s="323"/>
      <c r="U45" s="323"/>
      <c r="V45" s="323"/>
      <c r="W45" s="323"/>
      <c r="X45" s="323"/>
      <c r="Y45" s="323">
        <f>SUM(Y47:AD60)</f>
        <v>55624365</v>
      </c>
      <c r="Z45" s="323"/>
      <c r="AA45" s="323"/>
      <c r="AB45" s="323"/>
      <c r="AC45" s="323"/>
      <c r="AD45" s="323"/>
      <c r="AE45" s="323">
        <f>SUM(AE47:AJ60)</f>
        <v>43161992</v>
      </c>
      <c r="AF45" s="323"/>
      <c r="AG45" s="323"/>
      <c r="AH45" s="323"/>
      <c r="AI45" s="323"/>
      <c r="AJ45" s="323"/>
      <c r="AK45" s="323">
        <f>SUM(AK47:AP60)</f>
        <v>125737584</v>
      </c>
      <c r="AL45" s="323"/>
      <c r="AM45" s="323"/>
      <c r="AN45" s="323"/>
      <c r="AO45" s="323"/>
      <c r="AP45" s="323"/>
      <c r="AQ45" s="323">
        <f>SUM(AQ47:AV60)</f>
        <v>125744798</v>
      </c>
      <c r="AR45" s="323"/>
      <c r="AS45" s="323"/>
      <c r="AT45" s="323"/>
      <c r="AU45" s="323"/>
      <c r="AV45" s="323"/>
      <c r="AW45" s="323">
        <f>SUM(AW47:BA60)</f>
        <v>13750</v>
      </c>
      <c r="AX45" s="323"/>
      <c r="AY45" s="323"/>
      <c r="AZ45" s="323"/>
      <c r="BA45" s="323"/>
      <c r="BB45" s="323">
        <f>SUM(BH45:BQ45,BR45,CQ45)</f>
        <v>14970240</v>
      </c>
      <c r="BC45" s="323"/>
      <c r="BD45" s="323"/>
      <c r="BE45" s="323"/>
      <c r="BF45" s="323"/>
      <c r="BG45" s="323"/>
      <c r="BH45" s="323" t="s">
        <v>561</v>
      </c>
      <c r="BI45" s="323"/>
      <c r="BJ45" s="323"/>
      <c r="BK45" s="323"/>
      <c r="BL45" s="323"/>
      <c r="BM45" s="323">
        <f>SUM(BM47:BQ60)</f>
        <v>523900</v>
      </c>
      <c r="BN45" s="323"/>
      <c r="BO45" s="323"/>
      <c r="BP45" s="323"/>
      <c r="BQ45" s="323"/>
      <c r="BR45" s="323">
        <f>SUM(BW45:CP45)</f>
        <v>14059734</v>
      </c>
      <c r="BS45" s="323"/>
      <c r="BT45" s="323"/>
      <c r="BU45" s="323"/>
      <c r="BV45" s="323"/>
      <c r="BW45" s="323" t="s">
        <v>561</v>
      </c>
      <c r="BX45" s="323"/>
      <c r="BY45" s="323"/>
      <c r="BZ45" s="323"/>
      <c r="CA45" s="323"/>
      <c r="CB45" s="323">
        <f>SUM(CB47:CF60)</f>
        <v>10292101</v>
      </c>
      <c r="CC45" s="323"/>
      <c r="CD45" s="323"/>
      <c r="CE45" s="323"/>
      <c r="CF45" s="323"/>
      <c r="CG45" s="323">
        <f>SUM(CG47:CK60)</f>
        <v>940774</v>
      </c>
      <c r="CH45" s="323"/>
      <c r="CI45" s="323"/>
      <c r="CJ45" s="323"/>
      <c r="CK45" s="323"/>
      <c r="CL45" s="323">
        <f>SUM(CL47:CP60)</f>
        <v>2826859</v>
      </c>
      <c r="CM45" s="323"/>
      <c r="CN45" s="323"/>
      <c r="CO45" s="323"/>
      <c r="CP45" s="323"/>
      <c r="CQ45" s="323">
        <f>SUM(CQ47:CU60)</f>
        <v>386606</v>
      </c>
      <c r="CR45" s="323"/>
      <c r="CS45" s="323"/>
      <c r="CT45" s="323"/>
      <c r="CU45" s="323"/>
    </row>
    <row r="46" spans="1:99" ht="15" customHeight="1">
      <c r="A46" s="184"/>
      <c r="B46" s="184"/>
      <c r="C46" s="184"/>
      <c r="D46" s="184"/>
      <c r="E46" s="184"/>
      <c r="F46" s="185"/>
      <c r="G46" s="17"/>
      <c r="H46" s="17"/>
      <c r="I46" s="17"/>
      <c r="J46" s="17"/>
      <c r="K46" s="17"/>
      <c r="L46" s="17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</row>
    <row r="47" spans="1:99" ht="15" customHeight="1">
      <c r="A47" s="314" t="s">
        <v>213</v>
      </c>
      <c r="B47" s="314"/>
      <c r="C47" s="314"/>
      <c r="D47" s="314"/>
      <c r="E47" s="314"/>
      <c r="F47" s="315"/>
      <c r="G47" s="319">
        <f>SUM(M47:AV47)</f>
        <v>41686472</v>
      </c>
      <c r="H47" s="320"/>
      <c r="I47" s="320"/>
      <c r="J47" s="320"/>
      <c r="K47" s="320"/>
      <c r="L47" s="320"/>
      <c r="M47" s="318">
        <v>8252581</v>
      </c>
      <c r="N47" s="318"/>
      <c r="O47" s="318"/>
      <c r="P47" s="318"/>
      <c r="Q47" s="318"/>
      <c r="R47" s="318"/>
      <c r="S47" s="318">
        <v>2069874</v>
      </c>
      <c r="T47" s="318"/>
      <c r="U47" s="318"/>
      <c r="V47" s="318"/>
      <c r="W47" s="318"/>
      <c r="X47" s="318"/>
      <c r="Y47" s="318">
        <v>5706151</v>
      </c>
      <c r="Z47" s="318"/>
      <c r="AA47" s="318"/>
      <c r="AB47" s="318"/>
      <c r="AC47" s="318"/>
      <c r="AD47" s="318"/>
      <c r="AE47" s="318">
        <v>4049026</v>
      </c>
      <c r="AF47" s="318"/>
      <c r="AG47" s="318"/>
      <c r="AH47" s="318"/>
      <c r="AI47" s="318"/>
      <c r="AJ47" s="318"/>
      <c r="AK47" s="318">
        <v>10776695</v>
      </c>
      <c r="AL47" s="318"/>
      <c r="AM47" s="318"/>
      <c r="AN47" s="318"/>
      <c r="AO47" s="318"/>
      <c r="AP47" s="318"/>
      <c r="AQ47" s="318">
        <v>10832145</v>
      </c>
      <c r="AR47" s="318"/>
      <c r="AS47" s="318"/>
      <c r="AT47" s="318"/>
      <c r="AU47" s="318"/>
      <c r="AV47" s="318"/>
      <c r="AW47" s="318">
        <v>6930</v>
      </c>
      <c r="AX47" s="318"/>
      <c r="AY47" s="318"/>
      <c r="AZ47" s="318"/>
      <c r="BA47" s="318"/>
      <c r="BB47" s="318">
        <f>SUM(BH47:BQ47,BR47,CQ47)</f>
        <v>1119418</v>
      </c>
      <c r="BC47" s="318"/>
      <c r="BD47" s="318"/>
      <c r="BE47" s="318"/>
      <c r="BF47" s="318"/>
      <c r="BG47" s="318"/>
      <c r="BH47" s="318" t="s">
        <v>533</v>
      </c>
      <c r="BI47" s="318"/>
      <c r="BJ47" s="318"/>
      <c r="BK47" s="318"/>
      <c r="BL47" s="318"/>
      <c r="BM47" s="318">
        <v>48180</v>
      </c>
      <c r="BN47" s="318"/>
      <c r="BO47" s="318"/>
      <c r="BP47" s="318"/>
      <c r="BQ47" s="318"/>
      <c r="BR47" s="318">
        <f>SUM(BW47:CP47)</f>
        <v>1025518</v>
      </c>
      <c r="BS47" s="318"/>
      <c r="BT47" s="318"/>
      <c r="BU47" s="318"/>
      <c r="BV47" s="318"/>
      <c r="BW47" s="318" t="s">
        <v>533</v>
      </c>
      <c r="BX47" s="318"/>
      <c r="BY47" s="318"/>
      <c r="BZ47" s="318"/>
      <c r="CA47" s="318"/>
      <c r="CB47" s="318">
        <v>749165</v>
      </c>
      <c r="CC47" s="318"/>
      <c r="CD47" s="318"/>
      <c r="CE47" s="318"/>
      <c r="CF47" s="318"/>
      <c r="CG47" s="318">
        <v>76281</v>
      </c>
      <c r="CH47" s="318"/>
      <c r="CI47" s="318"/>
      <c r="CJ47" s="318"/>
      <c r="CK47" s="318"/>
      <c r="CL47" s="318">
        <v>200072</v>
      </c>
      <c r="CM47" s="318"/>
      <c r="CN47" s="318"/>
      <c r="CO47" s="318"/>
      <c r="CP47" s="318"/>
      <c r="CQ47" s="318">
        <v>45720</v>
      </c>
      <c r="CR47" s="318"/>
      <c r="CS47" s="318"/>
      <c r="CT47" s="318"/>
      <c r="CU47" s="318"/>
    </row>
    <row r="48" spans="1:99" ht="15" customHeight="1">
      <c r="A48" s="314" t="s">
        <v>214</v>
      </c>
      <c r="B48" s="314"/>
      <c r="C48" s="314"/>
      <c r="D48" s="314"/>
      <c r="E48" s="314"/>
      <c r="F48" s="315"/>
      <c r="G48" s="319">
        <f>SUM(M48:AV48)</f>
        <v>42318333</v>
      </c>
      <c r="H48" s="320"/>
      <c r="I48" s="320"/>
      <c r="J48" s="320"/>
      <c r="K48" s="320"/>
      <c r="L48" s="320"/>
      <c r="M48" s="318">
        <v>8250001</v>
      </c>
      <c r="N48" s="318"/>
      <c r="O48" s="318"/>
      <c r="P48" s="318"/>
      <c r="Q48" s="318"/>
      <c r="R48" s="318"/>
      <c r="S48" s="318">
        <v>2475374</v>
      </c>
      <c r="T48" s="318"/>
      <c r="U48" s="318"/>
      <c r="V48" s="318"/>
      <c r="W48" s="318"/>
      <c r="X48" s="318"/>
      <c r="Y48" s="318">
        <v>5726524</v>
      </c>
      <c r="Z48" s="318"/>
      <c r="AA48" s="318"/>
      <c r="AB48" s="318"/>
      <c r="AC48" s="318"/>
      <c r="AD48" s="318"/>
      <c r="AE48" s="318">
        <v>4218122</v>
      </c>
      <c r="AF48" s="318"/>
      <c r="AG48" s="318"/>
      <c r="AH48" s="318"/>
      <c r="AI48" s="318"/>
      <c r="AJ48" s="318"/>
      <c r="AK48" s="318">
        <v>11040729</v>
      </c>
      <c r="AL48" s="318"/>
      <c r="AM48" s="318"/>
      <c r="AN48" s="318"/>
      <c r="AO48" s="318"/>
      <c r="AP48" s="318"/>
      <c r="AQ48" s="318">
        <v>10607583</v>
      </c>
      <c r="AR48" s="318"/>
      <c r="AS48" s="318"/>
      <c r="AT48" s="318"/>
      <c r="AU48" s="318"/>
      <c r="AV48" s="318"/>
      <c r="AW48" s="318">
        <v>6820</v>
      </c>
      <c r="AX48" s="318"/>
      <c r="AY48" s="318"/>
      <c r="AZ48" s="318"/>
      <c r="BA48" s="318"/>
      <c r="BB48" s="318">
        <f>SUM(BH48:BQ48,BR48,CQ48)</f>
        <v>1236262</v>
      </c>
      <c r="BC48" s="318"/>
      <c r="BD48" s="318"/>
      <c r="BE48" s="318"/>
      <c r="BF48" s="318"/>
      <c r="BG48" s="318"/>
      <c r="BH48" s="318" t="s">
        <v>533</v>
      </c>
      <c r="BI48" s="318"/>
      <c r="BJ48" s="318"/>
      <c r="BK48" s="318"/>
      <c r="BL48" s="318"/>
      <c r="BM48" s="318">
        <v>48180</v>
      </c>
      <c r="BN48" s="318"/>
      <c r="BO48" s="318"/>
      <c r="BP48" s="318"/>
      <c r="BQ48" s="318"/>
      <c r="BR48" s="318">
        <f>SUM(BW48:CP48)</f>
        <v>1142362</v>
      </c>
      <c r="BS48" s="318"/>
      <c r="BT48" s="318"/>
      <c r="BU48" s="318"/>
      <c r="BV48" s="318"/>
      <c r="BW48" s="318" t="s">
        <v>533</v>
      </c>
      <c r="BX48" s="318"/>
      <c r="BY48" s="318"/>
      <c r="BZ48" s="318"/>
      <c r="CA48" s="318"/>
      <c r="CB48" s="318">
        <v>868837</v>
      </c>
      <c r="CC48" s="318"/>
      <c r="CD48" s="318"/>
      <c r="CE48" s="318"/>
      <c r="CF48" s="318"/>
      <c r="CG48" s="318">
        <v>73455</v>
      </c>
      <c r="CH48" s="318"/>
      <c r="CI48" s="318"/>
      <c r="CJ48" s="318"/>
      <c r="CK48" s="318"/>
      <c r="CL48" s="318">
        <v>200070</v>
      </c>
      <c r="CM48" s="318"/>
      <c r="CN48" s="318"/>
      <c r="CO48" s="318"/>
      <c r="CP48" s="318"/>
      <c r="CQ48" s="318">
        <v>45720</v>
      </c>
      <c r="CR48" s="318"/>
      <c r="CS48" s="318"/>
      <c r="CT48" s="318"/>
      <c r="CU48" s="318"/>
    </row>
    <row r="49" spans="1:99" ht="15" customHeight="1">
      <c r="A49" s="314" t="s">
        <v>215</v>
      </c>
      <c r="B49" s="314"/>
      <c r="C49" s="314"/>
      <c r="D49" s="314"/>
      <c r="E49" s="314"/>
      <c r="F49" s="315"/>
      <c r="G49" s="319">
        <f>SUM(M49:AV49)</f>
        <v>44055252</v>
      </c>
      <c r="H49" s="320"/>
      <c r="I49" s="320"/>
      <c r="J49" s="320"/>
      <c r="K49" s="320"/>
      <c r="L49" s="320"/>
      <c r="M49" s="318">
        <v>8272312</v>
      </c>
      <c r="N49" s="318"/>
      <c r="O49" s="318"/>
      <c r="P49" s="318"/>
      <c r="Q49" s="318"/>
      <c r="R49" s="318"/>
      <c r="S49" s="318">
        <v>2998482</v>
      </c>
      <c r="T49" s="318"/>
      <c r="U49" s="318"/>
      <c r="V49" s="318"/>
      <c r="W49" s="318"/>
      <c r="X49" s="318"/>
      <c r="Y49" s="318">
        <v>5698201</v>
      </c>
      <c r="Z49" s="318"/>
      <c r="AA49" s="318"/>
      <c r="AB49" s="318"/>
      <c r="AC49" s="318"/>
      <c r="AD49" s="318"/>
      <c r="AE49" s="318">
        <v>4292585</v>
      </c>
      <c r="AF49" s="318"/>
      <c r="AG49" s="318"/>
      <c r="AH49" s="318"/>
      <c r="AI49" s="318"/>
      <c r="AJ49" s="318"/>
      <c r="AK49" s="318">
        <v>11088340</v>
      </c>
      <c r="AL49" s="318"/>
      <c r="AM49" s="318"/>
      <c r="AN49" s="318"/>
      <c r="AO49" s="318"/>
      <c r="AP49" s="318"/>
      <c r="AQ49" s="318">
        <v>11705332</v>
      </c>
      <c r="AR49" s="318"/>
      <c r="AS49" s="318"/>
      <c r="AT49" s="318"/>
      <c r="AU49" s="318"/>
      <c r="AV49" s="318"/>
      <c r="AW49" s="318" t="s">
        <v>533</v>
      </c>
      <c r="AX49" s="318"/>
      <c r="AY49" s="318"/>
      <c r="AZ49" s="318"/>
      <c r="BA49" s="318"/>
      <c r="BB49" s="318">
        <f>SUM(BH49:BQ49,BR49,CQ49)</f>
        <v>1283999</v>
      </c>
      <c r="BC49" s="318"/>
      <c r="BD49" s="318"/>
      <c r="BE49" s="318"/>
      <c r="BF49" s="318"/>
      <c r="BG49" s="318"/>
      <c r="BH49" s="318" t="s">
        <v>533</v>
      </c>
      <c r="BI49" s="318"/>
      <c r="BJ49" s="318"/>
      <c r="BK49" s="318"/>
      <c r="BL49" s="318"/>
      <c r="BM49" s="318">
        <v>53527</v>
      </c>
      <c r="BN49" s="318"/>
      <c r="BO49" s="318"/>
      <c r="BP49" s="318"/>
      <c r="BQ49" s="318"/>
      <c r="BR49" s="318">
        <f>SUM(BW49:CP49)</f>
        <v>1171036</v>
      </c>
      <c r="BS49" s="318"/>
      <c r="BT49" s="318"/>
      <c r="BU49" s="318"/>
      <c r="BV49" s="318"/>
      <c r="BW49" s="318" t="s">
        <v>533</v>
      </c>
      <c r="BX49" s="318"/>
      <c r="BY49" s="318"/>
      <c r="BZ49" s="318"/>
      <c r="CA49" s="318"/>
      <c r="CB49" s="318">
        <v>817634</v>
      </c>
      <c r="CC49" s="318"/>
      <c r="CD49" s="318"/>
      <c r="CE49" s="318"/>
      <c r="CF49" s="318"/>
      <c r="CG49" s="318">
        <v>81930</v>
      </c>
      <c r="CH49" s="318"/>
      <c r="CI49" s="318"/>
      <c r="CJ49" s="318"/>
      <c r="CK49" s="318"/>
      <c r="CL49" s="318">
        <v>271472</v>
      </c>
      <c r="CM49" s="318"/>
      <c r="CN49" s="318"/>
      <c r="CO49" s="318"/>
      <c r="CP49" s="318"/>
      <c r="CQ49" s="318">
        <v>59436</v>
      </c>
      <c r="CR49" s="318"/>
      <c r="CS49" s="318"/>
      <c r="CT49" s="318"/>
      <c r="CU49" s="318"/>
    </row>
    <row r="50" spans="1:99" ht="15" customHeight="1">
      <c r="A50" s="314" t="s">
        <v>216</v>
      </c>
      <c r="B50" s="314"/>
      <c r="C50" s="314"/>
      <c r="D50" s="314"/>
      <c r="E50" s="314"/>
      <c r="F50" s="315"/>
      <c r="G50" s="319">
        <f>SUM(M50:AV50)</f>
        <v>44157014</v>
      </c>
      <c r="H50" s="320"/>
      <c r="I50" s="320"/>
      <c r="J50" s="320"/>
      <c r="K50" s="320"/>
      <c r="L50" s="320"/>
      <c r="M50" s="318">
        <v>8254966</v>
      </c>
      <c r="N50" s="318"/>
      <c r="O50" s="318"/>
      <c r="P50" s="318"/>
      <c r="Q50" s="318"/>
      <c r="R50" s="318"/>
      <c r="S50" s="318">
        <v>3374569</v>
      </c>
      <c r="T50" s="318"/>
      <c r="U50" s="318"/>
      <c r="V50" s="318"/>
      <c r="W50" s="318"/>
      <c r="X50" s="318"/>
      <c r="Y50" s="318">
        <v>5270102</v>
      </c>
      <c r="Z50" s="318"/>
      <c r="AA50" s="318"/>
      <c r="AB50" s="318"/>
      <c r="AC50" s="318"/>
      <c r="AD50" s="318"/>
      <c r="AE50" s="318">
        <v>4415984</v>
      </c>
      <c r="AF50" s="318"/>
      <c r="AG50" s="318"/>
      <c r="AH50" s="318"/>
      <c r="AI50" s="318"/>
      <c r="AJ50" s="318"/>
      <c r="AK50" s="318">
        <v>11204762</v>
      </c>
      <c r="AL50" s="318"/>
      <c r="AM50" s="318"/>
      <c r="AN50" s="318"/>
      <c r="AO50" s="318"/>
      <c r="AP50" s="318"/>
      <c r="AQ50" s="318">
        <v>11636631</v>
      </c>
      <c r="AR50" s="318"/>
      <c r="AS50" s="318"/>
      <c r="AT50" s="318"/>
      <c r="AU50" s="318"/>
      <c r="AV50" s="318"/>
      <c r="AW50" s="318" t="s">
        <v>533</v>
      </c>
      <c r="AX50" s="318"/>
      <c r="AY50" s="318"/>
      <c r="AZ50" s="318"/>
      <c r="BA50" s="318"/>
      <c r="BB50" s="318">
        <f>SUM(BH50:BQ50,BR50,CQ50)</f>
        <v>1358244</v>
      </c>
      <c r="BC50" s="318"/>
      <c r="BD50" s="318"/>
      <c r="BE50" s="318"/>
      <c r="BF50" s="318"/>
      <c r="BG50" s="318"/>
      <c r="BH50" s="318" t="s">
        <v>533</v>
      </c>
      <c r="BI50" s="318"/>
      <c r="BJ50" s="318"/>
      <c r="BK50" s="318"/>
      <c r="BL50" s="318"/>
      <c r="BM50" s="318">
        <v>53230</v>
      </c>
      <c r="BN50" s="318"/>
      <c r="BO50" s="318"/>
      <c r="BP50" s="318"/>
      <c r="BQ50" s="318"/>
      <c r="BR50" s="318">
        <f>SUM(BW50:CP50)</f>
        <v>1254719</v>
      </c>
      <c r="BS50" s="318"/>
      <c r="BT50" s="318"/>
      <c r="BU50" s="318"/>
      <c r="BV50" s="318"/>
      <c r="BW50" s="318" t="s">
        <v>533</v>
      </c>
      <c r="BX50" s="318"/>
      <c r="BY50" s="318"/>
      <c r="BZ50" s="318"/>
      <c r="CA50" s="318"/>
      <c r="CB50" s="318">
        <v>904146</v>
      </c>
      <c r="CC50" s="318"/>
      <c r="CD50" s="318"/>
      <c r="CE50" s="318"/>
      <c r="CF50" s="318"/>
      <c r="CG50" s="318">
        <v>79105</v>
      </c>
      <c r="CH50" s="318"/>
      <c r="CI50" s="318"/>
      <c r="CJ50" s="318"/>
      <c r="CK50" s="318"/>
      <c r="CL50" s="318">
        <v>271468</v>
      </c>
      <c r="CM50" s="318"/>
      <c r="CN50" s="318"/>
      <c r="CO50" s="318"/>
      <c r="CP50" s="318"/>
      <c r="CQ50" s="318">
        <v>50295</v>
      </c>
      <c r="CR50" s="318"/>
      <c r="CS50" s="318"/>
      <c r="CT50" s="318"/>
      <c r="CU50" s="318"/>
    </row>
    <row r="51" spans="1:99" ht="15" customHeight="1">
      <c r="A51" s="184"/>
      <c r="B51" s="184"/>
      <c r="C51" s="184"/>
      <c r="D51" s="184"/>
      <c r="E51" s="184"/>
      <c r="F51" s="185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</row>
    <row r="52" spans="1:99" ht="15" customHeight="1">
      <c r="A52" s="314" t="s">
        <v>217</v>
      </c>
      <c r="B52" s="314"/>
      <c r="C52" s="314"/>
      <c r="D52" s="314"/>
      <c r="E52" s="314"/>
      <c r="F52" s="315"/>
      <c r="G52" s="319">
        <f>SUM(M52:AV52)</f>
        <v>41883135</v>
      </c>
      <c r="H52" s="320"/>
      <c r="I52" s="320"/>
      <c r="J52" s="320"/>
      <c r="K52" s="320"/>
      <c r="L52" s="320"/>
      <c r="M52" s="318">
        <v>8243483</v>
      </c>
      <c r="N52" s="318"/>
      <c r="O52" s="318"/>
      <c r="P52" s="318"/>
      <c r="Q52" s="318"/>
      <c r="R52" s="318"/>
      <c r="S52" s="318">
        <v>3274756</v>
      </c>
      <c r="T52" s="318"/>
      <c r="U52" s="318"/>
      <c r="V52" s="318"/>
      <c r="W52" s="318"/>
      <c r="X52" s="318"/>
      <c r="Y52" s="318">
        <v>4805121</v>
      </c>
      <c r="Z52" s="318"/>
      <c r="AA52" s="318"/>
      <c r="AB52" s="318"/>
      <c r="AC52" s="318"/>
      <c r="AD52" s="318"/>
      <c r="AE52" s="318">
        <v>4141234</v>
      </c>
      <c r="AF52" s="318"/>
      <c r="AG52" s="318"/>
      <c r="AH52" s="318"/>
      <c r="AI52" s="318"/>
      <c r="AJ52" s="318"/>
      <c r="AK52" s="318">
        <v>10960656</v>
      </c>
      <c r="AL52" s="318"/>
      <c r="AM52" s="318"/>
      <c r="AN52" s="318"/>
      <c r="AO52" s="318"/>
      <c r="AP52" s="318"/>
      <c r="AQ52" s="318">
        <v>10457885</v>
      </c>
      <c r="AR52" s="318"/>
      <c r="AS52" s="318"/>
      <c r="AT52" s="318"/>
      <c r="AU52" s="318"/>
      <c r="AV52" s="318"/>
      <c r="AW52" s="318" t="s">
        <v>533</v>
      </c>
      <c r="AX52" s="318"/>
      <c r="AY52" s="318"/>
      <c r="AZ52" s="318"/>
      <c r="BA52" s="318"/>
      <c r="BB52" s="318">
        <f>SUM(BH52:BQ52,BR52,CQ52)</f>
        <v>1303987</v>
      </c>
      <c r="BC52" s="318"/>
      <c r="BD52" s="318"/>
      <c r="BE52" s="318"/>
      <c r="BF52" s="318"/>
      <c r="BG52" s="318"/>
      <c r="BH52" s="318" t="s">
        <v>533</v>
      </c>
      <c r="BI52" s="318"/>
      <c r="BJ52" s="318"/>
      <c r="BK52" s="318"/>
      <c r="BL52" s="318"/>
      <c r="BM52" s="318">
        <v>48201</v>
      </c>
      <c r="BN52" s="318"/>
      <c r="BO52" s="318"/>
      <c r="BP52" s="318"/>
      <c r="BQ52" s="318"/>
      <c r="BR52" s="318">
        <f>SUM(BW52:CP52)</f>
        <v>1232926</v>
      </c>
      <c r="BS52" s="318"/>
      <c r="BT52" s="318"/>
      <c r="BU52" s="318"/>
      <c r="BV52" s="318"/>
      <c r="BW52" s="318" t="s">
        <v>533</v>
      </c>
      <c r="BX52" s="318"/>
      <c r="BY52" s="318"/>
      <c r="BZ52" s="318"/>
      <c r="CA52" s="318"/>
      <c r="CB52" s="318">
        <v>917648</v>
      </c>
      <c r="CC52" s="318"/>
      <c r="CD52" s="318"/>
      <c r="CE52" s="318"/>
      <c r="CF52" s="318"/>
      <c r="CG52" s="318">
        <v>81930</v>
      </c>
      <c r="CH52" s="318"/>
      <c r="CI52" s="318"/>
      <c r="CJ52" s="318"/>
      <c r="CK52" s="318"/>
      <c r="CL52" s="318">
        <v>233348</v>
      </c>
      <c r="CM52" s="318"/>
      <c r="CN52" s="318"/>
      <c r="CO52" s="318"/>
      <c r="CP52" s="318"/>
      <c r="CQ52" s="318">
        <v>22860</v>
      </c>
      <c r="CR52" s="318"/>
      <c r="CS52" s="318"/>
      <c r="CT52" s="318"/>
      <c r="CU52" s="318"/>
    </row>
    <row r="53" spans="1:99" ht="15" customHeight="1">
      <c r="A53" s="314" t="s">
        <v>218</v>
      </c>
      <c r="B53" s="314"/>
      <c r="C53" s="314"/>
      <c r="D53" s="314"/>
      <c r="E53" s="314"/>
      <c r="F53" s="315"/>
      <c r="G53" s="319">
        <f>SUM(M53:AV53)</f>
        <v>41297140</v>
      </c>
      <c r="H53" s="320"/>
      <c r="I53" s="320"/>
      <c r="J53" s="320"/>
      <c r="K53" s="320"/>
      <c r="L53" s="320"/>
      <c r="M53" s="318">
        <v>8339071</v>
      </c>
      <c r="N53" s="318"/>
      <c r="O53" s="318"/>
      <c r="P53" s="318"/>
      <c r="Q53" s="318"/>
      <c r="R53" s="318"/>
      <c r="S53" s="318">
        <v>2952536</v>
      </c>
      <c r="T53" s="318"/>
      <c r="U53" s="318"/>
      <c r="V53" s="318"/>
      <c r="W53" s="318"/>
      <c r="X53" s="318"/>
      <c r="Y53" s="318">
        <v>4682178</v>
      </c>
      <c r="Z53" s="318"/>
      <c r="AA53" s="318"/>
      <c r="AB53" s="318"/>
      <c r="AC53" s="318"/>
      <c r="AD53" s="318"/>
      <c r="AE53" s="318">
        <v>3673448</v>
      </c>
      <c r="AF53" s="318"/>
      <c r="AG53" s="318"/>
      <c r="AH53" s="318"/>
      <c r="AI53" s="318"/>
      <c r="AJ53" s="318"/>
      <c r="AK53" s="318">
        <v>11331815</v>
      </c>
      <c r="AL53" s="318"/>
      <c r="AM53" s="318"/>
      <c r="AN53" s="318"/>
      <c r="AO53" s="318"/>
      <c r="AP53" s="318"/>
      <c r="AQ53" s="318">
        <v>10318092</v>
      </c>
      <c r="AR53" s="318"/>
      <c r="AS53" s="318"/>
      <c r="AT53" s="318"/>
      <c r="AU53" s="318"/>
      <c r="AV53" s="318"/>
      <c r="AW53" s="318" t="s">
        <v>533</v>
      </c>
      <c r="AX53" s="318"/>
      <c r="AY53" s="318"/>
      <c r="AZ53" s="318"/>
      <c r="BA53" s="318"/>
      <c r="BB53" s="318">
        <f>SUM(BH53:BQ53,BR53,CQ53)</f>
        <v>1328461</v>
      </c>
      <c r="BC53" s="318"/>
      <c r="BD53" s="318"/>
      <c r="BE53" s="318"/>
      <c r="BF53" s="318"/>
      <c r="BG53" s="318"/>
      <c r="BH53" s="318" t="s">
        <v>533</v>
      </c>
      <c r="BI53" s="318"/>
      <c r="BJ53" s="318"/>
      <c r="BK53" s="318"/>
      <c r="BL53" s="318"/>
      <c r="BM53" s="318">
        <v>53526</v>
      </c>
      <c r="BN53" s="318"/>
      <c r="BO53" s="318"/>
      <c r="BP53" s="318"/>
      <c r="BQ53" s="318"/>
      <c r="BR53" s="318">
        <f>SUM(BW53:CP53)</f>
        <v>1252075</v>
      </c>
      <c r="BS53" s="318"/>
      <c r="BT53" s="318"/>
      <c r="BU53" s="318"/>
      <c r="BV53" s="318"/>
      <c r="BW53" s="318" t="s">
        <v>533</v>
      </c>
      <c r="BX53" s="318"/>
      <c r="BY53" s="318"/>
      <c r="BZ53" s="318"/>
      <c r="CA53" s="318"/>
      <c r="CB53" s="318">
        <v>917648</v>
      </c>
      <c r="CC53" s="318"/>
      <c r="CD53" s="318"/>
      <c r="CE53" s="318"/>
      <c r="CF53" s="318"/>
      <c r="CG53" s="318">
        <v>79104</v>
      </c>
      <c r="CH53" s="318"/>
      <c r="CI53" s="318"/>
      <c r="CJ53" s="318"/>
      <c r="CK53" s="318"/>
      <c r="CL53" s="318">
        <v>255323</v>
      </c>
      <c r="CM53" s="318"/>
      <c r="CN53" s="318"/>
      <c r="CO53" s="318"/>
      <c r="CP53" s="318"/>
      <c r="CQ53" s="318">
        <v>22860</v>
      </c>
      <c r="CR53" s="318"/>
      <c r="CS53" s="318"/>
      <c r="CT53" s="318"/>
      <c r="CU53" s="318"/>
    </row>
    <row r="54" spans="1:99" ht="15" customHeight="1">
      <c r="A54" s="314" t="s">
        <v>219</v>
      </c>
      <c r="B54" s="314"/>
      <c r="C54" s="314"/>
      <c r="D54" s="314"/>
      <c r="E54" s="314"/>
      <c r="F54" s="315"/>
      <c r="G54" s="319">
        <f>SUM(M54:AV54)</f>
        <v>39485489</v>
      </c>
      <c r="H54" s="320"/>
      <c r="I54" s="320"/>
      <c r="J54" s="320"/>
      <c r="K54" s="320"/>
      <c r="L54" s="320"/>
      <c r="M54" s="318">
        <v>8681165</v>
      </c>
      <c r="N54" s="318"/>
      <c r="O54" s="318"/>
      <c r="P54" s="318"/>
      <c r="Q54" s="318"/>
      <c r="R54" s="318"/>
      <c r="S54" s="318">
        <v>2663881</v>
      </c>
      <c r="T54" s="318"/>
      <c r="U54" s="318"/>
      <c r="V54" s="318"/>
      <c r="W54" s="318"/>
      <c r="X54" s="318"/>
      <c r="Y54" s="318">
        <v>4033259</v>
      </c>
      <c r="Z54" s="318"/>
      <c r="AA54" s="318"/>
      <c r="AB54" s="318"/>
      <c r="AC54" s="318"/>
      <c r="AD54" s="318"/>
      <c r="AE54" s="318">
        <v>3468338</v>
      </c>
      <c r="AF54" s="318"/>
      <c r="AG54" s="318"/>
      <c r="AH54" s="318"/>
      <c r="AI54" s="318"/>
      <c r="AJ54" s="318"/>
      <c r="AK54" s="318">
        <v>10479432</v>
      </c>
      <c r="AL54" s="318"/>
      <c r="AM54" s="318"/>
      <c r="AN54" s="318"/>
      <c r="AO54" s="318"/>
      <c r="AP54" s="318"/>
      <c r="AQ54" s="318">
        <v>10159414</v>
      </c>
      <c r="AR54" s="318"/>
      <c r="AS54" s="318"/>
      <c r="AT54" s="318"/>
      <c r="AU54" s="318"/>
      <c r="AV54" s="318"/>
      <c r="AW54" s="318" t="s">
        <v>533</v>
      </c>
      <c r="AX54" s="318"/>
      <c r="AY54" s="318"/>
      <c r="AZ54" s="318"/>
      <c r="BA54" s="318"/>
      <c r="BB54" s="318">
        <f>SUM(BH54:BQ54,BR54,CQ54)</f>
        <v>1301813</v>
      </c>
      <c r="BC54" s="318"/>
      <c r="BD54" s="318"/>
      <c r="BE54" s="318"/>
      <c r="BF54" s="318"/>
      <c r="BG54" s="318"/>
      <c r="BH54" s="318" t="s">
        <v>533</v>
      </c>
      <c r="BI54" s="318"/>
      <c r="BJ54" s="318"/>
      <c r="BK54" s="318"/>
      <c r="BL54" s="318"/>
      <c r="BM54" s="318">
        <v>53521</v>
      </c>
      <c r="BN54" s="318"/>
      <c r="BO54" s="318"/>
      <c r="BP54" s="318"/>
      <c r="BQ54" s="318"/>
      <c r="BR54" s="318">
        <f>SUM(BW54:CP54)</f>
        <v>1223156</v>
      </c>
      <c r="BS54" s="318"/>
      <c r="BT54" s="318"/>
      <c r="BU54" s="318"/>
      <c r="BV54" s="318"/>
      <c r="BW54" s="318" t="s">
        <v>533</v>
      </c>
      <c r="BX54" s="318"/>
      <c r="BY54" s="318"/>
      <c r="BZ54" s="318"/>
      <c r="CA54" s="318"/>
      <c r="CB54" s="318">
        <v>883246</v>
      </c>
      <c r="CC54" s="318"/>
      <c r="CD54" s="318"/>
      <c r="CE54" s="318"/>
      <c r="CF54" s="318"/>
      <c r="CG54" s="318">
        <v>81929</v>
      </c>
      <c r="CH54" s="318"/>
      <c r="CI54" s="318"/>
      <c r="CJ54" s="318"/>
      <c r="CK54" s="318"/>
      <c r="CL54" s="318">
        <v>257981</v>
      </c>
      <c r="CM54" s="318"/>
      <c r="CN54" s="318"/>
      <c r="CO54" s="318"/>
      <c r="CP54" s="318"/>
      <c r="CQ54" s="318">
        <v>25136</v>
      </c>
      <c r="CR54" s="318"/>
      <c r="CS54" s="318"/>
      <c r="CT54" s="318"/>
      <c r="CU54" s="318"/>
    </row>
    <row r="55" spans="1:99" ht="15" customHeight="1">
      <c r="A55" s="314" t="s">
        <v>220</v>
      </c>
      <c r="B55" s="314"/>
      <c r="C55" s="314"/>
      <c r="D55" s="314"/>
      <c r="E55" s="314"/>
      <c r="F55" s="315"/>
      <c r="G55" s="319">
        <f>SUM(M55:AV55)</f>
        <v>36959431</v>
      </c>
      <c r="H55" s="320"/>
      <c r="I55" s="320"/>
      <c r="J55" s="320"/>
      <c r="K55" s="320"/>
      <c r="L55" s="320"/>
      <c r="M55" s="318">
        <v>8424446</v>
      </c>
      <c r="N55" s="318"/>
      <c r="O55" s="318"/>
      <c r="P55" s="318"/>
      <c r="Q55" s="318"/>
      <c r="R55" s="318"/>
      <c r="S55" s="318">
        <v>2476068</v>
      </c>
      <c r="T55" s="318"/>
      <c r="U55" s="318"/>
      <c r="V55" s="318"/>
      <c r="W55" s="318"/>
      <c r="X55" s="318"/>
      <c r="Y55" s="318">
        <v>3902182</v>
      </c>
      <c r="Z55" s="318"/>
      <c r="AA55" s="318"/>
      <c r="AB55" s="318"/>
      <c r="AC55" s="318"/>
      <c r="AD55" s="318"/>
      <c r="AE55" s="318">
        <v>3149655</v>
      </c>
      <c r="AF55" s="318"/>
      <c r="AG55" s="318"/>
      <c r="AH55" s="318"/>
      <c r="AI55" s="318"/>
      <c r="AJ55" s="318"/>
      <c r="AK55" s="318">
        <v>9757531</v>
      </c>
      <c r="AL55" s="318"/>
      <c r="AM55" s="318"/>
      <c r="AN55" s="318"/>
      <c r="AO55" s="318"/>
      <c r="AP55" s="318"/>
      <c r="AQ55" s="318">
        <v>9249549</v>
      </c>
      <c r="AR55" s="318"/>
      <c r="AS55" s="318"/>
      <c r="AT55" s="318"/>
      <c r="AU55" s="318"/>
      <c r="AV55" s="318"/>
      <c r="AW55" s="318" t="s">
        <v>533</v>
      </c>
      <c r="AX55" s="318"/>
      <c r="AY55" s="318"/>
      <c r="AZ55" s="318"/>
      <c r="BA55" s="318"/>
      <c r="BB55" s="318">
        <f>SUM(BH55:BQ55,BR55,CQ55)</f>
        <v>1116787</v>
      </c>
      <c r="BC55" s="318"/>
      <c r="BD55" s="318"/>
      <c r="BE55" s="318"/>
      <c r="BF55" s="318"/>
      <c r="BG55" s="318"/>
      <c r="BH55" s="318" t="s">
        <v>533</v>
      </c>
      <c r="BI55" s="318"/>
      <c r="BJ55" s="318"/>
      <c r="BK55" s="318"/>
      <c r="BL55" s="318"/>
      <c r="BM55" s="318">
        <v>46389</v>
      </c>
      <c r="BN55" s="318"/>
      <c r="BO55" s="318"/>
      <c r="BP55" s="318"/>
      <c r="BQ55" s="318"/>
      <c r="BR55" s="318">
        <f>SUM(BW55:CP55)</f>
        <v>1047538</v>
      </c>
      <c r="BS55" s="318"/>
      <c r="BT55" s="318"/>
      <c r="BU55" s="318"/>
      <c r="BV55" s="318"/>
      <c r="BW55" s="318" t="s">
        <v>533</v>
      </c>
      <c r="BX55" s="318"/>
      <c r="BY55" s="318"/>
      <c r="BZ55" s="318"/>
      <c r="CA55" s="318"/>
      <c r="CB55" s="318">
        <v>748183</v>
      </c>
      <c r="CC55" s="318"/>
      <c r="CD55" s="318"/>
      <c r="CE55" s="318"/>
      <c r="CF55" s="318"/>
      <c r="CG55" s="318">
        <v>73453</v>
      </c>
      <c r="CH55" s="318"/>
      <c r="CI55" s="318"/>
      <c r="CJ55" s="318"/>
      <c r="CK55" s="318"/>
      <c r="CL55" s="318">
        <v>225902</v>
      </c>
      <c r="CM55" s="318"/>
      <c r="CN55" s="318"/>
      <c r="CO55" s="318"/>
      <c r="CP55" s="318"/>
      <c r="CQ55" s="318">
        <v>22860</v>
      </c>
      <c r="CR55" s="318"/>
      <c r="CS55" s="318"/>
      <c r="CT55" s="318"/>
      <c r="CU55" s="318"/>
    </row>
    <row r="56" spans="1:99" ht="15" customHeight="1">
      <c r="A56" s="184"/>
      <c r="B56" s="184"/>
      <c r="C56" s="184"/>
      <c r="D56" s="184"/>
      <c r="E56" s="184"/>
      <c r="F56" s="185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</row>
    <row r="57" spans="1:99" ht="15" customHeight="1">
      <c r="A57" s="314" t="s">
        <v>221</v>
      </c>
      <c r="B57" s="314"/>
      <c r="C57" s="314"/>
      <c r="D57" s="314"/>
      <c r="E57" s="314"/>
      <c r="F57" s="315"/>
      <c r="G57" s="319">
        <f>SUM(M57:AV57)</f>
        <v>38439444</v>
      </c>
      <c r="H57" s="320"/>
      <c r="I57" s="320"/>
      <c r="J57" s="320"/>
      <c r="K57" s="320"/>
      <c r="L57" s="320"/>
      <c r="M57" s="318">
        <v>8291967</v>
      </c>
      <c r="N57" s="318"/>
      <c r="O57" s="318"/>
      <c r="P57" s="318"/>
      <c r="Q57" s="318"/>
      <c r="R57" s="318"/>
      <c r="S57" s="318">
        <v>2882581</v>
      </c>
      <c r="T57" s="318"/>
      <c r="U57" s="318"/>
      <c r="V57" s="318"/>
      <c r="W57" s="318"/>
      <c r="X57" s="318"/>
      <c r="Y57" s="318">
        <v>3938151</v>
      </c>
      <c r="Z57" s="318"/>
      <c r="AA57" s="318"/>
      <c r="AB57" s="318"/>
      <c r="AC57" s="318"/>
      <c r="AD57" s="318"/>
      <c r="AE57" s="318">
        <v>3088237</v>
      </c>
      <c r="AF57" s="318"/>
      <c r="AG57" s="318"/>
      <c r="AH57" s="318"/>
      <c r="AI57" s="318"/>
      <c r="AJ57" s="318"/>
      <c r="AK57" s="318">
        <v>10275922</v>
      </c>
      <c r="AL57" s="318"/>
      <c r="AM57" s="318"/>
      <c r="AN57" s="318"/>
      <c r="AO57" s="318"/>
      <c r="AP57" s="318"/>
      <c r="AQ57" s="318">
        <v>9962586</v>
      </c>
      <c r="AR57" s="318"/>
      <c r="AS57" s="318"/>
      <c r="AT57" s="318"/>
      <c r="AU57" s="318"/>
      <c r="AV57" s="318"/>
      <c r="AW57" s="318" t="s">
        <v>533</v>
      </c>
      <c r="AX57" s="318"/>
      <c r="AY57" s="318"/>
      <c r="AZ57" s="318"/>
      <c r="BA57" s="318"/>
      <c r="BB57" s="318">
        <f>SUM(BH57:BQ57,BR57,CQ57)</f>
        <v>1231613</v>
      </c>
      <c r="BC57" s="318"/>
      <c r="BD57" s="318"/>
      <c r="BE57" s="318"/>
      <c r="BF57" s="318"/>
      <c r="BG57" s="318"/>
      <c r="BH57" s="318" t="s">
        <v>533</v>
      </c>
      <c r="BI57" s="318"/>
      <c r="BJ57" s="318"/>
      <c r="BK57" s="318"/>
      <c r="BL57" s="318"/>
      <c r="BM57" s="318">
        <v>51742</v>
      </c>
      <c r="BN57" s="318"/>
      <c r="BO57" s="318"/>
      <c r="BP57" s="318"/>
      <c r="BQ57" s="318"/>
      <c r="BR57" s="318">
        <f>SUM(BW57:CP57)</f>
        <v>1157011</v>
      </c>
      <c r="BS57" s="318"/>
      <c r="BT57" s="318"/>
      <c r="BU57" s="318"/>
      <c r="BV57" s="318"/>
      <c r="BW57" s="318" t="s">
        <v>533</v>
      </c>
      <c r="BX57" s="318"/>
      <c r="BY57" s="318"/>
      <c r="BZ57" s="318"/>
      <c r="CA57" s="318"/>
      <c r="CB57" s="318">
        <v>829777</v>
      </c>
      <c r="CC57" s="318"/>
      <c r="CD57" s="318"/>
      <c r="CE57" s="318"/>
      <c r="CF57" s="318"/>
      <c r="CG57" s="318">
        <v>79103</v>
      </c>
      <c r="CH57" s="318"/>
      <c r="CI57" s="318"/>
      <c r="CJ57" s="318"/>
      <c r="CK57" s="318"/>
      <c r="CL57" s="318">
        <v>248131</v>
      </c>
      <c r="CM57" s="318"/>
      <c r="CN57" s="318"/>
      <c r="CO57" s="318"/>
      <c r="CP57" s="318"/>
      <c r="CQ57" s="318">
        <v>22860</v>
      </c>
      <c r="CR57" s="318"/>
      <c r="CS57" s="318"/>
      <c r="CT57" s="318"/>
      <c r="CU57" s="318"/>
    </row>
    <row r="58" spans="1:99" ht="15" customHeight="1">
      <c r="A58" s="314" t="s">
        <v>222</v>
      </c>
      <c r="B58" s="314"/>
      <c r="C58" s="314"/>
      <c r="D58" s="314"/>
      <c r="E58" s="314"/>
      <c r="F58" s="315"/>
      <c r="G58" s="319">
        <f>SUM(M58:AV58)</f>
        <v>38207367</v>
      </c>
      <c r="H58" s="320"/>
      <c r="I58" s="320"/>
      <c r="J58" s="320"/>
      <c r="K58" s="320"/>
      <c r="L58" s="320"/>
      <c r="M58" s="318">
        <v>8153063</v>
      </c>
      <c r="N58" s="318"/>
      <c r="O58" s="318"/>
      <c r="P58" s="318"/>
      <c r="Q58" s="318"/>
      <c r="R58" s="318"/>
      <c r="S58" s="318">
        <v>3145385</v>
      </c>
      <c r="T58" s="318"/>
      <c r="U58" s="318"/>
      <c r="V58" s="318"/>
      <c r="W58" s="318"/>
      <c r="X58" s="318"/>
      <c r="Y58" s="318">
        <v>4198822</v>
      </c>
      <c r="Z58" s="318"/>
      <c r="AA58" s="318"/>
      <c r="AB58" s="318"/>
      <c r="AC58" s="318"/>
      <c r="AD58" s="318"/>
      <c r="AE58" s="318">
        <v>3208762</v>
      </c>
      <c r="AF58" s="318"/>
      <c r="AG58" s="318"/>
      <c r="AH58" s="318"/>
      <c r="AI58" s="318"/>
      <c r="AJ58" s="318"/>
      <c r="AK58" s="318">
        <v>9356654</v>
      </c>
      <c r="AL58" s="318"/>
      <c r="AM58" s="318"/>
      <c r="AN58" s="318"/>
      <c r="AO58" s="318"/>
      <c r="AP58" s="318"/>
      <c r="AQ58" s="318">
        <v>10144681</v>
      </c>
      <c r="AR58" s="318"/>
      <c r="AS58" s="318"/>
      <c r="AT58" s="318"/>
      <c r="AU58" s="318"/>
      <c r="AV58" s="318"/>
      <c r="AW58" s="318" t="s">
        <v>533</v>
      </c>
      <c r="AX58" s="318"/>
      <c r="AY58" s="318"/>
      <c r="AZ58" s="318"/>
      <c r="BA58" s="318"/>
      <c r="BB58" s="318">
        <f>SUM(BH58:BQ58,BR58,CQ58)</f>
        <v>1254994</v>
      </c>
      <c r="BC58" s="318"/>
      <c r="BD58" s="318"/>
      <c r="BE58" s="318"/>
      <c r="BF58" s="318"/>
      <c r="BG58" s="318"/>
      <c r="BH58" s="318" t="s">
        <v>533</v>
      </c>
      <c r="BI58" s="318"/>
      <c r="BJ58" s="318"/>
      <c r="BK58" s="318"/>
      <c r="BL58" s="318"/>
      <c r="BM58" s="318">
        <v>52604</v>
      </c>
      <c r="BN58" s="318"/>
      <c r="BO58" s="318"/>
      <c r="BP58" s="318"/>
      <c r="BQ58" s="318"/>
      <c r="BR58" s="318">
        <f>SUM(BW58:CP58)</f>
        <v>1179530</v>
      </c>
      <c r="BS58" s="318"/>
      <c r="BT58" s="318"/>
      <c r="BU58" s="318"/>
      <c r="BV58" s="318"/>
      <c r="BW58" s="318" t="s">
        <v>533</v>
      </c>
      <c r="BX58" s="318"/>
      <c r="BY58" s="318"/>
      <c r="BZ58" s="318"/>
      <c r="CA58" s="318"/>
      <c r="CB58" s="318">
        <v>846055</v>
      </c>
      <c r="CC58" s="318"/>
      <c r="CD58" s="318"/>
      <c r="CE58" s="318"/>
      <c r="CF58" s="318"/>
      <c r="CG58" s="318">
        <v>79103</v>
      </c>
      <c r="CH58" s="318"/>
      <c r="CI58" s="318"/>
      <c r="CJ58" s="318"/>
      <c r="CK58" s="318"/>
      <c r="CL58" s="318">
        <v>254372</v>
      </c>
      <c r="CM58" s="318"/>
      <c r="CN58" s="318"/>
      <c r="CO58" s="318"/>
      <c r="CP58" s="318"/>
      <c r="CQ58" s="318">
        <v>22860</v>
      </c>
      <c r="CR58" s="318"/>
      <c r="CS58" s="318"/>
      <c r="CT58" s="318"/>
      <c r="CU58" s="318"/>
    </row>
    <row r="59" spans="1:99" ht="15" customHeight="1">
      <c r="A59" s="314" t="s">
        <v>223</v>
      </c>
      <c r="B59" s="314"/>
      <c r="C59" s="314"/>
      <c r="D59" s="314"/>
      <c r="E59" s="314"/>
      <c r="F59" s="315"/>
      <c r="G59" s="319">
        <f>SUM(M59:AV59)</f>
        <v>37777254</v>
      </c>
      <c r="H59" s="320"/>
      <c r="I59" s="320"/>
      <c r="J59" s="320"/>
      <c r="K59" s="320"/>
      <c r="L59" s="320"/>
      <c r="M59" s="318">
        <v>8209795</v>
      </c>
      <c r="N59" s="318"/>
      <c r="O59" s="318"/>
      <c r="P59" s="318"/>
      <c r="Q59" s="318"/>
      <c r="R59" s="318"/>
      <c r="S59" s="318">
        <v>2923522</v>
      </c>
      <c r="T59" s="318"/>
      <c r="U59" s="318"/>
      <c r="V59" s="318"/>
      <c r="W59" s="318"/>
      <c r="X59" s="318"/>
      <c r="Y59" s="318">
        <v>3895995</v>
      </c>
      <c r="Z59" s="318"/>
      <c r="AA59" s="318"/>
      <c r="AB59" s="318"/>
      <c r="AC59" s="318"/>
      <c r="AD59" s="318"/>
      <c r="AE59" s="318">
        <v>2752608</v>
      </c>
      <c r="AF59" s="318"/>
      <c r="AG59" s="318"/>
      <c r="AH59" s="318"/>
      <c r="AI59" s="318"/>
      <c r="AJ59" s="318"/>
      <c r="AK59" s="318">
        <v>9762090</v>
      </c>
      <c r="AL59" s="318"/>
      <c r="AM59" s="318"/>
      <c r="AN59" s="318"/>
      <c r="AO59" s="318"/>
      <c r="AP59" s="318"/>
      <c r="AQ59" s="318">
        <v>10233244</v>
      </c>
      <c r="AR59" s="318"/>
      <c r="AS59" s="318"/>
      <c r="AT59" s="318"/>
      <c r="AU59" s="318"/>
      <c r="AV59" s="318"/>
      <c r="AW59" s="318" t="s">
        <v>533</v>
      </c>
      <c r="AX59" s="318"/>
      <c r="AY59" s="318"/>
      <c r="AZ59" s="318"/>
      <c r="BA59" s="318"/>
      <c r="BB59" s="318">
        <f>SUM(BH59:BQ59,BR59,CQ59)</f>
        <v>1231178</v>
      </c>
      <c r="BC59" s="318"/>
      <c r="BD59" s="318"/>
      <c r="BE59" s="318"/>
      <c r="BF59" s="318"/>
      <c r="BG59" s="318"/>
      <c r="BH59" s="318" t="s">
        <v>533</v>
      </c>
      <c r="BI59" s="318"/>
      <c r="BJ59" s="318"/>
      <c r="BK59" s="318"/>
      <c r="BL59" s="318"/>
      <c r="BM59" s="318">
        <v>7900</v>
      </c>
      <c r="BN59" s="318"/>
      <c r="BO59" s="318"/>
      <c r="BP59" s="318"/>
      <c r="BQ59" s="318"/>
      <c r="BR59" s="318">
        <f>SUM(BW59:CP59)</f>
        <v>1201332</v>
      </c>
      <c r="BS59" s="318"/>
      <c r="BT59" s="318"/>
      <c r="BU59" s="318"/>
      <c r="BV59" s="318"/>
      <c r="BW59" s="318" t="s">
        <v>533</v>
      </c>
      <c r="BX59" s="318"/>
      <c r="BY59" s="318"/>
      <c r="BZ59" s="318"/>
      <c r="CA59" s="318"/>
      <c r="CB59" s="318">
        <v>900529</v>
      </c>
      <c r="CC59" s="318"/>
      <c r="CD59" s="318"/>
      <c r="CE59" s="318"/>
      <c r="CF59" s="318"/>
      <c r="CG59" s="318">
        <v>79103</v>
      </c>
      <c r="CH59" s="318"/>
      <c r="CI59" s="318"/>
      <c r="CJ59" s="318"/>
      <c r="CK59" s="318"/>
      <c r="CL59" s="318">
        <v>221700</v>
      </c>
      <c r="CM59" s="318"/>
      <c r="CN59" s="318"/>
      <c r="CO59" s="318"/>
      <c r="CP59" s="318"/>
      <c r="CQ59" s="318">
        <v>21946</v>
      </c>
      <c r="CR59" s="318"/>
      <c r="CS59" s="318"/>
      <c r="CT59" s="318"/>
      <c r="CU59" s="318"/>
    </row>
    <row r="60" spans="1:99" ht="15" customHeight="1">
      <c r="A60" s="314" t="s">
        <v>224</v>
      </c>
      <c r="B60" s="314"/>
      <c r="C60" s="314"/>
      <c r="D60" s="314"/>
      <c r="E60" s="314"/>
      <c r="F60" s="315"/>
      <c r="G60" s="319">
        <f>SUM(M60:AV60)</f>
        <v>37751740</v>
      </c>
      <c r="H60" s="320"/>
      <c r="I60" s="320"/>
      <c r="J60" s="320"/>
      <c r="K60" s="320"/>
      <c r="L60" s="320"/>
      <c r="M60" s="320">
        <v>8108659</v>
      </c>
      <c r="N60" s="320"/>
      <c r="O60" s="320"/>
      <c r="P60" s="320"/>
      <c r="Q60" s="320"/>
      <c r="R60" s="320"/>
      <c r="S60" s="318">
        <v>3030795</v>
      </c>
      <c r="T60" s="318"/>
      <c r="U60" s="318"/>
      <c r="V60" s="318"/>
      <c r="W60" s="318"/>
      <c r="X60" s="318"/>
      <c r="Y60" s="318">
        <v>3767679</v>
      </c>
      <c r="Z60" s="318"/>
      <c r="AA60" s="318"/>
      <c r="AB60" s="318"/>
      <c r="AC60" s="318"/>
      <c r="AD60" s="318"/>
      <c r="AE60" s="318">
        <v>2703993</v>
      </c>
      <c r="AF60" s="318"/>
      <c r="AG60" s="318"/>
      <c r="AH60" s="318"/>
      <c r="AI60" s="318"/>
      <c r="AJ60" s="318"/>
      <c r="AK60" s="318">
        <v>9702958</v>
      </c>
      <c r="AL60" s="318"/>
      <c r="AM60" s="318"/>
      <c r="AN60" s="318"/>
      <c r="AO60" s="318"/>
      <c r="AP60" s="318"/>
      <c r="AQ60" s="318">
        <v>10437656</v>
      </c>
      <c r="AR60" s="318"/>
      <c r="AS60" s="318"/>
      <c r="AT60" s="318"/>
      <c r="AU60" s="318"/>
      <c r="AV60" s="318"/>
      <c r="AW60" s="318" t="s">
        <v>533</v>
      </c>
      <c r="AX60" s="318"/>
      <c r="AY60" s="318"/>
      <c r="AZ60" s="318"/>
      <c r="BA60" s="318"/>
      <c r="BB60" s="318">
        <f>SUM(BH60:BQ60,BR60,CQ60)</f>
        <v>1203484</v>
      </c>
      <c r="BC60" s="318"/>
      <c r="BD60" s="318"/>
      <c r="BE60" s="318"/>
      <c r="BF60" s="318"/>
      <c r="BG60" s="318"/>
      <c r="BH60" s="318" t="s">
        <v>533</v>
      </c>
      <c r="BI60" s="318"/>
      <c r="BJ60" s="318"/>
      <c r="BK60" s="318"/>
      <c r="BL60" s="318"/>
      <c r="BM60" s="318">
        <v>6900</v>
      </c>
      <c r="BN60" s="318"/>
      <c r="BO60" s="318"/>
      <c r="BP60" s="318"/>
      <c r="BQ60" s="318"/>
      <c r="BR60" s="318">
        <f>SUM(BW60:CP60)</f>
        <v>1172531</v>
      </c>
      <c r="BS60" s="318"/>
      <c r="BT60" s="318"/>
      <c r="BU60" s="318"/>
      <c r="BV60" s="318"/>
      <c r="BW60" s="318" t="s">
        <v>533</v>
      </c>
      <c r="BX60" s="318"/>
      <c r="BY60" s="318"/>
      <c r="BZ60" s="318"/>
      <c r="CA60" s="318"/>
      <c r="CB60" s="318">
        <v>909233</v>
      </c>
      <c r="CC60" s="318"/>
      <c r="CD60" s="318"/>
      <c r="CE60" s="318"/>
      <c r="CF60" s="318"/>
      <c r="CG60" s="318">
        <v>76278</v>
      </c>
      <c r="CH60" s="318"/>
      <c r="CI60" s="318"/>
      <c r="CJ60" s="318"/>
      <c r="CK60" s="318"/>
      <c r="CL60" s="318">
        <v>187020</v>
      </c>
      <c r="CM60" s="318"/>
      <c r="CN60" s="318"/>
      <c r="CO60" s="318"/>
      <c r="CP60" s="318"/>
      <c r="CQ60" s="318">
        <v>24053</v>
      </c>
      <c r="CR60" s="318"/>
      <c r="CS60" s="318"/>
      <c r="CT60" s="318"/>
      <c r="CU60" s="318"/>
    </row>
    <row r="61" spans="1:99" ht="15" customHeight="1">
      <c r="A61" s="184"/>
      <c r="B61" s="184"/>
      <c r="C61" s="184"/>
      <c r="D61" s="184"/>
      <c r="E61" s="184"/>
      <c r="F61" s="185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</row>
    <row r="62" spans="1:99" ht="15" customHeight="1">
      <c r="A62" s="314" t="s">
        <v>225</v>
      </c>
      <c r="B62" s="314"/>
      <c r="C62" s="314"/>
      <c r="D62" s="314"/>
      <c r="E62" s="314"/>
      <c r="F62" s="315"/>
      <c r="G62" s="319">
        <f>SUM(M62:AV62)</f>
        <v>40334840</v>
      </c>
      <c r="H62" s="320"/>
      <c r="I62" s="320"/>
      <c r="J62" s="320"/>
      <c r="K62" s="320"/>
      <c r="L62" s="320"/>
      <c r="M62" s="318">
        <f>ROUND(AVERAGE(M47:R50,M52:R55,M57:R60),0)</f>
        <v>8290126</v>
      </c>
      <c r="N62" s="318"/>
      <c r="O62" s="318"/>
      <c r="P62" s="318"/>
      <c r="Q62" s="318"/>
      <c r="R62" s="318"/>
      <c r="S62" s="318">
        <f>ROUND(AVERAGE(S47:X50,S52:X55,S57:X60),0)</f>
        <v>2855652</v>
      </c>
      <c r="T62" s="318"/>
      <c r="U62" s="318"/>
      <c r="V62" s="318"/>
      <c r="W62" s="318"/>
      <c r="X62" s="318"/>
      <c r="Y62" s="318">
        <f>ROUND(AVERAGE(Y47:AD50,Y52:AD55,Y57:AD60),0)</f>
        <v>4635364</v>
      </c>
      <c r="Z62" s="318"/>
      <c r="AA62" s="318"/>
      <c r="AB62" s="318"/>
      <c r="AC62" s="318"/>
      <c r="AD62" s="318"/>
      <c r="AE62" s="318">
        <f>ROUND(AVERAGE(AE47:AJ50,AE52:AJ55,AE57:AJ60),0)</f>
        <v>3596833</v>
      </c>
      <c r="AF62" s="318"/>
      <c r="AG62" s="318"/>
      <c r="AH62" s="318"/>
      <c r="AI62" s="318"/>
      <c r="AJ62" s="318"/>
      <c r="AK62" s="318">
        <f>ROUND(AVERAGE(AK47:AP50,AK52:AP55,AK57:AP60),0)</f>
        <v>10478132</v>
      </c>
      <c r="AL62" s="318"/>
      <c r="AM62" s="318"/>
      <c r="AN62" s="318"/>
      <c r="AO62" s="318"/>
      <c r="AP62" s="318"/>
      <c r="AQ62" s="318">
        <f>ROUND(AVERAGE(AQ47:AV50,AQ52:AV55,AQ57:AV60),0)</f>
        <v>10478733</v>
      </c>
      <c r="AR62" s="318"/>
      <c r="AS62" s="318"/>
      <c r="AT62" s="318"/>
      <c r="AU62" s="318"/>
      <c r="AV62" s="318"/>
      <c r="AW62" s="318">
        <v>1146</v>
      </c>
      <c r="AX62" s="318"/>
      <c r="AY62" s="318"/>
      <c r="AZ62" s="318"/>
      <c r="BA62" s="318"/>
      <c r="BB62" s="318">
        <f>SUM(BH62:BQ62,BR62,CQ62)</f>
        <v>1247520</v>
      </c>
      <c r="BC62" s="318"/>
      <c r="BD62" s="318"/>
      <c r="BE62" s="318"/>
      <c r="BF62" s="318"/>
      <c r="BG62" s="318"/>
      <c r="BH62" s="318" t="s">
        <v>562</v>
      </c>
      <c r="BI62" s="318"/>
      <c r="BJ62" s="318"/>
      <c r="BK62" s="318"/>
      <c r="BL62" s="318"/>
      <c r="BM62" s="318">
        <v>43658</v>
      </c>
      <c r="BN62" s="318"/>
      <c r="BO62" s="318"/>
      <c r="BP62" s="318"/>
      <c r="BQ62" s="318"/>
      <c r="BR62" s="318">
        <f>SUM(BW62:CP62)</f>
        <v>1171645</v>
      </c>
      <c r="BS62" s="318"/>
      <c r="BT62" s="318"/>
      <c r="BU62" s="318"/>
      <c r="BV62" s="318"/>
      <c r="BW62" s="318" t="s">
        <v>562</v>
      </c>
      <c r="BX62" s="318"/>
      <c r="BY62" s="318"/>
      <c r="BZ62" s="318"/>
      <c r="CA62" s="318"/>
      <c r="CB62" s="318">
        <f>ROUND(AVERAGE(CB47:CF50,CB52:CF55,CB57:CF60),0)</f>
        <v>857675</v>
      </c>
      <c r="CC62" s="318"/>
      <c r="CD62" s="318"/>
      <c r="CE62" s="318"/>
      <c r="CF62" s="318"/>
      <c r="CG62" s="318">
        <f>ROUND(AVERAGE(CG47:CK50,CG52:CK55,CG57:CK60),0)</f>
        <v>78398</v>
      </c>
      <c r="CH62" s="318"/>
      <c r="CI62" s="318"/>
      <c r="CJ62" s="318"/>
      <c r="CK62" s="318"/>
      <c r="CL62" s="318">
        <f>ROUND(AVERAGE(CL47:CP50,CL52:CP55,CL57:CP60),0)</f>
        <v>235572</v>
      </c>
      <c r="CM62" s="318"/>
      <c r="CN62" s="318"/>
      <c r="CO62" s="318"/>
      <c r="CP62" s="318"/>
      <c r="CQ62" s="318">
        <f>ROUND(AVERAGE(CQ47:CU50,CQ52:CU55,CQ57:CU60),0)</f>
        <v>32217</v>
      </c>
      <c r="CR62" s="318"/>
      <c r="CS62" s="318"/>
      <c r="CT62" s="318"/>
      <c r="CU62" s="318"/>
    </row>
    <row r="63" spans="1:99" ht="16.5" customHeight="1" hidden="1">
      <c r="A63" s="188"/>
      <c r="B63" s="188"/>
      <c r="C63" s="188"/>
      <c r="D63" s="188"/>
      <c r="E63" s="188"/>
      <c r="F63" s="189"/>
      <c r="G63" s="226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</row>
    <row r="64" spans="1:99" ht="14.25" hidden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</row>
    <row r="65" spans="1:99" ht="14.25" hidden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</row>
    <row r="66" spans="1:99" ht="14.25" hidden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</row>
    <row r="67" spans="1:99" ht="14.25" hidden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</row>
    <row r="68" spans="1:99" ht="14.25" hidden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</row>
    <row r="69" spans="1:99" ht="14.25" hidden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</row>
    <row r="70" spans="1:99" ht="14.25" hidden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</row>
    <row r="71" spans="1:99" ht="14.25" hidden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</row>
    <row r="72" spans="1:99" ht="14.25" hidden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</row>
    <row r="73" spans="1:99" ht="14.25" hidden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</row>
    <row r="74" spans="1:99" ht="14.25" hidden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</row>
    <row r="75" spans="1:99" ht="14.25" hidden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</row>
    <row r="76" spans="1:99" ht="14.25" hidden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</row>
    <row r="77" spans="1:99" ht="14.25" hidden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</row>
    <row r="78" spans="1:99" ht="14.25" hidden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</row>
    <row r="79" spans="1:99" ht="14.25" hidden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</row>
    <row r="80" spans="1:99" ht="14.25" hidden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</row>
    <row r="81" spans="1:99" ht="14.25" hidden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</row>
    <row r="82" spans="1:99" ht="14.25" hidden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</row>
    <row r="83" spans="1:99" ht="14.25" hidden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</row>
    <row r="84" spans="1:99" ht="14.25" hidden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</row>
    <row r="85" spans="1:99" ht="14.25" hidden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</row>
    <row r="86" spans="1:99" ht="14.25" hidden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</row>
    <row r="87" spans="1:99" ht="14.25" hidden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</row>
    <row r="88" spans="1:99" ht="14.25" hidden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</row>
    <row r="89" spans="1:99" ht="14.25" hidden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</row>
    <row r="90" spans="1:99" ht="14.25" hidden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</row>
    <row r="91" spans="1:99" ht="14.25" hidden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</row>
    <row r="92" spans="1:99" ht="14.25" hidden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</row>
    <row r="93" spans="1:99" ht="14.25" hidden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</row>
    <row r="94" spans="1:99" ht="14.25" hidden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</row>
    <row r="95" spans="1:99" ht="14.25" hidden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</row>
    <row r="96" spans="1:99" ht="14.25" hidden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</row>
    <row r="97" spans="1:99" ht="14.25" hidden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</row>
    <row r="98" spans="1:99" ht="14.25" hidden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</row>
    <row r="99" spans="1:99" ht="14.25" hidden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</row>
    <row r="100" spans="1:99" ht="14.25" hidden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</row>
    <row r="101" spans="1:99" ht="14.25" hidden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</row>
    <row r="102" spans="1:99" ht="14.25" hidden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</row>
    <row r="103" spans="1:99" ht="14.25" hidden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</row>
    <row r="104" spans="1:99" ht="14.25" hidden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</row>
    <row r="105" spans="1:99" ht="14.25" hidden="1">
      <c r="A105" s="248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</row>
  </sheetData>
  <sheetProtection/>
  <mergeCells count="538">
    <mergeCell ref="CL62:CP62"/>
    <mergeCell ref="CQ62:CU62"/>
    <mergeCell ref="BH62:BL62"/>
    <mergeCell ref="BM62:BQ62"/>
    <mergeCell ref="BR62:BV62"/>
    <mergeCell ref="BW62:CA62"/>
    <mergeCell ref="CB62:CF62"/>
    <mergeCell ref="CG62:CK62"/>
    <mergeCell ref="CL59:CP59"/>
    <mergeCell ref="CQ59:CU59"/>
    <mergeCell ref="BH60:BL60"/>
    <mergeCell ref="BM60:BQ60"/>
    <mergeCell ref="BR60:BV60"/>
    <mergeCell ref="BW60:CA60"/>
    <mergeCell ref="CB60:CF60"/>
    <mergeCell ref="CG60:CK60"/>
    <mergeCell ref="CL60:CP60"/>
    <mergeCell ref="CQ60:CU60"/>
    <mergeCell ref="BH59:BL59"/>
    <mergeCell ref="BM59:BQ59"/>
    <mergeCell ref="BR59:BV59"/>
    <mergeCell ref="BW59:CA59"/>
    <mergeCell ref="CB59:CF59"/>
    <mergeCell ref="CG59:CK59"/>
    <mergeCell ref="CL57:CP57"/>
    <mergeCell ref="CQ57:CU57"/>
    <mergeCell ref="BH58:BL58"/>
    <mergeCell ref="BM58:BQ58"/>
    <mergeCell ref="BR58:BV58"/>
    <mergeCell ref="BW58:CA58"/>
    <mergeCell ref="CB58:CF58"/>
    <mergeCell ref="CG58:CK58"/>
    <mergeCell ref="CL58:CP58"/>
    <mergeCell ref="CQ58:CU58"/>
    <mergeCell ref="BH57:BL57"/>
    <mergeCell ref="BM57:BQ57"/>
    <mergeCell ref="BR57:BV57"/>
    <mergeCell ref="BW57:CA57"/>
    <mergeCell ref="CB57:CF57"/>
    <mergeCell ref="CG57:CK57"/>
    <mergeCell ref="CL54:CP54"/>
    <mergeCell ref="CQ54:CU54"/>
    <mergeCell ref="BH55:BL55"/>
    <mergeCell ref="BM55:BQ55"/>
    <mergeCell ref="BR55:BV55"/>
    <mergeCell ref="BW55:CA55"/>
    <mergeCell ref="CB55:CF55"/>
    <mergeCell ref="CG55:CK55"/>
    <mergeCell ref="CL55:CP55"/>
    <mergeCell ref="CQ55:CU55"/>
    <mergeCell ref="BH54:BL54"/>
    <mergeCell ref="BM54:BQ54"/>
    <mergeCell ref="BR54:BV54"/>
    <mergeCell ref="BW54:CA54"/>
    <mergeCell ref="CB54:CF54"/>
    <mergeCell ref="CG54:CK54"/>
    <mergeCell ref="CL52:CP52"/>
    <mergeCell ref="CQ52:CU52"/>
    <mergeCell ref="BH53:BL53"/>
    <mergeCell ref="BM53:BQ53"/>
    <mergeCell ref="BR53:BV53"/>
    <mergeCell ref="BW53:CA53"/>
    <mergeCell ref="CB53:CF53"/>
    <mergeCell ref="CG53:CK53"/>
    <mergeCell ref="CL53:CP53"/>
    <mergeCell ref="CQ53:CU53"/>
    <mergeCell ref="BH52:BL52"/>
    <mergeCell ref="BM52:BQ52"/>
    <mergeCell ref="BR52:BV52"/>
    <mergeCell ref="BW52:CA52"/>
    <mergeCell ref="CB52:CF52"/>
    <mergeCell ref="CG52:CK52"/>
    <mergeCell ref="CL49:CP49"/>
    <mergeCell ref="CQ49:CU49"/>
    <mergeCell ref="BH50:BL50"/>
    <mergeCell ref="BM50:BQ50"/>
    <mergeCell ref="BR50:BV50"/>
    <mergeCell ref="BW50:CA50"/>
    <mergeCell ref="CB50:CF50"/>
    <mergeCell ref="CG50:CK50"/>
    <mergeCell ref="CL50:CP50"/>
    <mergeCell ref="CQ50:CU50"/>
    <mergeCell ref="BH49:BL49"/>
    <mergeCell ref="BM49:BQ49"/>
    <mergeCell ref="BR49:BV49"/>
    <mergeCell ref="BW49:CA49"/>
    <mergeCell ref="CB49:CF49"/>
    <mergeCell ref="CG49:CK49"/>
    <mergeCell ref="CL47:CP47"/>
    <mergeCell ref="CQ47:CU47"/>
    <mergeCell ref="BH48:BL48"/>
    <mergeCell ref="BM48:BQ48"/>
    <mergeCell ref="BR48:BV48"/>
    <mergeCell ref="BW48:CA48"/>
    <mergeCell ref="CB48:CF48"/>
    <mergeCell ref="CG48:CK48"/>
    <mergeCell ref="CL48:CP48"/>
    <mergeCell ref="CQ48:CU48"/>
    <mergeCell ref="BH47:BL47"/>
    <mergeCell ref="BM47:BQ47"/>
    <mergeCell ref="BR47:BV47"/>
    <mergeCell ref="BW47:CA47"/>
    <mergeCell ref="CB47:CF47"/>
    <mergeCell ref="CG47:CK47"/>
    <mergeCell ref="BR45:BV45"/>
    <mergeCell ref="BW45:CA45"/>
    <mergeCell ref="CB45:CF45"/>
    <mergeCell ref="CG45:CK45"/>
    <mergeCell ref="CL45:CP45"/>
    <mergeCell ref="CQ45:CU45"/>
    <mergeCell ref="BR44:BV44"/>
    <mergeCell ref="BW44:CA44"/>
    <mergeCell ref="CB44:CF44"/>
    <mergeCell ref="CG44:CK44"/>
    <mergeCell ref="CL44:CP44"/>
    <mergeCell ref="CQ44:CU44"/>
    <mergeCell ref="BR43:BV43"/>
    <mergeCell ref="BW43:CA43"/>
    <mergeCell ref="CB43:CF43"/>
    <mergeCell ref="CG43:CK43"/>
    <mergeCell ref="CL43:CP43"/>
    <mergeCell ref="CQ43:CU43"/>
    <mergeCell ref="AW58:BA58"/>
    <mergeCell ref="AW59:BA59"/>
    <mergeCell ref="AW60:BA60"/>
    <mergeCell ref="AW62:BA62"/>
    <mergeCell ref="BH43:BL43"/>
    <mergeCell ref="BM43:BQ43"/>
    <mergeCell ref="BH44:BL44"/>
    <mergeCell ref="BM44:BQ44"/>
    <mergeCell ref="BH45:BL45"/>
    <mergeCell ref="BM45:BQ45"/>
    <mergeCell ref="AW50:BA50"/>
    <mergeCell ref="AW52:BA52"/>
    <mergeCell ref="AW53:BA53"/>
    <mergeCell ref="AW54:BA54"/>
    <mergeCell ref="AW55:BA55"/>
    <mergeCell ref="AW57:BA57"/>
    <mergeCell ref="BB58:BG58"/>
    <mergeCell ref="BB59:BG59"/>
    <mergeCell ref="BB60:BG60"/>
    <mergeCell ref="BB62:BG62"/>
    <mergeCell ref="AW43:BA43"/>
    <mergeCell ref="AW44:BA44"/>
    <mergeCell ref="AW45:BA45"/>
    <mergeCell ref="AW47:BA47"/>
    <mergeCell ref="AW48:BA48"/>
    <mergeCell ref="AW49:BA49"/>
    <mergeCell ref="BB50:BG50"/>
    <mergeCell ref="BB52:BG52"/>
    <mergeCell ref="BB53:BG53"/>
    <mergeCell ref="BB54:BG54"/>
    <mergeCell ref="BB55:BG55"/>
    <mergeCell ref="BB57:BG57"/>
    <mergeCell ref="BB43:BG43"/>
    <mergeCell ref="BB44:BG44"/>
    <mergeCell ref="BB45:BG45"/>
    <mergeCell ref="BB47:BG47"/>
    <mergeCell ref="BB48:BG48"/>
    <mergeCell ref="BB49:BG49"/>
    <mergeCell ref="M62:R62"/>
    <mergeCell ref="S62:X62"/>
    <mergeCell ref="Y62:AD62"/>
    <mergeCell ref="AE62:AJ62"/>
    <mergeCell ref="AK62:AP62"/>
    <mergeCell ref="AQ62:AV62"/>
    <mergeCell ref="M60:R60"/>
    <mergeCell ref="S60:X60"/>
    <mergeCell ref="Y60:AD60"/>
    <mergeCell ref="AE60:AJ60"/>
    <mergeCell ref="AK60:AP60"/>
    <mergeCell ref="AQ60:AV60"/>
    <mergeCell ref="M59:R59"/>
    <mergeCell ref="S59:X59"/>
    <mergeCell ref="Y59:AD59"/>
    <mergeCell ref="AE59:AJ59"/>
    <mergeCell ref="AK59:AP59"/>
    <mergeCell ref="AQ59:AV59"/>
    <mergeCell ref="M58:R58"/>
    <mergeCell ref="S58:X58"/>
    <mergeCell ref="Y58:AD58"/>
    <mergeCell ref="AE58:AJ58"/>
    <mergeCell ref="AK58:AP58"/>
    <mergeCell ref="AQ58:AV58"/>
    <mergeCell ref="M57:R57"/>
    <mergeCell ref="S57:X57"/>
    <mergeCell ref="Y57:AD57"/>
    <mergeCell ref="AE57:AJ57"/>
    <mergeCell ref="AK57:AP57"/>
    <mergeCell ref="AQ57:AV57"/>
    <mergeCell ref="M55:R55"/>
    <mergeCell ref="S55:X55"/>
    <mergeCell ref="Y55:AD55"/>
    <mergeCell ref="AE55:AJ55"/>
    <mergeCell ref="AK55:AP55"/>
    <mergeCell ref="AQ55:AV55"/>
    <mergeCell ref="M54:R54"/>
    <mergeCell ref="S54:X54"/>
    <mergeCell ref="Y54:AD54"/>
    <mergeCell ref="AE54:AJ54"/>
    <mergeCell ref="AK54:AP54"/>
    <mergeCell ref="AQ54:AV54"/>
    <mergeCell ref="M53:R53"/>
    <mergeCell ref="S53:X53"/>
    <mergeCell ref="Y53:AD53"/>
    <mergeCell ref="AE53:AJ53"/>
    <mergeCell ref="AK53:AP53"/>
    <mergeCell ref="AQ53:AV53"/>
    <mergeCell ref="M52:R52"/>
    <mergeCell ref="S52:X52"/>
    <mergeCell ref="Y52:AD52"/>
    <mergeCell ref="AE52:AJ52"/>
    <mergeCell ref="AK52:AP52"/>
    <mergeCell ref="AQ52:AV52"/>
    <mergeCell ref="AK49:AP49"/>
    <mergeCell ref="AQ49:AV49"/>
    <mergeCell ref="M50:R50"/>
    <mergeCell ref="S50:X50"/>
    <mergeCell ref="Y50:AD50"/>
    <mergeCell ref="AE50:AJ50"/>
    <mergeCell ref="AK50:AP50"/>
    <mergeCell ref="AQ50:AV50"/>
    <mergeCell ref="AQ47:AV47"/>
    <mergeCell ref="AQ44:AV44"/>
    <mergeCell ref="S45:X45"/>
    <mergeCell ref="AQ45:AV45"/>
    <mergeCell ref="M48:R48"/>
    <mergeCell ref="S48:X48"/>
    <mergeCell ref="Y48:AD48"/>
    <mergeCell ref="AE48:AJ48"/>
    <mergeCell ref="AK48:AP48"/>
    <mergeCell ref="AQ48:AV48"/>
    <mergeCell ref="AE44:AJ44"/>
    <mergeCell ref="AK44:AP44"/>
    <mergeCell ref="S47:X47"/>
    <mergeCell ref="Y47:AD47"/>
    <mergeCell ref="AE47:AJ47"/>
    <mergeCell ref="AK47:AP47"/>
    <mergeCell ref="AQ43:AV43"/>
    <mergeCell ref="M45:R45"/>
    <mergeCell ref="S43:X43"/>
    <mergeCell ref="Y43:AD43"/>
    <mergeCell ref="AE43:AJ43"/>
    <mergeCell ref="AK43:AP43"/>
    <mergeCell ref="M43:R43"/>
    <mergeCell ref="M44:R44"/>
    <mergeCell ref="S44:X44"/>
    <mergeCell ref="Y44:AD44"/>
    <mergeCell ref="G55:L55"/>
    <mergeCell ref="G57:L57"/>
    <mergeCell ref="Y45:AD45"/>
    <mergeCell ref="AE45:AJ45"/>
    <mergeCell ref="AK45:AP45"/>
    <mergeCell ref="M47:R47"/>
    <mergeCell ref="M49:R49"/>
    <mergeCell ref="S49:X49"/>
    <mergeCell ref="Y49:AD49"/>
    <mergeCell ref="AE49:AJ49"/>
    <mergeCell ref="G58:L58"/>
    <mergeCell ref="G59:L59"/>
    <mergeCell ref="G60:L60"/>
    <mergeCell ref="G62:L62"/>
    <mergeCell ref="G48:L48"/>
    <mergeCell ref="G49:L49"/>
    <mergeCell ref="G50:L50"/>
    <mergeCell ref="G52:L52"/>
    <mergeCell ref="G53:L53"/>
    <mergeCell ref="G54:L54"/>
    <mergeCell ref="BL28:BR28"/>
    <mergeCell ref="BS28:BY28"/>
    <mergeCell ref="BZ28:CF28"/>
    <mergeCell ref="CG28:CM28"/>
    <mergeCell ref="BL30:BR30"/>
    <mergeCell ref="BS30:BY30"/>
    <mergeCell ref="BZ30:CF30"/>
    <mergeCell ref="CG30:CM30"/>
    <mergeCell ref="BL26:BR26"/>
    <mergeCell ref="BS26:BY26"/>
    <mergeCell ref="BZ26:CF26"/>
    <mergeCell ref="CG26:CM26"/>
    <mergeCell ref="BL27:BR27"/>
    <mergeCell ref="BS27:BY27"/>
    <mergeCell ref="BZ27:CF27"/>
    <mergeCell ref="CG27:CM27"/>
    <mergeCell ref="BL23:BR23"/>
    <mergeCell ref="BS23:BY23"/>
    <mergeCell ref="BZ23:CF23"/>
    <mergeCell ref="CG23:CM23"/>
    <mergeCell ref="BL25:BR25"/>
    <mergeCell ref="BS25:BY25"/>
    <mergeCell ref="BZ25:CF25"/>
    <mergeCell ref="CG25:CM25"/>
    <mergeCell ref="BL21:BR21"/>
    <mergeCell ref="BS21:BY21"/>
    <mergeCell ref="BZ21:CF21"/>
    <mergeCell ref="CG21:CM21"/>
    <mergeCell ref="BL22:BR22"/>
    <mergeCell ref="BS22:BY22"/>
    <mergeCell ref="BZ22:CF22"/>
    <mergeCell ref="CG22:CM22"/>
    <mergeCell ref="BL18:BR18"/>
    <mergeCell ref="BS18:BY18"/>
    <mergeCell ref="BZ18:CF18"/>
    <mergeCell ref="CG18:CM18"/>
    <mergeCell ref="BL20:BR20"/>
    <mergeCell ref="BS20:BY20"/>
    <mergeCell ref="BZ20:CF20"/>
    <mergeCell ref="CG20:CM20"/>
    <mergeCell ref="BL16:BR16"/>
    <mergeCell ref="BS16:BY16"/>
    <mergeCell ref="BZ16:CF16"/>
    <mergeCell ref="CG16:CM16"/>
    <mergeCell ref="BL17:BR17"/>
    <mergeCell ref="BS17:BY17"/>
    <mergeCell ref="BZ17:CF17"/>
    <mergeCell ref="CG17:CM17"/>
    <mergeCell ref="BZ12:CF12"/>
    <mergeCell ref="CG12:CM12"/>
    <mergeCell ref="BS13:BY13"/>
    <mergeCell ref="BZ13:CF13"/>
    <mergeCell ref="CG13:CM13"/>
    <mergeCell ref="BL15:BR15"/>
    <mergeCell ref="BS15:BY15"/>
    <mergeCell ref="BZ15:CF15"/>
    <mergeCell ref="CG15:CM15"/>
    <mergeCell ref="CN27:CU27"/>
    <mergeCell ref="CN28:CU28"/>
    <mergeCell ref="CN30:CU30"/>
    <mergeCell ref="BL11:BR11"/>
    <mergeCell ref="BL12:BR12"/>
    <mergeCell ref="BL13:BR13"/>
    <mergeCell ref="BS11:BY11"/>
    <mergeCell ref="BZ11:CF11"/>
    <mergeCell ref="CG11:CM11"/>
    <mergeCell ref="BS12:BY12"/>
    <mergeCell ref="CN20:CU20"/>
    <mergeCell ref="CN21:CU21"/>
    <mergeCell ref="CN22:CU22"/>
    <mergeCell ref="CN23:CU23"/>
    <mergeCell ref="CN25:CU25"/>
    <mergeCell ref="CN26:CU26"/>
    <mergeCell ref="BD27:BK27"/>
    <mergeCell ref="BD28:BK28"/>
    <mergeCell ref="BD30:BK30"/>
    <mergeCell ref="CN11:CU11"/>
    <mergeCell ref="CN12:CU12"/>
    <mergeCell ref="CN13:CU13"/>
    <mergeCell ref="CN15:CU15"/>
    <mergeCell ref="CN16:CU16"/>
    <mergeCell ref="CN17:CU17"/>
    <mergeCell ref="CN18:CU18"/>
    <mergeCell ref="BD20:BK20"/>
    <mergeCell ref="BD21:BK21"/>
    <mergeCell ref="BD22:BK22"/>
    <mergeCell ref="BD23:BK23"/>
    <mergeCell ref="BD25:BK25"/>
    <mergeCell ref="BD26:BK26"/>
    <mergeCell ref="AU27:BC27"/>
    <mergeCell ref="AU28:BC28"/>
    <mergeCell ref="AU30:BC30"/>
    <mergeCell ref="BD11:BK11"/>
    <mergeCell ref="BD12:BK12"/>
    <mergeCell ref="BD13:BK13"/>
    <mergeCell ref="BD15:BK15"/>
    <mergeCell ref="BD16:BK16"/>
    <mergeCell ref="BD17:BK17"/>
    <mergeCell ref="BD18:BK18"/>
    <mergeCell ref="AU20:BC20"/>
    <mergeCell ref="AU21:BC21"/>
    <mergeCell ref="AU22:BC22"/>
    <mergeCell ref="AU23:BC23"/>
    <mergeCell ref="AU25:BC25"/>
    <mergeCell ref="AU26:BC26"/>
    <mergeCell ref="W30:AD30"/>
    <mergeCell ref="AE30:AL30"/>
    <mergeCell ref="AM30:AT30"/>
    <mergeCell ref="AU11:BC11"/>
    <mergeCell ref="AU12:BC12"/>
    <mergeCell ref="AU13:BC13"/>
    <mergeCell ref="AU15:BC15"/>
    <mergeCell ref="AU16:BC16"/>
    <mergeCell ref="AU17:BC17"/>
    <mergeCell ref="AU18:BC18"/>
    <mergeCell ref="W27:AD27"/>
    <mergeCell ref="AE27:AL27"/>
    <mergeCell ref="AM27:AT27"/>
    <mergeCell ref="W28:AD28"/>
    <mergeCell ref="AE28:AL28"/>
    <mergeCell ref="AM28:AT28"/>
    <mergeCell ref="W25:AD25"/>
    <mergeCell ref="AE25:AL25"/>
    <mergeCell ref="AM25:AT25"/>
    <mergeCell ref="W26:AD26"/>
    <mergeCell ref="AE26:AL26"/>
    <mergeCell ref="AM26:AT26"/>
    <mergeCell ref="W22:AD22"/>
    <mergeCell ref="AE22:AL22"/>
    <mergeCell ref="AM22:AT22"/>
    <mergeCell ref="W23:AD23"/>
    <mergeCell ref="AE23:AL23"/>
    <mergeCell ref="AM23:AT23"/>
    <mergeCell ref="AM18:AT18"/>
    <mergeCell ref="W20:AD20"/>
    <mergeCell ref="AE20:AL20"/>
    <mergeCell ref="AM20:AT20"/>
    <mergeCell ref="W21:AD21"/>
    <mergeCell ref="AE21:AL21"/>
    <mergeCell ref="AM21:AT21"/>
    <mergeCell ref="AM15:AT15"/>
    <mergeCell ref="W16:AD16"/>
    <mergeCell ref="AE16:AL16"/>
    <mergeCell ref="AM16:AT16"/>
    <mergeCell ref="W17:AD17"/>
    <mergeCell ref="AE17:AL17"/>
    <mergeCell ref="AM17:AT17"/>
    <mergeCell ref="AM11:AT11"/>
    <mergeCell ref="W12:AD12"/>
    <mergeCell ref="AE12:AL12"/>
    <mergeCell ref="AM12:AT12"/>
    <mergeCell ref="W13:AD13"/>
    <mergeCell ref="AE13:AL13"/>
    <mergeCell ref="AM13:AT13"/>
    <mergeCell ref="O26:V26"/>
    <mergeCell ref="O27:V27"/>
    <mergeCell ref="O28:V28"/>
    <mergeCell ref="O30:V30"/>
    <mergeCell ref="W11:AD11"/>
    <mergeCell ref="AE11:AL11"/>
    <mergeCell ref="W15:AD15"/>
    <mergeCell ref="AE15:AL15"/>
    <mergeCell ref="W18:AD18"/>
    <mergeCell ref="AE18:AL18"/>
    <mergeCell ref="O18:V18"/>
    <mergeCell ref="O20:V20"/>
    <mergeCell ref="O21:V21"/>
    <mergeCell ref="O22:V22"/>
    <mergeCell ref="O23:V23"/>
    <mergeCell ref="O25:V25"/>
    <mergeCell ref="O11:V11"/>
    <mergeCell ref="O12:V12"/>
    <mergeCell ref="O13:V13"/>
    <mergeCell ref="O15:V15"/>
    <mergeCell ref="O16:V16"/>
    <mergeCell ref="O17:V17"/>
    <mergeCell ref="G23:N23"/>
    <mergeCell ref="G25:N25"/>
    <mergeCell ref="G26:N26"/>
    <mergeCell ref="G27:N27"/>
    <mergeCell ref="G28:N28"/>
    <mergeCell ref="G30:N30"/>
    <mergeCell ref="CB41:CF41"/>
    <mergeCell ref="CG41:CK41"/>
    <mergeCell ref="CL41:CP41"/>
    <mergeCell ref="CQ40:CU41"/>
    <mergeCell ref="BR40:CP40"/>
    <mergeCell ref="G40:AV40"/>
    <mergeCell ref="AW40:BA41"/>
    <mergeCell ref="BB40:BG41"/>
    <mergeCell ref="BH40:BL41"/>
    <mergeCell ref="BM40:BQ41"/>
    <mergeCell ref="BR41:BV41"/>
    <mergeCell ref="BW41:CA41"/>
    <mergeCell ref="M41:R41"/>
    <mergeCell ref="S41:X41"/>
    <mergeCell ref="Y41:AD41"/>
    <mergeCell ref="AE41:AJ41"/>
    <mergeCell ref="AK41:AP41"/>
    <mergeCell ref="AQ41:AV41"/>
    <mergeCell ref="A57:F57"/>
    <mergeCell ref="A58:F58"/>
    <mergeCell ref="A59:F59"/>
    <mergeCell ref="A60:F60"/>
    <mergeCell ref="A62:F62"/>
    <mergeCell ref="G41:L41"/>
    <mergeCell ref="G43:L43"/>
    <mergeCell ref="G44:L44"/>
    <mergeCell ref="G45:L45"/>
    <mergeCell ref="G47:L47"/>
    <mergeCell ref="A49:F49"/>
    <mergeCell ref="A50:F50"/>
    <mergeCell ref="A52:F52"/>
    <mergeCell ref="A53:F53"/>
    <mergeCell ref="A54:F54"/>
    <mergeCell ref="A55:F55"/>
    <mergeCell ref="B38:E41"/>
    <mergeCell ref="A43:F43"/>
    <mergeCell ref="A44:F44"/>
    <mergeCell ref="A45:F45"/>
    <mergeCell ref="A47:F47"/>
    <mergeCell ref="A48:F48"/>
    <mergeCell ref="CN8:CU9"/>
    <mergeCell ref="BL8:CM8"/>
    <mergeCell ref="BD7:CU7"/>
    <mergeCell ref="A4:CU4"/>
    <mergeCell ref="G6:AT6"/>
    <mergeCell ref="AU6:CU6"/>
    <mergeCell ref="AU7:BC9"/>
    <mergeCell ref="BD8:BK9"/>
    <mergeCell ref="BL9:BR9"/>
    <mergeCell ref="BS9:BY9"/>
    <mergeCell ref="BZ9:CF9"/>
    <mergeCell ref="CG9:CM9"/>
    <mergeCell ref="A30:F30"/>
    <mergeCell ref="G7:N9"/>
    <mergeCell ref="O7:V9"/>
    <mergeCell ref="W7:AD9"/>
    <mergeCell ref="AE7:AL9"/>
    <mergeCell ref="AM7:AT9"/>
    <mergeCell ref="G11:N11"/>
    <mergeCell ref="G12:N12"/>
    <mergeCell ref="G13:N13"/>
    <mergeCell ref="G15:N15"/>
    <mergeCell ref="A22:F22"/>
    <mergeCell ref="A23:F23"/>
    <mergeCell ref="A25:F25"/>
    <mergeCell ref="A26:F26"/>
    <mergeCell ref="G18:N18"/>
    <mergeCell ref="G20:N20"/>
    <mergeCell ref="G21:N21"/>
    <mergeCell ref="G22:N22"/>
    <mergeCell ref="A27:F27"/>
    <mergeCell ref="A28:F28"/>
    <mergeCell ref="A15:F15"/>
    <mergeCell ref="A16:F16"/>
    <mergeCell ref="A17:F17"/>
    <mergeCell ref="A18:F18"/>
    <mergeCell ref="A20:F20"/>
    <mergeCell ref="A21:F21"/>
    <mergeCell ref="B6:E9"/>
    <mergeCell ref="A11:F11"/>
    <mergeCell ref="A12:F12"/>
    <mergeCell ref="A13:F13"/>
    <mergeCell ref="G39:BA39"/>
    <mergeCell ref="BB39:CU39"/>
    <mergeCell ref="G38:CU38"/>
    <mergeCell ref="A35:CU35"/>
    <mergeCell ref="G16:N16"/>
    <mergeCell ref="G17:N1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zoomScaleSheetLayoutView="50" zoomScalePageLayoutView="0" workbookViewId="0" topLeftCell="A42">
      <selection activeCell="A69" sqref="A69"/>
    </sheetView>
  </sheetViews>
  <sheetFormatPr defaultColWidth="10.59765625" defaultRowHeight="15"/>
  <cols>
    <col min="1" max="1" width="13.09765625" style="17" customWidth="1"/>
    <col min="2" max="9" width="16.59765625" style="45" customWidth="1"/>
    <col min="10" max="12" width="18.69921875" style="45" customWidth="1"/>
    <col min="13" max="16384" width="10.59765625" style="17" customWidth="1"/>
  </cols>
  <sheetData>
    <row r="1" spans="1:20" ht="14.25" customHeight="1">
      <c r="A1" s="1" t="s">
        <v>256</v>
      </c>
      <c r="L1" s="2" t="s">
        <v>257</v>
      </c>
      <c r="T1" s="16"/>
    </row>
    <row r="2" spans="1:20" ht="14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4.25" customHeight="1">
      <c r="A3" s="347" t="s">
        <v>272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56"/>
      <c r="N3" s="56"/>
      <c r="O3" s="56"/>
      <c r="P3" s="56"/>
      <c r="Q3" s="56"/>
      <c r="R3" s="56"/>
      <c r="S3" s="56"/>
      <c r="T3" s="56"/>
    </row>
    <row r="4" spans="1:20" ht="14.25" customHeight="1" thickBot="1">
      <c r="A4" s="56"/>
      <c r="B4" s="56"/>
      <c r="C4" s="56"/>
      <c r="D4" s="56"/>
      <c r="E4" s="56"/>
      <c r="F4" s="56"/>
      <c r="G4" s="56"/>
      <c r="H4" s="17"/>
      <c r="I4" s="17"/>
      <c r="J4" s="17"/>
      <c r="K4" s="17"/>
      <c r="M4" s="56"/>
      <c r="N4" s="56"/>
      <c r="O4" s="56"/>
      <c r="P4" s="56"/>
      <c r="Q4" s="56"/>
      <c r="R4" s="56"/>
      <c r="S4" s="56"/>
      <c r="T4" s="56"/>
    </row>
    <row r="5" spans="1:12" ht="24" customHeight="1">
      <c r="A5" s="353" t="s">
        <v>545</v>
      </c>
      <c r="B5" s="60" t="s">
        <v>264</v>
      </c>
      <c r="C5" s="60" t="s">
        <v>261</v>
      </c>
      <c r="D5" s="60" t="s">
        <v>265</v>
      </c>
      <c r="E5" s="350" t="s">
        <v>266</v>
      </c>
      <c r="F5" s="351"/>
      <c r="G5" s="351"/>
      <c r="H5" s="352"/>
      <c r="I5" s="60" t="s">
        <v>269</v>
      </c>
      <c r="J5" s="355" t="s">
        <v>54</v>
      </c>
      <c r="K5" s="351"/>
      <c r="L5" s="351"/>
    </row>
    <row r="6" spans="1:12" ht="23.25" customHeight="1">
      <c r="A6" s="354"/>
      <c r="B6" s="251" t="s">
        <v>263</v>
      </c>
      <c r="C6" s="250" t="s">
        <v>262</v>
      </c>
      <c r="D6" s="251" t="s">
        <v>417</v>
      </c>
      <c r="E6" s="252" t="s">
        <v>268</v>
      </c>
      <c r="F6" s="255" t="s">
        <v>51</v>
      </c>
      <c r="G6" s="256" t="s">
        <v>267</v>
      </c>
      <c r="H6" s="255" t="s">
        <v>52</v>
      </c>
      <c r="I6" s="251" t="s">
        <v>417</v>
      </c>
      <c r="J6" s="253" t="s">
        <v>48</v>
      </c>
      <c r="K6" s="253" t="s">
        <v>270</v>
      </c>
      <c r="L6" s="254" t="s">
        <v>53</v>
      </c>
    </row>
    <row r="7" spans="1:12" ht="14.25">
      <c r="A7" s="46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4.25">
      <c r="A8" s="57" t="s">
        <v>211</v>
      </c>
      <c r="B8" s="50">
        <v>708027</v>
      </c>
      <c r="C8" s="50">
        <v>8322404</v>
      </c>
      <c r="D8" s="50">
        <v>1842353</v>
      </c>
      <c r="E8" s="50">
        <f>SUM(F8:H8)</f>
        <v>698913</v>
      </c>
      <c r="F8" s="50">
        <v>589116</v>
      </c>
      <c r="G8" s="50">
        <v>43940</v>
      </c>
      <c r="H8" s="50">
        <v>65857</v>
      </c>
      <c r="I8" s="50">
        <v>938150</v>
      </c>
      <c r="J8" s="50">
        <f>SUM(K8:L8)</f>
        <v>12306258</v>
      </c>
      <c r="K8" s="50">
        <v>10485229</v>
      </c>
      <c r="L8" s="50">
        <v>1821029</v>
      </c>
    </row>
    <row r="9" spans="1:12" ht="14.25">
      <c r="A9" s="57" t="s">
        <v>258</v>
      </c>
      <c r="B9" s="50">
        <v>703333</v>
      </c>
      <c r="C9" s="50">
        <v>9126944</v>
      </c>
      <c r="D9" s="50">
        <v>1647916</v>
      </c>
      <c r="E9" s="50">
        <f>SUM(F9:H9)</f>
        <v>742768</v>
      </c>
      <c r="F9" s="50">
        <v>611958</v>
      </c>
      <c r="G9" s="50">
        <v>23160</v>
      </c>
      <c r="H9" s="50">
        <v>107650</v>
      </c>
      <c r="I9" s="50">
        <v>993971</v>
      </c>
      <c r="J9" s="50">
        <f>SUM(K9:L9)</f>
        <v>11629517</v>
      </c>
      <c r="K9" s="50">
        <v>8280862</v>
      </c>
      <c r="L9" s="50">
        <v>3348655</v>
      </c>
    </row>
    <row r="10" spans="1:12" ht="14.25">
      <c r="A10" s="58" t="s">
        <v>259</v>
      </c>
      <c r="B10" s="546">
        <f>SUM(B12:B25)</f>
        <v>719376</v>
      </c>
      <c r="C10" s="546">
        <f aca="true" t="shared" si="0" ref="C10:L10">SUM(C12:C25)</f>
        <v>9279480</v>
      </c>
      <c r="D10" s="546">
        <f t="shared" si="0"/>
        <v>1493570</v>
      </c>
      <c r="E10" s="546">
        <f t="shared" si="0"/>
        <v>772384</v>
      </c>
      <c r="F10" s="546">
        <f t="shared" si="0"/>
        <v>602609</v>
      </c>
      <c r="G10" s="546">
        <f t="shared" si="0"/>
        <v>13160</v>
      </c>
      <c r="H10" s="546">
        <f t="shared" si="0"/>
        <v>156615</v>
      </c>
      <c r="I10" s="546">
        <f t="shared" si="0"/>
        <v>851520</v>
      </c>
      <c r="J10" s="546">
        <f t="shared" si="0"/>
        <v>10735945</v>
      </c>
      <c r="K10" s="546">
        <f t="shared" si="0"/>
        <v>7234287</v>
      </c>
      <c r="L10" s="546">
        <f t="shared" si="0"/>
        <v>3501658</v>
      </c>
    </row>
    <row r="11" spans="1:12" ht="14.2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4.25">
      <c r="A12" s="59" t="s">
        <v>213</v>
      </c>
      <c r="B12" s="50">
        <v>54989</v>
      </c>
      <c r="C12" s="50">
        <v>714886</v>
      </c>
      <c r="D12" s="50">
        <v>114534</v>
      </c>
      <c r="E12" s="50">
        <f>SUM(F12:H12)</f>
        <v>57344</v>
      </c>
      <c r="F12" s="50">
        <v>47852</v>
      </c>
      <c r="G12" s="50">
        <v>1026</v>
      </c>
      <c r="H12" s="50">
        <v>8466</v>
      </c>
      <c r="I12" s="50">
        <v>78330</v>
      </c>
      <c r="J12" s="50">
        <f>SUM(K12:L12)</f>
        <v>805181</v>
      </c>
      <c r="K12" s="50">
        <v>603572</v>
      </c>
      <c r="L12" s="50">
        <v>201609</v>
      </c>
    </row>
    <row r="13" spans="1:12" ht="14.25">
      <c r="A13" s="232" t="s">
        <v>439</v>
      </c>
      <c r="B13" s="50">
        <v>56660</v>
      </c>
      <c r="C13" s="50">
        <v>791012</v>
      </c>
      <c r="D13" s="50">
        <v>100694</v>
      </c>
      <c r="E13" s="50">
        <f>SUM(F13:H13)</f>
        <v>61241</v>
      </c>
      <c r="F13" s="50">
        <v>50907</v>
      </c>
      <c r="G13" s="50">
        <v>1016</v>
      </c>
      <c r="H13" s="50">
        <v>9318</v>
      </c>
      <c r="I13" s="50">
        <v>69275</v>
      </c>
      <c r="J13" s="50">
        <f>SUM(K13:L13)</f>
        <v>923826</v>
      </c>
      <c r="K13" s="50">
        <v>706188</v>
      </c>
      <c r="L13" s="50">
        <v>217638</v>
      </c>
    </row>
    <row r="14" spans="1:12" ht="14.25">
      <c r="A14" s="232" t="s">
        <v>440</v>
      </c>
      <c r="B14" s="50">
        <v>59055</v>
      </c>
      <c r="C14" s="50">
        <v>854357</v>
      </c>
      <c r="D14" s="50">
        <v>124207</v>
      </c>
      <c r="E14" s="50">
        <f>SUM(F14:H14)</f>
        <v>74289</v>
      </c>
      <c r="F14" s="50">
        <v>59517</v>
      </c>
      <c r="G14" s="50">
        <v>956</v>
      </c>
      <c r="H14" s="50">
        <v>13816</v>
      </c>
      <c r="I14" s="50">
        <v>79175</v>
      </c>
      <c r="J14" s="50">
        <f>SUM(K14:L14)</f>
        <v>1023275</v>
      </c>
      <c r="K14" s="50">
        <v>707660</v>
      </c>
      <c r="L14" s="50">
        <v>315615</v>
      </c>
    </row>
    <row r="15" spans="1:12" ht="14.25">
      <c r="A15" s="232" t="s">
        <v>441</v>
      </c>
      <c r="B15" s="50">
        <v>62656</v>
      </c>
      <c r="C15" s="50">
        <v>851101</v>
      </c>
      <c r="D15" s="50">
        <v>141679</v>
      </c>
      <c r="E15" s="50">
        <f>SUM(F15:H15)</f>
        <v>70536</v>
      </c>
      <c r="F15" s="50">
        <v>56407</v>
      </c>
      <c r="G15" s="50">
        <v>1135</v>
      </c>
      <c r="H15" s="50">
        <v>12994</v>
      </c>
      <c r="I15" s="50">
        <v>74580</v>
      </c>
      <c r="J15" s="50">
        <f>SUM(K15:L15)</f>
        <v>1018599</v>
      </c>
      <c r="K15" s="50">
        <v>707390</v>
      </c>
      <c r="L15" s="50">
        <v>311209</v>
      </c>
    </row>
    <row r="16" spans="1:12" ht="14.25">
      <c r="A16" s="5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4.25">
      <c r="A17" s="232" t="s">
        <v>442</v>
      </c>
      <c r="B17" s="50">
        <v>60894</v>
      </c>
      <c r="C17" s="50">
        <v>796094</v>
      </c>
      <c r="D17" s="50">
        <v>134520</v>
      </c>
      <c r="E17" s="50">
        <f>SUM(F17:H17)</f>
        <v>63397</v>
      </c>
      <c r="F17" s="50">
        <v>50127</v>
      </c>
      <c r="G17" s="50">
        <v>1074</v>
      </c>
      <c r="H17" s="50">
        <v>12196</v>
      </c>
      <c r="I17" s="50">
        <v>72410</v>
      </c>
      <c r="J17" s="50">
        <f>SUM(K17:L17)</f>
        <v>959183</v>
      </c>
      <c r="K17" s="50">
        <v>668746</v>
      </c>
      <c r="L17" s="50">
        <v>290437</v>
      </c>
    </row>
    <row r="18" spans="1:12" ht="14.25">
      <c r="A18" s="232" t="s">
        <v>443</v>
      </c>
      <c r="B18" s="50">
        <v>60182</v>
      </c>
      <c r="C18" s="50">
        <v>793972</v>
      </c>
      <c r="D18" s="50">
        <v>120908</v>
      </c>
      <c r="E18" s="50">
        <f>SUM(F18:H18)</f>
        <v>90602</v>
      </c>
      <c r="F18" s="50">
        <v>54927</v>
      </c>
      <c r="G18" s="50">
        <v>1145</v>
      </c>
      <c r="H18" s="50">
        <v>34530</v>
      </c>
      <c r="I18" s="50">
        <v>71120</v>
      </c>
      <c r="J18" s="50">
        <f>SUM(K18:L18)</f>
        <v>959561</v>
      </c>
      <c r="K18" s="50">
        <v>646949</v>
      </c>
      <c r="L18" s="50">
        <v>312612</v>
      </c>
    </row>
    <row r="19" spans="1:12" ht="14.25">
      <c r="A19" s="232" t="s">
        <v>444</v>
      </c>
      <c r="B19" s="50">
        <v>61683</v>
      </c>
      <c r="C19" s="50">
        <v>740966</v>
      </c>
      <c r="D19" s="50">
        <v>135676</v>
      </c>
      <c r="E19" s="50">
        <f>SUM(F19:H19)</f>
        <v>62823</v>
      </c>
      <c r="F19" s="50">
        <v>49280</v>
      </c>
      <c r="G19" s="50">
        <v>1236</v>
      </c>
      <c r="H19" s="50">
        <v>12307</v>
      </c>
      <c r="I19" s="50">
        <v>68530</v>
      </c>
      <c r="J19" s="50">
        <f>SUM(K19:L19)</f>
        <v>869910</v>
      </c>
      <c r="K19" s="50">
        <v>583393</v>
      </c>
      <c r="L19" s="50">
        <v>286517</v>
      </c>
    </row>
    <row r="20" spans="1:12" ht="14.25">
      <c r="A20" s="232" t="s">
        <v>445</v>
      </c>
      <c r="B20" s="50">
        <v>60196</v>
      </c>
      <c r="C20" s="50">
        <v>645670</v>
      </c>
      <c r="D20" s="50">
        <v>141173</v>
      </c>
      <c r="E20" s="50">
        <f>SUM(F20:H20)</f>
        <v>66147</v>
      </c>
      <c r="F20" s="50">
        <v>54021</v>
      </c>
      <c r="G20" s="50">
        <v>1033</v>
      </c>
      <c r="H20" s="50">
        <v>11093</v>
      </c>
      <c r="I20" s="50">
        <v>54535</v>
      </c>
      <c r="J20" s="50">
        <f>SUM(K20:L20)</f>
        <v>802516</v>
      </c>
      <c r="K20" s="50">
        <v>544811</v>
      </c>
      <c r="L20" s="50">
        <v>257705</v>
      </c>
    </row>
    <row r="21" spans="1:12" ht="14.25">
      <c r="A21" s="232" t="s">
        <v>445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4.25">
      <c r="A22" s="232" t="s">
        <v>446</v>
      </c>
      <c r="B22" s="50">
        <v>60022</v>
      </c>
      <c r="C22" s="50">
        <v>704512</v>
      </c>
      <c r="D22" s="50">
        <v>124868</v>
      </c>
      <c r="E22" s="50">
        <f>SUM(F22:H22)</f>
        <v>62177</v>
      </c>
      <c r="F22" s="50">
        <v>51037</v>
      </c>
      <c r="G22" s="50">
        <v>1136</v>
      </c>
      <c r="H22" s="50">
        <v>10004</v>
      </c>
      <c r="I22" s="50">
        <v>68200</v>
      </c>
      <c r="J22" s="50">
        <f>SUM(K22:L22)</f>
        <v>764494</v>
      </c>
      <c r="K22" s="50">
        <v>537651</v>
      </c>
      <c r="L22" s="50">
        <v>226843</v>
      </c>
    </row>
    <row r="23" spans="1:12" ht="14.25">
      <c r="A23" s="232" t="s">
        <v>447</v>
      </c>
      <c r="B23" s="50">
        <v>62393</v>
      </c>
      <c r="C23" s="50">
        <v>766450</v>
      </c>
      <c r="D23" s="50">
        <v>126746</v>
      </c>
      <c r="E23" s="50">
        <f>SUM(F23:H23)</f>
        <v>64780</v>
      </c>
      <c r="F23" s="50">
        <v>53150</v>
      </c>
      <c r="G23" s="50">
        <v>1024</v>
      </c>
      <c r="H23" s="50">
        <v>10606</v>
      </c>
      <c r="I23" s="50">
        <v>72845</v>
      </c>
      <c r="J23" s="50">
        <f>SUM(K23:L23)</f>
        <v>783207</v>
      </c>
      <c r="K23" s="50">
        <v>492661</v>
      </c>
      <c r="L23" s="50">
        <v>290546</v>
      </c>
    </row>
    <row r="24" spans="1:12" ht="14.25">
      <c r="A24" s="232" t="s">
        <v>448</v>
      </c>
      <c r="B24" s="50">
        <v>61759</v>
      </c>
      <c r="C24" s="50">
        <v>799125</v>
      </c>
      <c r="D24" s="50">
        <v>119878</v>
      </c>
      <c r="E24" s="50">
        <f>SUM(F24:H24)</f>
        <v>49610</v>
      </c>
      <c r="F24" s="50">
        <v>37707</v>
      </c>
      <c r="G24" s="50">
        <v>1215</v>
      </c>
      <c r="H24" s="50">
        <v>10688</v>
      </c>
      <c r="I24" s="50">
        <v>68945</v>
      </c>
      <c r="J24" s="50">
        <f>SUM(K24:L24)</f>
        <v>998741</v>
      </c>
      <c r="K24" s="50">
        <v>508218</v>
      </c>
      <c r="L24" s="50">
        <v>490523</v>
      </c>
    </row>
    <row r="25" spans="1:12" ht="14.25">
      <c r="A25" s="232" t="s">
        <v>449</v>
      </c>
      <c r="B25" s="50">
        <v>58887</v>
      </c>
      <c r="C25" s="50">
        <v>821335</v>
      </c>
      <c r="D25" s="50">
        <v>108687</v>
      </c>
      <c r="E25" s="50">
        <f>SUM(F25:H25)</f>
        <v>49438</v>
      </c>
      <c r="F25" s="50">
        <v>37677</v>
      </c>
      <c r="G25" s="50">
        <v>1164</v>
      </c>
      <c r="H25" s="50">
        <v>10597</v>
      </c>
      <c r="I25" s="50">
        <v>73575</v>
      </c>
      <c r="J25" s="50">
        <f>SUM(K25:L25)</f>
        <v>827452</v>
      </c>
      <c r="K25" s="50">
        <v>527048</v>
      </c>
      <c r="L25" s="50">
        <v>300404</v>
      </c>
    </row>
    <row r="26" spans="1:12" ht="14.2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4.25">
      <c r="A27" s="59" t="s">
        <v>225</v>
      </c>
      <c r="B27" s="50">
        <f aca="true" t="shared" si="1" ref="B27:L27">ROUND(AVERAGE(B12:B15,B17:B20,B22:B25),0)</f>
        <v>59948</v>
      </c>
      <c r="C27" s="50">
        <f t="shared" si="1"/>
        <v>773290</v>
      </c>
      <c r="D27" s="50">
        <f t="shared" si="1"/>
        <v>124464</v>
      </c>
      <c r="E27" s="50">
        <f t="shared" si="1"/>
        <v>64365</v>
      </c>
      <c r="F27" s="50">
        <f t="shared" si="1"/>
        <v>50217</v>
      </c>
      <c r="G27" s="50">
        <f t="shared" si="1"/>
        <v>1097</v>
      </c>
      <c r="H27" s="50">
        <f t="shared" si="1"/>
        <v>13051</v>
      </c>
      <c r="I27" s="50">
        <f t="shared" si="1"/>
        <v>70960</v>
      </c>
      <c r="J27" s="50">
        <f t="shared" si="1"/>
        <v>894662</v>
      </c>
      <c r="K27" s="50">
        <f t="shared" si="1"/>
        <v>602857</v>
      </c>
      <c r="L27" s="50">
        <f t="shared" si="1"/>
        <v>291805</v>
      </c>
    </row>
    <row r="28" spans="1:12" ht="14.25">
      <c r="A28" s="4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ht="14.25">
      <c r="A29" s="61" t="s">
        <v>271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4.25">
      <c r="A30" s="48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4.25">
      <c r="A31" s="48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14.25">
      <c r="A32" s="48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2" ht="14.25">
      <c r="A33" s="348" t="s">
        <v>273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</row>
    <row r="34" spans="1:12" ht="15" thickBot="1">
      <c r="A34" s="48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4" ht="23.25" customHeight="1">
      <c r="A35" s="353" t="s">
        <v>260</v>
      </c>
      <c r="B35" s="350" t="s">
        <v>274</v>
      </c>
      <c r="C35" s="351"/>
      <c r="D35" s="351"/>
      <c r="E35" s="352"/>
      <c r="F35" s="60" t="s">
        <v>279</v>
      </c>
      <c r="G35" s="356" t="s">
        <v>280</v>
      </c>
      <c r="H35" s="327"/>
      <c r="I35" s="328"/>
      <c r="J35" s="60" t="s">
        <v>282</v>
      </c>
      <c r="K35" s="60" t="s">
        <v>283</v>
      </c>
      <c r="L35" s="63" t="s">
        <v>284</v>
      </c>
      <c r="M35" s="52"/>
      <c r="N35" s="349"/>
    </row>
    <row r="36" spans="1:14" ht="24" customHeight="1">
      <c r="A36" s="354"/>
      <c r="B36" s="252" t="s">
        <v>276</v>
      </c>
      <c r="C36" s="252" t="s">
        <v>55</v>
      </c>
      <c r="D36" s="252" t="s">
        <v>56</v>
      </c>
      <c r="E36" s="252" t="s">
        <v>275</v>
      </c>
      <c r="F36" s="251" t="s">
        <v>278</v>
      </c>
      <c r="G36" s="253" t="s">
        <v>268</v>
      </c>
      <c r="H36" s="253" t="s">
        <v>281</v>
      </c>
      <c r="I36" s="252" t="s">
        <v>57</v>
      </c>
      <c r="J36" s="251" t="s">
        <v>278</v>
      </c>
      <c r="K36" s="251" t="s">
        <v>285</v>
      </c>
      <c r="L36" s="249" t="s">
        <v>277</v>
      </c>
      <c r="M36" s="52"/>
      <c r="N36" s="349"/>
    </row>
    <row r="37" spans="1:14" ht="14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53"/>
      <c r="N37" s="53"/>
    </row>
    <row r="38" spans="1:14" ht="14.25">
      <c r="A38" s="57" t="s">
        <v>211</v>
      </c>
      <c r="B38" s="47">
        <f>SUM(C38:E38)</f>
        <v>1156467</v>
      </c>
      <c r="C38" s="47">
        <v>240101</v>
      </c>
      <c r="D38" s="47">
        <v>136767</v>
      </c>
      <c r="E38" s="47">
        <v>779599</v>
      </c>
      <c r="F38" s="47">
        <v>405030</v>
      </c>
      <c r="G38" s="47">
        <f>SUM(H38:I38)</f>
        <v>11902</v>
      </c>
      <c r="H38" s="54">
        <v>9243</v>
      </c>
      <c r="I38" s="47">
        <v>2659</v>
      </c>
      <c r="J38" s="47">
        <v>29543218</v>
      </c>
      <c r="K38" s="47">
        <v>34629</v>
      </c>
      <c r="L38" s="47">
        <v>15444184</v>
      </c>
      <c r="M38" s="53"/>
      <c r="N38" s="53"/>
    </row>
    <row r="39" spans="1:14" ht="14.25">
      <c r="A39" s="57" t="s">
        <v>258</v>
      </c>
      <c r="B39" s="47">
        <f>SUM(C39:E39)</f>
        <v>1063979</v>
      </c>
      <c r="C39" s="47">
        <v>149912</v>
      </c>
      <c r="D39" s="47">
        <v>117564</v>
      </c>
      <c r="E39" s="47">
        <v>796503</v>
      </c>
      <c r="F39" s="47">
        <v>359214</v>
      </c>
      <c r="G39" s="47">
        <f>SUM(H39:I39)</f>
        <v>14994</v>
      </c>
      <c r="H39" s="54">
        <v>12304</v>
      </c>
      <c r="I39" s="47">
        <v>2690</v>
      </c>
      <c r="J39" s="47">
        <v>31906102</v>
      </c>
      <c r="K39" s="47">
        <v>40430</v>
      </c>
      <c r="L39" s="47">
        <v>15884445</v>
      </c>
      <c r="M39" s="53"/>
      <c r="N39" s="53"/>
    </row>
    <row r="40" spans="1:14" ht="14.25">
      <c r="A40" s="58" t="s">
        <v>259</v>
      </c>
      <c r="B40" s="547">
        <f aca="true" t="shared" si="2" ref="B40:L40">SUM(B42:B55)</f>
        <v>934534</v>
      </c>
      <c r="C40" s="547">
        <f t="shared" si="2"/>
        <v>154869</v>
      </c>
      <c r="D40" s="547">
        <f t="shared" si="2"/>
        <v>117254</v>
      </c>
      <c r="E40" s="547">
        <f t="shared" si="2"/>
        <v>662411</v>
      </c>
      <c r="F40" s="547">
        <f t="shared" si="2"/>
        <v>341570</v>
      </c>
      <c r="G40" s="547">
        <f t="shared" si="2"/>
        <v>12460</v>
      </c>
      <c r="H40" s="548">
        <f t="shared" si="2"/>
        <v>9088</v>
      </c>
      <c r="I40" s="547">
        <f t="shared" si="2"/>
        <v>3372</v>
      </c>
      <c r="J40" s="547">
        <f t="shared" si="2"/>
        <v>31611690</v>
      </c>
      <c r="K40" s="547">
        <f t="shared" si="2"/>
        <v>38906</v>
      </c>
      <c r="L40" s="547">
        <f t="shared" si="2"/>
        <v>16218458</v>
      </c>
      <c r="M40" s="53"/>
      <c r="N40" s="53"/>
    </row>
    <row r="41" spans="1:14" ht="14.25">
      <c r="A41" s="49"/>
      <c r="B41" s="47"/>
      <c r="C41" s="47"/>
      <c r="D41" s="47"/>
      <c r="E41" s="47"/>
      <c r="F41" s="47"/>
      <c r="G41" s="47"/>
      <c r="H41" s="54"/>
      <c r="I41" s="47"/>
      <c r="J41" s="47"/>
      <c r="K41" s="47"/>
      <c r="L41" s="47"/>
      <c r="M41" s="53"/>
      <c r="N41" s="53"/>
    </row>
    <row r="42" spans="1:14" ht="14.25">
      <c r="A42" s="59" t="s">
        <v>213</v>
      </c>
      <c r="B42" s="47">
        <f>SUM(C42:E42)</f>
        <v>74162</v>
      </c>
      <c r="C42" s="47">
        <v>9497</v>
      </c>
      <c r="D42" s="47">
        <v>9010</v>
      </c>
      <c r="E42" s="47">
        <v>55655</v>
      </c>
      <c r="F42" s="47">
        <v>26735</v>
      </c>
      <c r="G42" s="47">
        <f>SUM(H42:I42)</f>
        <v>1088</v>
      </c>
      <c r="H42" s="54">
        <v>847</v>
      </c>
      <c r="I42" s="47">
        <v>241</v>
      </c>
      <c r="J42" s="47">
        <v>2523175</v>
      </c>
      <c r="K42" s="47">
        <v>3189</v>
      </c>
      <c r="L42" s="47">
        <v>1116148</v>
      </c>
      <c r="M42" s="53"/>
      <c r="N42" s="53"/>
    </row>
    <row r="43" spans="1:14" ht="14.25">
      <c r="A43" s="232" t="s">
        <v>439</v>
      </c>
      <c r="B43" s="47">
        <f>SUM(C43:E43)</f>
        <v>74159</v>
      </c>
      <c r="C43" s="47">
        <v>11472</v>
      </c>
      <c r="D43" s="47">
        <v>8588</v>
      </c>
      <c r="E43" s="47">
        <v>54099</v>
      </c>
      <c r="F43" s="47">
        <v>28502</v>
      </c>
      <c r="G43" s="47">
        <f>SUM(H43:I43)</f>
        <v>1062</v>
      </c>
      <c r="H43" s="54">
        <v>812</v>
      </c>
      <c r="I43" s="47">
        <v>250</v>
      </c>
      <c r="J43" s="47">
        <v>2667902</v>
      </c>
      <c r="K43" s="47">
        <v>2825</v>
      </c>
      <c r="L43" s="47">
        <v>1318738</v>
      </c>
      <c r="M43" s="53"/>
      <c r="N43" s="53"/>
    </row>
    <row r="44" spans="1:14" ht="14.25">
      <c r="A44" s="232" t="s">
        <v>440</v>
      </c>
      <c r="B44" s="47">
        <f>SUM(C44:E44)</f>
        <v>81345</v>
      </c>
      <c r="C44" s="47">
        <v>11388</v>
      </c>
      <c r="D44" s="47">
        <v>9026</v>
      </c>
      <c r="E44" s="47">
        <v>60931</v>
      </c>
      <c r="F44" s="47">
        <v>35484</v>
      </c>
      <c r="G44" s="47">
        <f>SUM(H44:I44)</f>
        <v>1170</v>
      </c>
      <c r="H44" s="54">
        <v>913</v>
      </c>
      <c r="I44" s="47">
        <v>257</v>
      </c>
      <c r="J44" s="47">
        <v>2975521</v>
      </c>
      <c r="K44" s="47">
        <v>3332</v>
      </c>
      <c r="L44" s="47">
        <v>1530552</v>
      </c>
      <c r="M44" s="53"/>
      <c r="N44" s="53"/>
    </row>
    <row r="45" spans="1:14" ht="14.25">
      <c r="A45" s="232" t="s">
        <v>441</v>
      </c>
      <c r="B45" s="47">
        <f>SUM(C45:E45)</f>
        <v>76267</v>
      </c>
      <c r="C45" s="47">
        <v>15663</v>
      </c>
      <c r="D45" s="47">
        <v>8297</v>
      </c>
      <c r="E45" s="47">
        <v>52307</v>
      </c>
      <c r="F45" s="47">
        <v>32870</v>
      </c>
      <c r="G45" s="47">
        <f>SUM(H45:I45)</f>
        <v>1099</v>
      </c>
      <c r="H45" s="54">
        <v>839</v>
      </c>
      <c r="I45" s="47">
        <v>260</v>
      </c>
      <c r="J45" s="47">
        <v>2832792</v>
      </c>
      <c r="K45" s="47">
        <v>3274</v>
      </c>
      <c r="L45" s="47">
        <v>1379001</v>
      </c>
      <c r="M45" s="53"/>
      <c r="N45" s="53"/>
    </row>
    <row r="46" spans="1:14" ht="14.25">
      <c r="A46" s="59"/>
      <c r="B46" s="47"/>
      <c r="C46" s="47"/>
      <c r="D46" s="47"/>
      <c r="E46" s="47"/>
      <c r="F46" s="47"/>
      <c r="G46" s="47"/>
      <c r="H46" s="54"/>
      <c r="I46" s="47"/>
      <c r="J46" s="47"/>
      <c r="K46" s="47"/>
      <c r="L46" s="47"/>
      <c r="M46" s="53"/>
      <c r="N46" s="53"/>
    </row>
    <row r="47" spans="1:14" ht="14.25">
      <c r="A47" s="232" t="s">
        <v>442</v>
      </c>
      <c r="B47" s="47">
        <f>SUM(C47:E47)</f>
        <v>80727</v>
      </c>
      <c r="C47" s="47">
        <v>15540</v>
      </c>
      <c r="D47" s="47">
        <v>8013</v>
      </c>
      <c r="E47" s="47">
        <v>57174</v>
      </c>
      <c r="F47" s="47">
        <v>27942</v>
      </c>
      <c r="G47" s="47">
        <f>SUM(H47:I47)</f>
        <v>1039</v>
      </c>
      <c r="H47" s="54">
        <v>809</v>
      </c>
      <c r="I47" s="47">
        <v>230</v>
      </c>
      <c r="J47" s="47">
        <v>2637935</v>
      </c>
      <c r="K47" s="47">
        <v>3200</v>
      </c>
      <c r="L47" s="47">
        <v>1317554</v>
      </c>
      <c r="M47" s="53"/>
      <c r="N47" s="53"/>
    </row>
    <row r="48" spans="1:14" ht="14.25">
      <c r="A48" s="232" t="s">
        <v>443</v>
      </c>
      <c r="B48" s="47">
        <f>SUM(C48:E48)</f>
        <v>74517</v>
      </c>
      <c r="C48" s="47">
        <v>12667</v>
      </c>
      <c r="D48" s="47">
        <v>7132</v>
      </c>
      <c r="E48" s="47">
        <v>54718</v>
      </c>
      <c r="F48" s="47">
        <v>19635</v>
      </c>
      <c r="G48" s="47">
        <f>SUM(H48:I48)</f>
        <v>1044</v>
      </c>
      <c r="H48" s="54">
        <v>789</v>
      </c>
      <c r="I48" s="47">
        <v>255</v>
      </c>
      <c r="J48" s="47">
        <v>2548782</v>
      </c>
      <c r="K48" s="47">
        <v>3310</v>
      </c>
      <c r="L48" s="47">
        <v>1413427</v>
      </c>
      <c r="M48" s="53"/>
      <c r="N48" s="53"/>
    </row>
    <row r="49" spans="1:14" ht="14.25">
      <c r="A49" s="232" t="s">
        <v>444</v>
      </c>
      <c r="B49" s="47">
        <f>SUM(C49:E49)</f>
        <v>84010</v>
      </c>
      <c r="C49" s="47">
        <v>16906</v>
      </c>
      <c r="D49" s="47">
        <v>8698</v>
      </c>
      <c r="E49" s="47">
        <v>58406</v>
      </c>
      <c r="F49" s="47">
        <v>22216</v>
      </c>
      <c r="G49" s="47">
        <f>SUM(H49:I49)</f>
        <v>1097</v>
      </c>
      <c r="H49" s="54">
        <v>814</v>
      </c>
      <c r="I49" s="47">
        <v>283</v>
      </c>
      <c r="J49" s="47">
        <v>2679048</v>
      </c>
      <c r="K49" s="47">
        <v>3593</v>
      </c>
      <c r="L49" s="47">
        <v>1395009</v>
      </c>
      <c r="M49" s="53"/>
      <c r="N49" s="53"/>
    </row>
    <row r="50" spans="1:14" ht="14.25">
      <c r="A50" s="232" t="s">
        <v>445</v>
      </c>
      <c r="B50" s="47">
        <f>SUM(C50:E50)</f>
        <v>80205</v>
      </c>
      <c r="C50" s="47">
        <v>8982</v>
      </c>
      <c r="D50" s="47">
        <v>7617</v>
      </c>
      <c r="E50" s="47">
        <v>63606</v>
      </c>
      <c r="F50" s="47">
        <v>23400</v>
      </c>
      <c r="G50" s="47">
        <f>SUM(H50:I50)</f>
        <v>1016</v>
      </c>
      <c r="H50" s="54">
        <v>718</v>
      </c>
      <c r="I50" s="47">
        <v>298</v>
      </c>
      <c r="J50" s="47">
        <v>2227820</v>
      </c>
      <c r="K50" s="47">
        <v>3279</v>
      </c>
      <c r="L50" s="47">
        <v>1276301</v>
      </c>
      <c r="M50" s="53"/>
      <c r="N50" s="53"/>
    </row>
    <row r="51" spans="1:14" ht="14.25">
      <c r="A51" s="232" t="s">
        <v>445</v>
      </c>
      <c r="B51" s="47"/>
      <c r="C51" s="47"/>
      <c r="D51" s="47"/>
      <c r="E51" s="47"/>
      <c r="F51" s="47"/>
      <c r="G51" s="47"/>
      <c r="H51" s="54"/>
      <c r="I51" s="47"/>
      <c r="J51" s="47"/>
      <c r="K51" s="47"/>
      <c r="L51" s="47"/>
      <c r="M51" s="53"/>
      <c r="N51" s="53"/>
    </row>
    <row r="52" spans="1:14" ht="14.25">
      <c r="A52" s="232" t="s">
        <v>446</v>
      </c>
      <c r="B52" s="47">
        <f>SUM(C52:E52)</f>
        <v>87256</v>
      </c>
      <c r="C52" s="47">
        <v>12118</v>
      </c>
      <c r="D52" s="47">
        <v>7096</v>
      </c>
      <c r="E52" s="47">
        <v>68042</v>
      </c>
      <c r="F52" s="47">
        <v>29404</v>
      </c>
      <c r="G52" s="47">
        <f>SUM(H52:I52)</f>
        <v>1071</v>
      </c>
      <c r="H52" s="54">
        <v>752</v>
      </c>
      <c r="I52" s="47">
        <v>319</v>
      </c>
      <c r="J52" s="47">
        <v>2711699</v>
      </c>
      <c r="K52" s="47">
        <v>3107</v>
      </c>
      <c r="L52" s="47">
        <v>1395009</v>
      </c>
      <c r="M52" s="53"/>
      <c r="N52" s="53"/>
    </row>
    <row r="53" spans="1:14" ht="14.25">
      <c r="A53" s="232" t="s">
        <v>447</v>
      </c>
      <c r="B53" s="47">
        <f>SUM(C53:E53)</f>
        <v>74655</v>
      </c>
      <c r="C53" s="47">
        <v>12997</v>
      </c>
      <c r="D53" s="47">
        <v>8731</v>
      </c>
      <c r="E53" s="47">
        <v>52927</v>
      </c>
      <c r="F53" s="47">
        <v>35970</v>
      </c>
      <c r="G53" s="47">
        <f>SUM(H53:I53)</f>
        <v>923</v>
      </c>
      <c r="H53" s="54">
        <v>609</v>
      </c>
      <c r="I53" s="47">
        <v>314</v>
      </c>
      <c r="J53" s="47">
        <v>2755726</v>
      </c>
      <c r="K53" s="47">
        <v>3123</v>
      </c>
      <c r="L53" s="47">
        <v>1435210</v>
      </c>
      <c r="M53" s="53"/>
      <c r="N53" s="53"/>
    </row>
    <row r="54" spans="1:14" ht="14.25">
      <c r="A54" s="232" t="s">
        <v>448</v>
      </c>
      <c r="B54" s="47">
        <f>SUM(C54:E54)</f>
        <v>76720</v>
      </c>
      <c r="C54" s="47">
        <v>15035</v>
      </c>
      <c r="D54" s="47">
        <v>13370</v>
      </c>
      <c r="E54" s="47">
        <v>48315</v>
      </c>
      <c r="F54" s="47">
        <v>32917</v>
      </c>
      <c r="G54" s="47">
        <f>SUM(H54:I54)</f>
        <v>1000</v>
      </c>
      <c r="H54" s="54">
        <v>680</v>
      </c>
      <c r="I54" s="47">
        <v>320</v>
      </c>
      <c r="J54" s="47">
        <v>2539634</v>
      </c>
      <c r="K54" s="47">
        <v>3290</v>
      </c>
      <c r="L54" s="47">
        <v>1362126</v>
      </c>
      <c r="M54" s="53"/>
      <c r="N54" s="53"/>
    </row>
    <row r="55" spans="1:14" ht="14.25">
      <c r="A55" s="232" t="s">
        <v>449</v>
      </c>
      <c r="B55" s="47">
        <f>SUM(C55:E55)</f>
        <v>70511</v>
      </c>
      <c r="C55" s="47">
        <v>12604</v>
      </c>
      <c r="D55" s="47">
        <v>21676</v>
      </c>
      <c r="E55" s="47">
        <v>36231</v>
      </c>
      <c r="F55" s="47">
        <v>26495</v>
      </c>
      <c r="G55" s="47">
        <f>SUM(H55:I55)</f>
        <v>851</v>
      </c>
      <c r="H55" s="54">
        <v>506</v>
      </c>
      <c r="I55" s="47">
        <v>345</v>
      </c>
      <c r="J55" s="47">
        <v>2511656</v>
      </c>
      <c r="K55" s="47">
        <v>3384</v>
      </c>
      <c r="L55" s="47">
        <v>1279383</v>
      </c>
      <c r="M55" s="53"/>
      <c r="N55" s="53"/>
    </row>
    <row r="56" spans="1:14" ht="14.25">
      <c r="A56" s="49"/>
      <c r="B56" s="50"/>
      <c r="C56" s="50"/>
      <c r="D56" s="50"/>
      <c r="E56" s="50"/>
      <c r="F56" s="50"/>
      <c r="G56" s="50"/>
      <c r="H56" s="54"/>
      <c r="I56" s="50"/>
      <c r="J56" s="50"/>
      <c r="K56" s="50"/>
      <c r="L56" s="50"/>
      <c r="M56" s="53"/>
      <c r="N56" s="53"/>
    </row>
    <row r="57" spans="1:14" ht="14.25">
      <c r="A57" s="59" t="s">
        <v>225</v>
      </c>
      <c r="B57" s="50">
        <f aca="true" t="shared" si="3" ref="B57:L57">ROUND(AVERAGE(B42:B45,B47:B50,B52:B55),0)</f>
        <v>77878</v>
      </c>
      <c r="C57" s="50">
        <f t="shared" si="3"/>
        <v>12906</v>
      </c>
      <c r="D57" s="50">
        <f t="shared" si="3"/>
        <v>9771</v>
      </c>
      <c r="E57" s="50">
        <f t="shared" si="3"/>
        <v>55201</v>
      </c>
      <c r="F57" s="50">
        <f t="shared" si="3"/>
        <v>28464</v>
      </c>
      <c r="G57" s="50">
        <f t="shared" si="3"/>
        <v>1038</v>
      </c>
      <c r="H57" s="54">
        <f t="shared" si="3"/>
        <v>757</v>
      </c>
      <c r="I57" s="50">
        <f t="shared" si="3"/>
        <v>281</v>
      </c>
      <c r="J57" s="50">
        <f t="shared" si="3"/>
        <v>2634308</v>
      </c>
      <c r="K57" s="50">
        <f t="shared" si="3"/>
        <v>3242</v>
      </c>
      <c r="L57" s="50">
        <f t="shared" si="3"/>
        <v>1351538</v>
      </c>
      <c r="M57" s="53"/>
      <c r="N57" s="53"/>
    </row>
    <row r="58" spans="1:14" ht="14.25">
      <c r="A58" s="4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3"/>
      <c r="N58" s="53"/>
    </row>
    <row r="105" ht="14.25">
      <c r="A105" s="248"/>
    </row>
  </sheetData>
  <sheetProtection/>
  <mergeCells count="9">
    <mergeCell ref="A3:L3"/>
    <mergeCell ref="A33:L33"/>
    <mergeCell ref="N35:N36"/>
    <mergeCell ref="E5:H5"/>
    <mergeCell ref="A5:A6"/>
    <mergeCell ref="J5:L5"/>
    <mergeCell ref="B35:E35"/>
    <mergeCell ref="G35:I35"/>
    <mergeCell ref="A35:A36"/>
  </mergeCells>
  <printOptions horizontalCentered="1"/>
  <pageMargins left="0.5118110236220472" right="0.5118110236220472" top="0.5905511811023623" bottom="0.3937007874015748" header="0" footer="0"/>
  <pageSetup fitToHeight="1" fitToWidth="1" horizontalDpi="200" verticalDpi="200" orientation="landscape" paperSize="8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workbookViewId="0" topLeftCell="A34">
      <selection activeCell="A42" sqref="A42"/>
    </sheetView>
  </sheetViews>
  <sheetFormatPr defaultColWidth="10.59765625" defaultRowHeight="15"/>
  <cols>
    <col min="1" max="1" width="30.69921875" style="64" customWidth="1"/>
    <col min="2" max="2" width="11.69921875" style="64" customWidth="1"/>
    <col min="3" max="3" width="5.69921875" style="64" customWidth="1"/>
    <col min="4" max="4" width="8.5" style="64" customWidth="1"/>
    <col min="5" max="5" width="6" style="64" customWidth="1"/>
    <col min="6" max="6" width="7.19921875" style="64" customWidth="1"/>
    <col min="7" max="7" width="11" style="64" customWidth="1"/>
    <col min="8" max="8" width="12.5" style="64" customWidth="1"/>
    <col min="9" max="9" width="4.19921875" style="64" customWidth="1"/>
    <col min="10" max="10" width="8.5" style="64" customWidth="1"/>
    <col min="11" max="11" width="7.69921875" style="64" customWidth="1"/>
    <col min="12" max="12" width="4" style="64" customWidth="1"/>
    <col min="13" max="13" width="10.69921875" style="64" customWidth="1"/>
    <col min="14" max="14" width="5.8984375" style="64" customWidth="1"/>
    <col min="15" max="15" width="14.09765625" style="64" customWidth="1"/>
    <col min="16" max="16" width="5.69921875" style="64" customWidth="1"/>
    <col min="17" max="17" width="13.5" style="64" customWidth="1"/>
    <col min="18" max="18" width="10.59765625" style="64" customWidth="1"/>
    <col min="19" max="19" width="10.69921875" style="64" customWidth="1"/>
    <col min="20" max="20" width="10.59765625" style="64" customWidth="1"/>
    <col min="21" max="21" width="6.19921875" style="64" customWidth="1"/>
    <col min="22" max="22" width="10.59765625" style="64" customWidth="1"/>
    <col min="23" max="23" width="9" style="64" customWidth="1"/>
    <col min="24" max="24" width="16.3984375" style="64" customWidth="1"/>
    <col min="25" max="25" width="9" style="64" customWidth="1"/>
    <col min="26" max="26" width="13.69921875" style="64" customWidth="1"/>
    <col min="27" max="27" width="11.5" style="64" customWidth="1"/>
    <col min="28" max="16384" width="10.59765625" style="64" customWidth="1"/>
  </cols>
  <sheetData>
    <row r="1" spans="1:27" ht="14.25" customHeight="1">
      <c r="A1" s="219" t="s">
        <v>290</v>
      </c>
      <c r="AA1" s="93" t="s">
        <v>291</v>
      </c>
    </row>
    <row r="2" spans="1:27" ht="14.25" customHeight="1">
      <c r="A2" s="89"/>
      <c r="AA2" s="93"/>
    </row>
    <row r="3" spans="1:18" ht="19.5" customHeight="1">
      <c r="A3" s="92"/>
      <c r="B3" s="17"/>
      <c r="C3" s="17"/>
      <c r="E3" s="17"/>
      <c r="F3" s="17"/>
      <c r="G3" s="17"/>
      <c r="H3" s="543" t="s">
        <v>563</v>
      </c>
      <c r="I3" s="543"/>
      <c r="J3" s="543"/>
      <c r="K3" s="543"/>
      <c r="L3" s="543"/>
      <c r="M3" s="543"/>
      <c r="N3" s="543"/>
      <c r="O3" s="543"/>
      <c r="P3" s="543"/>
      <c r="Q3" s="543"/>
      <c r="R3" s="543"/>
    </row>
    <row r="4" spans="1:14" ht="13.5" customHeight="1">
      <c r="A4" s="92"/>
      <c r="B4" s="17"/>
      <c r="C4" s="17"/>
      <c r="E4" s="17"/>
      <c r="F4" s="17"/>
      <c r="G4" s="17"/>
      <c r="H4" s="17"/>
      <c r="I4" s="17"/>
      <c r="J4" s="17"/>
      <c r="N4" s="225"/>
    </row>
    <row r="5" spans="1:27" ht="14.25" customHeight="1">
      <c r="A5" s="398" t="s">
        <v>418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</row>
    <row r="6" spans="1:27" ht="14.2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 ht="14.25" customHeight="1">
      <c r="A7" s="398" t="s">
        <v>289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O7" s="560" t="s">
        <v>292</v>
      </c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</row>
    <row r="8" spans="1:27" ht="14.25" customHeight="1" thickBot="1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1:27" ht="21.75" customHeight="1">
      <c r="A9" s="400" t="s">
        <v>301</v>
      </c>
      <c r="B9" s="405" t="s">
        <v>304</v>
      </c>
      <c r="C9" s="405"/>
      <c r="D9" s="405"/>
      <c r="E9" s="405"/>
      <c r="F9" s="405" t="s">
        <v>305</v>
      </c>
      <c r="G9" s="405"/>
      <c r="H9" s="405"/>
      <c r="I9" s="405"/>
      <c r="J9" s="367" t="s">
        <v>87</v>
      </c>
      <c r="K9" s="368"/>
      <c r="L9" s="368"/>
      <c r="M9" s="368"/>
      <c r="N9" s="66"/>
      <c r="O9" s="387" t="s">
        <v>88</v>
      </c>
      <c r="P9" s="388"/>
      <c r="Q9" s="367" t="s">
        <v>86</v>
      </c>
      <c r="R9" s="369"/>
      <c r="S9" s="367" t="s">
        <v>309</v>
      </c>
      <c r="T9" s="369"/>
      <c r="U9" s="367" t="s">
        <v>92</v>
      </c>
      <c r="V9" s="368"/>
      <c r="W9" s="369"/>
      <c r="X9" s="377" t="s">
        <v>91</v>
      </c>
      <c r="Y9" s="378"/>
      <c r="Z9" s="367" t="s">
        <v>308</v>
      </c>
      <c r="AA9" s="368"/>
    </row>
    <row r="10" spans="1:27" ht="28.5" customHeight="1">
      <c r="A10" s="303"/>
      <c r="B10" s="366" t="s">
        <v>61</v>
      </c>
      <c r="C10" s="366"/>
      <c r="D10" s="380" t="s">
        <v>62</v>
      </c>
      <c r="E10" s="381"/>
      <c r="F10" s="380" t="s">
        <v>306</v>
      </c>
      <c r="G10" s="381"/>
      <c r="H10" s="402" t="s">
        <v>62</v>
      </c>
      <c r="I10" s="402"/>
      <c r="J10" s="402" t="s">
        <v>307</v>
      </c>
      <c r="K10" s="402"/>
      <c r="L10" s="402" t="s">
        <v>62</v>
      </c>
      <c r="M10" s="380"/>
      <c r="N10" s="66"/>
      <c r="O10" s="373"/>
      <c r="P10" s="366"/>
      <c r="Q10" s="69" t="s">
        <v>61</v>
      </c>
      <c r="R10" s="96" t="s">
        <v>90</v>
      </c>
      <c r="S10" s="96" t="s">
        <v>85</v>
      </c>
      <c r="T10" s="96" t="s">
        <v>90</v>
      </c>
      <c r="U10" s="380" t="s">
        <v>307</v>
      </c>
      <c r="V10" s="381"/>
      <c r="W10" s="96" t="s">
        <v>90</v>
      </c>
      <c r="X10" s="96" t="s">
        <v>307</v>
      </c>
      <c r="Y10" s="96" t="s">
        <v>90</v>
      </c>
      <c r="Z10" s="96" t="s">
        <v>311</v>
      </c>
      <c r="AA10" s="233" t="s">
        <v>310</v>
      </c>
    </row>
    <row r="11" spans="1:16" ht="15" customHeight="1">
      <c r="A11" s="70"/>
      <c r="H11" s="357"/>
      <c r="I11" s="357"/>
      <c r="O11" s="71"/>
      <c r="P11" s="72"/>
    </row>
    <row r="12" spans="1:27" ht="15" customHeight="1">
      <c r="A12" s="11" t="s">
        <v>302</v>
      </c>
      <c r="B12" s="549">
        <f>SUM(B14:C36)</f>
        <v>14115</v>
      </c>
      <c r="C12" s="395"/>
      <c r="D12" s="550">
        <f>B12*100/$B$12</f>
        <v>100</v>
      </c>
      <c r="E12" s="550"/>
      <c r="F12" s="395">
        <v>130273</v>
      </c>
      <c r="G12" s="395"/>
      <c r="H12" s="550">
        <f>F12*100/$F$12</f>
        <v>100</v>
      </c>
      <c r="I12" s="550"/>
      <c r="J12" s="395">
        <v>174229330</v>
      </c>
      <c r="K12" s="395"/>
      <c r="L12" s="550">
        <f>J12*100/$J$12</f>
        <v>100</v>
      </c>
      <c r="M12" s="550"/>
      <c r="O12" s="389" t="s">
        <v>48</v>
      </c>
      <c r="P12" s="390"/>
      <c r="Q12" s="97">
        <f>SUM(Q14,Q18,Q20,Q22,Q24,Q26,Q28,Q30)</f>
        <v>14115</v>
      </c>
      <c r="R12" s="98">
        <f>100*Q12/Q$12</f>
        <v>100</v>
      </c>
      <c r="S12" s="97">
        <f>SUM(S14,S18,S20,S22,S24,S26,S28,S30)</f>
        <v>130273</v>
      </c>
      <c r="T12" s="98">
        <f>100*S12/S$12</f>
        <v>100</v>
      </c>
      <c r="U12" s="362">
        <f>SUM(U14,U18,U20,U22,U24,U26,U28,U30)</f>
        <v>174229330</v>
      </c>
      <c r="V12" s="552"/>
      <c r="W12" s="98">
        <f>100*U12/U$12</f>
        <v>100</v>
      </c>
      <c r="X12" s="97">
        <f>SUM(X14,X18,X20,X22,X24,X26,X28,X30)</f>
        <v>175885360</v>
      </c>
      <c r="Y12" s="98">
        <f>100*X12/X$12</f>
        <v>100</v>
      </c>
      <c r="Z12" s="97">
        <f>SUM(Z14,Z18,Z20,Z22,Z24,Z26,Z28,Z30)</f>
        <v>64769070</v>
      </c>
      <c r="AA12" s="98">
        <f>100*Z12/U12</f>
        <v>37.174607742565506</v>
      </c>
    </row>
    <row r="13" spans="1:27" ht="15" customHeight="1">
      <c r="A13" s="25"/>
      <c r="B13" s="397"/>
      <c r="C13" s="371"/>
      <c r="D13" s="371"/>
      <c r="E13" s="371"/>
      <c r="F13" s="371"/>
      <c r="G13" s="371"/>
      <c r="H13" s="371"/>
      <c r="I13" s="371"/>
      <c r="J13" s="371"/>
      <c r="K13" s="371"/>
      <c r="L13" s="394"/>
      <c r="M13" s="394"/>
      <c r="O13" s="378"/>
      <c r="P13" s="391"/>
      <c r="R13" s="74"/>
      <c r="T13" s="74"/>
      <c r="U13" s="379"/>
      <c r="V13" s="375"/>
      <c r="W13" s="74"/>
      <c r="Y13" s="74"/>
      <c r="AA13" s="74"/>
    </row>
    <row r="14" spans="1:27" ht="15" customHeight="1">
      <c r="A14" s="25" t="s">
        <v>17</v>
      </c>
      <c r="B14" s="397">
        <v>971</v>
      </c>
      <c r="C14" s="371"/>
      <c r="D14" s="394">
        <f aca="true" t="shared" si="0" ref="D14:D36">B14*100/$B$12</f>
        <v>6.879206517888771</v>
      </c>
      <c r="E14" s="394"/>
      <c r="F14" s="371">
        <v>9924</v>
      </c>
      <c r="G14" s="371"/>
      <c r="H14" s="394">
        <f aca="true" t="shared" si="1" ref="H14:H24">F14*100/$F$12</f>
        <v>7.617848671635719</v>
      </c>
      <c r="I14" s="394"/>
      <c r="J14" s="371">
        <v>11957281</v>
      </c>
      <c r="K14" s="371"/>
      <c r="L14" s="394">
        <f aca="true" t="shared" si="2" ref="L14:L24">J14*100/$J$12</f>
        <v>6.862955278540071</v>
      </c>
      <c r="M14" s="394"/>
      <c r="O14" s="392" t="s">
        <v>293</v>
      </c>
      <c r="P14" s="393"/>
      <c r="Q14" s="64">
        <v>11948</v>
      </c>
      <c r="R14" s="74">
        <f>100*Q14/Q$12</f>
        <v>84.64753808005668</v>
      </c>
      <c r="S14" s="64">
        <v>41129</v>
      </c>
      <c r="T14" s="74">
        <f>100*S14/S$12</f>
        <v>31.571392383686565</v>
      </c>
      <c r="U14" s="371">
        <v>23688252</v>
      </c>
      <c r="V14" s="375"/>
      <c r="W14" s="74">
        <f>100*U14/U$12</f>
        <v>13.596018534881583</v>
      </c>
      <c r="X14" s="64">
        <v>23688252</v>
      </c>
      <c r="Y14" s="74">
        <v>13.6</v>
      </c>
      <c r="Z14" s="64">
        <v>12798268</v>
      </c>
      <c r="AA14" s="74">
        <f>100*Z14/U14</f>
        <v>54.02791223261218</v>
      </c>
    </row>
    <row r="15" spans="1:27" ht="15" customHeight="1">
      <c r="A15" s="25" t="s">
        <v>58</v>
      </c>
      <c r="B15" s="397">
        <v>70</v>
      </c>
      <c r="C15" s="371"/>
      <c r="D15" s="394">
        <f t="shared" si="0"/>
        <v>0.495926319518243</v>
      </c>
      <c r="E15" s="394"/>
      <c r="F15" s="371">
        <v>1416</v>
      </c>
      <c r="G15" s="371"/>
      <c r="H15" s="394">
        <f t="shared" si="1"/>
        <v>1.08694817805685</v>
      </c>
      <c r="I15" s="394"/>
      <c r="J15" s="371">
        <v>6041587</v>
      </c>
      <c r="K15" s="371"/>
      <c r="L15" s="394">
        <f t="shared" si="2"/>
        <v>3.4676061717048445</v>
      </c>
      <c r="M15" s="394"/>
      <c r="O15" s="382"/>
      <c r="P15" s="383"/>
      <c r="R15" s="74"/>
      <c r="T15" s="74"/>
      <c r="U15" s="371"/>
      <c r="V15" s="375"/>
      <c r="W15" s="74"/>
      <c r="Y15" s="74"/>
      <c r="AA15" s="74"/>
    </row>
    <row r="16" spans="1:27" ht="15" customHeight="1">
      <c r="A16" s="25" t="s">
        <v>30</v>
      </c>
      <c r="B16" s="397">
        <v>5544</v>
      </c>
      <c r="C16" s="371"/>
      <c r="D16" s="394">
        <f t="shared" si="0"/>
        <v>39.277364505844844</v>
      </c>
      <c r="E16" s="394"/>
      <c r="F16" s="371">
        <v>33963</v>
      </c>
      <c r="G16" s="371"/>
      <c r="H16" s="394">
        <f t="shared" si="1"/>
        <v>26.0706362791983</v>
      </c>
      <c r="I16" s="394"/>
      <c r="J16" s="371">
        <v>32899267</v>
      </c>
      <c r="K16" s="371"/>
      <c r="L16" s="394">
        <f t="shared" si="2"/>
        <v>18.882737481685776</v>
      </c>
      <c r="M16" s="394"/>
      <c r="O16" s="392" t="s">
        <v>190</v>
      </c>
      <c r="P16" s="393"/>
      <c r="Q16" s="64">
        <v>2167</v>
      </c>
      <c r="R16" s="74">
        <f>100*Q16/Q$12</f>
        <v>15.352461919943323</v>
      </c>
      <c r="S16" s="64">
        <v>89144</v>
      </c>
      <c r="T16" s="74">
        <f>100*S16/S$12</f>
        <v>68.42860761631343</v>
      </c>
      <c r="U16" s="371">
        <v>150541078</v>
      </c>
      <c r="V16" s="375"/>
      <c r="W16" s="74">
        <f>100*U16/U$12</f>
        <v>86.40398146511842</v>
      </c>
      <c r="X16" s="64">
        <v>152197108</v>
      </c>
      <c r="Y16" s="74">
        <f>100*X16/X$12</f>
        <v>86.53199333929783</v>
      </c>
      <c r="Z16" s="64">
        <v>51970802</v>
      </c>
      <c r="AA16" s="74">
        <f>100*Z16/U16</f>
        <v>34.52267161259467</v>
      </c>
    </row>
    <row r="17" spans="1:27" ht="15" customHeight="1">
      <c r="A17" s="25" t="s">
        <v>31</v>
      </c>
      <c r="B17" s="397">
        <v>397</v>
      </c>
      <c r="C17" s="371"/>
      <c r="D17" s="394">
        <f t="shared" si="0"/>
        <v>2.8126106978391783</v>
      </c>
      <c r="E17" s="394"/>
      <c r="F17" s="371">
        <v>7469</v>
      </c>
      <c r="G17" s="371"/>
      <c r="H17" s="394">
        <f t="shared" si="1"/>
        <v>5.733344591741957</v>
      </c>
      <c r="I17" s="394"/>
      <c r="J17" s="371">
        <v>3815209</v>
      </c>
      <c r="K17" s="371"/>
      <c r="L17" s="394">
        <f t="shared" si="2"/>
        <v>2.189762768415628</v>
      </c>
      <c r="M17" s="394"/>
      <c r="O17" s="378"/>
      <c r="P17" s="391"/>
      <c r="R17" s="74"/>
      <c r="T17" s="74"/>
      <c r="U17" s="371"/>
      <c r="V17" s="375"/>
      <c r="W17" s="74"/>
      <c r="Y17" s="74"/>
      <c r="AA17" s="74"/>
    </row>
    <row r="18" spans="1:27" ht="15" customHeight="1">
      <c r="A18" s="25" t="s">
        <v>32</v>
      </c>
      <c r="B18" s="397">
        <v>639</v>
      </c>
      <c r="C18" s="371"/>
      <c r="D18" s="394">
        <f t="shared" si="0"/>
        <v>4.527098831030818</v>
      </c>
      <c r="E18" s="394"/>
      <c r="F18" s="371">
        <v>3872</v>
      </c>
      <c r="G18" s="371"/>
      <c r="H18" s="394">
        <f t="shared" si="1"/>
        <v>2.9722198767204255</v>
      </c>
      <c r="I18" s="394"/>
      <c r="J18" s="371">
        <v>4754326</v>
      </c>
      <c r="K18" s="371"/>
      <c r="L18" s="394">
        <f t="shared" si="2"/>
        <v>2.728774770585412</v>
      </c>
      <c r="M18" s="394"/>
      <c r="O18" s="382" t="s">
        <v>294</v>
      </c>
      <c r="P18" s="383"/>
      <c r="Q18" s="64">
        <v>1045</v>
      </c>
      <c r="R18" s="74">
        <f>100*Q18/Q$12</f>
        <v>7.403471484236627</v>
      </c>
      <c r="S18" s="64">
        <v>14253</v>
      </c>
      <c r="T18" s="74">
        <f>100*S18/S$12</f>
        <v>10.940870326161216</v>
      </c>
      <c r="U18" s="371">
        <v>17432974</v>
      </c>
      <c r="V18" s="375"/>
      <c r="W18" s="74">
        <f>100*U18/U$12</f>
        <v>10.005763093963571</v>
      </c>
      <c r="X18" s="64">
        <v>17432974</v>
      </c>
      <c r="Y18" s="74">
        <f>100*X18/X$12</f>
        <v>9.911554890071578</v>
      </c>
      <c r="Z18" s="64">
        <v>7501443</v>
      </c>
      <c r="AA18" s="74">
        <f>100*Z18/U18</f>
        <v>43.03019668359512</v>
      </c>
    </row>
    <row r="19" spans="1:27" ht="15" customHeight="1">
      <c r="A19" s="25" t="s">
        <v>33</v>
      </c>
      <c r="B19" s="397">
        <v>693</v>
      </c>
      <c r="C19" s="371"/>
      <c r="D19" s="394">
        <f t="shared" si="0"/>
        <v>4.9096705632306055</v>
      </c>
      <c r="E19" s="394"/>
      <c r="F19" s="371">
        <v>3151</v>
      </c>
      <c r="G19" s="371"/>
      <c r="H19" s="394">
        <f t="shared" si="1"/>
        <v>2.4187667436844165</v>
      </c>
      <c r="I19" s="394"/>
      <c r="J19" s="371">
        <v>3587639</v>
      </c>
      <c r="K19" s="371"/>
      <c r="L19" s="394">
        <f t="shared" si="2"/>
        <v>2.059147561435265</v>
      </c>
      <c r="M19" s="394"/>
      <c r="O19" s="382"/>
      <c r="P19" s="383"/>
      <c r="R19" s="74"/>
      <c r="T19" s="74"/>
      <c r="U19" s="371"/>
      <c r="V19" s="375"/>
      <c r="W19" s="74"/>
      <c r="Y19" s="74"/>
      <c r="AA19" s="74"/>
    </row>
    <row r="20" spans="1:27" ht="15" customHeight="1">
      <c r="A20" s="25" t="s">
        <v>34</v>
      </c>
      <c r="B20" s="397">
        <v>161</v>
      </c>
      <c r="C20" s="371"/>
      <c r="D20" s="394">
        <f t="shared" si="0"/>
        <v>1.140630534891959</v>
      </c>
      <c r="E20" s="394"/>
      <c r="F20" s="371">
        <v>1890</v>
      </c>
      <c r="G20" s="371"/>
      <c r="H20" s="394">
        <f t="shared" si="1"/>
        <v>1.4507994749487614</v>
      </c>
      <c r="I20" s="394"/>
      <c r="J20" s="371">
        <v>2934300</v>
      </c>
      <c r="K20" s="371"/>
      <c r="L20" s="394">
        <f t="shared" si="2"/>
        <v>1.6841596073405092</v>
      </c>
      <c r="M20" s="394"/>
      <c r="O20" s="382" t="s">
        <v>295</v>
      </c>
      <c r="P20" s="383"/>
      <c r="Q20" s="64">
        <v>492</v>
      </c>
      <c r="R20" s="74">
        <f>100*Q20/Q$12</f>
        <v>3.485653560042508</v>
      </c>
      <c r="S20" s="64">
        <v>11966</v>
      </c>
      <c r="T20" s="74">
        <f>100*S20/S$12</f>
        <v>9.185326199596233</v>
      </c>
      <c r="U20" s="371">
        <v>14719714</v>
      </c>
      <c r="V20" s="375"/>
      <c r="W20" s="74">
        <f>100*U20/U$12</f>
        <v>8.448470759773913</v>
      </c>
      <c r="X20" s="64">
        <v>14719714</v>
      </c>
      <c r="Y20" s="74">
        <f>100*X20/X$12</f>
        <v>8.368925077107043</v>
      </c>
      <c r="Z20" s="64">
        <v>6068653</v>
      </c>
      <c r="AA20" s="74">
        <f>100*Z20/U20</f>
        <v>41.228063262642195</v>
      </c>
    </row>
    <row r="21" spans="1:27" ht="15" customHeight="1">
      <c r="A21" s="25" t="s">
        <v>20</v>
      </c>
      <c r="B21" s="397">
        <v>484</v>
      </c>
      <c r="C21" s="371"/>
      <c r="D21" s="394">
        <f t="shared" si="0"/>
        <v>3.4289762663832803</v>
      </c>
      <c r="E21" s="394"/>
      <c r="F21" s="371">
        <v>4885</v>
      </c>
      <c r="G21" s="371"/>
      <c r="H21" s="394">
        <f t="shared" si="1"/>
        <v>3.749817690542169</v>
      </c>
      <c r="I21" s="394"/>
      <c r="J21" s="371">
        <v>5480199</v>
      </c>
      <c r="K21" s="371"/>
      <c r="L21" s="394">
        <f t="shared" si="2"/>
        <v>3.145394061952715</v>
      </c>
      <c r="M21" s="394"/>
      <c r="O21" s="382"/>
      <c r="P21" s="383"/>
      <c r="R21" s="74"/>
      <c r="T21" s="74"/>
      <c r="U21" s="371"/>
      <c r="V21" s="375"/>
      <c r="W21" s="74"/>
      <c r="Y21" s="74"/>
      <c r="AA21" s="74"/>
    </row>
    <row r="22" spans="1:27" ht="15" customHeight="1">
      <c r="A22" s="25" t="s">
        <v>11</v>
      </c>
      <c r="B22" s="397">
        <v>42</v>
      </c>
      <c r="C22" s="371"/>
      <c r="D22" s="394">
        <f t="shared" si="0"/>
        <v>0.2975557917109458</v>
      </c>
      <c r="E22" s="394"/>
      <c r="F22" s="371">
        <v>1088</v>
      </c>
      <c r="G22" s="371"/>
      <c r="H22" s="394">
        <f t="shared" si="1"/>
        <v>0.8351692215578055</v>
      </c>
      <c r="I22" s="394"/>
      <c r="J22" s="371">
        <v>4112884</v>
      </c>
      <c r="K22" s="371"/>
      <c r="L22" s="394">
        <f t="shared" si="2"/>
        <v>2.360615173116949</v>
      </c>
      <c r="M22" s="394"/>
      <c r="O22" s="382" t="s">
        <v>296</v>
      </c>
      <c r="P22" s="383"/>
      <c r="Q22" s="64">
        <v>284</v>
      </c>
      <c r="R22" s="74">
        <f>100*Q22/Q$12</f>
        <v>2.012043924902586</v>
      </c>
      <c r="S22" s="64">
        <v>10871</v>
      </c>
      <c r="T22" s="74">
        <f>100*S22/S$12</f>
        <v>8.344783646649727</v>
      </c>
      <c r="U22" s="371">
        <v>15206214</v>
      </c>
      <c r="V22" s="375"/>
      <c r="W22" s="74">
        <f>100*U22/U$12</f>
        <v>8.72770043941511</v>
      </c>
      <c r="X22" s="64">
        <v>15253409</v>
      </c>
      <c r="Y22" s="74">
        <f>100*X22/X$12</f>
        <v>8.67235851807109</v>
      </c>
      <c r="Z22" s="64">
        <v>6131012</v>
      </c>
      <c r="AA22" s="74">
        <f>100*Z22/U22</f>
        <v>40.319122169397325</v>
      </c>
    </row>
    <row r="23" spans="1:27" ht="15" customHeight="1">
      <c r="A23" s="25" t="s">
        <v>35</v>
      </c>
      <c r="B23" s="397">
        <v>10</v>
      </c>
      <c r="C23" s="371"/>
      <c r="D23" s="394">
        <f t="shared" si="0"/>
        <v>0.07084661707403471</v>
      </c>
      <c r="E23" s="394"/>
      <c r="F23" s="371">
        <v>92</v>
      </c>
      <c r="G23" s="371"/>
      <c r="H23" s="394">
        <f t="shared" si="1"/>
        <v>0.07062092682290268</v>
      </c>
      <c r="I23" s="394"/>
      <c r="J23" s="371">
        <v>425364</v>
      </c>
      <c r="K23" s="371"/>
      <c r="L23" s="394">
        <f t="shared" si="2"/>
        <v>0.24414029486309796</v>
      </c>
      <c r="M23" s="394"/>
      <c r="O23" s="382"/>
      <c r="P23" s="383"/>
      <c r="R23" s="74"/>
      <c r="T23" s="74"/>
      <c r="U23" s="371"/>
      <c r="V23" s="375"/>
      <c r="W23" s="74"/>
      <c r="Y23" s="74"/>
      <c r="AA23" s="74"/>
    </row>
    <row r="24" spans="1:27" ht="15" customHeight="1">
      <c r="A24" s="25" t="s">
        <v>36</v>
      </c>
      <c r="B24" s="397">
        <v>347</v>
      </c>
      <c r="C24" s="371"/>
      <c r="D24" s="394">
        <f t="shared" si="0"/>
        <v>2.4583776124690044</v>
      </c>
      <c r="E24" s="394"/>
      <c r="F24" s="371">
        <v>3030</v>
      </c>
      <c r="G24" s="371"/>
      <c r="H24" s="394">
        <f t="shared" si="1"/>
        <v>2.3258848725369035</v>
      </c>
      <c r="I24" s="394"/>
      <c r="J24" s="371">
        <v>4679026</v>
      </c>
      <c r="K24" s="371"/>
      <c r="L24" s="394">
        <f t="shared" si="2"/>
        <v>2.6855558705299503</v>
      </c>
      <c r="M24" s="394"/>
      <c r="O24" s="382" t="s">
        <v>297</v>
      </c>
      <c r="P24" s="383"/>
      <c r="Q24" s="64">
        <v>209</v>
      </c>
      <c r="R24" s="74">
        <f>100*Q24/Q$12</f>
        <v>1.4806942968473256</v>
      </c>
      <c r="S24" s="64">
        <v>14398</v>
      </c>
      <c r="T24" s="74">
        <f>100*S24/S$12</f>
        <v>11.052175047784269</v>
      </c>
      <c r="U24" s="371">
        <v>22707765</v>
      </c>
      <c r="V24" s="375"/>
      <c r="W24" s="74">
        <f>100*U24/U$12</f>
        <v>13.033261965709217</v>
      </c>
      <c r="X24" s="64">
        <v>22907559</v>
      </c>
      <c r="Y24" s="74">
        <f>100*X24/X$12</f>
        <v>13.024141975204758</v>
      </c>
      <c r="Z24" s="64">
        <v>7793495</v>
      </c>
      <c r="AA24" s="74">
        <f>100*Z24/U24</f>
        <v>34.32083694718525</v>
      </c>
    </row>
    <row r="25" spans="1:27" ht="15" customHeight="1">
      <c r="A25" s="25" t="s">
        <v>23</v>
      </c>
      <c r="B25" s="397">
        <v>19</v>
      </c>
      <c r="C25" s="371"/>
      <c r="D25" s="394">
        <f t="shared" si="0"/>
        <v>0.13460857244066596</v>
      </c>
      <c r="E25" s="394"/>
      <c r="F25" s="374" t="s">
        <v>196</v>
      </c>
      <c r="G25" s="374"/>
      <c r="H25" s="386" t="s">
        <v>196</v>
      </c>
      <c r="I25" s="386"/>
      <c r="J25" s="374" t="s">
        <v>560</v>
      </c>
      <c r="K25" s="374"/>
      <c r="L25" s="386" t="s">
        <v>560</v>
      </c>
      <c r="M25" s="386"/>
      <c r="O25" s="382"/>
      <c r="P25" s="383"/>
      <c r="R25" s="74"/>
      <c r="T25" s="74"/>
      <c r="U25" s="371"/>
      <c r="V25" s="375"/>
      <c r="W25" s="74"/>
      <c r="Y25" s="74"/>
      <c r="AA25" s="74"/>
    </row>
    <row r="26" spans="1:27" ht="15" customHeight="1">
      <c r="A26" s="25" t="s">
        <v>59</v>
      </c>
      <c r="B26" s="397">
        <v>6</v>
      </c>
      <c r="C26" s="371"/>
      <c r="D26" s="394">
        <f t="shared" si="0"/>
        <v>0.04250797024442083</v>
      </c>
      <c r="E26" s="394"/>
      <c r="F26" s="374" t="s">
        <v>564</v>
      </c>
      <c r="G26" s="374"/>
      <c r="H26" s="386" t="s">
        <v>565</v>
      </c>
      <c r="I26" s="386"/>
      <c r="J26" s="374" t="s">
        <v>566</v>
      </c>
      <c r="K26" s="374"/>
      <c r="L26" s="386" t="s">
        <v>566</v>
      </c>
      <c r="M26" s="386"/>
      <c r="O26" s="382" t="s">
        <v>298</v>
      </c>
      <c r="P26" s="383"/>
      <c r="Q26" s="64">
        <v>77</v>
      </c>
      <c r="R26" s="74">
        <f>100*Q26/Q$12</f>
        <v>0.5455189514700673</v>
      </c>
      <c r="S26" s="64">
        <v>10401</v>
      </c>
      <c r="T26" s="74">
        <f>100*S26/S$12</f>
        <v>7.984002824837073</v>
      </c>
      <c r="U26" s="371">
        <v>16112172</v>
      </c>
      <c r="V26" s="375"/>
      <c r="W26" s="74">
        <f>100*U26/U$12</f>
        <v>9.247680628743737</v>
      </c>
      <c r="X26" s="64">
        <v>16132563</v>
      </c>
      <c r="Y26" s="74">
        <f>100*X26/X$12</f>
        <v>9.17220341704392</v>
      </c>
      <c r="Z26" s="64">
        <v>5891977</v>
      </c>
      <c r="AA26" s="74">
        <f>100*Z26/U26</f>
        <v>36.56848375253194</v>
      </c>
    </row>
    <row r="27" spans="1:27" ht="15" customHeight="1">
      <c r="A27" s="25" t="s">
        <v>24</v>
      </c>
      <c r="B27" s="397">
        <v>692</v>
      </c>
      <c r="C27" s="371"/>
      <c r="D27" s="394">
        <f t="shared" si="0"/>
        <v>4.902585901523202</v>
      </c>
      <c r="E27" s="394"/>
      <c r="F27" s="371">
        <v>6187</v>
      </c>
      <c r="G27" s="371"/>
      <c r="H27" s="394">
        <f aca="true" t="shared" si="3" ref="H27:H34">F27*100/$F$12</f>
        <v>4.749257328840205</v>
      </c>
      <c r="I27" s="394"/>
      <c r="J27" s="371">
        <v>7401138</v>
      </c>
      <c r="K27" s="371"/>
      <c r="L27" s="394">
        <f aca="true" t="shared" si="4" ref="L27:L33">J27*100/$J$12</f>
        <v>4.247928864789872</v>
      </c>
      <c r="M27" s="394"/>
      <c r="O27" s="382"/>
      <c r="P27" s="383"/>
      <c r="R27" s="74"/>
      <c r="T27" s="74"/>
      <c r="U27" s="371"/>
      <c r="V27" s="375"/>
      <c r="W27" s="74"/>
      <c r="Y27" s="74"/>
      <c r="AA27" s="74"/>
    </row>
    <row r="28" spans="1:27" ht="15" customHeight="1">
      <c r="A28" s="25" t="s">
        <v>12</v>
      </c>
      <c r="B28" s="397">
        <v>142</v>
      </c>
      <c r="C28" s="371"/>
      <c r="D28" s="394">
        <f t="shared" si="0"/>
        <v>1.006021962451293</v>
      </c>
      <c r="E28" s="394"/>
      <c r="F28" s="371">
        <v>2056</v>
      </c>
      <c r="G28" s="371"/>
      <c r="H28" s="394">
        <f t="shared" si="3"/>
        <v>1.578224190737912</v>
      </c>
      <c r="I28" s="394"/>
      <c r="J28" s="371">
        <v>3877441</v>
      </c>
      <c r="K28" s="371"/>
      <c r="L28" s="394">
        <f t="shared" si="4"/>
        <v>2.2254812091626595</v>
      </c>
      <c r="M28" s="394"/>
      <c r="O28" s="382" t="s">
        <v>299</v>
      </c>
      <c r="P28" s="383"/>
      <c r="Q28" s="64">
        <v>35</v>
      </c>
      <c r="R28" s="74">
        <f>100*Q28/Q$12</f>
        <v>0.2479631597591215</v>
      </c>
      <c r="S28" s="64">
        <v>8362</v>
      </c>
      <c r="T28" s="74">
        <f>100*S28/S$12</f>
        <v>6.418828153186002</v>
      </c>
      <c r="U28" s="371">
        <v>13329556</v>
      </c>
      <c r="V28" s="375"/>
      <c r="W28" s="74">
        <f>100*U28/U$12</f>
        <v>7.650580990008972</v>
      </c>
      <c r="X28" s="64">
        <v>13330889</v>
      </c>
      <c r="Y28" s="74">
        <f>100*X28/X$12</f>
        <v>7.579305634078925</v>
      </c>
      <c r="Z28" s="64">
        <v>5175705</v>
      </c>
      <c r="AA28" s="74">
        <f>100*Z28/U28</f>
        <v>38.82878769555415</v>
      </c>
    </row>
    <row r="29" spans="1:27" ht="15" customHeight="1">
      <c r="A29" s="25" t="s">
        <v>37</v>
      </c>
      <c r="B29" s="397">
        <v>52</v>
      </c>
      <c r="C29" s="371"/>
      <c r="D29" s="394">
        <f t="shared" si="0"/>
        <v>0.36840240878498054</v>
      </c>
      <c r="E29" s="394"/>
      <c r="F29" s="371">
        <v>418</v>
      </c>
      <c r="G29" s="371"/>
      <c r="H29" s="394">
        <f t="shared" si="3"/>
        <v>0.32086464578231866</v>
      </c>
      <c r="I29" s="394"/>
      <c r="J29" s="371">
        <v>571966</v>
      </c>
      <c r="K29" s="371"/>
      <c r="L29" s="394">
        <f t="shared" si="4"/>
        <v>0.32828341818223145</v>
      </c>
      <c r="M29" s="394"/>
      <c r="O29" s="382"/>
      <c r="P29" s="383"/>
      <c r="R29" s="74"/>
      <c r="T29" s="74"/>
      <c r="U29" s="371"/>
      <c r="V29" s="375"/>
      <c r="W29" s="74"/>
      <c r="Y29" s="74"/>
      <c r="AA29" s="74"/>
    </row>
    <row r="30" spans="1:27" ht="15" customHeight="1">
      <c r="A30" s="25" t="s">
        <v>38</v>
      </c>
      <c r="B30" s="397">
        <v>860</v>
      </c>
      <c r="C30" s="371"/>
      <c r="D30" s="394">
        <f t="shared" si="0"/>
        <v>6.092809068366986</v>
      </c>
      <c r="E30" s="394"/>
      <c r="F30" s="371">
        <v>6863</v>
      </c>
      <c r="G30" s="371"/>
      <c r="H30" s="394">
        <f t="shared" si="3"/>
        <v>5.268167617234576</v>
      </c>
      <c r="I30" s="394"/>
      <c r="J30" s="371">
        <v>8415071</v>
      </c>
      <c r="K30" s="371"/>
      <c r="L30" s="394">
        <f t="shared" si="4"/>
        <v>4.829881972225916</v>
      </c>
      <c r="M30" s="394"/>
      <c r="O30" s="382" t="s">
        <v>89</v>
      </c>
      <c r="P30" s="383"/>
      <c r="Q30" s="77">
        <v>25</v>
      </c>
      <c r="R30" s="559">
        <f>100*Q30/Q$12</f>
        <v>0.17711654268508678</v>
      </c>
      <c r="S30" s="66">
        <v>18893</v>
      </c>
      <c r="T30" s="559">
        <f>100*S30/S$12</f>
        <v>14.502621418098915</v>
      </c>
      <c r="U30" s="360">
        <v>51032683</v>
      </c>
      <c r="V30" s="361"/>
      <c r="W30" s="74">
        <f>100*U30/U$12</f>
        <v>29.290523587503895</v>
      </c>
      <c r="X30" s="66">
        <v>52420000</v>
      </c>
      <c r="Y30" s="74">
        <f>100*X30/X$12</f>
        <v>29.80350382772051</v>
      </c>
      <c r="Z30" s="66">
        <v>13408517</v>
      </c>
      <c r="AA30" s="74">
        <f>100*Z30/U30</f>
        <v>26.274372052905782</v>
      </c>
    </row>
    <row r="31" spans="1:27" ht="15" customHeight="1">
      <c r="A31" s="25" t="s">
        <v>26</v>
      </c>
      <c r="B31" s="397">
        <v>1354</v>
      </c>
      <c r="C31" s="371"/>
      <c r="D31" s="394">
        <f t="shared" si="0"/>
        <v>9.5926319518243</v>
      </c>
      <c r="E31" s="394"/>
      <c r="F31" s="371">
        <v>21293</v>
      </c>
      <c r="G31" s="371"/>
      <c r="H31" s="394">
        <f t="shared" si="3"/>
        <v>16.344906465652898</v>
      </c>
      <c r="I31" s="394"/>
      <c r="J31" s="371">
        <v>43210085</v>
      </c>
      <c r="K31" s="371"/>
      <c r="L31" s="394">
        <f t="shared" si="4"/>
        <v>24.800695152762167</v>
      </c>
      <c r="M31" s="394"/>
      <c r="O31" s="384"/>
      <c r="P31" s="385"/>
      <c r="Q31" s="79"/>
      <c r="R31" s="78"/>
      <c r="S31" s="78"/>
      <c r="T31" s="78"/>
      <c r="U31" s="78"/>
      <c r="V31" s="78"/>
      <c r="W31" s="78"/>
      <c r="X31" s="78"/>
      <c r="Y31" s="78"/>
      <c r="Z31" s="78"/>
      <c r="AA31" s="78"/>
    </row>
    <row r="32" spans="1:19" ht="15" customHeight="1">
      <c r="A32" s="25" t="s">
        <v>27</v>
      </c>
      <c r="B32" s="397">
        <v>259</v>
      </c>
      <c r="C32" s="371"/>
      <c r="D32" s="394">
        <f t="shared" si="0"/>
        <v>1.8349273822174992</v>
      </c>
      <c r="E32" s="394"/>
      <c r="F32" s="371">
        <v>14194</v>
      </c>
      <c r="G32" s="371"/>
      <c r="H32" s="394">
        <f t="shared" si="3"/>
        <v>10.89558081874218</v>
      </c>
      <c r="I32" s="394"/>
      <c r="J32" s="371">
        <v>20889105</v>
      </c>
      <c r="K32" s="371"/>
      <c r="L32" s="394">
        <f t="shared" si="4"/>
        <v>11.98943082660078</v>
      </c>
      <c r="M32" s="394"/>
      <c r="O32" s="94" t="s">
        <v>93</v>
      </c>
      <c r="P32" s="80"/>
      <c r="Q32" s="81"/>
      <c r="R32" s="81"/>
      <c r="S32" s="81"/>
    </row>
    <row r="33" spans="1:13" ht="15" customHeight="1">
      <c r="A33" s="25" t="s">
        <v>39</v>
      </c>
      <c r="B33" s="397">
        <v>135</v>
      </c>
      <c r="C33" s="371"/>
      <c r="D33" s="394">
        <f t="shared" si="0"/>
        <v>0.9564293304994687</v>
      </c>
      <c r="E33" s="394"/>
      <c r="F33" s="371">
        <v>2648</v>
      </c>
      <c r="G33" s="371"/>
      <c r="H33" s="394">
        <f t="shared" si="3"/>
        <v>2.0326545024678944</v>
      </c>
      <c r="I33" s="394"/>
      <c r="J33" s="371">
        <v>4142812</v>
      </c>
      <c r="K33" s="371"/>
      <c r="L33" s="394">
        <f t="shared" si="4"/>
        <v>2.3777925335533348</v>
      </c>
      <c r="M33" s="394"/>
    </row>
    <row r="34" spans="1:16" ht="15" customHeight="1">
      <c r="A34" s="25" t="s">
        <v>29</v>
      </c>
      <c r="B34" s="397">
        <v>14</v>
      </c>
      <c r="C34" s="371"/>
      <c r="D34" s="394">
        <f t="shared" si="0"/>
        <v>0.0991852639036486</v>
      </c>
      <c r="E34" s="394"/>
      <c r="F34" s="371">
        <v>119</v>
      </c>
      <c r="G34" s="371"/>
      <c r="H34" s="394">
        <f t="shared" si="3"/>
        <v>0.09134663360788497</v>
      </c>
      <c r="I34" s="394"/>
      <c r="J34" s="371">
        <v>139897</v>
      </c>
      <c r="K34" s="371"/>
      <c r="L34" s="386" t="s">
        <v>567</v>
      </c>
      <c r="M34" s="386"/>
      <c r="O34" s="371"/>
      <c r="P34" s="371"/>
    </row>
    <row r="35" spans="1:16" ht="15" customHeight="1">
      <c r="A35" s="25" t="s">
        <v>40</v>
      </c>
      <c r="B35" s="401">
        <v>1</v>
      </c>
      <c r="C35" s="374"/>
      <c r="D35" s="386">
        <f t="shared" si="0"/>
        <v>0.007084661707403472</v>
      </c>
      <c r="E35" s="386"/>
      <c r="F35" s="374" t="s">
        <v>560</v>
      </c>
      <c r="G35" s="374"/>
      <c r="H35" s="386" t="s">
        <v>566</v>
      </c>
      <c r="I35" s="386"/>
      <c r="J35" s="374" t="s">
        <v>568</v>
      </c>
      <c r="K35" s="374"/>
      <c r="L35" s="386" t="s">
        <v>569</v>
      </c>
      <c r="M35" s="386"/>
      <c r="O35" s="371"/>
      <c r="P35" s="371"/>
    </row>
    <row r="36" spans="1:16" ht="15" customHeight="1">
      <c r="A36" s="82" t="s">
        <v>41</v>
      </c>
      <c r="B36" s="396">
        <v>1223</v>
      </c>
      <c r="C36" s="384"/>
      <c r="D36" s="551">
        <f t="shared" si="0"/>
        <v>8.664541268154446</v>
      </c>
      <c r="E36" s="551"/>
      <c r="F36" s="384">
        <v>5418</v>
      </c>
      <c r="G36" s="384"/>
      <c r="H36" s="551">
        <f>F36*100/$F$12</f>
        <v>4.158958494853116</v>
      </c>
      <c r="I36" s="551"/>
      <c r="J36" s="384">
        <v>4692172</v>
      </c>
      <c r="K36" s="384"/>
      <c r="L36" s="551">
        <f>J36*100/$J$12</f>
        <v>2.693101098420111</v>
      </c>
      <c r="M36" s="551"/>
      <c r="O36" s="371"/>
      <c r="P36" s="371"/>
    </row>
    <row r="37" spans="1:16" ht="15" customHeight="1">
      <c r="A37" s="67" t="s">
        <v>300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O37" s="370"/>
      <c r="P37" s="370"/>
    </row>
    <row r="38" spans="1:16" ht="15" customHeight="1">
      <c r="A38" s="67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O38" s="81"/>
      <c r="P38" s="81"/>
    </row>
    <row r="39" spans="1:16" ht="15" customHeight="1">
      <c r="A39" s="67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O39" s="81"/>
      <c r="P39" s="81"/>
    </row>
    <row r="40" spans="1:16" ht="15" customHeight="1">
      <c r="A40" s="67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O40" s="81"/>
      <c r="P40" s="81"/>
    </row>
    <row r="41" spans="15:16" ht="15" customHeight="1">
      <c r="O41" s="371"/>
      <c r="P41" s="371"/>
    </row>
    <row r="42" spans="1:27" ht="15" customHeight="1">
      <c r="A42" s="65"/>
      <c r="H42" s="371" t="s">
        <v>419</v>
      </c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66"/>
      <c r="Y42" s="66"/>
      <c r="Z42" s="66"/>
      <c r="AA42" s="66"/>
    </row>
    <row r="43" spans="1:28" ht="15" customHeight="1" thickBot="1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6"/>
    </row>
    <row r="44" spans="1:28" ht="21.75" customHeight="1">
      <c r="A44" s="400" t="s">
        <v>301</v>
      </c>
      <c r="B44" s="403" t="s">
        <v>86</v>
      </c>
      <c r="C44" s="404"/>
      <c r="D44" s="404"/>
      <c r="E44" s="404"/>
      <c r="F44" s="404"/>
      <c r="G44" s="387"/>
      <c r="H44" s="367" t="s">
        <v>312</v>
      </c>
      <c r="I44" s="368"/>
      <c r="J44" s="368"/>
      <c r="K44" s="368"/>
      <c r="L44" s="368"/>
      <c r="M44" s="369"/>
      <c r="N44" s="367" t="s">
        <v>313</v>
      </c>
      <c r="O44" s="368"/>
      <c r="P44" s="368"/>
      <c r="Q44" s="368"/>
      <c r="R44" s="368"/>
      <c r="S44" s="368"/>
      <c r="T44" s="368"/>
      <c r="U44" s="369"/>
      <c r="V44" s="367" t="s">
        <v>314</v>
      </c>
      <c r="W44" s="368"/>
      <c r="X44" s="368"/>
      <c r="Y44" s="368"/>
      <c r="Z44" s="368"/>
      <c r="AA44" s="368"/>
      <c r="AB44" s="66"/>
    </row>
    <row r="45" spans="1:28" ht="21.75" customHeight="1">
      <c r="A45" s="303"/>
      <c r="B45" s="83" t="s">
        <v>286</v>
      </c>
      <c r="C45" s="372" t="s">
        <v>287</v>
      </c>
      <c r="D45" s="373"/>
      <c r="E45" s="372" t="s">
        <v>191</v>
      </c>
      <c r="F45" s="373"/>
      <c r="G45" s="83" t="s">
        <v>60</v>
      </c>
      <c r="H45" s="83" t="s">
        <v>286</v>
      </c>
      <c r="I45" s="372" t="s">
        <v>287</v>
      </c>
      <c r="J45" s="373"/>
      <c r="K45" s="372" t="s">
        <v>191</v>
      </c>
      <c r="L45" s="373"/>
      <c r="M45" s="83" t="s">
        <v>60</v>
      </c>
      <c r="N45" s="372" t="s">
        <v>286</v>
      </c>
      <c r="O45" s="373"/>
      <c r="P45" s="366" t="s">
        <v>287</v>
      </c>
      <c r="Q45" s="366"/>
      <c r="R45" s="366" t="s">
        <v>288</v>
      </c>
      <c r="S45" s="366"/>
      <c r="T45" s="376" t="s">
        <v>60</v>
      </c>
      <c r="U45" s="376"/>
      <c r="V45" s="366" t="s">
        <v>286</v>
      </c>
      <c r="W45" s="366"/>
      <c r="X45" s="69" t="s">
        <v>287</v>
      </c>
      <c r="Y45" s="366" t="s">
        <v>288</v>
      </c>
      <c r="Z45" s="366"/>
      <c r="AA45" s="84" t="s">
        <v>60</v>
      </c>
      <c r="AB45" s="66"/>
    </row>
    <row r="46" ht="15" customHeight="1">
      <c r="A46" s="70"/>
    </row>
    <row r="47" spans="1:27" ht="15" customHeight="1">
      <c r="A47" s="15" t="s">
        <v>303</v>
      </c>
      <c r="B47" s="97">
        <f>SUM(B49:B71)</f>
        <v>15009</v>
      </c>
      <c r="C47" s="362">
        <f>SUM(C49:D71)</f>
        <v>14545</v>
      </c>
      <c r="D47" s="552"/>
      <c r="E47" s="362">
        <f>SUM(E49:F71)</f>
        <v>14115</v>
      </c>
      <c r="F47" s="552"/>
      <c r="G47" s="553">
        <f>E47*100/C47</f>
        <v>97.04365761430044</v>
      </c>
      <c r="H47" s="97">
        <v>130648</v>
      </c>
      <c r="I47" s="362">
        <v>129507</v>
      </c>
      <c r="J47" s="363"/>
      <c r="K47" s="362">
        <v>130273</v>
      </c>
      <c r="L47" s="363"/>
      <c r="M47" s="557">
        <f>K47*100/I47</f>
        <v>100.59147381994795</v>
      </c>
      <c r="N47" s="362">
        <v>154222462</v>
      </c>
      <c r="O47" s="363"/>
      <c r="P47" s="362">
        <v>161513664</v>
      </c>
      <c r="Q47" s="363"/>
      <c r="R47" s="362">
        <v>174229330</v>
      </c>
      <c r="S47" s="363"/>
      <c r="T47" s="359">
        <f>R47*100/P47</f>
        <v>107.87281130592146</v>
      </c>
      <c r="U47" s="359"/>
      <c r="V47" s="362">
        <v>154624315</v>
      </c>
      <c r="W47" s="363"/>
      <c r="X47" s="97">
        <v>162354796</v>
      </c>
      <c r="Y47" s="362">
        <v>175885360</v>
      </c>
      <c r="Z47" s="363"/>
      <c r="AA47" s="98">
        <f>Y47*100/X47</f>
        <v>108.33394783114383</v>
      </c>
    </row>
    <row r="48" spans="1:27" ht="15" customHeight="1">
      <c r="A48" s="25"/>
      <c r="C48" s="360"/>
      <c r="D48" s="361"/>
      <c r="E48" s="371"/>
      <c r="F48" s="375"/>
      <c r="M48" s="85"/>
      <c r="T48" s="99"/>
      <c r="U48" s="99"/>
      <c r="AA48" s="74"/>
    </row>
    <row r="49" spans="1:27" ht="15" customHeight="1">
      <c r="A49" s="25" t="s">
        <v>17</v>
      </c>
      <c r="B49" s="64">
        <v>996</v>
      </c>
      <c r="C49" s="360">
        <v>991</v>
      </c>
      <c r="D49" s="361"/>
      <c r="E49" s="371">
        <v>971</v>
      </c>
      <c r="F49" s="375"/>
      <c r="G49" s="554">
        <f aca="true" t="shared" si="5" ref="G49:G71">E49*100/C49</f>
        <v>97.98183652875883</v>
      </c>
      <c r="H49" s="64">
        <v>9744</v>
      </c>
      <c r="I49" s="360">
        <v>9833</v>
      </c>
      <c r="J49" s="361"/>
      <c r="K49" s="371">
        <v>9924</v>
      </c>
      <c r="L49" s="375"/>
      <c r="M49" s="558">
        <f aca="true" t="shared" si="6" ref="M49:M59">K49*100/I49</f>
        <v>100.92545510017288</v>
      </c>
      <c r="N49" s="360">
        <v>11247967</v>
      </c>
      <c r="O49" s="361"/>
      <c r="P49" s="360">
        <v>11896535</v>
      </c>
      <c r="Q49" s="361"/>
      <c r="R49" s="360">
        <v>11957281</v>
      </c>
      <c r="S49" s="361"/>
      <c r="T49" s="358">
        <f aca="true" t="shared" si="7" ref="T49:T59">R49*100/P49</f>
        <v>100.51061926855172</v>
      </c>
      <c r="U49" s="358"/>
      <c r="V49" s="360">
        <v>11355430</v>
      </c>
      <c r="W49" s="361"/>
      <c r="X49" s="64">
        <v>11988313</v>
      </c>
      <c r="Y49" s="360">
        <v>11960468</v>
      </c>
      <c r="Z49" s="361"/>
      <c r="AA49" s="74">
        <f aca="true" t="shared" si="8" ref="AA49:AA59">Y49*100/X49</f>
        <v>99.76773212377755</v>
      </c>
    </row>
    <row r="50" spans="1:27" ht="15" customHeight="1">
      <c r="A50" s="25" t="s">
        <v>58</v>
      </c>
      <c r="B50" s="64">
        <v>75</v>
      </c>
      <c r="C50" s="360">
        <v>71</v>
      </c>
      <c r="D50" s="361"/>
      <c r="E50" s="371">
        <v>70</v>
      </c>
      <c r="F50" s="375"/>
      <c r="G50" s="554">
        <f t="shared" si="5"/>
        <v>98.59154929577464</v>
      </c>
      <c r="H50" s="64">
        <v>1058</v>
      </c>
      <c r="I50" s="360">
        <v>1016</v>
      </c>
      <c r="J50" s="361"/>
      <c r="K50" s="371">
        <v>1416</v>
      </c>
      <c r="L50" s="375"/>
      <c r="M50" s="558">
        <f t="shared" si="6"/>
        <v>139.37007874015748</v>
      </c>
      <c r="N50" s="360">
        <v>1782438</v>
      </c>
      <c r="O50" s="361"/>
      <c r="P50" s="360">
        <v>1766064</v>
      </c>
      <c r="Q50" s="361"/>
      <c r="R50" s="360">
        <v>6041587</v>
      </c>
      <c r="S50" s="361"/>
      <c r="T50" s="358">
        <f t="shared" si="7"/>
        <v>342.09332164632764</v>
      </c>
      <c r="U50" s="358"/>
      <c r="V50" s="360">
        <v>1664485</v>
      </c>
      <c r="W50" s="361"/>
      <c r="X50" s="64">
        <v>1821268</v>
      </c>
      <c r="Y50" s="360">
        <v>5877314</v>
      </c>
      <c r="Z50" s="361"/>
      <c r="AA50" s="74">
        <f t="shared" si="8"/>
        <v>322.7045113624134</v>
      </c>
    </row>
    <row r="51" spans="1:27" ht="15" customHeight="1">
      <c r="A51" s="25" t="s">
        <v>30</v>
      </c>
      <c r="B51" s="64">
        <v>6166</v>
      </c>
      <c r="C51" s="360">
        <v>5900</v>
      </c>
      <c r="D51" s="361"/>
      <c r="E51" s="371">
        <v>5544</v>
      </c>
      <c r="F51" s="375"/>
      <c r="G51" s="554">
        <f t="shared" si="5"/>
        <v>93.96610169491525</v>
      </c>
      <c r="H51" s="64">
        <v>38538</v>
      </c>
      <c r="I51" s="360">
        <v>35872</v>
      </c>
      <c r="J51" s="361"/>
      <c r="K51" s="371">
        <v>33963</v>
      </c>
      <c r="L51" s="375"/>
      <c r="M51" s="558">
        <f t="shared" si="6"/>
        <v>94.67830062444246</v>
      </c>
      <c r="N51" s="360">
        <v>34810755</v>
      </c>
      <c r="O51" s="361"/>
      <c r="P51" s="360">
        <v>33232327</v>
      </c>
      <c r="Q51" s="361"/>
      <c r="R51" s="360">
        <v>32899267</v>
      </c>
      <c r="S51" s="361"/>
      <c r="T51" s="358">
        <f t="shared" si="7"/>
        <v>98.9977830923486</v>
      </c>
      <c r="U51" s="358"/>
      <c r="V51" s="360">
        <v>34782669</v>
      </c>
      <c r="W51" s="361"/>
      <c r="X51" s="64">
        <v>33165638</v>
      </c>
      <c r="Y51" s="360">
        <v>32914834</v>
      </c>
      <c r="Z51" s="361"/>
      <c r="AA51" s="74">
        <f t="shared" si="8"/>
        <v>99.24378358106665</v>
      </c>
    </row>
    <row r="52" spans="1:27" ht="15" customHeight="1">
      <c r="A52" s="25" t="s">
        <v>31</v>
      </c>
      <c r="B52" s="64">
        <v>406</v>
      </c>
      <c r="C52" s="360">
        <v>404</v>
      </c>
      <c r="D52" s="361"/>
      <c r="E52" s="371">
        <v>397</v>
      </c>
      <c r="F52" s="375"/>
      <c r="G52" s="554">
        <f t="shared" si="5"/>
        <v>98.26732673267327</v>
      </c>
      <c r="H52" s="64">
        <v>7404</v>
      </c>
      <c r="I52" s="360">
        <v>7334</v>
      </c>
      <c r="J52" s="361"/>
      <c r="K52" s="371">
        <v>7469</v>
      </c>
      <c r="L52" s="375"/>
      <c r="M52" s="558">
        <f t="shared" si="6"/>
        <v>101.84074175074993</v>
      </c>
      <c r="N52" s="360">
        <v>4081970</v>
      </c>
      <c r="O52" s="361"/>
      <c r="P52" s="360">
        <v>4146708</v>
      </c>
      <c r="Q52" s="361"/>
      <c r="R52" s="360">
        <v>3815209</v>
      </c>
      <c r="S52" s="361"/>
      <c r="T52" s="358">
        <f t="shared" si="7"/>
        <v>92.00573081104336</v>
      </c>
      <c r="U52" s="358"/>
      <c r="V52" s="360">
        <v>4103904</v>
      </c>
      <c r="W52" s="361"/>
      <c r="X52" s="64">
        <v>4146945</v>
      </c>
      <c r="Y52" s="360">
        <v>3843944</v>
      </c>
      <c r="Z52" s="361"/>
      <c r="AA52" s="74">
        <f t="shared" si="8"/>
        <v>92.69339236474079</v>
      </c>
    </row>
    <row r="53" spans="1:27" ht="15" customHeight="1">
      <c r="A53" s="25" t="s">
        <v>32</v>
      </c>
      <c r="B53" s="64">
        <v>693</v>
      </c>
      <c r="C53" s="360">
        <v>654</v>
      </c>
      <c r="D53" s="361"/>
      <c r="E53" s="371">
        <v>639</v>
      </c>
      <c r="F53" s="375"/>
      <c r="G53" s="554">
        <f t="shared" si="5"/>
        <v>97.70642201834862</v>
      </c>
      <c r="H53" s="64">
        <v>4046</v>
      </c>
      <c r="I53" s="360">
        <v>3850</v>
      </c>
      <c r="J53" s="361"/>
      <c r="K53" s="371">
        <v>3872</v>
      </c>
      <c r="L53" s="375"/>
      <c r="M53" s="558">
        <f t="shared" si="6"/>
        <v>100.57142857142857</v>
      </c>
      <c r="N53" s="360">
        <v>4977040</v>
      </c>
      <c r="O53" s="361"/>
      <c r="P53" s="360">
        <v>4518218</v>
      </c>
      <c r="Q53" s="361"/>
      <c r="R53" s="360">
        <v>4754326</v>
      </c>
      <c r="S53" s="361"/>
      <c r="T53" s="358">
        <f t="shared" si="7"/>
        <v>105.22568853472762</v>
      </c>
      <c r="U53" s="358"/>
      <c r="V53" s="360">
        <v>4973523</v>
      </c>
      <c r="W53" s="361"/>
      <c r="X53" s="64">
        <v>4559610</v>
      </c>
      <c r="Y53" s="360">
        <v>4750102</v>
      </c>
      <c r="Z53" s="361"/>
      <c r="AA53" s="74">
        <f t="shared" si="8"/>
        <v>104.1778134533436</v>
      </c>
    </row>
    <row r="54" spans="1:27" ht="15" customHeight="1">
      <c r="A54" s="25" t="s">
        <v>33</v>
      </c>
      <c r="B54" s="64">
        <v>745</v>
      </c>
      <c r="C54" s="360">
        <v>723</v>
      </c>
      <c r="D54" s="361"/>
      <c r="E54" s="371">
        <v>693</v>
      </c>
      <c r="F54" s="375"/>
      <c r="G54" s="554">
        <f t="shared" si="5"/>
        <v>95.850622406639</v>
      </c>
      <c r="H54" s="64">
        <v>3218</v>
      </c>
      <c r="I54" s="360">
        <v>3223</v>
      </c>
      <c r="J54" s="361"/>
      <c r="K54" s="371">
        <v>3151</v>
      </c>
      <c r="L54" s="375"/>
      <c r="M54" s="558">
        <f t="shared" si="6"/>
        <v>97.76605646912815</v>
      </c>
      <c r="N54" s="360">
        <v>3257078</v>
      </c>
      <c r="O54" s="361"/>
      <c r="P54" s="360">
        <v>3639782</v>
      </c>
      <c r="Q54" s="361"/>
      <c r="R54" s="360">
        <v>3587639</v>
      </c>
      <c r="S54" s="361"/>
      <c r="T54" s="358">
        <f t="shared" si="7"/>
        <v>98.56741420227915</v>
      </c>
      <c r="U54" s="358"/>
      <c r="V54" s="360">
        <v>3253838</v>
      </c>
      <c r="W54" s="361"/>
      <c r="X54" s="64">
        <v>3646564</v>
      </c>
      <c r="Y54" s="360">
        <v>3605598</v>
      </c>
      <c r="Z54" s="361"/>
      <c r="AA54" s="74">
        <f t="shared" si="8"/>
        <v>98.87658628780409</v>
      </c>
    </row>
    <row r="55" spans="1:27" ht="15" customHeight="1">
      <c r="A55" s="25" t="s">
        <v>34</v>
      </c>
      <c r="B55" s="64">
        <v>163</v>
      </c>
      <c r="C55" s="360">
        <v>167</v>
      </c>
      <c r="D55" s="361"/>
      <c r="E55" s="371">
        <v>161</v>
      </c>
      <c r="F55" s="375"/>
      <c r="G55" s="554">
        <f t="shared" si="5"/>
        <v>96.40718562874251</v>
      </c>
      <c r="H55" s="64">
        <v>1843</v>
      </c>
      <c r="I55" s="360">
        <v>1873</v>
      </c>
      <c r="J55" s="361"/>
      <c r="K55" s="371">
        <v>1890</v>
      </c>
      <c r="L55" s="375"/>
      <c r="M55" s="558">
        <f t="shared" si="6"/>
        <v>100.9076348104645</v>
      </c>
      <c r="N55" s="360">
        <v>2788565</v>
      </c>
      <c r="O55" s="361"/>
      <c r="P55" s="360">
        <v>2897357</v>
      </c>
      <c r="Q55" s="361"/>
      <c r="R55" s="360">
        <v>2934300</v>
      </c>
      <c r="S55" s="361"/>
      <c r="T55" s="358">
        <f t="shared" si="7"/>
        <v>101.2750586137642</v>
      </c>
      <c r="U55" s="358"/>
      <c r="V55" s="360">
        <v>2783865</v>
      </c>
      <c r="W55" s="361"/>
      <c r="X55" s="64">
        <v>2898592</v>
      </c>
      <c r="Y55" s="360">
        <v>2948150</v>
      </c>
      <c r="Z55" s="361"/>
      <c r="AA55" s="74">
        <f t="shared" si="8"/>
        <v>101.70972665349245</v>
      </c>
    </row>
    <row r="56" spans="1:27" ht="15" customHeight="1">
      <c r="A56" s="25" t="s">
        <v>20</v>
      </c>
      <c r="B56" s="64">
        <v>493</v>
      </c>
      <c r="C56" s="360">
        <v>477</v>
      </c>
      <c r="D56" s="361"/>
      <c r="E56" s="371">
        <v>484</v>
      </c>
      <c r="F56" s="375"/>
      <c r="G56" s="554">
        <f t="shared" si="5"/>
        <v>101.46750524109015</v>
      </c>
      <c r="H56" s="64">
        <v>4886</v>
      </c>
      <c r="I56" s="360">
        <v>4865</v>
      </c>
      <c r="J56" s="361"/>
      <c r="K56" s="371">
        <v>4885</v>
      </c>
      <c r="L56" s="375"/>
      <c r="M56" s="558">
        <f t="shared" si="6"/>
        <v>100.41109969167523</v>
      </c>
      <c r="N56" s="360">
        <v>5063615</v>
      </c>
      <c r="O56" s="361"/>
      <c r="P56" s="360">
        <v>5085701</v>
      </c>
      <c r="Q56" s="361"/>
      <c r="R56" s="360">
        <v>5480199</v>
      </c>
      <c r="S56" s="361"/>
      <c r="T56" s="358">
        <f t="shared" si="7"/>
        <v>107.75700341014935</v>
      </c>
      <c r="U56" s="358"/>
      <c r="V56" s="360">
        <v>5070902</v>
      </c>
      <c r="W56" s="361"/>
      <c r="X56" s="64">
        <v>5086372</v>
      </c>
      <c r="Y56" s="360">
        <v>5466636</v>
      </c>
      <c r="Z56" s="361"/>
      <c r="AA56" s="74">
        <f t="shared" si="8"/>
        <v>107.47613426623141</v>
      </c>
    </row>
    <row r="57" spans="1:27" ht="15" customHeight="1">
      <c r="A57" s="25" t="s">
        <v>11</v>
      </c>
      <c r="B57" s="64">
        <v>35</v>
      </c>
      <c r="C57" s="360">
        <v>39</v>
      </c>
      <c r="D57" s="361"/>
      <c r="E57" s="371">
        <v>42</v>
      </c>
      <c r="F57" s="375"/>
      <c r="G57" s="554">
        <f t="shared" si="5"/>
        <v>107.6923076923077</v>
      </c>
      <c r="H57" s="64">
        <v>958</v>
      </c>
      <c r="I57" s="360">
        <v>953</v>
      </c>
      <c r="J57" s="361"/>
      <c r="K57" s="371">
        <v>1088</v>
      </c>
      <c r="L57" s="375"/>
      <c r="M57" s="558">
        <f t="shared" si="6"/>
        <v>114.16579223504722</v>
      </c>
      <c r="N57" s="360">
        <v>3338093</v>
      </c>
      <c r="O57" s="361"/>
      <c r="P57" s="360">
        <v>3439889</v>
      </c>
      <c r="Q57" s="361"/>
      <c r="R57" s="360">
        <v>4112884</v>
      </c>
      <c r="S57" s="361"/>
      <c r="T57" s="358">
        <f t="shared" si="7"/>
        <v>119.56443943394684</v>
      </c>
      <c r="U57" s="358"/>
      <c r="V57" s="360">
        <v>3326444</v>
      </c>
      <c r="W57" s="361"/>
      <c r="X57" s="64">
        <v>3459638</v>
      </c>
      <c r="Y57" s="360">
        <v>4138071</v>
      </c>
      <c r="Z57" s="361"/>
      <c r="AA57" s="74">
        <f t="shared" si="8"/>
        <v>119.60994184940736</v>
      </c>
    </row>
    <row r="58" spans="1:27" ht="15" customHeight="1">
      <c r="A58" s="25" t="s">
        <v>35</v>
      </c>
      <c r="B58" s="64">
        <v>12</v>
      </c>
      <c r="C58" s="360">
        <v>11</v>
      </c>
      <c r="D58" s="361"/>
      <c r="E58" s="371">
        <v>10</v>
      </c>
      <c r="F58" s="375"/>
      <c r="G58" s="554">
        <f t="shared" si="5"/>
        <v>90.9090909090909</v>
      </c>
      <c r="H58" s="64">
        <v>102</v>
      </c>
      <c r="I58" s="360">
        <v>99</v>
      </c>
      <c r="J58" s="361"/>
      <c r="K58" s="371">
        <v>92</v>
      </c>
      <c r="L58" s="375"/>
      <c r="M58" s="558">
        <f t="shared" si="6"/>
        <v>92.92929292929293</v>
      </c>
      <c r="N58" s="360">
        <v>515724</v>
      </c>
      <c r="O58" s="361"/>
      <c r="P58" s="360">
        <v>465016</v>
      </c>
      <c r="Q58" s="361"/>
      <c r="R58" s="360">
        <v>452364</v>
      </c>
      <c r="S58" s="361"/>
      <c r="T58" s="358">
        <f t="shared" si="7"/>
        <v>97.27923340272163</v>
      </c>
      <c r="U58" s="358"/>
      <c r="V58" s="360">
        <v>515724</v>
      </c>
      <c r="W58" s="361"/>
      <c r="X58" s="64">
        <v>465016</v>
      </c>
      <c r="Y58" s="360">
        <v>425364</v>
      </c>
      <c r="Z58" s="361"/>
      <c r="AA58" s="74">
        <f t="shared" si="8"/>
        <v>91.47298157482753</v>
      </c>
    </row>
    <row r="59" spans="1:27" ht="15" customHeight="1">
      <c r="A59" s="25" t="s">
        <v>36</v>
      </c>
      <c r="B59" s="64">
        <v>354</v>
      </c>
      <c r="C59" s="360">
        <v>342</v>
      </c>
      <c r="D59" s="361"/>
      <c r="E59" s="371">
        <v>347</v>
      </c>
      <c r="F59" s="375"/>
      <c r="G59" s="554">
        <f t="shared" si="5"/>
        <v>101.46198830409357</v>
      </c>
      <c r="H59" s="64">
        <v>2859</v>
      </c>
      <c r="I59" s="360">
        <v>2728</v>
      </c>
      <c r="J59" s="361"/>
      <c r="K59" s="371">
        <v>3030</v>
      </c>
      <c r="L59" s="375"/>
      <c r="M59" s="558">
        <f t="shared" si="6"/>
        <v>111.07038123167156</v>
      </c>
      <c r="N59" s="360">
        <v>4117108</v>
      </c>
      <c r="O59" s="361"/>
      <c r="P59" s="360">
        <v>3966803</v>
      </c>
      <c r="Q59" s="361"/>
      <c r="R59" s="360">
        <v>4679026</v>
      </c>
      <c r="S59" s="361"/>
      <c r="T59" s="358">
        <f t="shared" si="7"/>
        <v>117.95458458612642</v>
      </c>
      <c r="U59" s="358"/>
      <c r="V59" s="360">
        <v>4116076</v>
      </c>
      <c r="W59" s="361"/>
      <c r="X59" s="64">
        <v>3997530</v>
      </c>
      <c r="Y59" s="360">
        <v>4676603</v>
      </c>
      <c r="Z59" s="361"/>
      <c r="AA59" s="74">
        <f t="shared" si="8"/>
        <v>116.98731466680675</v>
      </c>
    </row>
    <row r="60" spans="1:27" ht="15" customHeight="1">
      <c r="A60" s="25" t="s">
        <v>23</v>
      </c>
      <c r="B60" s="64">
        <v>17</v>
      </c>
      <c r="C60" s="360">
        <v>18</v>
      </c>
      <c r="D60" s="361"/>
      <c r="E60" s="374">
        <v>19</v>
      </c>
      <c r="F60" s="321"/>
      <c r="G60" s="555">
        <f t="shared" si="5"/>
        <v>105.55555555555556</v>
      </c>
      <c r="H60" s="75">
        <v>176</v>
      </c>
      <c r="I60" s="364" t="s">
        <v>196</v>
      </c>
      <c r="J60" s="365"/>
      <c r="K60" s="374" t="s">
        <v>196</v>
      </c>
      <c r="L60" s="321"/>
      <c r="M60" s="86" t="s">
        <v>196</v>
      </c>
      <c r="N60" s="364" t="s">
        <v>196</v>
      </c>
      <c r="O60" s="365"/>
      <c r="P60" s="364" t="s">
        <v>196</v>
      </c>
      <c r="Q60" s="365"/>
      <c r="R60" s="364" t="s">
        <v>196</v>
      </c>
      <c r="S60" s="365"/>
      <c r="T60" s="358" t="s">
        <v>196</v>
      </c>
      <c r="U60" s="358"/>
      <c r="V60" s="364" t="s">
        <v>196</v>
      </c>
      <c r="W60" s="365"/>
      <c r="X60" s="75" t="s">
        <v>196</v>
      </c>
      <c r="Y60" s="364" t="s">
        <v>196</v>
      </c>
      <c r="Z60" s="365"/>
      <c r="AA60" s="76" t="s">
        <v>196</v>
      </c>
    </row>
    <row r="61" spans="1:27" ht="15" customHeight="1">
      <c r="A61" s="25" t="s">
        <v>59</v>
      </c>
      <c r="B61" s="64">
        <v>7</v>
      </c>
      <c r="C61" s="360">
        <v>6</v>
      </c>
      <c r="D61" s="361"/>
      <c r="E61" s="374">
        <v>6</v>
      </c>
      <c r="F61" s="321"/>
      <c r="G61" s="555">
        <f t="shared" si="5"/>
        <v>100</v>
      </c>
      <c r="H61" s="75" t="s">
        <v>196</v>
      </c>
      <c r="I61" s="364" t="s">
        <v>196</v>
      </c>
      <c r="J61" s="365"/>
      <c r="K61" s="374" t="s">
        <v>196</v>
      </c>
      <c r="L61" s="321"/>
      <c r="M61" s="86" t="s">
        <v>196</v>
      </c>
      <c r="N61" s="364" t="s">
        <v>196</v>
      </c>
      <c r="O61" s="365"/>
      <c r="P61" s="364" t="s">
        <v>196</v>
      </c>
      <c r="Q61" s="365"/>
      <c r="R61" s="364" t="s">
        <v>196</v>
      </c>
      <c r="S61" s="365"/>
      <c r="T61" s="358" t="s">
        <v>196</v>
      </c>
      <c r="U61" s="358"/>
      <c r="V61" s="364" t="s">
        <v>196</v>
      </c>
      <c r="W61" s="365"/>
      <c r="X61" s="75" t="s">
        <v>196</v>
      </c>
      <c r="Y61" s="364" t="s">
        <v>196</v>
      </c>
      <c r="Z61" s="365"/>
      <c r="AA61" s="76" t="s">
        <v>196</v>
      </c>
    </row>
    <row r="62" spans="1:27" ht="15" customHeight="1">
      <c r="A62" s="25" t="s">
        <v>24</v>
      </c>
      <c r="B62" s="64">
        <v>726</v>
      </c>
      <c r="C62" s="360">
        <v>709</v>
      </c>
      <c r="D62" s="361"/>
      <c r="E62" s="374">
        <v>692</v>
      </c>
      <c r="F62" s="321"/>
      <c r="G62" s="555">
        <f t="shared" si="5"/>
        <v>97.60225669957687</v>
      </c>
      <c r="H62" s="75">
        <v>6378</v>
      </c>
      <c r="I62" s="364">
        <v>6306</v>
      </c>
      <c r="J62" s="365"/>
      <c r="K62" s="374">
        <v>6187</v>
      </c>
      <c r="L62" s="321"/>
      <c r="M62" s="558">
        <f aca="true" t="shared" si="9" ref="M62:M69">K62*100/I62</f>
        <v>98.11290834126228</v>
      </c>
      <c r="N62" s="364">
        <v>8299905</v>
      </c>
      <c r="O62" s="365"/>
      <c r="P62" s="364">
        <v>7711940</v>
      </c>
      <c r="Q62" s="365"/>
      <c r="R62" s="364">
        <v>7401138</v>
      </c>
      <c r="S62" s="365"/>
      <c r="T62" s="358">
        <f aca="true" t="shared" si="10" ref="T62:T69">R62*100/P62</f>
        <v>95.96985972401238</v>
      </c>
      <c r="U62" s="358"/>
      <c r="V62" s="364">
        <v>8308431</v>
      </c>
      <c r="W62" s="365"/>
      <c r="X62" s="75">
        <v>7727782</v>
      </c>
      <c r="Y62" s="364">
        <v>7437547</v>
      </c>
      <c r="Z62" s="365"/>
      <c r="AA62" s="74">
        <f aca="true" t="shared" si="11" ref="AA62:AA69">Y62*100/X62</f>
        <v>96.24426517207654</v>
      </c>
    </row>
    <row r="63" spans="1:27" ht="15" customHeight="1">
      <c r="A63" s="25" t="s">
        <v>12</v>
      </c>
      <c r="B63" s="64">
        <v>143</v>
      </c>
      <c r="C63" s="360">
        <v>137</v>
      </c>
      <c r="D63" s="361"/>
      <c r="E63" s="374">
        <v>142</v>
      </c>
      <c r="F63" s="321"/>
      <c r="G63" s="555">
        <f t="shared" si="5"/>
        <v>103.64963503649635</v>
      </c>
      <c r="H63" s="75">
        <v>1971</v>
      </c>
      <c r="I63" s="364">
        <v>1781</v>
      </c>
      <c r="J63" s="365"/>
      <c r="K63" s="374">
        <v>2056</v>
      </c>
      <c r="L63" s="321"/>
      <c r="M63" s="86">
        <f t="shared" si="9"/>
        <v>115.4407636159461</v>
      </c>
      <c r="N63" s="364">
        <v>3486437</v>
      </c>
      <c r="O63" s="365"/>
      <c r="P63" s="364">
        <v>3548750</v>
      </c>
      <c r="Q63" s="365"/>
      <c r="R63" s="364">
        <v>3877441</v>
      </c>
      <c r="S63" s="365"/>
      <c r="T63" s="358">
        <f t="shared" si="10"/>
        <v>109.26216273335682</v>
      </c>
      <c r="U63" s="358"/>
      <c r="V63" s="364">
        <v>3487193</v>
      </c>
      <c r="W63" s="365"/>
      <c r="X63" s="75">
        <v>3562722</v>
      </c>
      <c r="Y63" s="364">
        <v>3885035</v>
      </c>
      <c r="Z63" s="365"/>
      <c r="AA63" s="76">
        <f t="shared" si="11"/>
        <v>109.04681869649106</v>
      </c>
    </row>
    <row r="64" spans="1:27" ht="15" customHeight="1">
      <c r="A64" s="25" t="s">
        <v>37</v>
      </c>
      <c r="B64" s="64">
        <v>46</v>
      </c>
      <c r="C64" s="360">
        <v>51</v>
      </c>
      <c r="D64" s="361"/>
      <c r="E64" s="374">
        <v>52</v>
      </c>
      <c r="F64" s="321"/>
      <c r="G64" s="555">
        <f t="shared" si="5"/>
        <v>101.96078431372548</v>
      </c>
      <c r="H64" s="75">
        <v>391</v>
      </c>
      <c r="I64" s="364">
        <v>397</v>
      </c>
      <c r="J64" s="365"/>
      <c r="K64" s="374">
        <v>418</v>
      </c>
      <c r="L64" s="321"/>
      <c r="M64" s="86">
        <f t="shared" si="9"/>
        <v>105.2896725440806</v>
      </c>
      <c r="N64" s="364">
        <v>501696</v>
      </c>
      <c r="O64" s="365"/>
      <c r="P64" s="364">
        <v>536240</v>
      </c>
      <c r="Q64" s="365"/>
      <c r="R64" s="364">
        <v>571966</v>
      </c>
      <c r="S64" s="365"/>
      <c r="T64" s="358">
        <f t="shared" si="10"/>
        <v>106.6623153811726</v>
      </c>
      <c r="U64" s="358"/>
      <c r="V64" s="364">
        <v>501896</v>
      </c>
      <c r="W64" s="365"/>
      <c r="X64" s="75">
        <v>537031</v>
      </c>
      <c r="Y64" s="364">
        <v>573024</v>
      </c>
      <c r="Z64" s="365"/>
      <c r="AA64" s="76">
        <f t="shared" si="11"/>
        <v>106.70222016978536</v>
      </c>
    </row>
    <row r="65" spans="1:27" ht="15" customHeight="1">
      <c r="A65" s="25" t="s">
        <v>38</v>
      </c>
      <c r="B65" s="64">
        <v>882</v>
      </c>
      <c r="C65" s="360">
        <v>854</v>
      </c>
      <c r="D65" s="361"/>
      <c r="E65" s="374">
        <v>860</v>
      </c>
      <c r="F65" s="321"/>
      <c r="G65" s="555">
        <f t="shared" si="5"/>
        <v>100.70257611241217</v>
      </c>
      <c r="H65" s="75">
        <v>6597</v>
      </c>
      <c r="I65" s="364">
        <v>6441</v>
      </c>
      <c r="J65" s="365"/>
      <c r="K65" s="374">
        <v>6868</v>
      </c>
      <c r="L65" s="321"/>
      <c r="M65" s="86">
        <f t="shared" si="9"/>
        <v>106.62940537183667</v>
      </c>
      <c r="N65" s="364">
        <v>6936477</v>
      </c>
      <c r="O65" s="365"/>
      <c r="P65" s="364">
        <v>7032054</v>
      </c>
      <c r="Q65" s="365"/>
      <c r="R65" s="364">
        <v>8415071</v>
      </c>
      <c r="S65" s="365"/>
      <c r="T65" s="358">
        <f t="shared" si="10"/>
        <v>119.66732621791584</v>
      </c>
      <c r="U65" s="358"/>
      <c r="V65" s="364">
        <v>6940838</v>
      </c>
      <c r="W65" s="365"/>
      <c r="X65" s="75">
        <v>7016691</v>
      </c>
      <c r="Y65" s="364">
        <v>8505071</v>
      </c>
      <c r="Z65" s="365"/>
      <c r="AA65" s="76">
        <f t="shared" si="11"/>
        <v>121.21199294653277</v>
      </c>
    </row>
    <row r="66" spans="1:27" ht="15" customHeight="1">
      <c r="A66" s="25" t="s">
        <v>26</v>
      </c>
      <c r="B66" s="64">
        <v>1389</v>
      </c>
      <c r="C66" s="360">
        <v>1343</v>
      </c>
      <c r="D66" s="361"/>
      <c r="E66" s="374">
        <v>1354</v>
      </c>
      <c r="F66" s="321"/>
      <c r="G66" s="555">
        <f t="shared" si="5"/>
        <v>100.81906180193596</v>
      </c>
      <c r="H66" s="75">
        <v>21175</v>
      </c>
      <c r="I66" s="364">
        <v>21148</v>
      </c>
      <c r="J66" s="365"/>
      <c r="K66" s="374">
        <v>21293</v>
      </c>
      <c r="L66" s="321"/>
      <c r="M66" s="86">
        <f t="shared" si="9"/>
        <v>100.68564403253262</v>
      </c>
      <c r="N66" s="364">
        <v>36919841</v>
      </c>
      <c r="O66" s="365"/>
      <c r="P66" s="364">
        <v>40942371</v>
      </c>
      <c r="Q66" s="365"/>
      <c r="R66" s="364">
        <v>43210085</v>
      </c>
      <c r="S66" s="365"/>
      <c r="T66" s="358">
        <f t="shared" si="10"/>
        <v>105.53879500530148</v>
      </c>
      <c r="U66" s="358"/>
      <c r="V66" s="364">
        <v>37259110</v>
      </c>
      <c r="W66" s="365"/>
      <c r="X66" s="75">
        <v>41370062</v>
      </c>
      <c r="Y66" s="364">
        <v>44768031</v>
      </c>
      <c r="Z66" s="365"/>
      <c r="AA66" s="76">
        <f t="shared" si="11"/>
        <v>108.21359416865269</v>
      </c>
    </row>
    <row r="67" spans="1:27" ht="15" customHeight="1">
      <c r="A67" s="25" t="s">
        <v>27</v>
      </c>
      <c r="B67" s="64">
        <v>230</v>
      </c>
      <c r="C67" s="360">
        <v>244</v>
      </c>
      <c r="D67" s="361"/>
      <c r="E67" s="374">
        <v>259</v>
      </c>
      <c r="F67" s="321"/>
      <c r="G67" s="555">
        <f t="shared" si="5"/>
        <v>106.14754098360656</v>
      </c>
      <c r="H67" s="75">
        <v>11143</v>
      </c>
      <c r="I67" s="364">
        <v>13412</v>
      </c>
      <c r="J67" s="365"/>
      <c r="K67" s="374">
        <v>14194</v>
      </c>
      <c r="L67" s="321"/>
      <c r="M67" s="86">
        <f t="shared" si="9"/>
        <v>105.83059946316732</v>
      </c>
      <c r="N67" s="364">
        <v>14601486</v>
      </c>
      <c r="O67" s="365"/>
      <c r="P67" s="364">
        <v>18692546</v>
      </c>
      <c r="Q67" s="365"/>
      <c r="R67" s="364">
        <v>20889105</v>
      </c>
      <c r="S67" s="365"/>
      <c r="T67" s="358">
        <f t="shared" si="10"/>
        <v>111.75098887010897</v>
      </c>
      <c r="U67" s="358"/>
      <c r="V67" s="364">
        <v>14683479</v>
      </c>
      <c r="W67" s="365"/>
      <c r="X67" s="75">
        <v>18921395</v>
      </c>
      <c r="Y67" s="364">
        <v>20916128</v>
      </c>
      <c r="Z67" s="365"/>
      <c r="AA67" s="76">
        <f t="shared" si="11"/>
        <v>110.54220896503666</v>
      </c>
    </row>
    <row r="68" spans="1:27" ht="15" customHeight="1">
      <c r="A68" s="25" t="s">
        <v>39</v>
      </c>
      <c r="B68" s="64">
        <v>140</v>
      </c>
      <c r="C68" s="360">
        <v>135</v>
      </c>
      <c r="D68" s="361"/>
      <c r="E68" s="374">
        <v>135</v>
      </c>
      <c r="F68" s="321"/>
      <c r="G68" s="555">
        <f t="shared" si="5"/>
        <v>100</v>
      </c>
      <c r="H68" s="75">
        <v>2298</v>
      </c>
      <c r="I68" s="364">
        <v>2601</v>
      </c>
      <c r="J68" s="365"/>
      <c r="K68" s="374">
        <v>2648</v>
      </c>
      <c r="L68" s="321"/>
      <c r="M68" s="86">
        <f t="shared" si="9"/>
        <v>101.80699730872742</v>
      </c>
      <c r="N68" s="364">
        <v>3231227</v>
      </c>
      <c r="O68" s="365"/>
      <c r="P68" s="364">
        <v>3761618</v>
      </c>
      <c r="Q68" s="365"/>
      <c r="R68" s="364">
        <v>4142812</v>
      </c>
      <c r="S68" s="365"/>
      <c r="T68" s="358">
        <f t="shared" si="10"/>
        <v>110.1337775393461</v>
      </c>
      <c r="U68" s="358"/>
      <c r="V68" s="364">
        <v>3221262</v>
      </c>
      <c r="W68" s="365"/>
      <c r="X68" s="75">
        <v>3745577</v>
      </c>
      <c r="Y68" s="364">
        <v>4142041</v>
      </c>
      <c r="Z68" s="365"/>
      <c r="AA68" s="76">
        <f t="shared" si="11"/>
        <v>110.58485782030378</v>
      </c>
    </row>
    <row r="69" spans="1:27" ht="15" customHeight="1">
      <c r="A69" s="25" t="s">
        <v>29</v>
      </c>
      <c r="B69" s="64">
        <v>13</v>
      </c>
      <c r="C69" s="360">
        <v>17</v>
      </c>
      <c r="D69" s="361"/>
      <c r="E69" s="374">
        <v>14</v>
      </c>
      <c r="F69" s="321"/>
      <c r="G69" s="555">
        <f t="shared" si="5"/>
        <v>82.3529411764706</v>
      </c>
      <c r="H69" s="75">
        <v>86</v>
      </c>
      <c r="I69" s="364">
        <v>166</v>
      </c>
      <c r="J69" s="365"/>
      <c r="K69" s="374">
        <v>119</v>
      </c>
      <c r="L69" s="321"/>
      <c r="M69" s="86">
        <f t="shared" si="9"/>
        <v>71.6867469879518</v>
      </c>
      <c r="N69" s="364">
        <v>78876</v>
      </c>
      <c r="O69" s="365"/>
      <c r="P69" s="364">
        <v>172958</v>
      </c>
      <c r="Q69" s="365"/>
      <c r="R69" s="364">
        <v>139897</v>
      </c>
      <c r="S69" s="365"/>
      <c r="T69" s="358">
        <f t="shared" si="10"/>
        <v>80.88495472889372</v>
      </c>
      <c r="U69" s="358"/>
      <c r="V69" s="364">
        <v>78876</v>
      </c>
      <c r="W69" s="365"/>
      <c r="X69" s="75">
        <v>174757</v>
      </c>
      <c r="Y69" s="364">
        <v>138742</v>
      </c>
      <c r="Z69" s="365"/>
      <c r="AA69" s="76">
        <f t="shared" si="11"/>
        <v>79.39138346389558</v>
      </c>
    </row>
    <row r="70" spans="1:27" ht="15" customHeight="1">
      <c r="A70" s="25" t="s">
        <v>40</v>
      </c>
      <c r="B70" s="64">
        <v>1</v>
      </c>
      <c r="C70" s="360">
        <v>1</v>
      </c>
      <c r="D70" s="361"/>
      <c r="E70" s="374">
        <v>1</v>
      </c>
      <c r="F70" s="321"/>
      <c r="G70" s="555">
        <f t="shared" si="5"/>
        <v>100</v>
      </c>
      <c r="H70" s="75" t="s">
        <v>196</v>
      </c>
      <c r="I70" s="364" t="s">
        <v>196</v>
      </c>
      <c r="J70" s="365"/>
      <c r="K70" s="374" t="s">
        <v>196</v>
      </c>
      <c r="L70" s="321"/>
      <c r="M70" s="86" t="s">
        <v>560</v>
      </c>
      <c r="N70" s="364" t="s">
        <v>196</v>
      </c>
      <c r="O70" s="365"/>
      <c r="P70" s="364" t="s">
        <v>196</v>
      </c>
      <c r="Q70" s="365"/>
      <c r="R70" s="364" t="s">
        <v>241</v>
      </c>
      <c r="S70" s="365"/>
      <c r="T70" s="358" t="s">
        <v>241</v>
      </c>
      <c r="U70" s="358"/>
      <c r="V70" s="364" t="s">
        <v>196</v>
      </c>
      <c r="W70" s="365"/>
      <c r="X70" s="75" t="s">
        <v>196</v>
      </c>
      <c r="Y70" s="364" t="s">
        <v>241</v>
      </c>
      <c r="Z70" s="365"/>
      <c r="AA70" s="76" t="s">
        <v>241</v>
      </c>
    </row>
    <row r="71" spans="1:27" ht="15" customHeight="1">
      <c r="A71" s="25" t="s">
        <v>41</v>
      </c>
      <c r="B71" s="73">
        <v>1277</v>
      </c>
      <c r="C71" s="360">
        <v>1251</v>
      </c>
      <c r="D71" s="361"/>
      <c r="E71" s="360">
        <v>1223</v>
      </c>
      <c r="F71" s="361"/>
      <c r="G71" s="556">
        <f t="shared" si="5"/>
        <v>97.76179056754596</v>
      </c>
      <c r="H71" s="66">
        <v>5666</v>
      </c>
      <c r="I71" s="360">
        <v>5430</v>
      </c>
      <c r="J71" s="361"/>
      <c r="K71" s="360">
        <v>5418</v>
      </c>
      <c r="L71" s="361"/>
      <c r="M71" s="86">
        <f>K71*100/I71</f>
        <v>99.77900552486187</v>
      </c>
      <c r="N71" s="360">
        <v>3982068</v>
      </c>
      <c r="O71" s="361"/>
      <c r="P71" s="360">
        <v>3880410</v>
      </c>
      <c r="Q71" s="361"/>
      <c r="R71" s="360">
        <v>4692172</v>
      </c>
      <c r="S71" s="361"/>
      <c r="T71" s="358">
        <f>R71*100/P71</f>
        <v>120.91949046621362</v>
      </c>
      <c r="U71" s="358"/>
      <c r="V71" s="360">
        <v>3992276</v>
      </c>
      <c r="W71" s="361"/>
      <c r="X71" s="66">
        <v>3872916</v>
      </c>
      <c r="Y71" s="360">
        <v>4710096</v>
      </c>
      <c r="Z71" s="361"/>
      <c r="AA71" s="76">
        <f>Y71*100/X71</f>
        <v>121.61627053104172</v>
      </c>
    </row>
    <row r="72" spans="1:27" ht="15" customHeight="1">
      <c r="A72" s="95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</row>
    <row r="73" ht="14.25" customHeight="1">
      <c r="A73" s="87"/>
    </row>
    <row r="74" ht="14.25" customHeight="1">
      <c r="A74" s="87"/>
    </row>
    <row r="75" ht="14.25" customHeight="1">
      <c r="A75" s="90"/>
    </row>
    <row r="76" ht="14.25" customHeight="1">
      <c r="A76" s="88"/>
    </row>
    <row r="77" ht="14.25" customHeight="1">
      <c r="A77" s="87"/>
    </row>
    <row r="78" spans="1:13" ht="14.25" customHeight="1">
      <c r="A78" s="398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</row>
    <row r="79" spans="1:13" ht="14.25" customHeight="1">
      <c r="A79" s="399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</row>
    <row r="80" spans="1:13" ht="14.25" customHeight="1">
      <c r="A80" s="67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</row>
    <row r="81" spans="1:13" ht="14.25" customHeight="1">
      <c r="A81" s="91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</row>
    <row r="82" spans="1:13" ht="14.25" customHeight="1">
      <c r="A82" s="67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</row>
    <row r="83" spans="1:13" ht="14.25" customHeight="1">
      <c r="A83" s="67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pans="1:13" ht="14.25" customHeight="1">
      <c r="A84" s="67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spans="1:13" ht="14.25" customHeight="1">
      <c r="A85" s="67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</row>
    <row r="86" spans="1:13" ht="14.25" customHeight="1">
      <c r="A86" s="67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1:13" ht="14.25" customHeight="1">
      <c r="A87" s="67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1:13" ht="14.25" customHeight="1">
      <c r="A88" s="67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1:13" ht="14.25" customHeight="1">
      <c r="A89" s="67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1:13" ht="14.25" customHeight="1">
      <c r="A90" s="67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1:13" ht="14.25" customHeight="1">
      <c r="A91" s="67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1:13" ht="14.25" customHeight="1">
      <c r="A92" s="67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1:13" ht="14.25" customHeight="1">
      <c r="A93" s="67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>
      <c r="A105"/>
    </row>
  </sheetData>
  <sheetProtection/>
  <mergeCells count="475">
    <mergeCell ref="A7:M7"/>
    <mergeCell ref="A5:AA5"/>
    <mergeCell ref="A9:A10"/>
    <mergeCell ref="B10:C10"/>
    <mergeCell ref="L10:M10"/>
    <mergeCell ref="B9:E9"/>
    <mergeCell ref="F9:I9"/>
    <mergeCell ref="J9:M9"/>
    <mergeCell ref="D10:E10"/>
    <mergeCell ref="J10:K10"/>
    <mergeCell ref="B44:G44"/>
    <mergeCell ref="H44:M44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F10:G10"/>
    <mergeCell ref="H10:I10"/>
    <mergeCell ref="C48:D48"/>
    <mergeCell ref="C49:D49"/>
    <mergeCell ref="B17:C17"/>
    <mergeCell ref="D12:E12"/>
    <mergeCell ref="D13:E13"/>
    <mergeCell ref="D14:E14"/>
    <mergeCell ref="D15:E15"/>
    <mergeCell ref="K47:L47"/>
    <mergeCell ref="I49:J49"/>
    <mergeCell ref="B18:C18"/>
    <mergeCell ref="B19:C19"/>
    <mergeCell ref="B20:C20"/>
    <mergeCell ref="C47:D47"/>
    <mergeCell ref="B21:C21"/>
    <mergeCell ref="B22:C22"/>
    <mergeCell ref="B34:C34"/>
    <mergeCell ref="B35:C35"/>
    <mergeCell ref="A78:A79"/>
    <mergeCell ref="C45:D45"/>
    <mergeCell ref="E45:F45"/>
    <mergeCell ref="I45:J45"/>
    <mergeCell ref="C50:D50"/>
    <mergeCell ref="C51:D51"/>
    <mergeCell ref="A44:A45"/>
    <mergeCell ref="C52:D52"/>
    <mergeCell ref="C53:D53"/>
    <mergeCell ref="C54:D54"/>
    <mergeCell ref="D16:E16"/>
    <mergeCell ref="D17:E17"/>
    <mergeCell ref="B31:C31"/>
    <mergeCell ref="B32:C32"/>
    <mergeCell ref="B33:C33"/>
    <mergeCell ref="B27:C27"/>
    <mergeCell ref="B28:C28"/>
    <mergeCell ref="B29:C29"/>
    <mergeCell ref="B30:C30"/>
    <mergeCell ref="D31:E31"/>
    <mergeCell ref="B36:C36"/>
    <mergeCell ref="D18:E18"/>
    <mergeCell ref="D19:E19"/>
    <mergeCell ref="D20:E20"/>
    <mergeCell ref="D21:E21"/>
    <mergeCell ref="D22:E22"/>
    <mergeCell ref="D23:E23"/>
    <mergeCell ref="D24:E24"/>
    <mergeCell ref="D25:E25"/>
    <mergeCell ref="D30:E30"/>
    <mergeCell ref="D32:E32"/>
    <mergeCell ref="D33:E33"/>
    <mergeCell ref="D26:E26"/>
    <mergeCell ref="D27:E27"/>
    <mergeCell ref="D28:E28"/>
    <mergeCell ref="D29:E29"/>
    <mergeCell ref="D34:E34"/>
    <mergeCell ref="D35:E35"/>
    <mergeCell ref="D36:E36"/>
    <mergeCell ref="F12:G12"/>
    <mergeCell ref="F13:G13"/>
    <mergeCell ref="F14:G14"/>
    <mergeCell ref="F15:G15"/>
    <mergeCell ref="F16:G16"/>
    <mergeCell ref="F17:G17"/>
    <mergeCell ref="F18:G18"/>
    <mergeCell ref="F23:G23"/>
    <mergeCell ref="F24:G24"/>
    <mergeCell ref="F25:G25"/>
    <mergeCell ref="F26:G26"/>
    <mergeCell ref="F19:G19"/>
    <mergeCell ref="F20:G20"/>
    <mergeCell ref="F21:G21"/>
    <mergeCell ref="F22:G22"/>
    <mergeCell ref="F31:G31"/>
    <mergeCell ref="F32:G32"/>
    <mergeCell ref="F33:G33"/>
    <mergeCell ref="F34:G34"/>
    <mergeCell ref="F27:G27"/>
    <mergeCell ref="F28:G28"/>
    <mergeCell ref="F29:G29"/>
    <mergeCell ref="F30:G30"/>
    <mergeCell ref="F35:G35"/>
    <mergeCell ref="F36:G36"/>
    <mergeCell ref="H12:I12"/>
    <mergeCell ref="J12:K12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L12:M12"/>
    <mergeCell ref="H13:I13"/>
    <mergeCell ref="H14:I14"/>
    <mergeCell ref="H15:I15"/>
    <mergeCell ref="J24:K24"/>
    <mergeCell ref="J25:K25"/>
    <mergeCell ref="H30:I30"/>
    <mergeCell ref="H31:I31"/>
    <mergeCell ref="H32:I32"/>
    <mergeCell ref="H33:I33"/>
    <mergeCell ref="H26:I26"/>
    <mergeCell ref="H27:I27"/>
    <mergeCell ref="H28:I28"/>
    <mergeCell ref="H29:I29"/>
    <mergeCell ref="H34:I34"/>
    <mergeCell ref="H35:I35"/>
    <mergeCell ref="H36:I36"/>
    <mergeCell ref="J13:K13"/>
    <mergeCell ref="J14:K14"/>
    <mergeCell ref="J15:K15"/>
    <mergeCell ref="J16:K16"/>
    <mergeCell ref="J17:K17"/>
    <mergeCell ref="J18:K18"/>
    <mergeCell ref="J19:K19"/>
    <mergeCell ref="J26:K26"/>
    <mergeCell ref="J27:K27"/>
    <mergeCell ref="J20:K20"/>
    <mergeCell ref="J21:K21"/>
    <mergeCell ref="J22:K22"/>
    <mergeCell ref="J23:K23"/>
    <mergeCell ref="J32:K32"/>
    <mergeCell ref="J33:K33"/>
    <mergeCell ref="J34:K34"/>
    <mergeCell ref="J35:K35"/>
    <mergeCell ref="J28:K28"/>
    <mergeCell ref="J29:K29"/>
    <mergeCell ref="J30:K30"/>
    <mergeCell ref="J31:K31"/>
    <mergeCell ref="J36:K36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8:M28"/>
    <mergeCell ref="L29:M29"/>
    <mergeCell ref="L22:M22"/>
    <mergeCell ref="L23:M23"/>
    <mergeCell ref="L24:M24"/>
    <mergeCell ref="L25:M25"/>
    <mergeCell ref="L36:M36"/>
    <mergeCell ref="O9:P10"/>
    <mergeCell ref="O12:P12"/>
    <mergeCell ref="O13:P13"/>
    <mergeCell ref="O14:P14"/>
    <mergeCell ref="O15:P15"/>
    <mergeCell ref="O16:P16"/>
    <mergeCell ref="O17:P17"/>
    <mergeCell ref="L30:M30"/>
    <mergeCell ref="L31:M31"/>
    <mergeCell ref="O18:P18"/>
    <mergeCell ref="O19:P19"/>
    <mergeCell ref="O20:P20"/>
    <mergeCell ref="O21:P21"/>
    <mergeCell ref="L34:M34"/>
    <mergeCell ref="L35:M35"/>
    <mergeCell ref="L32:M32"/>
    <mergeCell ref="L33:M33"/>
    <mergeCell ref="L26:M26"/>
    <mergeCell ref="L27:M27"/>
    <mergeCell ref="O26:P26"/>
    <mergeCell ref="O27:P27"/>
    <mergeCell ref="O28:P28"/>
    <mergeCell ref="O29:P29"/>
    <mergeCell ref="O22:P22"/>
    <mergeCell ref="O23:P23"/>
    <mergeCell ref="O24:P24"/>
    <mergeCell ref="O25:P25"/>
    <mergeCell ref="O30:P30"/>
    <mergeCell ref="O31:P31"/>
    <mergeCell ref="N56:O56"/>
    <mergeCell ref="N57:O57"/>
    <mergeCell ref="P56:Q56"/>
    <mergeCell ref="P57:Q57"/>
    <mergeCell ref="O34:P34"/>
    <mergeCell ref="O35:P35"/>
    <mergeCell ref="O36:P36"/>
    <mergeCell ref="P47:Q47"/>
    <mergeCell ref="Q9:R9"/>
    <mergeCell ref="S9:T9"/>
    <mergeCell ref="U13:V13"/>
    <mergeCell ref="U14:V14"/>
    <mergeCell ref="U9:W9"/>
    <mergeCell ref="U10:V10"/>
    <mergeCell ref="X9:Y9"/>
    <mergeCell ref="Z9:AA9"/>
    <mergeCell ref="U12:V12"/>
    <mergeCell ref="U21:V21"/>
    <mergeCell ref="U18:V18"/>
    <mergeCell ref="U19:V19"/>
    <mergeCell ref="U20:V20"/>
    <mergeCell ref="U15:V15"/>
    <mergeCell ref="U16:V16"/>
    <mergeCell ref="U17:V17"/>
    <mergeCell ref="U26:V26"/>
    <mergeCell ref="U27:V27"/>
    <mergeCell ref="U28:V28"/>
    <mergeCell ref="U29:V29"/>
    <mergeCell ref="U22:V22"/>
    <mergeCell ref="U23:V23"/>
    <mergeCell ref="U24:V24"/>
    <mergeCell ref="U25:V25"/>
    <mergeCell ref="U30:V30"/>
    <mergeCell ref="N45:O45"/>
    <mergeCell ref="I56:J56"/>
    <mergeCell ref="K56:L56"/>
    <mergeCell ref="R45:S45"/>
    <mergeCell ref="T45:U45"/>
    <mergeCell ref="V45:W45"/>
    <mergeCell ref="N54:O54"/>
    <mergeCell ref="N55:O55"/>
    <mergeCell ref="I47:J47"/>
    <mergeCell ref="C59:D59"/>
    <mergeCell ref="C60:D60"/>
    <mergeCell ref="C61:D61"/>
    <mergeCell ref="C62:D62"/>
    <mergeCell ref="C55:D55"/>
    <mergeCell ref="C56:D56"/>
    <mergeCell ref="C57:D57"/>
    <mergeCell ref="C58:D58"/>
    <mergeCell ref="C67:D67"/>
    <mergeCell ref="C68:D68"/>
    <mergeCell ref="C69:D69"/>
    <mergeCell ref="C70:D70"/>
    <mergeCell ref="C63:D63"/>
    <mergeCell ref="C64:D64"/>
    <mergeCell ref="C65:D65"/>
    <mergeCell ref="C66:D66"/>
    <mergeCell ref="C71:D71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60:F60"/>
    <mergeCell ref="E61:F61"/>
    <mergeCell ref="E62:F62"/>
    <mergeCell ref="E63:F63"/>
    <mergeCell ref="E56:F56"/>
    <mergeCell ref="E57:F57"/>
    <mergeCell ref="E58:F58"/>
    <mergeCell ref="E59:F59"/>
    <mergeCell ref="E68:F68"/>
    <mergeCell ref="E69:F69"/>
    <mergeCell ref="E70:F70"/>
    <mergeCell ref="E71:F71"/>
    <mergeCell ref="E64:F64"/>
    <mergeCell ref="E65:F65"/>
    <mergeCell ref="E66:F66"/>
    <mergeCell ref="E67:F67"/>
    <mergeCell ref="I54:J54"/>
    <mergeCell ref="I55:J55"/>
    <mergeCell ref="I57:J57"/>
    <mergeCell ref="I58:J58"/>
    <mergeCell ref="I50:J50"/>
    <mergeCell ref="I51:J51"/>
    <mergeCell ref="I52:J52"/>
    <mergeCell ref="I53:J53"/>
    <mergeCell ref="I69:J69"/>
    <mergeCell ref="I70:J70"/>
    <mergeCell ref="I63:J63"/>
    <mergeCell ref="I64:J64"/>
    <mergeCell ref="I65:J65"/>
    <mergeCell ref="I66:J66"/>
    <mergeCell ref="K54:L54"/>
    <mergeCell ref="K55:L55"/>
    <mergeCell ref="K57:L57"/>
    <mergeCell ref="K58:L58"/>
    <mergeCell ref="I67:J67"/>
    <mergeCell ref="I68:J68"/>
    <mergeCell ref="I59:J59"/>
    <mergeCell ref="I60:J60"/>
    <mergeCell ref="I61:J61"/>
    <mergeCell ref="I62:J62"/>
    <mergeCell ref="K59:L59"/>
    <mergeCell ref="K60:L60"/>
    <mergeCell ref="K61:L61"/>
    <mergeCell ref="K62:L62"/>
    <mergeCell ref="I71:J71"/>
    <mergeCell ref="K49:L49"/>
    <mergeCell ref="K50:L50"/>
    <mergeCell ref="K51:L51"/>
    <mergeCell ref="K52:L52"/>
    <mergeCell ref="K53:L53"/>
    <mergeCell ref="K67:L67"/>
    <mergeCell ref="K68:L68"/>
    <mergeCell ref="K69:L69"/>
    <mergeCell ref="K70:L70"/>
    <mergeCell ref="K63:L63"/>
    <mergeCell ref="K64:L64"/>
    <mergeCell ref="K65:L65"/>
    <mergeCell ref="K66:L66"/>
    <mergeCell ref="K71:L71"/>
    <mergeCell ref="P45:Q45"/>
    <mergeCell ref="N47:O47"/>
    <mergeCell ref="N49:O49"/>
    <mergeCell ref="N50:O50"/>
    <mergeCell ref="N51:O51"/>
    <mergeCell ref="N52:O52"/>
    <mergeCell ref="N53:O53"/>
    <mergeCell ref="N58:O58"/>
    <mergeCell ref="N59:O59"/>
    <mergeCell ref="Y45:Z45"/>
    <mergeCell ref="N44:U44"/>
    <mergeCell ref="V44:AA44"/>
    <mergeCell ref="O37:P37"/>
    <mergeCell ref="O41:P41"/>
    <mergeCell ref="H42:W42"/>
    <mergeCell ref="K45:L45"/>
    <mergeCell ref="N70:O70"/>
    <mergeCell ref="N71:O71"/>
    <mergeCell ref="N64:O64"/>
    <mergeCell ref="N65:O65"/>
    <mergeCell ref="N66:O66"/>
    <mergeCell ref="N67:O67"/>
    <mergeCell ref="N68:O68"/>
    <mergeCell ref="N69:O69"/>
    <mergeCell ref="N60:O60"/>
    <mergeCell ref="N61:O61"/>
    <mergeCell ref="N62:O62"/>
    <mergeCell ref="N63:O63"/>
    <mergeCell ref="P53:Q53"/>
    <mergeCell ref="P54:Q54"/>
    <mergeCell ref="P55:Q55"/>
    <mergeCell ref="P58:Q58"/>
    <mergeCell ref="P49:Q49"/>
    <mergeCell ref="P50:Q50"/>
    <mergeCell ref="P51:Q51"/>
    <mergeCell ref="P52:Q52"/>
    <mergeCell ref="P69:Q69"/>
    <mergeCell ref="P70:Q70"/>
    <mergeCell ref="P63:Q63"/>
    <mergeCell ref="P64:Q64"/>
    <mergeCell ref="P65:Q65"/>
    <mergeCell ref="P66:Q66"/>
    <mergeCell ref="R53:S53"/>
    <mergeCell ref="R54:S54"/>
    <mergeCell ref="R55:S55"/>
    <mergeCell ref="R56:S56"/>
    <mergeCell ref="P67:Q67"/>
    <mergeCell ref="P68:Q68"/>
    <mergeCell ref="P59:Q59"/>
    <mergeCell ref="P60:Q60"/>
    <mergeCell ref="P61:Q61"/>
    <mergeCell ref="P62:Q62"/>
    <mergeCell ref="R57:S57"/>
    <mergeCell ref="R58:S58"/>
    <mergeCell ref="R59:S59"/>
    <mergeCell ref="R60:S60"/>
    <mergeCell ref="P71:Q71"/>
    <mergeCell ref="R47:S47"/>
    <mergeCell ref="R49:S49"/>
    <mergeCell ref="R50:S50"/>
    <mergeCell ref="R51:S51"/>
    <mergeCell ref="R52:S52"/>
    <mergeCell ref="R70:S70"/>
    <mergeCell ref="R71:S71"/>
    <mergeCell ref="R65:S65"/>
    <mergeCell ref="R66:S66"/>
    <mergeCell ref="R67:S67"/>
    <mergeCell ref="R68:S68"/>
    <mergeCell ref="V51:W51"/>
    <mergeCell ref="V52:W52"/>
    <mergeCell ref="V53:W53"/>
    <mergeCell ref="V54:W54"/>
    <mergeCell ref="V55:W55"/>
    <mergeCell ref="R69:S69"/>
    <mergeCell ref="R61:S61"/>
    <mergeCell ref="R62:S62"/>
    <mergeCell ref="R63:S63"/>
    <mergeCell ref="R64:S64"/>
    <mergeCell ref="V60:W60"/>
    <mergeCell ref="V61:W61"/>
    <mergeCell ref="V62:W62"/>
    <mergeCell ref="V63:W63"/>
    <mergeCell ref="V56:W56"/>
    <mergeCell ref="V57:W57"/>
    <mergeCell ref="V58:W58"/>
    <mergeCell ref="V59:W59"/>
    <mergeCell ref="V68:W68"/>
    <mergeCell ref="V69:W69"/>
    <mergeCell ref="V70:W70"/>
    <mergeCell ref="V71:W71"/>
    <mergeCell ref="V64:W64"/>
    <mergeCell ref="V65:W65"/>
    <mergeCell ref="V66:W66"/>
    <mergeCell ref="V67:W67"/>
    <mergeCell ref="Y53:Z53"/>
    <mergeCell ref="Y54:Z54"/>
    <mergeCell ref="Y55:Z55"/>
    <mergeCell ref="Y47:Z47"/>
    <mergeCell ref="Y49:Z49"/>
    <mergeCell ref="Y50:Z50"/>
    <mergeCell ref="Y51:Z51"/>
    <mergeCell ref="Y61:Z61"/>
    <mergeCell ref="Y62:Z62"/>
    <mergeCell ref="Y63:Z63"/>
    <mergeCell ref="Y56:Z56"/>
    <mergeCell ref="Y57:Z57"/>
    <mergeCell ref="Y58:Z58"/>
    <mergeCell ref="Y59:Z59"/>
    <mergeCell ref="V50:W50"/>
    <mergeCell ref="Y64:Z64"/>
    <mergeCell ref="Y65:Z65"/>
    <mergeCell ref="Y66:Z66"/>
    <mergeCell ref="Y71:Z71"/>
    <mergeCell ref="Y67:Z67"/>
    <mergeCell ref="Y68:Z68"/>
    <mergeCell ref="Y69:Z69"/>
    <mergeCell ref="Y70:Z70"/>
    <mergeCell ref="Y60:Z60"/>
    <mergeCell ref="T58:U58"/>
    <mergeCell ref="O7:AA7"/>
    <mergeCell ref="T47:U47"/>
    <mergeCell ref="T49:U49"/>
    <mergeCell ref="T50:U50"/>
    <mergeCell ref="T51:U51"/>
    <mergeCell ref="T52:U52"/>
    <mergeCell ref="Y52:Z52"/>
    <mergeCell ref="V47:W47"/>
    <mergeCell ref="V49:W49"/>
    <mergeCell ref="T60:U60"/>
    <mergeCell ref="T61:U61"/>
    <mergeCell ref="T62:U62"/>
    <mergeCell ref="T63:U63"/>
    <mergeCell ref="T64:U64"/>
    <mergeCell ref="T53:U53"/>
    <mergeCell ref="T54:U54"/>
    <mergeCell ref="T55:U55"/>
    <mergeCell ref="T56:U56"/>
    <mergeCell ref="T57:U57"/>
    <mergeCell ref="H3:R3"/>
    <mergeCell ref="H11:I11"/>
    <mergeCell ref="T71:U71"/>
    <mergeCell ref="T65:U65"/>
    <mergeCell ref="T66:U66"/>
    <mergeCell ref="T67:U67"/>
    <mergeCell ref="T68:U68"/>
    <mergeCell ref="T69:U69"/>
    <mergeCell ref="T70:U70"/>
    <mergeCell ref="T59:U59"/>
  </mergeCells>
  <printOptions horizontalCentered="1"/>
  <pageMargins left="0.5118110236220472" right="0.5118110236220472" top="0.5905511811023623" bottom="0.3937007874015748" header="0" footer="0"/>
  <pageSetup fitToHeight="1" fitToWidth="1" horizontalDpi="200" verticalDpi="200" orientation="landscape" paperSize="8" scale="67" r:id="rId1"/>
  <ignoredErrors>
    <ignoredError sqref="R12:T12 Y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3.59765625" style="17" customWidth="1"/>
    <col min="2" max="2" width="15.19921875" style="17" customWidth="1"/>
    <col min="3" max="10" width="11.59765625" style="17" customWidth="1"/>
    <col min="11" max="11" width="13.8984375" style="17" customWidth="1"/>
    <col min="12" max="12" width="16.3984375" style="17" customWidth="1"/>
    <col min="13" max="13" width="16" style="17" customWidth="1"/>
    <col min="14" max="14" width="16.19921875" style="17" customWidth="1"/>
    <col min="15" max="15" width="15.5" style="17" customWidth="1"/>
    <col min="16" max="17" width="14.59765625" style="17" customWidth="1"/>
    <col min="18" max="16384" width="10.59765625" style="17" customWidth="1"/>
  </cols>
  <sheetData>
    <row r="1" spans="1:17" s="44" customFormat="1" ht="14.25" customHeight="1">
      <c r="A1" s="1" t="s">
        <v>315</v>
      </c>
      <c r="Q1" s="2" t="s">
        <v>316</v>
      </c>
    </row>
    <row r="2" spans="1:17" s="44" customFormat="1" ht="14.25" customHeight="1">
      <c r="A2" s="1"/>
      <c r="Q2" s="2"/>
    </row>
    <row r="3" spans="1:17" s="44" customFormat="1" ht="14.25" customHeight="1">
      <c r="A3" s="1"/>
      <c r="Q3" s="2"/>
    </row>
    <row r="4" spans="1:16" ht="14.25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</row>
    <row r="5" spans="1:17" ht="14.25" customHeight="1">
      <c r="A5" s="432" t="s">
        <v>420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</row>
    <row r="6" spans="1:17" ht="14.25" customHeight="1">
      <c r="A6" s="116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6:17" ht="14.25" customHeight="1" thickBot="1">
      <c r="P7" s="100"/>
      <c r="Q7" s="101"/>
    </row>
    <row r="8" spans="1:17" ht="18.75" customHeight="1">
      <c r="A8" s="425" t="s">
        <v>325</v>
      </c>
      <c r="B8" s="269" t="s">
        <v>63</v>
      </c>
      <c r="C8" s="429" t="s">
        <v>0</v>
      </c>
      <c r="D8" s="430" t="s">
        <v>1</v>
      </c>
      <c r="E8" s="410"/>
      <c r="F8" s="410"/>
      <c r="G8" s="410"/>
      <c r="H8" s="410"/>
      <c r="I8" s="410"/>
      <c r="J8" s="431"/>
      <c r="K8" s="406" t="s">
        <v>421</v>
      </c>
      <c r="L8" s="406" t="s">
        <v>422</v>
      </c>
      <c r="M8" s="409" t="s">
        <v>323</v>
      </c>
      <c r="N8" s="410"/>
      <c r="O8" s="410"/>
      <c r="P8" s="410"/>
      <c r="Q8" s="412" t="s">
        <v>318</v>
      </c>
    </row>
    <row r="9" spans="1:17" ht="18.75" customHeight="1">
      <c r="A9" s="426"/>
      <c r="B9" s="428"/>
      <c r="C9" s="272"/>
      <c r="D9" s="411" t="s">
        <v>324</v>
      </c>
      <c r="E9" s="418" t="s">
        <v>3</v>
      </c>
      <c r="F9" s="419"/>
      <c r="G9" s="420"/>
      <c r="H9" s="418" t="s">
        <v>4</v>
      </c>
      <c r="I9" s="419"/>
      <c r="J9" s="420"/>
      <c r="K9" s="407"/>
      <c r="L9" s="407"/>
      <c r="M9" s="421" t="s">
        <v>5</v>
      </c>
      <c r="N9" s="422" t="s">
        <v>322</v>
      </c>
      <c r="O9" s="31" t="s">
        <v>319</v>
      </c>
      <c r="P9" s="112" t="s">
        <v>321</v>
      </c>
      <c r="Q9" s="413"/>
    </row>
    <row r="10" spans="1:17" ht="18.75" customHeight="1">
      <c r="A10" s="427"/>
      <c r="B10" s="423"/>
      <c r="C10" s="273"/>
      <c r="D10" s="276"/>
      <c r="E10" s="102" t="s">
        <v>5</v>
      </c>
      <c r="F10" s="102" t="s">
        <v>6</v>
      </c>
      <c r="G10" s="102" t="s">
        <v>7</v>
      </c>
      <c r="H10" s="102" t="s">
        <v>5</v>
      </c>
      <c r="I10" s="102" t="s">
        <v>6</v>
      </c>
      <c r="J10" s="102" t="s">
        <v>7</v>
      </c>
      <c r="K10" s="408"/>
      <c r="L10" s="408"/>
      <c r="M10" s="265"/>
      <c r="N10" s="423"/>
      <c r="O10" s="111" t="s">
        <v>320</v>
      </c>
      <c r="P10" s="113" t="s">
        <v>320</v>
      </c>
      <c r="Q10" s="414"/>
    </row>
    <row r="11" spans="1:17" ht="13.5" customHeight="1">
      <c r="A11" s="114"/>
      <c r="B11" s="121"/>
      <c r="C11" s="48"/>
      <c r="D11" s="122"/>
      <c r="E11" s="62"/>
      <c r="F11" s="62"/>
      <c r="G11" s="62"/>
      <c r="H11" s="62"/>
      <c r="I11" s="62"/>
      <c r="J11" s="62"/>
      <c r="K11" s="123"/>
      <c r="L11" s="123"/>
      <c r="M11" s="124"/>
      <c r="N11" s="125"/>
      <c r="O11" s="125"/>
      <c r="P11" s="125"/>
      <c r="Q11" s="123"/>
    </row>
    <row r="12" spans="1:17" ht="14.25" customHeight="1">
      <c r="A12" s="28"/>
      <c r="B12" s="15" t="s">
        <v>13</v>
      </c>
      <c r="C12" s="103">
        <f>SUM(C19,C26,C33,C40,C47,C54,C61,'126'!C12,'126'!C19,'126'!C26,'126'!C33,'126'!C40,'126'!C47,'126'!C54,'126'!C61,'128'!C12,'128'!C19,'128'!C26,'128'!C33,'128'!C40,'128'!C47,'128'!C54,'128'!C61)</f>
        <v>14115</v>
      </c>
      <c r="D12" s="103">
        <v>130273</v>
      </c>
      <c r="E12" s="103">
        <v>110795</v>
      </c>
      <c r="F12" s="103">
        <v>59307</v>
      </c>
      <c r="G12" s="103">
        <v>51488</v>
      </c>
      <c r="H12" s="104">
        <v>19478</v>
      </c>
      <c r="I12" s="104">
        <v>11137</v>
      </c>
      <c r="J12" s="104">
        <v>8341</v>
      </c>
      <c r="K12" s="103">
        <v>31685089</v>
      </c>
      <c r="L12" s="103">
        <v>103784882</v>
      </c>
      <c r="M12" s="103">
        <v>174229330</v>
      </c>
      <c r="N12" s="103">
        <v>146095386</v>
      </c>
      <c r="O12" s="103">
        <v>27815167</v>
      </c>
      <c r="P12" s="103">
        <v>318777</v>
      </c>
      <c r="Q12" s="103">
        <v>232426</v>
      </c>
    </row>
    <row r="13" spans="1:17" ht="14.25" customHeight="1">
      <c r="A13" s="28"/>
      <c r="B13" s="126" t="s">
        <v>336</v>
      </c>
      <c r="C13" s="105">
        <v>7450</v>
      </c>
      <c r="D13" s="106">
        <v>16014</v>
      </c>
      <c r="E13" s="105">
        <v>3697</v>
      </c>
      <c r="F13" s="106">
        <v>1220</v>
      </c>
      <c r="G13" s="106">
        <v>2477</v>
      </c>
      <c r="H13" s="105">
        <v>12317</v>
      </c>
      <c r="I13" s="105">
        <v>6976</v>
      </c>
      <c r="J13" s="105">
        <v>5341</v>
      </c>
      <c r="K13" s="105">
        <v>661650</v>
      </c>
      <c r="L13" s="105">
        <v>2684462</v>
      </c>
      <c r="M13" s="107">
        <v>6381157</v>
      </c>
      <c r="N13" s="107">
        <v>3047669</v>
      </c>
      <c r="O13" s="107">
        <v>3317753</v>
      </c>
      <c r="P13" s="105">
        <v>15735</v>
      </c>
      <c r="Q13" s="105">
        <v>2061</v>
      </c>
    </row>
    <row r="14" spans="1:17" ht="14.25" customHeight="1">
      <c r="A14" s="416" t="s">
        <v>326</v>
      </c>
      <c r="B14" s="126" t="s">
        <v>335</v>
      </c>
      <c r="C14" s="106">
        <v>4498</v>
      </c>
      <c r="D14" s="106">
        <v>25115</v>
      </c>
      <c r="E14" s="105">
        <v>18556</v>
      </c>
      <c r="F14" s="106">
        <v>8154</v>
      </c>
      <c r="G14" s="106">
        <v>10402</v>
      </c>
      <c r="H14" s="105">
        <v>6559</v>
      </c>
      <c r="I14" s="105">
        <v>3793</v>
      </c>
      <c r="J14" s="105">
        <v>2766</v>
      </c>
      <c r="K14" s="105">
        <v>4027360</v>
      </c>
      <c r="L14" s="105">
        <v>8167441</v>
      </c>
      <c r="M14" s="107">
        <v>17307095</v>
      </c>
      <c r="N14" s="107">
        <v>11487932</v>
      </c>
      <c r="O14" s="107">
        <v>5764235</v>
      </c>
      <c r="P14" s="105">
        <v>54928</v>
      </c>
      <c r="Q14" s="105">
        <v>29835</v>
      </c>
    </row>
    <row r="15" spans="1:17" ht="14.25" customHeight="1">
      <c r="A15" s="417"/>
      <c r="B15" s="126" t="s">
        <v>333</v>
      </c>
      <c r="C15" s="106">
        <v>1045</v>
      </c>
      <c r="D15" s="106">
        <v>14253</v>
      </c>
      <c r="E15" s="105">
        <v>13789</v>
      </c>
      <c r="F15" s="106">
        <v>7411</v>
      </c>
      <c r="G15" s="106">
        <v>6378</v>
      </c>
      <c r="H15" s="105">
        <v>464</v>
      </c>
      <c r="I15" s="105">
        <v>278</v>
      </c>
      <c r="J15" s="105">
        <v>186</v>
      </c>
      <c r="K15" s="105">
        <v>3535874</v>
      </c>
      <c r="L15" s="105">
        <v>9254127</v>
      </c>
      <c r="M15" s="107">
        <v>17432974</v>
      </c>
      <c r="N15" s="107">
        <v>14357201</v>
      </c>
      <c r="O15" s="107">
        <v>3031151</v>
      </c>
      <c r="P15" s="105">
        <v>44622</v>
      </c>
      <c r="Q15" s="105">
        <v>37938</v>
      </c>
    </row>
    <row r="16" spans="1:17" ht="14.25" customHeight="1">
      <c r="A16" s="28"/>
      <c r="B16" s="126" t="s">
        <v>334</v>
      </c>
      <c r="C16" s="106">
        <v>492</v>
      </c>
      <c r="D16" s="106">
        <v>11966</v>
      </c>
      <c r="E16" s="105">
        <v>11855</v>
      </c>
      <c r="F16" s="106">
        <v>5905</v>
      </c>
      <c r="G16" s="106">
        <v>5950</v>
      </c>
      <c r="H16" s="105">
        <v>111</v>
      </c>
      <c r="I16" s="105">
        <v>72</v>
      </c>
      <c r="J16" s="105">
        <v>39</v>
      </c>
      <c r="K16" s="105">
        <v>2924246</v>
      </c>
      <c r="L16" s="105">
        <v>8205324</v>
      </c>
      <c r="M16" s="107">
        <v>14719714</v>
      </c>
      <c r="N16" s="107">
        <v>11682050</v>
      </c>
      <c r="O16" s="107">
        <v>3013792</v>
      </c>
      <c r="P16" s="105">
        <v>23872</v>
      </c>
      <c r="Q16" s="105">
        <v>22535</v>
      </c>
    </row>
    <row r="17" spans="1:17" ht="14.25" customHeight="1">
      <c r="A17" s="28"/>
      <c r="B17" s="126" t="s">
        <v>337</v>
      </c>
      <c r="C17" s="106">
        <v>630</v>
      </c>
      <c r="D17" s="106">
        <v>62925</v>
      </c>
      <c r="E17" s="105">
        <v>62898</v>
      </c>
      <c r="F17" s="106">
        <v>36617</v>
      </c>
      <c r="G17" s="106">
        <v>26281</v>
      </c>
      <c r="H17" s="105">
        <v>27</v>
      </c>
      <c r="I17" s="105">
        <v>18</v>
      </c>
      <c r="J17" s="105">
        <v>9</v>
      </c>
      <c r="K17" s="105">
        <v>20535959</v>
      </c>
      <c r="L17" s="105">
        <v>75473528</v>
      </c>
      <c r="M17" s="107">
        <v>118388390</v>
      </c>
      <c r="N17" s="107">
        <v>105520534</v>
      </c>
      <c r="O17" s="107">
        <v>12688236</v>
      </c>
      <c r="P17" s="105">
        <v>179620</v>
      </c>
      <c r="Q17" s="105">
        <v>140057</v>
      </c>
    </row>
    <row r="18" spans="1:17" ht="14.25" customHeight="1">
      <c r="A18" s="28"/>
      <c r="B18" s="28"/>
      <c r="C18" s="62"/>
      <c r="D18" s="62"/>
      <c r="E18" s="62"/>
      <c r="F18" s="62"/>
      <c r="G18" s="62"/>
      <c r="H18" s="21"/>
      <c r="I18" s="21"/>
      <c r="J18" s="21"/>
      <c r="K18" s="21"/>
      <c r="L18" s="21"/>
      <c r="M18" s="62"/>
      <c r="N18" s="62"/>
      <c r="O18" s="21"/>
      <c r="P18" s="21"/>
      <c r="Q18" s="21"/>
    </row>
    <row r="19" spans="1:17" ht="14.25" customHeight="1">
      <c r="A19" s="28"/>
      <c r="B19" s="6" t="s">
        <v>5</v>
      </c>
      <c r="C19" s="103">
        <f>SUM(C20:C24)</f>
        <v>971</v>
      </c>
      <c r="D19" s="103">
        <f aca="true" t="shared" si="0" ref="D19:O19">SUM(D20:D24)</f>
        <v>9924</v>
      </c>
      <c r="E19" s="103">
        <f t="shared" si="0"/>
        <v>8628</v>
      </c>
      <c r="F19" s="103">
        <f t="shared" si="0"/>
        <v>3355</v>
      </c>
      <c r="G19" s="103">
        <f t="shared" si="0"/>
        <v>5273</v>
      </c>
      <c r="H19" s="104">
        <f t="shared" si="0"/>
        <v>1296</v>
      </c>
      <c r="I19" s="104">
        <f t="shared" si="0"/>
        <v>707</v>
      </c>
      <c r="J19" s="104">
        <f t="shared" si="0"/>
        <v>589</v>
      </c>
      <c r="K19" s="103">
        <f t="shared" si="0"/>
        <v>1995854</v>
      </c>
      <c r="L19" s="103">
        <f t="shared" si="0"/>
        <v>7032569</v>
      </c>
      <c r="M19" s="103">
        <f t="shared" si="0"/>
        <v>11957281</v>
      </c>
      <c r="N19" s="103">
        <f t="shared" si="0"/>
        <v>11822825</v>
      </c>
      <c r="O19" s="103">
        <f t="shared" si="0"/>
        <v>134456</v>
      </c>
      <c r="P19" s="145" t="s">
        <v>435</v>
      </c>
      <c r="Q19" s="145" t="s">
        <v>435</v>
      </c>
    </row>
    <row r="20" spans="1:17" ht="14.25" customHeight="1">
      <c r="A20" s="28"/>
      <c r="B20" s="126" t="s">
        <v>336</v>
      </c>
      <c r="C20" s="106">
        <v>404</v>
      </c>
      <c r="D20" s="106">
        <v>915</v>
      </c>
      <c r="E20" s="105">
        <v>168</v>
      </c>
      <c r="F20" s="106">
        <v>54</v>
      </c>
      <c r="G20" s="106">
        <v>114</v>
      </c>
      <c r="H20" s="105">
        <v>747</v>
      </c>
      <c r="I20" s="105">
        <v>391</v>
      </c>
      <c r="J20" s="105">
        <v>356</v>
      </c>
      <c r="K20" s="105">
        <v>31299</v>
      </c>
      <c r="L20" s="105">
        <v>173491</v>
      </c>
      <c r="M20" s="107">
        <v>376031</v>
      </c>
      <c r="N20" s="107">
        <v>359959</v>
      </c>
      <c r="O20" s="107">
        <v>16072</v>
      </c>
      <c r="P20" s="105" t="s">
        <v>241</v>
      </c>
      <c r="Q20" s="105" t="s">
        <v>241</v>
      </c>
    </row>
    <row r="21" spans="1:17" ht="14.25" customHeight="1">
      <c r="A21" s="415" t="s">
        <v>17</v>
      </c>
      <c r="B21" s="126" t="s">
        <v>335</v>
      </c>
      <c r="C21" s="106">
        <v>353</v>
      </c>
      <c r="D21" s="106">
        <v>2099</v>
      </c>
      <c r="E21" s="105">
        <v>1598</v>
      </c>
      <c r="F21" s="106">
        <v>593</v>
      </c>
      <c r="G21" s="106">
        <v>1005</v>
      </c>
      <c r="H21" s="105">
        <v>501</v>
      </c>
      <c r="I21" s="105">
        <v>289</v>
      </c>
      <c r="J21" s="105">
        <v>212</v>
      </c>
      <c r="K21" s="105">
        <v>329014</v>
      </c>
      <c r="L21" s="105">
        <v>733273</v>
      </c>
      <c r="M21" s="107">
        <v>1456212</v>
      </c>
      <c r="N21" s="107">
        <v>1424010</v>
      </c>
      <c r="O21" s="107">
        <v>32202</v>
      </c>
      <c r="P21" s="105" t="s">
        <v>241</v>
      </c>
      <c r="Q21" s="105" t="s">
        <v>241</v>
      </c>
    </row>
    <row r="22" spans="1:17" ht="14.25" customHeight="1">
      <c r="A22" s="415"/>
      <c r="B22" s="126" t="s">
        <v>333</v>
      </c>
      <c r="C22" s="106">
        <v>102</v>
      </c>
      <c r="D22" s="106">
        <v>1424</v>
      </c>
      <c r="E22" s="105">
        <v>1387</v>
      </c>
      <c r="F22" s="106">
        <v>492</v>
      </c>
      <c r="G22" s="106">
        <v>895</v>
      </c>
      <c r="H22" s="105">
        <v>37</v>
      </c>
      <c r="I22" s="105">
        <v>21</v>
      </c>
      <c r="J22" s="105">
        <v>16</v>
      </c>
      <c r="K22" s="105">
        <v>295530</v>
      </c>
      <c r="L22" s="105">
        <v>888942</v>
      </c>
      <c r="M22" s="107">
        <v>1464261</v>
      </c>
      <c r="N22" s="107">
        <v>1430599</v>
      </c>
      <c r="O22" s="107">
        <v>33662</v>
      </c>
      <c r="P22" s="105" t="s">
        <v>241</v>
      </c>
      <c r="Q22" s="105" t="s">
        <v>241</v>
      </c>
    </row>
    <row r="23" spans="1:17" ht="14.25" customHeight="1">
      <c r="A23" s="25"/>
      <c r="B23" s="126" t="s">
        <v>334</v>
      </c>
      <c r="C23" s="106">
        <v>55</v>
      </c>
      <c r="D23" s="106">
        <v>1333</v>
      </c>
      <c r="E23" s="105">
        <v>1325</v>
      </c>
      <c r="F23" s="106">
        <v>499</v>
      </c>
      <c r="G23" s="106">
        <v>826</v>
      </c>
      <c r="H23" s="105">
        <v>8</v>
      </c>
      <c r="I23" s="105">
        <v>5</v>
      </c>
      <c r="J23" s="105">
        <v>3</v>
      </c>
      <c r="K23" s="105">
        <v>287769</v>
      </c>
      <c r="L23" s="105">
        <v>988863</v>
      </c>
      <c r="M23" s="107">
        <v>1593266</v>
      </c>
      <c r="N23" s="107">
        <v>1554479</v>
      </c>
      <c r="O23" s="107">
        <v>38787</v>
      </c>
      <c r="P23" s="105" t="s">
        <v>241</v>
      </c>
      <c r="Q23" s="105" t="s">
        <v>428</v>
      </c>
    </row>
    <row r="24" spans="1:17" ht="14.25" customHeight="1">
      <c r="A24" s="25"/>
      <c r="B24" s="126" t="s">
        <v>337</v>
      </c>
      <c r="C24" s="106">
        <v>57</v>
      </c>
      <c r="D24" s="106">
        <v>4153</v>
      </c>
      <c r="E24" s="105">
        <v>4150</v>
      </c>
      <c r="F24" s="106">
        <v>1717</v>
      </c>
      <c r="G24" s="106">
        <v>2433</v>
      </c>
      <c r="H24" s="105">
        <v>3</v>
      </c>
      <c r="I24" s="105">
        <v>1</v>
      </c>
      <c r="J24" s="105">
        <v>2</v>
      </c>
      <c r="K24" s="105">
        <v>1052242</v>
      </c>
      <c r="L24" s="105">
        <v>4248000</v>
      </c>
      <c r="M24" s="107">
        <v>7067511</v>
      </c>
      <c r="N24" s="107">
        <v>7053778</v>
      </c>
      <c r="O24" s="107">
        <v>13733</v>
      </c>
      <c r="P24" s="105" t="s">
        <v>241</v>
      </c>
      <c r="Q24" s="105" t="s">
        <v>241</v>
      </c>
    </row>
    <row r="25" spans="1:17" ht="14.25" customHeight="1">
      <c r="A25" s="25"/>
      <c r="B25" s="28"/>
      <c r="C25" s="62"/>
      <c r="D25" s="62"/>
      <c r="E25" s="62"/>
      <c r="F25" s="62"/>
      <c r="G25" s="62"/>
      <c r="H25" s="21"/>
      <c r="I25" s="21"/>
      <c r="J25" s="21"/>
      <c r="K25" s="21"/>
      <c r="L25" s="21"/>
      <c r="M25" s="62"/>
      <c r="N25" s="62"/>
      <c r="O25" s="21"/>
      <c r="P25" s="21"/>
      <c r="Q25" s="21"/>
    </row>
    <row r="26" spans="1:17" ht="14.25" customHeight="1">
      <c r="A26" s="25"/>
      <c r="B26" s="6" t="s">
        <v>5</v>
      </c>
      <c r="C26" s="103">
        <f>SUM(C27:C31)</f>
        <v>70</v>
      </c>
      <c r="D26" s="103">
        <f aca="true" t="shared" si="1" ref="D26:O26">SUM(D27:D31)</f>
        <v>1416</v>
      </c>
      <c r="E26" s="103">
        <f t="shared" si="1"/>
        <v>1408</v>
      </c>
      <c r="F26" s="103">
        <f t="shared" si="1"/>
        <v>942</v>
      </c>
      <c r="G26" s="103">
        <f t="shared" si="1"/>
        <v>466</v>
      </c>
      <c r="H26" s="104">
        <f t="shared" si="1"/>
        <v>8</v>
      </c>
      <c r="I26" s="104">
        <f t="shared" si="1"/>
        <v>3</v>
      </c>
      <c r="J26" s="104">
        <f t="shared" si="1"/>
        <v>5</v>
      </c>
      <c r="K26" s="103">
        <f t="shared" si="1"/>
        <v>400232</v>
      </c>
      <c r="L26" s="103">
        <f t="shared" si="1"/>
        <v>2016765</v>
      </c>
      <c r="M26" s="103">
        <f t="shared" si="1"/>
        <v>6041587</v>
      </c>
      <c r="N26" s="103">
        <f t="shared" si="1"/>
        <v>6025753</v>
      </c>
      <c r="O26" s="103">
        <f t="shared" si="1"/>
        <v>15834</v>
      </c>
      <c r="P26" s="145" t="s">
        <v>568</v>
      </c>
      <c r="Q26" s="104">
        <f>SUM(Q27:Q31)</f>
        <v>228238</v>
      </c>
    </row>
    <row r="27" spans="1:17" ht="14.25" customHeight="1">
      <c r="A27" s="25"/>
      <c r="B27" s="126" t="s">
        <v>336</v>
      </c>
      <c r="C27" s="106">
        <v>12</v>
      </c>
      <c r="D27" s="106">
        <v>28</v>
      </c>
      <c r="E27" s="105">
        <v>26</v>
      </c>
      <c r="F27" s="106">
        <v>20</v>
      </c>
      <c r="G27" s="106">
        <v>6</v>
      </c>
      <c r="H27" s="105">
        <v>2</v>
      </c>
      <c r="I27" s="105">
        <v>1</v>
      </c>
      <c r="J27" s="105">
        <v>1</v>
      </c>
      <c r="K27" s="105">
        <v>5461</v>
      </c>
      <c r="L27" s="105">
        <v>11585</v>
      </c>
      <c r="M27" s="107">
        <v>28032</v>
      </c>
      <c r="N27" s="107">
        <v>28032</v>
      </c>
      <c r="O27" s="105" t="s">
        <v>241</v>
      </c>
      <c r="P27" s="105" t="s">
        <v>241</v>
      </c>
      <c r="Q27" s="105">
        <v>2061</v>
      </c>
    </row>
    <row r="28" spans="1:17" ht="14.25" customHeight="1">
      <c r="A28" s="118" t="s">
        <v>327</v>
      </c>
      <c r="B28" s="126" t="s">
        <v>335</v>
      </c>
      <c r="C28" s="106">
        <v>30</v>
      </c>
      <c r="D28" s="106">
        <v>186</v>
      </c>
      <c r="E28" s="105">
        <v>183</v>
      </c>
      <c r="F28" s="106">
        <v>128</v>
      </c>
      <c r="G28" s="106">
        <v>55</v>
      </c>
      <c r="H28" s="105">
        <v>3</v>
      </c>
      <c r="I28" s="105">
        <v>1</v>
      </c>
      <c r="J28" s="105">
        <v>2</v>
      </c>
      <c r="K28" s="105">
        <v>41449</v>
      </c>
      <c r="L28" s="105">
        <v>68915</v>
      </c>
      <c r="M28" s="107">
        <v>220461</v>
      </c>
      <c r="N28" s="107">
        <v>219140</v>
      </c>
      <c r="O28" s="107">
        <v>1321</v>
      </c>
      <c r="P28" s="105" t="s">
        <v>241</v>
      </c>
      <c r="Q28" s="105">
        <v>29835</v>
      </c>
    </row>
    <row r="29" spans="1:17" ht="14.25" customHeight="1">
      <c r="A29" s="25" t="s">
        <v>328</v>
      </c>
      <c r="B29" s="126" t="s">
        <v>333</v>
      </c>
      <c r="C29" s="106">
        <v>14</v>
      </c>
      <c r="D29" s="106">
        <v>178</v>
      </c>
      <c r="E29" s="105">
        <v>175</v>
      </c>
      <c r="F29" s="106">
        <v>126</v>
      </c>
      <c r="G29" s="106">
        <v>49</v>
      </c>
      <c r="H29" s="105">
        <v>3</v>
      </c>
      <c r="I29" s="105">
        <v>1</v>
      </c>
      <c r="J29" s="105">
        <v>2</v>
      </c>
      <c r="K29" s="105">
        <v>38097</v>
      </c>
      <c r="L29" s="105">
        <v>77071</v>
      </c>
      <c r="M29" s="107">
        <v>197254</v>
      </c>
      <c r="N29" s="107">
        <v>197254</v>
      </c>
      <c r="O29" s="105" t="s">
        <v>241</v>
      </c>
      <c r="P29" s="105" t="s">
        <v>241</v>
      </c>
      <c r="Q29" s="105">
        <v>37938</v>
      </c>
    </row>
    <row r="30" spans="1:17" ht="14.25" customHeight="1">
      <c r="A30" s="25"/>
      <c r="B30" s="126" t="s">
        <v>334</v>
      </c>
      <c r="C30" s="106">
        <v>5</v>
      </c>
      <c r="D30" s="106">
        <v>124</v>
      </c>
      <c r="E30" s="105">
        <v>124</v>
      </c>
      <c r="F30" s="106">
        <v>75</v>
      </c>
      <c r="G30" s="106">
        <v>49</v>
      </c>
      <c r="H30" s="105" t="s">
        <v>241</v>
      </c>
      <c r="I30" s="105" t="s">
        <v>241</v>
      </c>
      <c r="J30" s="105" t="s">
        <v>241</v>
      </c>
      <c r="K30" s="105">
        <v>35843</v>
      </c>
      <c r="L30" s="105">
        <v>73350</v>
      </c>
      <c r="M30" s="107">
        <v>174706</v>
      </c>
      <c r="N30" s="107">
        <v>166556</v>
      </c>
      <c r="O30" s="105">
        <v>8150</v>
      </c>
      <c r="P30" s="105" t="s">
        <v>241</v>
      </c>
      <c r="Q30" s="105">
        <v>22521</v>
      </c>
    </row>
    <row r="31" spans="1:17" ht="14.25" customHeight="1">
      <c r="A31" s="25"/>
      <c r="B31" s="126" t="s">
        <v>337</v>
      </c>
      <c r="C31" s="106">
        <v>9</v>
      </c>
      <c r="D31" s="106">
        <v>900</v>
      </c>
      <c r="E31" s="105">
        <v>900</v>
      </c>
      <c r="F31" s="106">
        <v>593</v>
      </c>
      <c r="G31" s="106">
        <v>307</v>
      </c>
      <c r="H31" s="105" t="s">
        <v>429</v>
      </c>
      <c r="I31" s="105" t="s">
        <v>429</v>
      </c>
      <c r="J31" s="105" t="s">
        <v>241</v>
      </c>
      <c r="K31" s="105">
        <v>279382</v>
      </c>
      <c r="L31" s="105">
        <v>1785844</v>
      </c>
      <c r="M31" s="107">
        <v>5421134</v>
      </c>
      <c r="N31" s="107">
        <v>5414771</v>
      </c>
      <c r="O31" s="105">
        <v>6363</v>
      </c>
      <c r="P31" s="105" t="s">
        <v>430</v>
      </c>
      <c r="Q31" s="105">
        <v>135883</v>
      </c>
    </row>
    <row r="32" spans="1:17" ht="14.25" customHeight="1">
      <c r="A32" s="25"/>
      <c r="B32" s="28"/>
      <c r="C32" s="62"/>
      <c r="D32" s="62"/>
      <c r="E32" s="62"/>
      <c r="F32" s="62"/>
      <c r="G32" s="62"/>
      <c r="H32" s="21"/>
      <c r="I32" s="21"/>
      <c r="J32" s="21"/>
      <c r="K32" s="21"/>
      <c r="L32" s="21"/>
      <c r="M32" s="62"/>
      <c r="N32" s="62"/>
      <c r="O32" s="21"/>
      <c r="P32" s="21"/>
      <c r="Q32" s="21"/>
    </row>
    <row r="33" spans="1:17" ht="14.25" customHeight="1">
      <c r="A33" s="25"/>
      <c r="B33" s="6" t="s">
        <v>5</v>
      </c>
      <c r="C33" s="103">
        <f>SUM(C34:C38)</f>
        <v>5544</v>
      </c>
      <c r="D33" s="103">
        <f aca="true" t="shared" si="2" ref="D33:P33">SUM(D34:D38)</f>
        <v>33963</v>
      </c>
      <c r="E33" s="103">
        <f t="shared" si="2"/>
        <v>25181</v>
      </c>
      <c r="F33" s="103">
        <f t="shared" si="2"/>
        <v>9804</v>
      </c>
      <c r="G33" s="103">
        <f t="shared" si="2"/>
        <v>15377</v>
      </c>
      <c r="H33" s="104">
        <f t="shared" si="2"/>
        <v>8782</v>
      </c>
      <c r="I33" s="104">
        <f t="shared" si="2"/>
        <v>4487</v>
      </c>
      <c r="J33" s="104">
        <f t="shared" si="2"/>
        <v>4295</v>
      </c>
      <c r="K33" s="103">
        <f t="shared" si="2"/>
        <v>6524211</v>
      </c>
      <c r="L33" s="103">
        <f t="shared" si="2"/>
        <v>18228390</v>
      </c>
      <c r="M33" s="103">
        <f t="shared" si="2"/>
        <v>32899267</v>
      </c>
      <c r="N33" s="103">
        <f t="shared" si="2"/>
        <v>15361196</v>
      </c>
      <c r="O33" s="103">
        <f t="shared" si="2"/>
        <v>17534356</v>
      </c>
      <c r="P33" s="103">
        <f t="shared" si="2"/>
        <v>3715</v>
      </c>
      <c r="Q33" s="145" t="s">
        <v>435</v>
      </c>
    </row>
    <row r="34" spans="1:17" ht="14.25" customHeight="1">
      <c r="A34" s="25"/>
      <c r="B34" s="126" t="s">
        <v>336</v>
      </c>
      <c r="C34" s="106">
        <v>3178</v>
      </c>
      <c r="D34" s="106">
        <v>7173</v>
      </c>
      <c r="E34" s="105">
        <v>1709</v>
      </c>
      <c r="F34" s="106">
        <v>246</v>
      </c>
      <c r="G34" s="106">
        <v>1463</v>
      </c>
      <c r="H34" s="105">
        <v>5464</v>
      </c>
      <c r="I34" s="105">
        <v>2698</v>
      </c>
      <c r="J34" s="105">
        <v>2766</v>
      </c>
      <c r="K34" s="105">
        <v>235716</v>
      </c>
      <c r="L34" s="105">
        <v>1109165</v>
      </c>
      <c r="M34" s="107">
        <v>2587185</v>
      </c>
      <c r="N34" s="107">
        <v>744584</v>
      </c>
      <c r="O34" s="107">
        <v>1842444</v>
      </c>
      <c r="P34" s="105">
        <v>157</v>
      </c>
      <c r="Q34" s="105" t="s">
        <v>429</v>
      </c>
    </row>
    <row r="35" spans="1:17" ht="14.25" customHeight="1">
      <c r="A35" s="415" t="s">
        <v>8</v>
      </c>
      <c r="B35" s="126" t="s">
        <v>335</v>
      </c>
      <c r="C35" s="106">
        <v>1917</v>
      </c>
      <c r="D35" s="106">
        <v>10189</v>
      </c>
      <c r="E35" s="105">
        <v>7022</v>
      </c>
      <c r="F35" s="106">
        <v>1659</v>
      </c>
      <c r="G35" s="106">
        <v>5363</v>
      </c>
      <c r="H35" s="105">
        <v>3167</v>
      </c>
      <c r="I35" s="105">
        <v>1704</v>
      </c>
      <c r="J35" s="105">
        <v>1463</v>
      </c>
      <c r="K35" s="105">
        <v>1235700</v>
      </c>
      <c r="L35" s="105">
        <v>2878336</v>
      </c>
      <c r="M35" s="107">
        <v>5934141</v>
      </c>
      <c r="N35" s="107">
        <v>2553452</v>
      </c>
      <c r="O35" s="107">
        <v>3380071</v>
      </c>
      <c r="P35" s="105">
        <v>618</v>
      </c>
      <c r="Q35" s="105" t="s">
        <v>429</v>
      </c>
    </row>
    <row r="36" spans="1:17" ht="14.25" customHeight="1">
      <c r="A36" s="415"/>
      <c r="B36" s="126" t="s">
        <v>333</v>
      </c>
      <c r="C36" s="106">
        <v>233</v>
      </c>
      <c r="D36" s="106">
        <v>3134</v>
      </c>
      <c r="E36" s="105">
        <v>3007</v>
      </c>
      <c r="F36" s="106">
        <v>976</v>
      </c>
      <c r="G36" s="106">
        <v>2031</v>
      </c>
      <c r="H36" s="105">
        <v>127</v>
      </c>
      <c r="I36" s="105">
        <v>71</v>
      </c>
      <c r="J36" s="105">
        <v>56</v>
      </c>
      <c r="K36" s="105">
        <v>693912</v>
      </c>
      <c r="L36" s="105">
        <v>2067588</v>
      </c>
      <c r="M36" s="107">
        <v>3571480</v>
      </c>
      <c r="N36" s="107">
        <v>1860452</v>
      </c>
      <c r="O36" s="107">
        <v>1710888</v>
      </c>
      <c r="P36" s="105">
        <v>140</v>
      </c>
      <c r="Q36" s="105" t="s">
        <v>241</v>
      </c>
    </row>
    <row r="37" spans="1:17" ht="14.25" customHeight="1">
      <c r="A37" s="25"/>
      <c r="B37" s="126" t="s">
        <v>334</v>
      </c>
      <c r="C37" s="106">
        <v>94</v>
      </c>
      <c r="D37" s="106">
        <v>2226</v>
      </c>
      <c r="E37" s="105">
        <v>2203</v>
      </c>
      <c r="F37" s="106">
        <v>895</v>
      </c>
      <c r="G37" s="106">
        <v>1308</v>
      </c>
      <c r="H37" s="105">
        <v>23</v>
      </c>
      <c r="I37" s="105">
        <v>13</v>
      </c>
      <c r="J37" s="105">
        <v>10</v>
      </c>
      <c r="K37" s="105">
        <v>543891</v>
      </c>
      <c r="L37" s="105">
        <v>1783035</v>
      </c>
      <c r="M37" s="107">
        <v>3061604</v>
      </c>
      <c r="N37" s="107">
        <v>1523843</v>
      </c>
      <c r="O37" s="107">
        <v>1534961</v>
      </c>
      <c r="P37" s="105">
        <v>2800</v>
      </c>
      <c r="Q37" s="105" t="s">
        <v>241</v>
      </c>
    </row>
    <row r="38" spans="1:17" ht="14.25" customHeight="1">
      <c r="A38" s="25"/>
      <c r="B38" s="126" t="s">
        <v>337</v>
      </c>
      <c r="C38" s="106">
        <v>122</v>
      </c>
      <c r="D38" s="106">
        <v>11241</v>
      </c>
      <c r="E38" s="105">
        <v>11240</v>
      </c>
      <c r="F38" s="106">
        <v>6028</v>
      </c>
      <c r="G38" s="106">
        <v>5212</v>
      </c>
      <c r="H38" s="105">
        <v>1</v>
      </c>
      <c r="I38" s="105">
        <v>1</v>
      </c>
      <c r="J38" s="105" t="s">
        <v>430</v>
      </c>
      <c r="K38" s="105">
        <v>3814992</v>
      </c>
      <c r="L38" s="105">
        <v>10390266</v>
      </c>
      <c r="M38" s="107">
        <v>17744857</v>
      </c>
      <c r="N38" s="107">
        <v>8678865</v>
      </c>
      <c r="O38" s="107">
        <v>9065992</v>
      </c>
      <c r="P38" s="105" t="s">
        <v>431</v>
      </c>
      <c r="Q38" s="105" t="s">
        <v>431</v>
      </c>
    </row>
    <row r="39" spans="1:17" ht="14.25" customHeight="1">
      <c r="A39" s="25"/>
      <c r="B39" s="28"/>
      <c r="C39" s="62"/>
      <c r="D39" s="62"/>
      <c r="E39" s="62"/>
      <c r="F39" s="62"/>
      <c r="G39" s="62"/>
      <c r="H39" s="21"/>
      <c r="I39" s="21"/>
      <c r="J39" s="21"/>
      <c r="K39" s="21"/>
      <c r="L39" s="21"/>
      <c r="M39" s="62"/>
      <c r="N39" s="62"/>
      <c r="O39" s="21"/>
      <c r="P39" s="21"/>
      <c r="Q39" s="21"/>
    </row>
    <row r="40" spans="1:17" ht="14.25" customHeight="1">
      <c r="A40" s="25"/>
      <c r="B40" s="6" t="s">
        <v>5</v>
      </c>
      <c r="C40" s="103">
        <f>SUM(C41:C45)</f>
        <v>397</v>
      </c>
      <c r="D40" s="103">
        <f aca="true" t="shared" si="3" ref="D40:P40">SUM(D41:D45)</f>
        <v>7469</v>
      </c>
      <c r="E40" s="103">
        <f t="shared" si="3"/>
        <v>7075</v>
      </c>
      <c r="F40" s="103">
        <f t="shared" si="3"/>
        <v>951</v>
      </c>
      <c r="G40" s="103">
        <f t="shared" si="3"/>
        <v>6124</v>
      </c>
      <c r="H40" s="104">
        <f t="shared" si="3"/>
        <v>394</v>
      </c>
      <c r="I40" s="104">
        <f t="shared" si="3"/>
        <v>215</v>
      </c>
      <c r="J40" s="104">
        <f t="shared" si="3"/>
        <v>179</v>
      </c>
      <c r="K40" s="103">
        <f t="shared" si="3"/>
        <v>1138437</v>
      </c>
      <c r="L40" s="103">
        <f t="shared" si="3"/>
        <v>1935072</v>
      </c>
      <c r="M40" s="103">
        <f t="shared" si="3"/>
        <v>3815209</v>
      </c>
      <c r="N40" s="103">
        <f t="shared" si="3"/>
        <v>2048036</v>
      </c>
      <c r="O40" s="103">
        <f t="shared" si="3"/>
        <v>1765517</v>
      </c>
      <c r="P40" s="104">
        <f t="shared" si="3"/>
        <v>1656</v>
      </c>
      <c r="Q40" s="145" t="s">
        <v>435</v>
      </c>
    </row>
    <row r="41" spans="1:17" ht="14.25" customHeight="1">
      <c r="A41" s="25"/>
      <c r="B41" s="126" t="s">
        <v>336</v>
      </c>
      <c r="C41" s="106">
        <v>122</v>
      </c>
      <c r="D41" s="106">
        <v>260</v>
      </c>
      <c r="E41" s="105">
        <v>79</v>
      </c>
      <c r="F41" s="106">
        <v>18</v>
      </c>
      <c r="G41" s="106">
        <v>61</v>
      </c>
      <c r="H41" s="105">
        <v>181</v>
      </c>
      <c r="I41" s="105">
        <v>95</v>
      </c>
      <c r="J41" s="105">
        <v>86</v>
      </c>
      <c r="K41" s="105">
        <v>14609</v>
      </c>
      <c r="L41" s="105">
        <v>32144</v>
      </c>
      <c r="M41" s="107">
        <v>80584</v>
      </c>
      <c r="N41" s="107">
        <v>27876</v>
      </c>
      <c r="O41" s="107">
        <v>52067</v>
      </c>
      <c r="P41" s="105">
        <v>641</v>
      </c>
      <c r="Q41" s="105" t="s">
        <v>430</v>
      </c>
    </row>
    <row r="42" spans="1:17" ht="14.25" customHeight="1">
      <c r="A42" s="117" t="s">
        <v>329</v>
      </c>
      <c r="B42" s="126" t="s">
        <v>335</v>
      </c>
      <c r="C42" s="106">
        <v>109</v>
      </c>
      <c r="D42" s="106">
        <v>672</v>
      </c>
      <c r="E42" s="105">
        <v>530</v>
      </c>
      <c r="F42" s="106">
        <v>96</v>
      </c>
      <c r="G42" s="106">
        <v>434</v>
      </c>
      <c r="H42" s="105">
        <v>142</v>
      </c>
      <c r="I42" s="105">
        <v>80</v>
      </c>
      <c r="J42" s="105">
        <v>62</v>
      </c>
      <c r="K42" s="105">
        <v>91553</v>
      </c>
      <c r="L42" s="105">
        <v>128384</v>
      </c>
      <c r="M42" s="107">
        <v>286538</v>
      </c>
      <c r="N42" s="107">
        <v>95459</v>
      </c>
      <c r="O42" s="107">
        <v>190247</v>
      </c>
      <c r="P42" s="105">
        <v>832</v>
      </c>
      <c r="Q42" s="105" t="s">
        <v>430</v>
      </c>
    </row>
    <row r="43" spans="1:17" ht="14.25" customHeight="1">
      <c r="A43" s="25" t="s">
        <v>330</v>
      </c>
      <c r="B43" s="126" t="s">
        <v>333</v>
      </c>
      <c r="C43" s="106">
        <v>48</v>
      </c>
      <c r="D43" s="106">
        <v>670</v>
      </c>
      <c r="E43" s="105">
        <v>637</v>
      </c>
      <c r="F43" s="106">
        <v>101</v>
      </c>
      <c r="G43" s="106">
        <v>536</v>
      </c>
      <c r="H43" s="105">
        <v>33</v>
      </c>
      <c r="I43" s="105">
        <v>17</v>
      </c>
      <c r="J43" s="105">
        <v>16</v>
      </c>
      <c r="K43" s="105">
        <v>102570</v>
      </c>
      <c r="L43" s="105">
        <v>164011</v>
      </c>
      <c r="M43" s="107">
        <v>326957</v>
      </c>
      <c r="N43" s="107">
        <v>215644</v>
      </c>
      <c r="O43" s="107">
        <v>111313</v>
      </c>
      <c r="P43" s="105" t="s">
        <v>431</v>
      </c>
      <c r="Q43" s="105" t="s">
        <v>430</v>
      </c>
    </row>
    <row r="44" spans="1:17" ht="14.25" customHeight="1">
      <c r="A44" s="25"/>
      <c r="B44" s="126" t="s">
        <v>334</v>
      </c>
      <c r="C44" s="106">
        <v>53</v>
      </c>
      <c r="D44" s="106">
        <v>1314</v>
      </c>
      <c r="E44" s="105">
        <v>1285</v>
      </c>
      <c r="F44" s="106">
        <v>128</v>
      </c>
      <c r="G44" s="106">
        <v>1157</v>
      </c>
      <c r="H44" s="105">
        <v>29</v>
      </c>
      <c r="I44" s="105">
        <v>17</v>
      </c>
      <c r="J44" s="105">
        <v>12</v>
      </c>
      <c r="K44" s="105">
        <v>186377</v>
      </c>
      <c r="L44" s="105">
        <v>242244</v>
      </c>
      <c r="M44" s="107">
        <v>590815</v>
      </c>
      <c r="N44" s="107">
        <v>303254</v>
      </c>
      <c r="O44" s="107">
        <v>287561</v>
      </c>
      <c r="P44" s="105" t="s">
        <v>431</v>
      </c>
      <c r="Q44" s="105" t="s">
        <v>429</v>
      </c>
    </row>
    <row r="45" spans="1:17" ht="14.25" customHeight="1">
      <c r="A45" s="25"/>
      <c r="B45" s="126" t="s">
        <v>337</v>
      </c>
      <c r="C45" s="106">
        <v>65</v>
      </c>
      <c r="D45" s="106">
        <v>4553</v>
      </c>
      <c r="E45" s="105">
        <v>4544</v>
      </c>
      <c r="F45" s="106">
        <v>608</v>
      </c>
      <c r="G45" s="106">
        <v>3936</v>
      </c>
      <c r="H45" s="105">
        <v>9</v>
      </c>
      <c r="I45" s="105">
        <v>6</v>
      </c>
      <c r="J45" s="105">
        <v>3</v>
      </c>
      <c r="K45" s="105">
        <v>743328</v>
      </c>
      <c r="L45" s="105">
        <v>1368289</v>
      </c>
      <c r="M45" s="107">
        <v>2530315</v>
      </c>
      <c r="N45" s="107">
        <v>1405803</v>
      </c>
      <c r="O45" s="107">
        <v>1124329</v>
      </c>
      <c r="P45" s="105">
        <v>183</v>
      </c>
      <c r="Q45" s="105" t="s">
        <v>431</v>
      </c>
    </row>
    <row r="46" spans="1:17" ht="14.25" customHeight="1">
      <c r="A46" s="25"/>
      <c r="B46" s="28"/>
      <c r="C46" s="62"/>
      <c r="D46" s="62"/>
      <c r="E46" s="62"/>
      <c r="F46" s="62"/>
      <c r="G46" s="62"/>
      <c r="H46" s="21"/>
      <c r="I46" s="21"/>
      <c r="J46" s="21"/>
      <c r="K46" s="21"/>
      <c r="L46" s="21"/>
      <c r="M46" s="62"/>
      <c r="N46" s="62"/>
      <c r="O46" s="21"/>
      <c r="P46" s="21"/>
      <c r="Q46" s="21"/>
    </row>
    <row r="47" spans="1:17" ht="14.25" customHeight="1">
      <c r="A47" s="25"/>
      <c r="B47" s="6" t="s">
        <v>5</v>
      </c>
      <c r="C47" s="103">
        <f>SUM(C48:C52)</f>
        <v>639</v>
      </c>
      <c r="D47" s="103">
        <f aca="true" t="shared" si="4" ref="D47:P47">SUM(D48:D52)</f>
        <v>3872</v>
      </c>
      <c r="E47" s="103">
        <f t="shared" si="4"/>
        <v>3100</v>
      </c>
      <c r="F47" s="103">
        <f t="shared" si="4"/>
        <v>2159</v>
      </c>
      <c r="G47" s="103">
        <f t="shared" si="4"/>
        <v>941</v>
      </c>
      <c r="H47" s="104">
        <f t="shared" si="4"/>
        <v>772</v>
      </c>
      <c r="I47" s="104">
        <f t="shared" si="4"/>
        <v>547</v>
      </c>
      <c r="J47" s="104">
        <f t="shared" si="4"/>
        <v>225</v>
      </c>
      <c r="K47" s="103">
        <f t="shared" si="4"/>
        <v>802226</v>
      </c>
      <c r="L47" s="103">
        <f t="shared" si="4"/>
        <v>3029130</v>
      </c>
      <c r="M47" s="103">
        <f t="shared" si="4"/>
        <v>4754326</v>
      </c>
      <c r="N47" s="103">
        <f t="shared" si="4"/>
        <v>4598135</v>
      </c>
      <c r="O47" s="103">
        <f t="shared" si="4"/>
        <v>155496</v>
      </c>
      <c r="P47" s="104">
        <f t="shared" si="4"/>
        <v>695</v>
      </c>
      <c r="Q47" s="145" t="s">
        <v>435</v>
      </c>
    </row>
    <row r="48" spans="1:17" ht="14.25" customHeight="1">
      <c r="A48" s="25"/>
      <c r="B48" s="126" t="s">
        <v>336</v>
      </c>
      <c r="C48" s="106">
        <v>326</v>
      </c>
      <c r="D48" s="106">
        <v>631</v>
      </c>
      <c r="E48" s="105">
        <v>176</v>
      </c>
      <c r="F48" s="106">
        <v>126</v>
      </c>
      <c r="G48" s="106">
        <v>50</v>
      </c>
      <c r="H48" s="105">
        <v>455</v>
      </c>
      <c r="I48" s="105">
        <v>332</v>
      </c>
      <c r="J48" s="105">
        <v>123</v>
      </c>
      <c r="K48" s="105">
        <v>38870</v>
      </c>
      <c r="L48" s="105">
        <v>125971</v>
      </c>
      <c r="M48" s="107">
        <v>281299</v>
      </c>
      <c r="N48" s="107">
        <v>256556</v>
      </c>
      <c r="O48" s="107">
        <v>24663</v>
      </c>
      <c r="P48" s="105">
        <v>80</v>
      </c>
      <c r="Q48" s="105" t="s">
        <v>429</v>
      </c>
    </row>
    <row r="49" spans="1:17" ht="14.25" customHeight="1">
      <c r="A49" s="415" t="s">
        <v>18</v>
      </c>
      <c r="B49" s="126" t="s">
        <v>335</v>
      </c>
      <c r="C49" s="106">
        <v>218</v>
      </c>
      <c r="D49" s="106">
        <v>1253</v>
      </c>
      <c r="E49" s="105">
        <v>983</v>
      </c>
      <c r="F49" s="106">
        <v>689</v>
      </c>
      <c r="G49" s="106">
        <v>294</v>
      </c>
      <c r="H49" s="105">
        <v>270</v>
      </c>
      <c r="I49" s="105">
        <v>181</v>
      </c>
      <c r="J49" s="105">
        <v>89</v>
      </c>
      <c r="K49" s="105">
        <v>234544</v>
      </c>
      <c r="L49" s="105">
        <v>660422</v>
      </c>
      <c r="M49" s="107">
        <v>1107671</v>
      </c>
      <c r="N49" s="107">
        <v>1045219</v>
      </c>
      <c r="O49" s="107">
        <v>61852</v>
      </c>
      <c r="P49" s="105">
        <v>600</v>
      </c>
      <c r="Q49" s="105" t="s">
        <v>431</v>
      </c>
    </row>
    <row r="50" spans="1:17" ht="14.25" customHeight="1">
      <c r="A50" s="415"/>
      <c r="B50" s="126" t="s">
        <v>333</v>
      </c>
      <c r="C50" s="106">
        <v>70</v>
      </c>
      <c r="D50" s="106">
        <v>894</v>
      </c>
      <c r="E50" s="105">
        <v>852</v>
      </c>
      <c r="F50" s="106">
        <v>573</v>
      </c>
      <c r="G50" s="106">
        <v>279</v>
      </c>
      <c r="H50" s="105">
        <v>42</v>
      </c>
      <c r="I50" s="105">
        <v>30</v>
      </c>
      <c r="J50" s="105">
        <v>12</v>
      </c>
      <c r="K50" s="105">
        <v>209903</v>
      </c>
      <c r="L50" s="105">
        <v>671622</v>
      </c>
      <c r="M50" s="107">
        <v>1102427</v>
      </c>
      <c r="N50" s="107">
        <v>1073652</v>
      </c>
      <c r="O50" s="107">
        <v>28760</v>
      </c>
      <c r="P50" s="105">
        <v>15</v>
      </c>
      <c r="Q50" s="105" t="s">
        <v>429</v>
      </c>
    </row>
    <row r="51" spans="1:17" ht="14.25" customHeight="1">
      <c r="A51" s="25"/>
      <c r="B51" s="126" t="s">
        <v>334</v>
      </c>
      <c r="C51" s="106">
        <v>16</v>
      </c>
      <c r="D51" s="106">
        <v>383</v>
      </c>
      <c r="E51" s="105">
        <v>378</v>
      </c>
      <c r="F51" s="106">
        <v>223</v>
      </c>
      <c r="G51" s="106">
        <v>155</v>
      </c>
      <c r="H51" s="105">
        <v>5</v>
      </c>
      <c r="I51" s="105">
        <v>4</v>
      </c>
      <c r="J51" s="105">
        <v>1</v>
      </c>
      <c r="K51" s="105">
        <v>90804</v>
      </c>
      <c r="L51" s="105">
        <v>438590</v>
      </c>
      <c r="M51" s="107">
        <v>639697</v>
      </c>
      <c r="N51" s="107">
        <v>599476</v>
      </c>
      <c r="O51" s="107">
        <v>40221</v>
      </c>
      <c r="P51" s="105" t="s">
        <v>432</v>
      </c>
      <c r="Q51" s="105" t="s">
        <v>241</v>
      </c>
    </row>
    <row r="52" spans="1:17" ht="14.25" customHeight="1">
      <c r="A52" s="25"/>
      <c r="B52" s="126" t="s">
        <v>337</v>
      </c>
      <c r="C52" s="106">
        <v>9</v>
      </c>
      <c r="D52" s="106">
        <v>711</v>
      </c>
      <c r="E52" s="105">
        <v>711</v>
      </c>
      <c r="F52" s="106">
        <v>548</v>
      </c>
      <c r="G52" s="106">
        <v>163</v>
      </c>
      <c r="H52" s="105" t="s">
        <v>241</v>
      </c>
      <c r="I52" s="105" t="s">
        <v>241</v>
      </c>
      <c r="J52" s="105" t="s">
        <v>241</v>
      </c>
      <c r="K52" s="105">
        <v>228105</v>
      </c>
      <c r="L52" s="105">
        <v>1132525</v>
      </c>
      <c r="M52" s="107">
        <v>1623232</v>
      </c>
      <c r="N52" s="107">
        <v>1623232</v>
      </c>
      <c r="O52" s="105" t="s">
        <v>241</v>
      </c>
      <c r="P52" s="105" t="s">
        <v>241</v>
      </c>
      <c r="Q52" s="105" t="s">
        <v>433</v>
      </c>
    </row>
    <row r="53" spans="1:17" ht="14.25" customHeight="1">
      <c r="A53" s="25"/>
      <c r="B53" s="28"/>
      <c r="C53" s="62"/>
      <c r="D53" s="62"/>
      <c r="E53" s="62"/>
      <c r="F53" s="62"/>
      <c r="G53" s="62"/>
      <c r="H53" s="21"/>
      <c r="I53" s="21"/>
      <c r="J53" s="21"/>
      <c r="K53" s="21"/>
      <c r="L53" s="21"/>
      <c r="M53" s="62"/>
      <c r="N53" s="62"/>
      <c r="O53" s="21"/>
      <c r="P53" s="21"/>
      <c r="Q53" s="21"/>
    </row>
    <row r="54" spans="1:17" ht="14.25" customHeight="1">
      <c r="A54" s="25"/>
      <c r="B54" s="6" t="s">
        <v>5</v>
      </c>
      <c r="C54" s="103">
        <f>SUM(C55:C59)</f>
        <v>693</v>
      </c>
      <c r="D54" s="103">
        <f aca="true" t="shared" si="5" ref="D54:P54">SUM(D55:D59)</f>
        <v>3151</v>
      </c>
      <c r="E54" s="103">
        <f t="shared" si="5"/>
        <v>2193</v>
      </c>
      <c r="F54" s="103">
        <f t="shared" si="5"/>
        <v>1612</v>
      </c>
      <c r="G54" s="103">
        <f t="shared" si="5"/>
        <v>581</v>
      </c>
      <c r="H54" s="104">
        <f t="shared" si="5"/>
        <v>958</v>
      </c>
      <c r="I54" s="104">
        <f t="shared" si="5"/>
        <v>689</v>
      </c>
      <c r="J54" s="104">
        <f t="shared" si="5"/>
        <v>269</v>
      </c>
      <c r="K54" s="103">
        <f t="shared" si="5"/>
        <v>625854</v>
      </c>
      <c r="L54" s="103">
        <f t="shared" si="5"/>
        <v>1677703</v>
      </c>
      <c r="M54" s="103">
        <f t="shared" si="5"/>
        <v>3587639</v>
      </c>
      <c r="N54" s="103">
        <f t="shared" si="5"/>
        <v>3470128</v>
      </c>
      <c r="O54" s="103">
        <f t="shared" si="5"/>
        <v>112870</v>
      </c>
      <c r="P54" s="104">
        <f t="shared" si="5"/>
        <v>4641</v>
      </c>
      <c r="Q54" s="145" t="s">
        <v>435</v>
      </c>
    </row>
    <row r="55" spans="1:17" ht="14.25" customHeight="1">
      <c r="A55" s="25"/>
      <c r="B55" s="126" t="s">
        <v>336</v>
      </c>
      <c r="C55" s="106">
        <v>489</v>
      </c>
      <c r="D55" s="106">
        <v>902</v>
      </c>
      <c r="E55" s="105">
        <v>221</v>
      </c>
      <c r="F55" s="106">
        <v>142</v>
      </c>
      <c r="G55" s="106">
        <v>79</v>
      </c>
      <c r="H55" s="105">
        <v>681</v>
      </c>
      <c r="I55" s="105">
        <v>509</v>
      </c>
      <c r="J55" s="105">
        <v>172</v>
      </c>
      <c r="K55" s="105">
        <v>50735</v>
      </c>
      <c r="L55" s="105">
        <v>201401</v>
      </c>
      <c r="M55" s="107">
        <v>443861</v>
      </c>
      <c r="N55" s="107">
        <v>405901</v>
      </c>
      <c r="O55" s="107">
        <v>34456</v>
      </c>
      <c r="P55" s="105">
        <v>3504</v>
      </c>
      <c r="Q55" s="105" t="s">
        <v>434</v>
      </c>
    </row>
    <row r="56" spans="1:17" ht="14.25" customHeight="1">
      <c r="A56" s="415" t="s">
        <v>19</v>
      </c>
      <c r="B56" s="126" t="s">
        <v>335</v>
      </c>
      <c r="C56" s="106">
        <v>167</v>
      </c>
      <c r="D56" s="106">
        <v>900</v>
      </c>
      <c r="E56" s="105">
        <v>649</v>
      </c>
      <c r="F56" s="106">
        <v>460</v>
      </c>
      <c r="G56" s="106">
        <v>189</v>
      </c>
      <c r="H56" s="105">
        <v>251</v>
      </c>
      <c r="I56" s="105">
        <v>163</v>
      </c>
      <c r="J56" s="105">
        <v>88</v>
      </c>
      <c r="K56" s="105">
        <v>165049</v>
      </c>
      <c r="L56" s="105">
        <v>268765</v>
      </c>
      <c r="M56" s="107">
        <v>601956</v>
      </c>
      <c r="N56" s="107">
        <v>569541</v>
      </c>
      <c r="O56" s="107">
        <v>31463</v>
      </c>
      <c r="P56" s="105">
        <v>952</v>
      </c>
      <c r="Q56" s="105" t="s">
        <v>431</v>
      </c>
    </row>
    <row r="57" spans="1:17" ht="14.25" customHeight="1">
      <c r="A57" s="415"/>
      <c r="B57" s="126" t="s">
        <v>333</v>
      </c>
      <c r="C57" s="106">
        <v>25</v>
      </c>
      <c r="D57" s="106">
        <v>322</v>
      </c>
      <c r="E57" s="105">
        <v>300</v>
      </c>
      <c r="F57" s="105">
        <v>228</v>
      </c>
      <c r="G57" s="105">
        <v>72</v>
      </c>
      <c r="H57" s="105">
        <v>22</v>
      </c>
      <c r="I57" s="105">
        <v>14</v>
      </c>
      <c r="J57" s="105">
        <v>8</v>
      </c>
      <c r="K57" s="105">
        <v>88520</v>
      </c>
      <c r="L57" s="105">
        <v>153396</v>
      </c>
      <c r="M57" s="107">
        <v>318774</v>
      </c>
      <c r="N57" s="108">
        <v>294143</v>
      </c>
      <c r="O57" s="108">
        <v>24618</v>
      </c>
      <c r="P57" s="105">
        <v>13</v>
      </c>
      <c r="Q57" s="105" t="s">
        <v>431</v>
      </c>
    </row>
    <row r="58" spans="1:17" ht="14.25" customHeight="1">
      <c r="A58" s="25"/>
      <c r="B58" s="126" t="s">
        <v>334</v>
      </c>
      <c r="C58" s="106">
        <v>6</v>
      </c>
      <c r="D58" s="106">
        <v>139</v>
      </c>
      <c r="E58" s="105">
        <v>135</v>
      </c>
      <c r="F58" s="105">
        <v>93</v>
      </c>
      <c r="G58" s="105">
        <v>42</v>
      </c>
      <c r="H58" s="105">
        <v>4</v>
      </c>
      <c r="I58" s="105">
        <v>3</v>
      </c>
      <c r="J58" s="105">
        <v>1</v>
      </c>
      <c r="K58" s="105">
        <v>37454</v>
      </c>
      <c r="L58" s="105">
        <v>189180</v>
      </c>
      <c r="M58" s="107">
        <v>275706</v>
      </c>
      <c r="N58" s="108">
        <v>253201</v>
      </c>
      <c r="O58" s="108">
        <v>22333</v>
      </c>
      <c r="P58" s="105">
        <v>172</v>
      </c>
      <c r="Q58" s="105" t="s">
        <v>431</v>
      </c>
    </row>
    <row r="59" spans="1:17" ht="14.25" customHeight="1">
      <c r="A59" s="25"/>
      <c r="B59" s="126" t="s">
        <v>337</v>
      </c>
      <c r="C59" s="106">
        <v>6</v>
      </c>
      <c r="D59" s="106">
        <v>888</v>
      </c>
      <c r="E59" s="105">
        <v>888</v>
      </c>
      <c r="F59" s="106">
        <v>689</v>
      </c>
      <c r="G59" s="106">
        <v>199</v>
      </c>
      <c r="H59" s="105" t="s">
        <v>433</v>
      </c>
      <c r="I59" s="105" t="s">
        <v>241</v>
      </c>
      <c r="J59" s="105" t="s">
        <v>241</v>
      </c>
      <c r="K59" s="105">
        <v>284096</v>
      </c>
      <c r="L59" s="105">
        <v>864961</v>
      </c>
      <c r="M59" s="107">
        <v>1947342</v>
      </c>
      <c r="N59" s="107">
        <v>1947342</v>
      </c>
      <c r="O59" s="105" t="s">
        <v>241</v>
      </c>
      <c r="P59" s="105" t="s">
        <v>430</v>
      </c>
      <c r="Q59" s="105" t="s">
        <v>431</v>
      </c>
    </row>
    <row r="60" spans="1:17" ht="14.25" customHeight="1">
      <c r="A60" s="25"/>
      <c r="B60" s="28"/>
      <c r="C60" s="62"/>
      <c r="D60" s="62"/>
      <c r="E60" s="62"/>
      <c r="F60" s="62"/>
      <c r="G60" s="62"/>
      <c r="H60" s="21"/>
      <c r="I60" s="21"/>
      <c r="J60" s="21"/>
      <c r="K60" s="21"/>
      <c r="L60" s="21"/>
      <c r="M60" s="62"/>
      <c r="N60" s="62"/>
      <c r="O60" s="21"/>
      <c r="P60" s="21"/>
      <c r="Q60" s="21"/>
    </row>
    <row r="61" spans="1:17" ht="14.25" customHeight="1">
      <c r="A61" s="25"/>
      <c r="B61" s="6" t="s">
        <v>5</v>
      </c>
      <c r="C61" s="103">
        <f>SUM(C62:C66)</f>
        <v>161</v>
      </c>
      <c r="D61" s="103">
        <f aca="true" t="shared" si="6" ref="D61:P61">SUM(D62:D66)</f>
        <v>1890</v>
      </c>
      <c r="E61" s="103">
        <f t="shared" si="6"/>
        <v>1701</v>
      </c>
      <c r="F61" s="103">
        <f t="shared" si="6"/>
        <v>1035</v>
      </c>
      <c r="G61" s="103">
        <f t="shared" si="6"/>
        <v>666</v>
      </c>
      <c r="H61" s="104">
        <f t="shared" si="6"/>
        <v>189</v>
      </c>
      <c r="I61" s="104">
        <f t="shared" si="6"/>
        <v>102</v>
      </c>
      <c r="J61" s="104">
        <f t="shared" si="6"/>
        <v>87</v>
      </c>
      <c r="K61" s="103">
        <f t="shared" si="6"/>
        <v>491265</v>
      </c>
      <c r="L61" s="103">
        <f t="shared" si="6"/>
        <v>1819605</v>
      </c>
      <c r="M61" s="103">
        <f t="shared" si="6"/>
        <v>2934300</v>
      </c>
      <c r="N61" s="103">
        <f t="shared" si="6"/>
        <v>2882201</v>
      </c>
      <c r="O61" s="103">
        <f t="shared" si="6"/>
        <v>52069</v>
      </c>
      <c r="P61" s="104">
        <f t="shared" si="6"/>
        <v>30</v>
      </c>
      <c r="Q61" s="145" t="s">
        <v>435</v>
      </c>
    </row>
    <row r="62" spans="1:17" ht="14.25" customHeight="1">
      <c r="A62" s="25"/>
      <c r="B62" s="126" t="s">
        <v>336</v>
      </c>
      <c r="C62" s="106">
        <v>54</v>
      </c>
      <c r="D62" s="106">
        <v>132</v>
      </c>
      <c r="E62" s="105">
        <v>33</v>
      </c>
      <c r="F62" s="106">
        <v>10</v>
      </c>
      <c r="G62" s="106">
        <v>23</v>
      </c>
      <c r="H62" s="105">
        <v>99</v>
      </c>
      <c r="I62" s="105">
        <v>51</v>
      </c>
      <c r="J62" s="105">
        <v>48</v>
      </c>
      <c r="K62" s="105">
        <v>9648</v>
      </c>
      <c r="L62" s="105">
        <v>41889</v>
      </c>
      <c r="M62" s="107">
        <v>77914</v>
      </c>
      <c r="N62" s="107">
        <v>70560</v>
      </c>
      <c r="O62" s="107">
        <v>7324</v>
      </c>
      <c r="P62" s="105">
        <v>30</v>
      </c>
      <c r="Q62" s="127" t="s">
        <v>241</v>
      </c>
    </row>
    <row r="63" spans="1:17" ht="14.25" customHeight="1">
      <c r="A63" s="117" t="s">
        <v>332</v>
      </c>
      <c r="B63" s="126" t="s">
        <v>335</v>
      </c>
      <c r="C63" s="106">
        <v>60</v>
      </c>
      <c r="D63" s="106">
        <v>366</v>
      </c>
      <c r="E63" s="105">
        <v>280</v>
      </c>
      <c r="F63" s="106">
        <v>114</v>
      </c>
      <c r="G63" s="106">
        <v>166</v>
      </c>
      <c r="H63" s="105">
        <v>86</v>
      </c>
      <c r="I63" s="105">
        <v>49</v>
      </c>
      <c r="J63" s="105">
        <v>37</v>
      </c>
      <c r="K63" s="105">
        <v>61663</v>
      </c>
      <c r="L63" s="105">
        <v>142117</v>
      </c>
      <c r="M63" s="107">
        <v>260735</v>
      </c>
      <c r="N63" s="107">
        <v>231277</v>
      </c>
      <c r="O63" s="107">
        <v>29458</v>
      </c>
      <c r="P63" s="127" t="s">
        <v>241</v>
      </c>
      <c r="Q63" s="127" t="s">
        <v>241</v>
      </c>
    </row>
    <row r="64" spans="1:17" ht="14.25" customHeight="1">
      <c r="A64" s="25" t="s">
        <v>331</v>
      </c>
      <c r="B64" s="126" t="s">
        <v>333</v>
      </c>
      <c r="C64" s="106">
        <v>24</v>
      </c>
      <c r="D64" s="106">
        <v>305</v>
      </c>
      <c r="E64" s="105">
        <v>301</v>
      </c>
      <c r="F64" s="106">
        <v>150</v>
      </c>
      <c r="G64" s="106">
        <v>151</v>
      </c>
      <c r="H64" s="105">
        <v>4</v>
      </c>
      <c r="I64" s="105">
        <v>2</v>
      </c>
      <c r="J64" s="105">
        <v>2</v>
      </c>
      <c r="K64" s="105">
        <v>67867</v>
      </c>
      <c r="L64" s="105">
        <v>184177</v>
      </c>
      <c r="M64" s="107">
        <v>327206</v>
      </c>
      <c r="N64" s="107">
        <v>313592</v>
      </c>
      <c r="O64" s="107">
        <v>13614</v>
      </c>
      <c r="P64" s="127" t="s">
        <v>241</v>
      </c>
      <c r="Q64" s="127" t="s">
        <v>241</v>
      </c>
    </row>
    <row r="65" spans="1:17" ht="14.25" customHeight="1">
      <c r="A65" s="28"/>
      <c r="B65" s="126" t="s">
        <v>334</v>
      </c>
      <c r="C65" s="106">
        <v>11</v>
      </c>
      <c r="D65" s="106">
        <v>270</v>
      </c>
      <c r="E65" s="105">
        <v>270</v>
      </c>
      <c r="F65" s="106">
        <v>159</v>
      </c>
      <c r="G65" s="106">
        <v>111</v>
      </c>
      <c r="H65" s="127" t="s">
        <v>241</v>
      </c>
      <c r="I65" s="127" t="s">
        <v>241</v>
      </c>
      <c r="J65" s="127" t="s">
        <v>241</v>
      </c>
      <c r="K65" s="105">
        <v>67127</v>
      </c>
      <c r="L65" s="105">
        <v>290653</v>
      </c>
      <c r="M65" s="107">
        <v>439631</v>
      </c>
      <c r="N65" s="107">
        <v>437958</v>
      </c>
      <c r="O65" s="107">
        <v>1673</v>
      </c>
      <c r="P65" s="127" t="s">
        <v>241</v>
      </c>
      <c r="Q65" s="127" t="s">
        <v>241</v>
      </c>
    </row>
    <row r="66" spans="1:17" ht="14.25" customHeight="1">
      <c r="A66" s="28"/>
      <c r="B66" s="126" t="s">
        <v>337</v>
      </c>
      <c r="C66" s="107">
        <v>12</v>
      </c>
      <c r="D66" s="106">
        <v>817</v>
      </c>
      <c r="E66" s="105">
        <v>817</v>
      </c>
      <c r="F66" s="107">
        <v>602</v>
      </c>
      <c r="G66" s="107">
        <v>215</v>
      </c>
      <c r="H66" s="127" t="s">
        <v>241</v>
      </c>
      <c r="I66" s="127" t="s">
        <v>241</v>
      </c>
      <c r="J66" s="127" t="s">
        <v>241</v>
      </c>
      <c r="K66" s="108">
        <v>284960</v>
      </c>
      <c r="L66" s="108">
        <v>1160769</v>
      </c>
      <c r="M66" s="107">
        <v>1828814</v>
      </c>
      <c r="N66" s="107">
        <v>1828814</v>
      </c>
      <c r="O66" s="127" t="s">
        <v>241</v>
      </c>
      <c r="P66" s="127" t="s">
        <v>241</v>
      </c>
      <c r="Q66" s="127" t="s">
        <v>241</v>
      </c>
    </row>
    <row r="67" spans="1:17" ht="14.25" customHeight="1">
      <c r="A67" s="48"/>
      <c r="B67" s="119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48"/>
    </row>
    <row r="68" spans="1:17" ht="14.25">
      <c r="A68" s="38"/>
      <c r="B68" s="12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8" ht="14.25">
      <c r="A69" s="158" t="s">
        <v>356</v>
      </c>
      <c r="E69" s="48"/>
      <c r="F69" s="48"/>
      <c r="G69" s="48"/>
      <c r="H69" s="48"/>
    </row>
  </sheetData>
  <sheetProtection/>
  <mergeCells count="20">
    <mergeCell ref="H9:J9"/>
    <mergeCell ref="M9:M10"/>
    <mergeCell ref="N9:N10"/>
    <mergeCell ref="A4:P4"/>
    <mergeCell ref="A8:A10"/>
    <mergeCell ref="B8:B10"/>
    <mergeCell ref="C8:C10"/>
    <mergeCell ref="D8:J8"/>
    <mergeCell ref="K8:K10"/>
    <mergeCell ref="A5:Q5"/>
    <mergeCell ref="L8:L10"/>
    <mergeCell ref="M8:P8"/>
    <mergeCell ref="D9:D10"/>
    <mergeCell ref="Q8:Q10"/>
    <mergeCell ref="A56:A57"/>
    <mergeCell ref="A35:A36"/>
    <mergeCell ref="A49:A50"/>
    <mergeCell ref="A14:A15"/>
    <mergeCell ref="A21:A22"/>
    <mergeCell ref="E9:G9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3.59765625" style="17" customWidth="1"/>
    <col min="2" max="2" width="15.19921875" style="17" customWidth="1"/>
    <col min="3" max="10" width="11.59765625" style="17" customWidth="1"/>
    <col min="11" max="12" width="13.59765625" style="17" customWidth="1"/>
    <col min="13" max="13" width="15.59765625" style="17" customWidth="1"/>
    <col min="14" max="17" width="14.59765625" style="17" customWidth="1"/>
    <col min="18" max="16384" width="10.59765625" style="17" customWidth="1"/>
  </cols>
  <sheetData>
    <row r="1" spans="1:17" ht="14.25">
      <c r="A1" s="1" t="s">
        <v>339</v>
      </c>
      <c r="Q1" s="2" t="s">
        <v>340</v>
      </c>
    </row>
    <row r="2" s="44" customFormat="1" ht="14.25" customHeight="1"/>
    <row r="3" spans="1:17" s="44" customFormat="1" ht="14.25" customHeight="1">
      <c r="A3" s="1"/>
      <c r="Q3" s="2"/>
    </row>
    <row r="4" spans="1:16" ht="14.25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</row>
    <row r="5" spans="1:17" ht="14.25" customHeight="1">
      <c r="A5" s="432" t="s">
        <v>423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</row>
    <row r="6" spans="1:17" ht="14.2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ht="14.25" customHeight="1" thickBot="1">
      <c r="P7" s="100"/>
    </row>
    <row r="8" spans="1:17" ht="18.75" customHeight="1">
      <c r="A8" s="425" t="s">
        <v>325</v>
      </c>
      <c r="B8" s="269" t="s">
        <v>63</v>
      </c>
      <c r="C8" s="429" t="s">
        <v>0</v>
      </c>
      <c r="D8" s="430" t="s">
        <v>1</v>
      </c>
      <c r="E8" s="410"/>
      <c r="F8" s="410"/>
      <c r="G8" s="410"/>
      <c r="H8" s="410"/>
      <c r="I8" s="410"/>
      <c r="J8" s="431"/>
      <c r="K8" s="406" t="s">
        <v>317</v>
      </c>
      <c r="L8" s="266" t="s">
        <v>2</v>
      </c>
      <c r="M8" s="409" t="s">
        <v>323</v>
      </c>
      <c r="N8" s="410"/>
      <c r="O8" s="410"/>
      <c r="P8" s="410"/>
      <c r="Q8" s="412" t="s">
        <v>318</v>
      </c>
    </row>
    <row r="9" spans="1:17" ht="18.75" customHeight="1">
      <c r="A9" s="426"/>
      <c r="B9" s="428"/>
      <c r="C9" s="272"/>
      <c r="D9" s="411" t="s">
        <v>324</v>
      </c>
      <c r="E9" s="418" t="s">
        <v>3</v>
      </c>
      <c r="F9" s="419"/>
      <c r="G9" s="420"/>
      <c r="H9" s="418" t="s">
        <v>4</v>
      </c>
      <c r="I9" s="419"/>
      <c r="J9" s="420"/>
      <c r="K9" s="407"/>
      <c r="L9" s="407"/>
      <c r="M9" s="421" t="s">
        <v>5</v>
      </c>
      <c r="N9" s="422" t="s">
        <v>322</v>
      </c>
      <c r="O9" s="31" t="s">
        <v>319</v>
      </c>
      <c r="P9" s="112" t="s">
        <v>321</v>
      </c>
      <c r="Q9" s="413"/>
    </row>
    <row r="10" spans="1:17" ht="18.75" customHeight="1">
      <c r="A10" s="427"/>
      <c r="B10" s="423"/>
      <c r="C10" s="273"/>
      <c r="D10" s="276"/>
      <c r="E10" s="102" t="s">
        <v>5</v>
      </c>
      <c r="F10" s="102" t="s">
        <v>6</v>
      </c>
      <c r="G10" s="102" t="s">
        <v>7</v>
      </c>
      <c r="H10" s="102" t="s">
        <v>5</v>
      </c>
      <c r="I10" s="102" t="s">
        <v>6</v>
      </c>
      <c r="J10" s="102" t="s">
        <v>7</v>
      </c>
      <c r="K10" s="408"/>
      <c r="L10" s="408"/>
      <c r="M10" s="265"/>
      <c r="N10" s="423"/>
      <c r="O10" s="111" t="s">
        <v>320</v>
      </c>
      <c r="P10" s="113" t="s">
        <v>320</v>
      </c>
      <c r="Q10" s="414"/>
    </row>
    <row r="11" spans="1:17" ht="18.75" customHeight="1">
      <c r="A11" s="114"/>
      <c r="B11" s="121"/>
      <c r="C11" s="48"/>
      <c r="D11" s="122"/>
      <c r="E11" s="62"/>
      <c r="F11" s="62"/>
      <c r="G11" s="62"/>
      <c r="H11" s="62"/>
      <c r="I11" s="62"/>
      <c r="J11" s="62"/>
      <c r="K11" s="123"/>
      <c r="L11" s="123"/>
      <c r="M11" s="124"/>
      <c r="N11" s="125"/>
      <c r="O11" s="125"/>
      <c r="P11" s="125"/>
      <c r="Q11" s="123"/>
    </row>
    <row r="12" spans="1:17" ht="14.25" customHeight="1">
      <c r="A12" s="28"/>
      <c r="B12" s="6" t="s">
        <v>5</v>
      </c>
      <c r="C12" s="104">
        <f>SUM(C13:C17)</f>
        <v>484</v>
      </c>
      <c r="D12" s="104">
        <f aca="true" t="shared" si="0" ref="D12:O12">SUM(D13:D17)</f>
        <v>4885</v>
      </c>
      <c r="E12" s="104">
        <f t="shared" si="0"/>
        <v>4322</v>
      </c>
      <c r="F12" s="104">
        <f t="shared" si="0"/>
        <v>2888</v>
      </c>
      <c r="G12" s="104">
        <f t="shared" si="0"/>
        <v>1434</v>
      </c>
      <c r="H12" s="104">
        <f t="shared" si="0"/>
        <v>563</v>
      </c>
      <c r="I12" s="104">
        <f t="shared" si="0"/>
        <v>348</v>
      </c>
      <c r="J12" s="104">
        <f t="shared" si="0"/>
        <v>215</v>
      </c>
      <c r="K12" s="104">
        <f t="shared" si="0"/>
        <v>1669516</v>
      </c>
      <c r="L12" s="104">
        <f t="shared" si="0"/>
        <v>2069196</v>
      </c>
      <c r="M12" s="104">
        <f t="shared" si="0"/>
        <v>5480199</v>
      </c>
      <c r="N12" s="104">
        <f t="shared" si="0"/>
        <v>5139886</v>
      </c>
      <c r="O12" s="104">
        <f t="shared" si="0"/>
        <v>340313</v>
      </c>
      <c r="P12" s="104" t="s">
        <v>435</v>
      </c>
      <c r="Q12" s="104" t="s">
        <v>435</v>
      </c>
    </row>
    <row r="13" spans="1:17" ht="14.25" customHeight="1">
      <c r="A13" s="28"/>
      <c r="B13" s="126" t="s">
        <v>336</v>
      </c>
      <c r="C13" s="105">
        <v>219</v>
      </c>
      <c r="D13" s="105">
        <v>466</v>
      </c>
      <c r="E13" s="105">
        <v>132</v>
      </c>
      <c r="F13" s="105">
        <v>51</v>
      </c>
      <c r="G13" s="105">
        <v>81</v>
      </c>
      <c r="H13" s="105">
        <v>334</v>
      </c>
      <c r="I13" s="105">
        <v>207</v>
      </c>
      <c r="J13" s="105">
        <v>127</v>
      </c>
      <c r="K13" s="105">
        <v>28019</v>
      </c>
      <c r="L13" s="105">
        <v>63911</v>
      </c>
      <c r="M13" s="108">
        <v>179692</v>
      </c>
      <c r="N13" s="108">
        <v>122497</v>
      </c>
      <c r="O13" s="108">
        <v>57195</v>
      </c>
      <c r="P13" s="105" t="s">
        <v>427</v>
      </c>
      <c r="Q13" s="105" t="s">
        <v>427</v>
      </c>
    </row>
    <row r="14" spans="1:17" ht="14.25" customHeight="1">
      <c r="A14" s="415" t="s">
        <v>20</v>
      </c>
      <c r="B14" s="126" t="s">
        <v>335</v>
      </c>
      <c r="C14" s="105">
        <v>171</v>
      </c>
      <c r="D14" s="105">
        <v>1005</v>
      </c>
      <c r="E14" s="105">
        <v>790</v>
      </c>
      <c r="F14" s="105">
        <v>397</v>
      </c>
      <c r="G14" s="105">
        <v>393</v>
      </c>
      <c r="H14" s="105">
        <v>215</v>
      </c>
      <c r="I14" s="105">
        <v>131</v>
      </c>
      <c r="J14" s="105">
        <v>84</v>
      </c>
      <c r="K14" s="105">
        <v>191605</v>
      </c>
      <c r="L14" s="105">
        <v>257710</v>
      </c>
      <c r="M14" s="108">
        <v>642849</v>
      </c>
      <c r="N14" s="108">
        <v>511357</v>
      </c>
      <c r="O14" s="108">
        <v>131492</v>
      </c>
      <c r="P14" s="105" t="s">
        <v>427</v>
      </c>
      <c r="Q14" s="105" t="s">
        <v>427</v>
      </c>
    </row>
    <row r="15" spans="1:17" ht="14.25" customHeight="1">
      <c r="A15" s="434"/>
      <c r="B15" s="126" t="s">
        <v>333</v>
      </c>
      <c r="C15" s="105">
        <v>47</v>
      </c>
      <c r="D15" s="105">
        <v>628</v>
      </c>
      <c r="E15" s="105">
        <v>618</v>
      </c>
      <c r="F15" s="105">
        <v>366</v>
      </c>
      <c r="G15" s="105">
        <v>252</v>
      </c>
      <c r="H15" s="105">
        <v>10</v>
      </c>
      <c r="I15" s="105">
        <v>7</v>
      </c>
      <c r="J15" s="105">
        <v>3</v>
      </c>
      <c r="K15" s="105">
        <v>186743</v>
      </c>
      <c r="L15" s="105">
        <v>327661</v>
      </c>
      <c r="M15" s="108">
        <v>667540</v>
      </c>
      <c r="N15" s="108">
        <v>640779</v>
      </c>
      <c r="O15" s="108">
        <v>26761</v>
      </c>
      <c r="P15" s="105" t="s">
        <v>427</v>
      </c>
      <c r="Q15" s="105" t="s">
        <v>427</v>
      </c>
    </row>
    <row r="16" spans="1:17" ht="14.25" customHeight="1">
      <c r="A16" s="28"/>
      <c r="B16" s="126" t="s">
        <v>334</v>
      </c>
      <c r="C16" s="105">
        <v>21</v>
      </c>
      <c r="D16" s="105">
        <v>515</v>
      </c>
      <c r="E16" s="105">
        <v>512</v>
      </c>
      <c r="F16" s="105">
        <v>307</v>
      </c>
      <c r="G16" s="105">
        <v>205</v>
      </c>
      <c r="H16" s="105">
        <v>3</v>
      </c>
      <c r="I16" s="105">
        <v>2</v>
      </c>
      <c r="J16" s="105">
        <v>1</v>
      </c>
      <c r="K16" s="105">
        <v>147108</v>
      </c>
      <c r="L16" s="105">
        <v>221150</v>
      </c>
      <c r="M16" s="108">
        <v>517926</v>
      </c>
      <c r="N16" s="108">
        <v>482665</v>
      </c>
      <c r="O16" s="108">
        <v>35261</v>
      </c>
      <c r="P16" s="105" t="s">
        <v>427</v>
      </c>
      <c r="Q16" s="105" t="s">
        <v>427</v>
      </c>
    </row>
    <row r="17" spans="1:17" ht="14.25" customHeight="1">
      <c r="A17" s="28"/>
      <c r="B17" s="126" t="s">
        <v>337</v>
      </c>
      <c r="C17" s="105">
        <v>26</v>
      </c>
      <c r="D17" s="105">
        <v>2271</v>
      </c>
      <c r="E17" s="105">
        <v>2270</v>
      </c>
      <c r="F17" s="105">
        <v>1767</v>
      </c>
      <c r="G17" s="105">
        <v>503</v>
      </c>
      <c r="H17" s="105">
        <v>1</v>
      </c>
      <c r="I17" s="105">
        <v>1</v>
      </c>
      <c r="J17" s="105" t="s">
        <v>427</v>
      </c>
      <c r="K17" s="105">
        <v>1116041</v>
      </c>
      <c r="L17" s="105">
        <v>1198764</v>
      </c>
      <c r="M17" s="108">
        <v>3472192</v>
      </c>
      <c r="N17" s="108">
        <v>3382588</v>
      </c>
      <c r="O17" s="108">
        <v>89604</v>
      </c>
      <c r="P17" s="105" t="s">
        <v>427</v>
      </c>
      <c r="Q17" s="105" t="s">
        <v>427</v>
      </c>
    </row>
    <row r="18" spans="1:17" ht="14.25" customHeight="1">
      <c r="A18" s="28"/>
      <c r="B18" s="28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4.25" customHeight="1">
      <c r="A19" s="28"/>
      <c r="B19" s="6" t="s">
        <v>5</v>
      </c>
      <c r="C19" s="104">
        <f>SUM(C20:C24)</f>
        <v>42</v>
      </c>
      <c r="D19" s="104">
        <v>1088</v>
      </c>
      <c r="E19" s="104">
        <v>1064</v>
      </c>
      <c r="F19" s="104">
        <v>719</v>
      </c>
      <c r="G19" s="104">
        <v>345</v>
      </c>
      <c r="H19" s="104">
        <f>SUM(H20:H24)</f>
        <v>24</v>
      </c>
      <c r="I19" s="104">
        <f>SUM(I20:I24)</f>
        <v>12</v>
      </c>
      <c r="J19" s="104">
        <f>SUM(J20:J24)</f>
        <v>12</v>
      </c>
      <c r="K19" s="104">
        <v>396400</v>
      </c>
      <c r="L19" s="104">
        <v>2370819</v>
      </c>
      <c r="M19" s="104">
        <v>4112884</v>
      </c>
      <c r="N19" s="104">
        <v>4057193</v>
      </c>
      <c r="O19" s="104">
        <v>55691</v>
      </c>
      <c r="P19" s="104" t="s">
        <v>435</v>
      </c>
      <c r="Q19" s="104" t="s">
        <v>435</v>
      </c>
    </row>
    <row r="20" spans="1:17" ht="14.25" customHeight="1">
      <c r="A20" s="28"/>
      <c r="B20" s="126" t="s">
        <v>336</v>
      </c>
      <c r="C20" s="105">
        <v>12</v>
      </c>
      <c r="D20" s="105">
        <v>27</v>
      </c>
      <c r="E20" s="105">
        <v>12</v>
      </c>
      <c r="F20" s="105">
        <v>7</v>
      </c>
      <c r="G20" s="105">
        <v>5</v>
      </c>
      <c r="H20" s="105">
        <v>15</v>
      </c>
      <c r="I20" s="105">
        <v>7</v>
      </c>
      <c r="J20" s="105">
        <v>8</v>
      </c>
      <c r="K20" s="105">
        <v>2545</v>
      </c>
      <c r="L20" s="105">
        <v>4696</v>
      </c>
      <c r="M20" s="108">
        <v>15704</v>
      </c>
      <c r="N20" s="108">
        <v>11441</v>
      </c>
      <c r="O20" s="108">
        <v>4263</v>
      </c>
      <c r="P20" s="105" t="s">
        <v>427</v>
      </c>
      <c r="Q20" s="105" t="s">
        <v>427</v>
      </c>
    </row>
    <row r="21" spans="1:17" ht="14.25" customHeight="1">
      <c r="A21" s="415" t="s">
        <v>21</v>
      </c>
      <c r="B21" s="126" t="s">
        <v>335</v>
      </c>
      <c r="C21" s="105">
        <v>12</v>
      </c>
      <c r="D21" s="105">
        <v>71</v>
      </c>
      <c r="E21" s="105">
        <v>63</v>
      </c>
      <c r="F21" s="105">
        <v>28</v>
      </c>
      <c r="G21" s="105">
        <v>35</v>
      </c>
      <c r="H21" s="105">
        <v>8</v>
      </c>
      <c r="I21" s="105">
        <v>4</v>
      </c>
      <c r="J21" s="105">
        <v>4</v>
      </c>
      <c r="K21" s="105">
        <v>14240</v>
      </c>
      <c r="L21" s="105">
        <v>71721</v>
      </c>
      <c r="M21" s="108">
        <v>103332</v>
      </c>
      <c r="N21" s="108">
        <v>91568</v>
      </c>
      <c r="O21" s="108">
        <v>11764</v>
      </c>
      <c r="P21" s="105" t="s">
        <v>427</v>
      </c>
      <c r="Q21" s="105" t="s">
        <v>427</v>
      </c>
    </row>
    <row r="22" spans="1:17" ht="14.25" customHeight="1">
      <c r="A22" s="433"/>
      <c r="B22" s="126" t="s">
        <v>333</v>
      </c>
      <c r="C22" s="105">
        <v>8</v>
      </c>
      <c r="D22" s="105">
        <v>112</v>
      </c>
      <c r="E22" s="105">
        <v>111</v>
      </c>
      <c r="F22" s="105">
        <v>66</v>
      </c>
      <c r="G22" s="105">
        <v>45</v>
      </c>
      <c r="H22" s="105">
        <v>1</v>
      </c>
      <c r="I22" s="105">
        <v>1</v>
      </c>
      <c r="J22" s="105" t="s">
        <v>427</v>
      </c>
      <c r="K22" s="105">
        <v>37916</v>
      </c>
      <c r="L22" s="105">
        <v>290826</v>
      </c>
      <c r="M22" s="108">
        <v>503826</v>
      </c>
      <c r="N22" s="105" t="s">
        <v>426</v>
      </c>
      <c r="O22" s="105" t="s">
        <v>426</v>
      </c>
      <c r="P22" s="105" t="s">
        <v>427</v>
      </c>
      <c r="Q22" s="105" t="s">
        <v>427</v>
      </c>
    </row>
    <row r="23" spans="1:17" ht="14.25" customHeight="1">
      <c r="A23" s="28"/>
      <c r="B23" s="126" t="s">
        <v>334</v>
      </c>
      <c r="C23" s="105">
        <v>2</v>
      </c>
      <c r="D23" s="105" t="s">
        <v>426</v>
      </c>
      <c r="E23" s="105" t="s">
        <v>426</v>
      </c>
      <c r="F23" s="105" t="s">
        <v>426</v>
      </c>
      <c r="G23" s="105" t="s">
        <v>426</v>
      </c>
      <c r="H23" s="105" t="s">
        <v>427</v>
      </c>
      <c r="I23" s="105" t="s">
        <v>427</v>
      </c>
      <c r="J23" s="105" t="s">
        <v>427</v>
      </c>
      <c r="K23" s="105" t="s">
        <v>426</v>
      </c>
      <c r="L23" s="105" t="s">
        <v>426</v>
      </c>
      <c r="M23" s="108" t="s">
        <v>426</v>
      </c>
      <c r="N23" s="105" t="s">
        <v>426</v>
      </c>
      <c r="O23" s="105" t="s">
        <v>436</v>
      </c>
      <c r="P23" s="105" t="s">
        <v>427</v>
      </c>
      <c r="Q23" s="105" t="s">
        <v>427</v>
      </c>
    </row>
    <row r="24" spans="1:17" ht="14.25" customHeight="1">
      <c r="A24" s="28"/>
      <c r="B24" s="126" t="s">
        <v>337</v>
      </c>
      <c r="C24" s="105">
        <v>8</v>
      </c>
      <c r="D24" s="105" t="s">
        <v>426</v>
      </c>
      <c r="E24" s="105" t="s">
        <v>426</v>
      </c>
      <c r="F24" s="105" t="s">
        <v>426</v>
      </c>
      <c r="G24" s="105" t="s">
        <v>426</v>
      </c>
      <c r="H24" s="105" t="s">
        <v>427</v>
      </c>
      <c r="I24" s="105" t="s">
        <v>427</v>
      </c>
      <c r="J24" s="105" t="s">
        <v>427</v>
      </c>
      <c r="K24" s="105" t="s">
        <v>426</v>
      </c>
      <c r="L24" s="105" t="s">
        <v>426</v>
      </c>
      <c r="M24" s="108" t="s">
        <v>426</v>
      </c>
      <c r="N24" s="108" t="s">
        <v>426</v>
      </c>
      <c r="O24" s="108" t="s">
        <v>426</v>
      </c>
      <c r="P24" s="105" t="s">
        <v>427</v>
      </c>
      <c r="Q24" s="105" t="s">
        <v>427</v>
      </c>
    </row>
    <row r="25" spans="1:17" ht="14.25" customHeight="1">
      <c r="A25" s="28"/>
      <c r="B25" s="2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4.25" customHeight="1">
      <c r="A26" s="28"/>
      <c r="B26" s="6" t="s">
        <v>5</v>
      </c>
      <c r="C26" s="104">
        <f>SUM(C27:C31)</f>
        <v>10</v>
      </c>
      <c r="D26" s="104">
        <v>92</v>
      </c>
      <c r="E26" s="104">
        <v>92</v>
      </c>
      <c r="F26" s="104">
        <v>76</v>
      </c>
      <c r="G26" s="104">
        <v>16</v>
      </c>
      <c r="H26" s="145" t="s">
        <v>435</v>
      </c>
      <c r="I26" s="145" t="s">
        <v>435</v>
      </c>
      <c r="J26" s="145" t="s">
        <v>435</v>
      </c>
      <c r="K26" s="104">
        <v>33858</v>
      </c>
      <c r="L26" s="104">
        <v>301725</v>
      </c>
      <c r="M26" s="104">
        <v>425364</v>
      </c>
      <c r="N26" s="104">
        <v>424108</v>
      </c>
      <c r="O26" s="104" t="s">
        <v>437</v>
      </c>
      <c r="P26" s="104" t="s">
        <v>435</v>
      </c>
      <c r="Q26" s="104" t="s">
        <v>435</v>
      </c>
    </row>
    <row r="27" spans="1:17" ht="14.25" customHeight="1">
      <c r="A27" s="28"/>
      <c r="B27" s="126" t="s">
        <v>336</v>
      </c>
      <c r="C27" s="105">
        <v>1</v>
      </c>
      <c r="D27" s="105" t="s">
        <v>426</v>
      </c>
      <c r="E27" s="105" t="s">
        <v>426</v>
      </c>
      <c r="F27" s="105" t="s">
        <v>426</v>
      </c>
      <c r="G27" s="105" t="s">
        <v>427</v>
      </c>
      <c r="H27" s="105" t="s">
        <v>427</v>
      </c>
      <c r="I27" s="105" t="s">
        <v>427</v>
      </c>
      <c r="J27" s="105" t="s">
        <v>427</v>
      </c>
      <c r="K27" s="105" t="s">
        <v>426</v>
      </c>
      <c r="L27" s="105" t="s">
        <v>426</v>
      </c>
      <c r="M27" s="105" t="s">
        <v>426</v>
      </c>
      <c r="N27" s="105" t="s">
        <v>426</v>
      </c>
      <c r="O27" s="105" t="s">
        <v>427</v>
      </c>
      <c r="P27" s="105" t="s">
        <v>427</v>
      </c>
      <c r="Q27" s="105" t="s">
        <v>427</v>
      </c>
    </row>
    <row r="28" spans="1:17" ht="14.25" customHeight="1">
      <c r="A28" s="117" t="s">
        <v>342</v>
      </c>
      <c r="B28" s="126" t="s">
        <v>335</v>
      </c>
      <c r="C28" s="105">
        <v>7</v>
      </c>
      <c r="D28" s="105">
        <v>47</v>
      </c>
      <c r="E28" s="105">
        <v>47</v>
      </c>
      <c r="F28" s="105">
        <v>37</v>
      </c>
      <c r="G28" s="105">
        <v>10</v>
      </c>
      <c r="H28" s="105" t="s">
        <v>427</v>
      </c>
      <c r="I28" s="105" t="s">
        <v>427</v>
      </c>
      <c r="J28" s="105" t="s">
        <v>427</v>
      </c>
      <c r="K28" s="105">
        <v>15898</v>
      </c>
      <c r="L28" s="105">
        <v>181021</v>
      </c>
      <c r="M28" s="108">
        <v>267304</v>
      </c>
      <c r="N28" s="108">
        <v>267304</v>
      </c>
      <c r="O28" s="105" t="s">
        <v>427</v>
      </c>
      <c r="P28" s="105" t="s">
        <v>427</v>
      </c>
      <c r="Q28" s="105" t="s">
        <v>427</v>
      </c>
    </row>
    <row r="29" spans="1:17" ht="14.25" customHeight="1">
      <c r="A29" s="25" t="s">
        <v>341</v>
      </c>
      <c r="B29" s="126" t="s">
        <v>333</v>
      </c>
      <c r="C29" s="105">
        <v>1</v>
      </c>
      <c r="D29" s="105" t="s">
        <v>426</v>
      </c>
      <c r="E29" s="105" t="s">
        <v>426</v>
      </c>
      <c r="F29" s="105" t="s">
        <v>426</v>
      </c>
      <c r="G29" s="105" t="s">
        <v>426</v>
      </c>
      <c r="H29" s="105" t="s">
        <v>427</v>
      </c>
      <c r="I29" s="105" t="s">
        <v>427</v>
      </c>
      <c r="J29" s="105" t="s">
        <v>427</v>
      </c>
      <c r="K29" s="105" t="s">
        <v>426</v>
      </c>
      <c r="L29" s="105" t="s">
        <v>426</v>
      </c>
      <c r="M29" s="108" t="s">
        <v>426</v>
      </c>
      <c r="N29" s="105" t="s">
        <v>426</v>
      </c>
      <c r="O29" s="105" t="s">
        <v>427</v>
      </c>
      <c r="P29" s="105" t="s">
        <v>427</v>
      </c>
      <c r="Q29" s="105" t="s">
        <v>427</v>
      </c>
    </row>
    <row r="30" spans="1:17" ht="14.25" customHeight="1">
      <c r="A30" s="28"/>
      <c r="B30" s="126" t="s">
        <v>334</v>
      </c>
      <c r="C30" s="105">
        <v>1</v>
      </c>
      <c r="D30" s="105" t="s">
        <v>426</v>
      </c>
      <c r="E30" s="105" t="s">
        <v>426</v>
      </c>
      <c r="F30" s="105" t="s">
        <v>426</v>
      </c>
      <c r="G30" s="105" t="s">
        <v>426</v>
      </c>
      <c r="H30" s="105" t="s">
        <v>427</v>
      </c>
      <c r="I30" s="105" t="s">
        <v>427</v>
      </c>
      <c r="J30" s="105" t="s">
        <v>427</v>
      </c>
      <c r="K30" s="105" t="s">
        <v>426</v>
      </c>
      <c r="L30" s="105" t="s">
        <v>426</v>
      </c>
      <c r="M30" s="105" t="s">
        <v>426</v>
      </c>
      <c r="N30" s="105" t="s">
        <v>426</v>
      </c>
      <c r="O30" s="105" t="s">
        <v>426</v>
      </c>
      <c r="P30" s="105" t="s">
        <v>427</v>
      </c>
      <c r="Q30" s="105" t="s">
        <v>427</v>
      </c>
    </row>
    <row r="31" spans="1:17" ht="14.25" customHeight="1">
      <c r="A31" s="28"/>
      <c r="B31" s="126" t="s">
        <v>337</v>
      </c>
      <c r="C31" s="105" t="s">
        <v>427</v>
      </c>
      <c r="D31" s="105" t="s">
        <v>427</v>
      </c>
      <c r="E31" s="105" t="s">
        <v>427</v>
      </c>
      <c r="F31" s="105" t="s">
        <v>427</v>
      </c>
      <c r="G31" s="105" t="s">
        <v>427</v>
      </c>
      <c r="H31" s="105" t="s">
        <v>427</v>
      </c>
      <c r="I31" s="105" t="s">
        <v>427</v>
      </c>
      <c r="J31" s="105" t="s">
        <v>427</v>
      </c>
      <c r="K31" s="105" t="s">
        <v>427</v>
      </c>
      <c r="L31" s="105" t="s">
        <v>427</v>
      </c>
      <c r="M31" s="105" t="s">
        <v>427</v>
      </c>
      <c r="N31" s="105" t="s">
        <v>427</v>
      </c>
      <c r="O31" s="105" t="s">
        <v>427</v>
      </c>
      <c r="P31" s="105" t="s">
        <v>427</v>
      </c>
      <c r="Q31" s="105" t="s">
        <v>427</v>
      </c>
    </row>
    <row r="32" spans="1:17" ht="14.25" customHeight="1">
      <c r="A32" s="28"/>
      <c r="B32" s="2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4.25" customHeight="1">
      <c r="A33" s="28"/>
      <c r="B33" s="6" t="s">
        <v>5</v>
      </c>
      <c r="C33" s="104">
        <f>SUM(C34:C38)</f>
        <v>347</v>
      </c>
      <c r="D33" s="104">
        <f aca="true" t="shared" si="1" ref="D33:P33">SUM(D34:D38)</f>
        <v>3030</v>
      </c>
      <c r="E33" s="104">
        <f t="shared" si="1"/>
        <v>2552</v>
      </c>
      <c r="F33" s="104">
        <f t="shared" si="1"/>
        <v>1304</v>
      </c>
      <c r="G33" s="104">
        <f t="shared" si="1"/>
        <v>1248</v>
      </c>
      <c r="H33" s="104">
        <f t="shared" si="1"/>
        <v>478</v>
      </c>
      <c r="I33" s="104">
        <f t="shared" si="1"/>
        <v>237</v>
      </c>
      <c r="J33" s="104">
        <f t="shared" si="1"/>
        <v>241</v>
      </c>
      <c r="K33" s="104">
        <f t="shared" si="1"/>
        <v>656989</v>
      </c>
      <c r="L33" s="104">
        <f t="shared" si="1"/>
        <v>2950918</v>
      </c>
      <c r="M33" s="104">
        <f t="shared" si="1"/>
        <v>4679026</v>
      </c>
      <c r="N33" s="104">
        <f t="shared" si="1"/>
        <v>4391291</v>
      </c>
      <c r="O33" s="104">
        <f t="shared" si="1"/>
        <v>287638</v>
      </c>
      <c r="P33" s="104">
        <f t="shared" si="1"/>
        <v>97</v>
      </c>
      <c r="Q33" s="104" t="s">
        <v>435</v>
      </c>
    </row>
    <row r="34" spans="1:17" ht="14.25" customHeight="1">
      <c r="A34" s="28"/>
      <c r="B34" s="126" t="s">
        <v>336</v>
      </c>
      <c r="C34" s="105">
        <v>207</v>
      </c>
      <c r="D34" s="105">
        <v>403</v>
      </c>
      <c r="E34" s="105">
        <v>54</v>
      </c>
      <c r="F34" s="105">
        <v>10</v>
      </c>
      <c r="G34" s="105">
        <v>44</v>
      </c>
      <c r="H34" s="105">
        <v>349</v>
      </c>
      <c r="I34" s="105">
        <v>167</v>
      </c>
      <c r="J34" s="105">
        <v>182</v>
      </c>
      <c r="K34" s="105">
        <v>8798</v>
      </c>
      <c r="L34" s="105">
        <v>76840</v>
      </c>
      <c r="M34" s="108">
        <v>157669</v>
      </c>
      <c r="N34" s="108">
        <v>93374</v>
      </c>
      <c r="O34" s="108">
        <v>64290</v>
      </c>
      <c r="P34" s="105">
        <v>5</v>
      </c>
      <c r="Q34" s="105" t="s">
        <v>427</v>
      </c>
    </row>
    <row r="35" spans="1:17" ht="14.25" customHeight="1">
      <c r="A35" s="415" t="s">
        <v>22</v>
      </c>
      <c r="B35" s="126" t="s">
        <v>335</v>
      </c>
      <c r="C35" s="105">
        <v>81</v>
      </c>
      <c r="D35" s="105">
        <v>474</v>
      </c>
      <c r="E35" s="105">
        <v>358</v>
      </c>
      <c r="F35" s="105">
        <v>156</v>
      </c>
      <c r="G35" s="105">
        <v>202</v>
      </c>
      <c r="H35" s="105">
        <v>116</v>
      </c>
      <c r="I35" s="105">
        <v>60</v>
      </c>
      <c r="J35" s="105">
        <v>56</v>
      </c>
      <c r="K35" s="105">
        <v>76693</v>
      </c>
      <c r="L35" s="105">
        <v>215956</v>
      </c>
      <c r="M35" s="108">
        <v>380365</v>
      </c>
      <c r="N35" s="108">
        <v>293751</v>
      </c>
      <c r="O35" s="108">
        <v>86604</v>
      </c>
      <c r="P35" s="105">
        <v>10</v>
      </c>
      <c r="Q35" s="105" t="s">
        <v>427</v>
      </c>
    </row>
    <row r="36" spans="1:17" ht="14.25" customHeight="1">
      <c r="A36" s="433"/>
      <c r="B36" s="126" t="s">
        <v>333</v>
      </c>
      <c r="C36" s="105">
        <v>24</v>
      </c>
      <c r="D36" s="105">
        <v>335</v>
      </c>
      <c r="E36" s="105">
        <v>326</v>
      </c>
      <c r="F36" s="105">
        <v>150</v>
      </c>
      <c r="G36" s="105">
        <v>176</v>
      </c>
      <c r="H36" s="105">
        <v>9</v>
      </c>
      <c r="I36" s="105">
        <v>6</v>
      </c>
      <c r="J36" s="105">
        <v>3</v>
      </c>
      <c r="K36" s="105">
        <v>80735</v>
      </c>
      <c r="L36" s="105">
        <v>377751</v>
      </c>
      <c r="M36" s="108">
        <v>625625</v>
      </c>
      <c r="N36" s="108">
        <v>602964</v>
      </c>
      <c r="O36" s="108">
        <v>22661</v>
      </c>
      <c r="P36" s="105" t="s">
        <v>427</v>
      </c>
      <c r="Q36" s="105" t="s">
        <v>427</v>
      </c>
    </row>
    <row r="37" spans="1:17" ht="14.25" customHeight="1">
      <c r="A37" s="28"/>
      <c r="B37" s="126" t="s">
        <v>334</v>
      </c>
      <c r="C37" s="105">
        <v>15</v>
      </c>
      <c r="D37" s="105">
        <v>360</v>
      </c>
      <c r="E37" s="105">
        <v>356</v>
      </c>
      <c r="F37" s="105">
        <v>198</v>
      </c>
      <c r="G37" s="105">
        <v>158</v>
      </c>
      <c r="H37" s="105">
        <v>4</v>
      </c>
      <c r="I37" s="105">
        <v>4</v>
      </c>
      <c r="J37" s="105" t="s">
        <v>427</v>
      </c>
      <c r="K37" s="105">
        <v>87650</v>
      </c>
      <c r="L37" s="105">
        <v>442570</v>
      </c>
      <c r="M37" s="108">
        <v>667554</v>
      </c>
      <c r="N37" s="108">
        <v>620109</v>
      </c>
      <c r="O37" s="108">
        <v>47363</v>
      </c>
      <c r="P37" s="105">
        <v>82</v>
      </c>
      <c r="Q37" s="105" t="s">
        <v>427</v>
      </c>
    </row>
    <row r="38" spans="1:17" ht="14.25" customHeight="1">
      <c r="A38" s="28"/>
      <c r="B38" s="126" t="s">
        <v>337</v>
      </c>
      <c r="C38" s="105">
        <v>20</v>
      </c>
      <c r="D38" s="105">
        <v>1458</v>
      </c>
      <c r="E38" s="105">
        <v>1458</v>
      </c>
      <c r="F38" s="105">
        <v>790</v>
      </c>
      <c r="G38" s="105">
        <v>668</v>
      </c>
      <c r="H38" s="105" t="s">
        <v>427</v>
      </c>
      <c r="I38" s="105" t="s">
        <v>427</v>
      </c>
      <c r="J38" s="105" t="s">
        <v>427</v>
      </c>
      <c r="K38" s="105">
        <v>403113</v>
      </c>
      <c r="L38" s="105">
        <v>1837801</v>
      </c>
      <c r="M38" s="108">
        <v>2847813</v>
      </c>
      <c r="N38" s="108">
        <v>2781093</v>
      </c>
      <c r="O38" s="108">
        <v>66720</v>
      </c>
      <c r="P38" s="105" t="s">
        <v>427</v>
      </c>
      <c r="Q38" s="105" t="s">
        <v>427</v>
      </c>
    </row>
    <row r="39" spans="1:17" ht="14.25" customHeight="1">
      <c r="A39" s="28"/>
      <c r="B39" s="2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4.25" customHeight="1">
      <c r="A40" s="28"/>
      <c r="B40" s="6" t="s">
        <v>5</v>
      </c>
      <c r="C40" s="104">
        <f>SUM(C41:C45)</f>
        <v>19</v>
      </c>
      <c r="D40" s="104" t="s">
        <v>437</v>
      </c>
      <c r="E40" s="104" t="s">
        <v>437</v>
      </c>
      <c r="F40" s="104" t="s">
        <v>437</v>
      </c>
      <c r="G40" s="104" t="s">
        <v>437</v>
      </c>
      <c r="H40" s="104" t="s">
        <v>437</v>
      </c>
      <c r="I40" s="104" t="s">
        <v>437</v>
      </c>
      <c r="J40" s="104" t="s">
        <v>437</v>
      </c>
      <c r="K40" s="104" t="s">
        <v>437</v>
      </c>
      <c r="L40" s="104" t="s">
        <v>437</v>
      </c>
      <c r="M40" s="104" t="s">
        <v>437</v>
      </c>
      <c r="N40" s="104" t="s">
        <v>437</v>
      </c>
      <c r="O40" s="104" t="s">
        <v>437</v>
      </c>
      <c r="P40" s="104" t="s">
        <v>435</v>
      </c>
      <c r="Q40" s="104" t="s">
        <v>435</v>
      </c>
    </row>
    <row r="41" spans="1:17" ht="14.25" customHeight="1">
      <c r="A41" s="28"/>
      <c r="B41" s="126" t="s">
        <v>336</v>
      </c>
      <c r="C41" s="105">
        <v>6</v>
      </c>
      <c r="D41" s="105">
        <v>13</v>
      </c>
      <c r="E41" s="105">
        <v>5</v>
      </c>
      <c r="F41" s="105">
        <v>2</v>
      </c>
      <c r="G41" s="105">
        <v>3</v>
      </c>
      <c r="H41" s="105" t="s">
        <v>426</v>
      </c>
      <c r="I41" s="105" t="s">
        <v>426</v>
      </c>
      <c r="J41" s="105" t="s">
        <v>426</v>
      </c>
      <c r="K41" s="105">
        <v>930</v>
      </c>
      <c r="L41" s="105">
        <v>3473</v>
      </c>
      <c r="M41" s="108">
        <v>9045</v>
      </c>
      <c r="N41" s="108" t="s">
        <v>426</v>
      </c>
      <c r="O41" s="108" t="s">
        <v>426</v>
      </c>
      <c r="P41" s="105" t="s">
        <v>427</v>
      </c>
      <c r="Q41" s="105" t="s">
        <v>427</v>
      </c>
    </row>
    <row r="42" spans="1:17" ht="14.25" customHeight="1">
      <c r="A42" s="415" t="s">
        <v>23</v>
      </c>
      <c r="B42" s="126" t="s">
        <v>335</v>
      </c>
      <c r="C42" s="105">
        <v>4</v>
      </c>
      <c r="D42" s="105">
        <v>26</v>
      </c>
      <c r="E42" s="105">
        <v>25</v>
      </c>
      <c r="F42" s="105">
        <v>12</v>
      </c>
      <c r="G42" s="105">
        <v>13</v>
      </c>
      <c r="H42" s="105">
        <v>1</v>
      </c>
      <c r="I42" s="105">
        <v>1</v>
      </c>
      <c r="J42" s="105" t="s">
        <v>427</v>
      </c>
      <c r="K42" s="105">
        <v>7748</v>
      </c>
      <c r="L42" s="105">
        <v>14212</v>
      </c>
      <c r="M42" s="108">
        <v>25886</v>
      </c>
      <c r="N42" s="108">
        <v>22086</v>
      </c>
      <c r="O42" s="108">
        <v>3800</v>
      </c>
      <c r="P42" s="105" t="s">
        <v>427</v>
      </c>
      <c r="Q42" s="105" t="s">
        <v>427</v>
      </c>
    </row>
    <row r="43" spans="1:17" ht="14.25" customHeight="1">
      <c r="A43" s="433"/>
      <c r="B43" s="126" t="s">
        <v>333</v>
      </c>
      <c r="C43" s="105">
        <v>6</v>
      </c>
      <c r="D43" s="105">
        <v>88</v>
      </c>
      <c r="E43" s="105">
        <v>88</v>
      </c>
      <c r="F43" s="105">
        <v>44</v>
      </c>
      <c r="G43" s="105">
        <v>44</v>
      </c>
      <c r="H43" s="105" t="s">
        <v>427</v>
      </c>
      <c r="I43" s="105" t="s">
        <v>427</v>
      </c>
      <c r="J43" s="105" t="s">
        <v>427</v>
      </c>
      <c r="K43" s="105">
        <v>14523</v>
      </c>
      <c r="L43" s="105">
        <v>38154</v>
      </c>
      <c r="M43" s="108">
        <v>77325</v>
      </c>
      <c r="N43" s="108">
        <v>73965</v>
      </c>
      <c r="O43" s="108">
        <v>3360</v>
      </c>
      <c r="P43" s="105" t="s">
        <v>427</v>
      </c>
      <c r="Q43" s="105" t="s">
        <v>427</v>
      </c>
    </row>
    <row r="44" spans="1:17" ht="14.25" customHeight="1">
      <c r="A44" s="28"/>
      <c r="B44" s="126" t="s">
        <v>334</v>
      </c>
      <c r="C44" s="105">
        <v>2</v>
      </c>
      <c r="D44" s="105" t="s">
        <v>426</v>
      </c>
      <c r="E44" s="105" t="s">
        <v>426</v>
      </c>
      <c r="F44" s="105" t="s">
        <v>426</v>
      </c>
      <c r="G44" s="105" t="s">
        <v>426</v>
      </c>
      <c r="H44" s="105" t="s">
        <v>426</v>
      </c>
      <c r="I44" s="105" t="s">
        <v>426</v>
      </c>
      <c r="J44" s="105" t="s">
        <v>426</v>
      </c>
      <c r="K44" s="105" t="s">
        <v>426</v>
      </c>
      <c r="L44" s="105" t="s">
        <v>426</v>
      </c>
      <c r="M44" s="130" t="s">
        <v>426</v>
      </c>
      <c r="N44" s="108" t="s">
        <v>426</v>
      </c>
      <c r="O44" s="130" t="s">
        <v>426</v>
      </c>
      <c r="P44" s="105" t="s">
        <v>427</v>
      </c>
      <c r="Q44" s="105" t="s">
        <v>427</v>
      </c>
    </row>
    <row r="45" spans="1:17" ht="14.25" customHeight="1">
      <c r="A45" s="28"/>
      <c r="B45" s="126" t="s">
        <v>337</v>
      </c>
      <c r="C45" s="105">
        <v>1</v>
      </c>
      <c r="D45" s="105" t="s">
        <v>426</v>
      </c>
      <c r="E45" s="105" t="s">
        <v>426</v>
      </c>
      <c r="F45" s="105" t="s">
        <v>426</v>
      </c>
      <c r="G45" s="105" t="s">
        <v>426</v>
      </c>
      <c r="H45" s="105" t="s">
        <v>436</v>
      </c>
      <c r="I45" s="105" t="s">
        <v>436</v>
      </c>
      <c r="J45" s="105" t="s">
        <v>436</v>
      </c>
      <c r="K45" s="105" t="s">
        <v>426</v>
      </c>
      <c r="L45" s="105" t="s">
        <v>426</v>
      </c>
      <c r="M45" s="108" t="s">
        <v>426</v>
      </c>
      <c r="N45" s="105" t="s">
        <v>427</v>
      </c>
      <c r="O45" s="108" t="s">
        <v>426</v>
      </c>
      <c r="P45" s="105" t="s">
        <v>427</v>
      </c>
      <c r="Q45" s="105" t="s">
        <v>427</v>
      </c>
    </row>
    <row r="46" spans="1:17" ht="14.25" customHeight="1">
      <c r="A46" s="28"/>
      <c r="B46" s="2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14.25" customHeight="1">
      <c r="A47" s="28"/>
      <c r="B47" s="6" t="s">
        <v>5</v>
      </c>
      <c r="C47" s="104">
        <f>SUM(C48:C52)</f>
        <v>6</v>
      </c>
      <c r="D47" s="104" t="s">
        <v>437</v>
      </c>
      <c r="E47" s="104" t="s">
        <v>437</v>
      </c>
      <c r="F47" s="104" t="s">
        <v>437</v>
      </c>
      <c r="G47" s="104" t="s">
        <v>437</v>
      </c>
      <c r="H47" s="104" t="s">
        <v>437</v>
      </c>
      <c r="I47" s="104" t="s">
        <v>437</v>
      </c>
      <c r="J47" s="104" t="s">
        <v>437</v>
      </c>
      <c r="K47" s="104" t="s">
        <v>437</v>
      </c>
      <c r="L47" s="104" t="s">
        <v>437</v>
      </c>
      <c r="M47" s="104" t="s">
        <v>437</v>
      </c>
      <c r="N47" s="104" t="s">
        <v>437</v>
      </c>
      <c r="O47" s="104" t="s">
        <v>437</v>
      </c>
      <c r="P47" s="104" t="s">
        <v>435</v>
      </c>
      <c r="Q47" s="104" t="s">
        <v>435</v>
      </c>
    </row>
    <row r="48" spans="2:17" ht="14.25" customHeight="1">
      <c r="B48" s="561" t="s">
        <v>336</v>
      </c>
      <c r="C48" s="105">
        <v>3</v>
      </c>
      <c r="D48" s="105">
        <v>6</v>
      </c>
      <c r="E48" s="105">
        <v>1</v>
      </c>
      <c r="F48" s="105">
        <v>1</v>
      </c>
      <c r="G48" s="105" t="s">
        <v>436</v>
      </c>
      <c r="H48" s="105">
        <v>5</v>
      </c>
      <c r="I48" s="105">
        <v>2</v>
      </c>
      <c r="J48" s="105">
        <v>3</v>
      </c>
      <c r="K48" s="105">
        <v>310</v>
      </c>
      <c r="L48" s="105">
        <v>150</v>
      </c>
      <c r="M48" s="108" t="s">
        <v>426</v>
      </c>
      <c r="N48" s="108" t="s">
        <v>436</v>
      </c>
      <c r="O48" s="108" t="s">
        <v>426</v>
      </c>
      <c r="P48" s="105" t="s">
        <v>427</v>
      </c>
      <c r="Q48" s="105" t="s">
        <v>427</v>
      </c>
    </row>
    <row r="49" spans="1:17" ht="14.25" customHeight="1">
      <c r="A49" s="25" t="s">
        <v>65</v>
      </c>
      <c r="B49" s="126" t="s">
        <v>335</v>
      </c>
      <c r="C49" s="105">
        <v>2</v>
      </c>
      <c r="D49" s="105" t="s">
        <v>426</v>
      </c>
      <c r="E49" s="105" t="s">
        <v>426</v>
      </c>
      <c r="F49" s="105" t="s">
        <v>426</v>
      </c>
      <c r="G49" s="105" t="s">
        <v>426</v>
      </c>
      <c r="H49" s="105" t="s">
        <v>426</v>
      </c>
      <c r="I49" s="105" t="s">
        <v>426</v>
      </c>
      <c r="J49" s="105" t="s">
        <v>426</v>
      </c>
      <c r="K49" s="105" t="s">
        <v>426</v>
      </c>
      <c r="L49" s="105" t="s">
        <v>426</v>
      </c>
      <c r="M49" s="108" t="s">
        <v>426</v>
      </c>
      <c r="N49" s="108" t="s">
        <v>426</v>
      </c>
      <c r="O49" s="105" t="s">
        <v>427</v>
      </c>
      <c r="P49" s="105" t="s">
        <v>427</v>
      </c>
      <c r="Q49" s="105" t="s">
        <v>427</v>
      </c>
    </row>
    <row r="50" spans="1:17" ht="14.25" customHeight="1">
      <c r="A50" s="25" t="s">
        <v>66</v>
      </c>
      <c r="B50" s="126" t="s">
        <v>333</v>
      </c>
      <c r="C50" s="105" t="s">
        <v>427</v>
      </c>
      <c r="D50" s="105" t="s">
        <v>427</v>
      </c>
      <c r="E50" s="105" t="s">
        <v>427</v>
      </c>
      <c r="F50" s="105" t="s">
        <v>427</v>
      </c>
      <c r="G50" s="105" t="s">
        <v>427</v>
      </c>
      <c r="H50" s="105" t="s">
        <v>427</v>
      </c>
      <c r="I50" s="105" t="s">
        <v>427</v>
      </c>
      <c r="J50" s="105" t="s">
        <v>427</v>
      </c>
      <c r="K50" s="105" t="s">
        <v>427</v>
      </c>
      <c r="L50" s="105" t="s">
        <v>427</v>
      </c>
      <c r="M50" s="105" t="s">
        <v>427</v>
      </c>
      <c r="N50" s="105" t="s">
        <v>427</v>
      </c>
      <c r="O50" s="105" t="s">
        <v>427</v>
      </c>
      <c r="P50" s="105" t="s">
        <v>427</v>
      </c>
      <c r="Q50" s="105" t="s">
        <v>427</v>
      </c>
    </row>
    <row r="51" spans="1:17" ht="14.25" customHeight="1">
      <c r="A51" s="25"/>
      <c r="B51" s="126" t="s">
        <v>334</v>
      </c>
      <c r="C51" s="105">
        <v>1</v>
      </c>
      <c r="D51" s="105" t="s">
        <v>426</v>
      </c>
      <c r="E51" s="105" t="s">
        <v>426</v>
      </c>
      <c r="F51" s="105" t="s">
        <v>426</v>
      </c>
      <c r="G51" s="105" t="s">
        <v>426</v>
      </c>
      <c r="H51" s="105" t="s">
        <v>427</v>
      </c>
      <c r="I51" s="105" t="s">
        <v>427</v>
      </c>
      <c r="J51" s="105" t="s">
        <v>427</v>
      </c>
      <c r="K51" s="105" t="s">
        <v>426</v>
      </c>
      <c r="L51" s="105" t="s">
        <v>426</v>
      </c>
      <c r="M51" s="105" t="s">
        <v>426</v>
      </c>
      <c r="N51" s="105" t="s">
        <v>426</v>
      </c>
      <c r="O51" s="105" t="s">
        <v>427</v>
      </c>
      <c r="P51" s="105" t="s">
        <v>427</v>
      </c>
      <c r="Q51" s="105" t="s">
        <v>427</v>
      </c>
    </row>
    <row r="52" spans="1:17" ht="14.25" customHeight="1">
      <c r="A52" s="25"/>
      <c r="B52" s="126" t="s">
        <v>337</v>
      </c>
      <c r="C52" s="105" t="s">
        <v>427</v>
      </c>
      <c r="D52" s="105" t="s">
        <v>427</v>
      </c>
      <c r="E52" s="105" t="s">
        <v>427</v>
      </c>
      <c r="F52" s="105" t="s">
        <v>427</v>
      </c>
      <c r="G52" s="105" t="s">
        <v>427</v>
      </c>
      <c r="H52" s="105" t="s">
        <v>427</v>
      </c>
      <c r="I52" s="105" t="s">
        <v>427</v>
      </c>
      <c r="J52" s="105" t="s">
        <v>427</v>
      </c>
      <c r="K52" s="105" t="s">
        <v>427</v>
      </c>
      <c r="L52" s="105" t="s">
        <v>427</v>
      </c>
      <c r="M52" s="105" t="s">
        <v>427</v>
      </c>
      <c r="N52" s="105" t="s">
        <v>427</v>
      </c>
      <c r="O52" s="105" t="s">
        <v>427</v>
      </c>
      <c r="P52" s="105" t="s">
        <v>427</v>
      </c>
      <c r="Q52" s="105" t="s">
        <v>427</v>
      </c>
    </row>
    <row r="53" spans="1:17" ht="14.25" customHeight="1">
      <c r="A53" s="25"/>
      <c r="B53" s="28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ht="14.25" customHeight="1">
      <c r="A54" s="25"/>
      <c r="B54" s="6" t="s">
        <v>5</v>
      </c>
      <c r="C54" s="104">
        <f>SUM(C55:C59)</f>
        <v>692</v>
      </c>
      <c r="D54" s="104">
        <f aca="true" t="shared" si="2" ref="D54:O54">SUM(D55:D59)</f>
        <v>6187</v>
      </c>
      <c r="E54" s="104">
        <f t="shared" si="2"/>
        <v>5310</v>
      </c>
      <c r="F54" s="104">
        <f t="shared" si="2"/>
        <v>3328</v>
      </c>
      <c r="G54" s="104">
        <f t="shared" si="2"/>
        <v>1982</v>
      </c>
      <c r="H54" s="104">
        <f t="shared" si="2"/>
        <v>877</v>
      </c>
      <c r="I54" s="104">
        <f t="shared" si="2"/>
        <v>548</v>
      </c>
      <c r="J54" s="104">
        <f t="shared" si="2"/>
        <v>329</v>
      </c>
      <c r="K54" s="104">
        <f t="shared" si="2"/>
        <v>1483704</v>
      </c>
      <c r="L54" s="104">
        <f t="shared" si="2"/>
        <v>3787243</v>
      </c>
      <c r="M54" s="104">
        <f t="shared" si="2"/>
        <v>7401138</v>
      </c>
      <c r="N54" s="104">
        <f t="shared" si="2"/>
        <v>7152095</v>
      </c>
      <c r="O54" s="104">
        <f t="shared" si="2"/>
        <v>249043</v>
      </c>
      <c r="P54" s="104" t="s">
        <v>435</v>
      </c>
      <c r="Q54" s="108" t="s">
        <v>427</v>
      </c>
    </row>
    <row r="55" spans="1:17" ht="14.25" customHeight="1">
      <c r="A55" s="25"/>
      <c r="B55" s="126" t="s">
        <v>336</v>
      </c>
      <c r="C55" s="105">
        <v>384</v>
      </c>
      <c r="D55" s="105">
        <v>753</v>
      </c>
      <c r="E55" s="105">
        <v>118</v>
      </c>
      <c r="F55" s="105">
        <v>52</v>
      </c>
      <c r="G55" s="105">
        <v>66</v>
      </c>
      <c r="H55" s="105">
        <v>635</v>
      </c>
      <c r="I55" s="105">
        <v>401</v>
      </c>
      <c r="J55" s="105">
        <v>234</v>
      </c>
      <c r="K55" s="105">
        <v>21387</v>
      </c>
      <c r="L55" s="105">
        <v>101684</v>
      </c>
      <c r="M55" s="108">
        <v>261111</v>
      </c>
      <c r="N55" s="108">
        <v>150688</v>
      </c>
      <c r="O55" s="108">
        <v>110423</v>
      </c>
      <c r="P55" s="105" t="s">
        <v>427</v>
      </c>
      <c r="Q55" s="105" t="s">
        <v>427</v>
      </c>
    </row>
    <row r="56" spans="1:17" ht="14.25" customHeight="1">
      <c r="A56" s="415" t="s">
        <v>24</v>
      </c>
      <c r="B56" s="126" t="s">
        <v>335</v>
      </c>
      <c r="C56" s="105">
        <v>153</v>
      </c>
      <c r="D56" s="105">
        <v>893</v>
      </c>
      <c r="E56" s="105">
        <v>687</v>
      </c>
      <c r="F56" s="105">
        <v>414</v>
      </c>
      <c r="G56" s="105">
        <v>273</v>
      </c>
      <c r="H56" s="105">
        <v>206</v>
      </c>
      <c r="I56" s="105">
        <v>125</v>
      </c>
      <c r="J56" s="105">
        <v>81</v>
      </c>
      <c r="K56" s="105">
        <v>160326</v>
      </c>
      <c r="L56" s="105">
        <v>360527</v>
      </c>
      <c r="M56" s="108">
        <v>863911</v>
      </c>
      <c r="N56" s="108">
        <v>803715</v>
      </c>
      <c r="O56" s="108">
        <v>60196</v>
      </c>
      <c r="P56" s="105" t="s">
        <v>427</v>
      </c>
      <c r="Q56" s="105" t="s">
        <v>427</v>
      </c>
    </row>
    <row r="57" spans="1:17" ht="14.25" customHeight="1">
      <c r="A57" s="415"/>
      <c r="B57" s="126" t="s">
        <v>333</v>
      </c>
      <c r="C57" s="105">
        <v>94</v>
      </c>
      <c r="D57" s="105">
        <v>1322</v>
      </c>
      <c r="E57" s="105">
        <v>1290</v>
      </c>
      <c r="F57" s="105">
        <v>944</v>
      </c>
      <c r="G57" s="105">
        <v>346</v>
      </c>
      <c r="H57" s="105">
        <v>32</v>
      </c>
      <c r="I57" s="105">
        <v>19</v>
      </c>
      <c r="J57" s="105">
        <v>13</v>
      </c>
      <c r="K57" s="105">
        <v>385664</v>
      </c>
      <c r="L57" s="105">
        <v>1025047</v>
      </c>
      <c r="M57" s="108">
        <v>2206456</v>
      </c>
      <c r="N57" s="108">
        <v>2161516</v>
      </c>
      <c r="O57" s="108">
        <v>44940</v>
      </c>
      <c r="P57" s="105" t="s">
        <v>427</v>
      </c>
      <c r="Q57" s="105" t="s">
        <v>427</v>
      </c>
    </row>
    <row r="58" spans="1:17" ht="14.25" customHeight="1">
      <c r="A58" s="25"/>
      <c r="B58" s="126" t="s">
        <v>334</v>
      </c>
      <c r="C58" s="105">
        <v>35</v>
      </c>
      <c r="D58" s="105">
        <v>864</v>
      </c>
      <c r="E58" s="105">
        <v>860</v>
      </c>
      <c r="F58" s="105">
        <v>612</v>
      </c>
      <c r="G58" s="105">
        <v>248</v>
      </c>
      <c r="H58" s="105">
        <v>4</v>
      </c>
      <c r="I58" s="105">
        <v>3</v>
      </c>
      <c r="J58" s="105">
        <v>1</v>
      </c>
      <c r="K58" s="105">
        <v>233665</v>
      </c>
      <c r="L58" s="105">
        <v>689842</v>
      </c>
      <c r="M58" s="108">
        <v>1254363</v>
      </c>
      <c r="N58" s="108">
        <v>1220879</v>
      </c>
      <c r="O58" s="108">
        <v>33484</v>
      </c>
      <c r="P58" s="105" t="s">
        <v>427</v>
      </c>
      <c r="Q58" s="105" t="s">
        <v>427</v>
      </c>
    </row>
    <row r="59" spans="1:17" ht="14.25" customHeight="1">
      <c r="A59" s="25"/>
      <c r="B59" s="126" t="s">
        <v>337</v>
      </c>
      <c r="C59" s="105">
        <v>26</v>
      </c>
      <c r="D59" s="105">
        <v>2355</v>
      </c>
      <c r="E59" s="105">
        <v>2355</v>
      </c>
      <c r="F59" s="105">
        <v>1306</v>
      </c>
      <c r="G59" s="105">
        <v>1049</v>
      </c>
      <c r="H59" s="105" t="s">
        <v>427</v>
      </c>
      <c r="I59" s="105" t="s">
        <v>427</v>
      </c>
      <c r="J59" s="105" t="s">
        <v>427</v>
      </c>
      <c r="K59" s="105">
        <v>682662</v>
      </c>
      <c r="L59" s="105">
        <v>1610143</v>
      </c>
      <c r="M59" s="108">
        <v>2815297</v>
      </c>
      <c r="N59" s="108">
        <v>2815297</v>
      </c>
      <c r="O59" s="105" t="s">
        <v>427</v>
      </c>
      <c r="P59" s="105" t="s">
        <v>427</v>
      </c>
      <c r="Q59" s="105" t="s">
        <v>427</v>
      </c>
    </row>
    <row r="60" spans="1:17" ht="14.25" customHeight="1">
      <c r="A60" s="25"/>
      <c r="B60" s="28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ht="14.25" customHeight="1">
      <c r="A61" s="25"/>
      <c r="B61" s="6" t="s">
        <v>5</v>
      </c>
      <c r="C61" s="104">
        <f>SUM(C62:C66)</f>
        <v>142</v>
      </c>
      <c r="D61" s="104">
        <f aca="true" t="shared" si="3" ref="D61:P61">SUM(D62:D66)</f>
        <v>2056</v>
      </c>
      <c r="E61" s="104">
        <f t="shared" si="3"/>
        <v>1936</v>
      </c>
      <c r="F61" s="104">
        <f t="shared" si="3"/>
        <v>1581</v>
      </c>
      <c r="G61" s="104">
        <f t="shared" si="3"/>
        <v>355</v>
      </c>
      <c r="H61" s="104">
        <f t="shared" si="3"/>
        <v>120</v>
      </c>
      <c r="I61" s="104">
        <f t="shared" si="3"/>
        <v>82</v>
      </c>
      <c r="J61" s="104">
        <f t="shared" si="3"/>
        <v>38</v>
      </c>
      <c r="K61" s="104">
        <f t="shared" si="3"/>
        <v>651926</v>
      </c>
      <c r="L61" s="104">
        <f t="shared" si="3"/>
        <v>2408673</v>
      </c>
      <c r="M61" s="104">
        <f t="shared" si="3"/>
        <v>3877441</v>
      </c>
      <c r="N61" s="104">
        <f t="shared" si="3"/>
        <v>3618459</v>
      </c>
      <c r="O61" s="104">
        <f t="shared" si="3"/>
        <v>257711</v>
      </c>
      <c r="P61" s="104">
        <f t="shared" si="3"/>
        <v>1271</v>
      </c>
      <c r="Q61" s="104" t="s">
        <v>435</v>
      </c>
    </row>
    <row r="62" spans="1:17" ht="14.25" customHeight="1">
      <c r="A62" s="25"/>
      <c r="B62" s="126" t="s">
        <v>336</v>
      </c>
      <c r="C62" s="105">
        <v>42</v>
      </c>
      <c r="D62" s="108">
        <v>84</v>
      </c>
      <c r="E62" s="105">
        <v>25</v>
      </c>
      <c r="F62" s="105">
        <v>17</v>
      </c>
      <c r="G62" s="105">
        <v>8</v>
      </c>
      <c r="H62" s="105">
        <v>59</v>
      </c>
      <c r="I62" s="105">
        <v>45</v>
      </c>
      <c r="J62" s="105">
        <v>14</v>
      </c>
      <c r="K62" s="105">
        <v>6096</v>
      </c>
      <c r="L62" s="105">
        <v>18188</v>
      </c>
      <c r="M62" s="108">
        <v>41824</v>
      </c>
      <c r="N62" s="108">
        <v>19861</v>
      </c>
      <c r="O62" s="108">
        <v>21313</v>
      </c>
      <c r="P62" s="105">
        <v>650</v>
      </c>
      <c r="Q62" s="127" t="s">
        <v>241</v>
      </c>
    </row>
    <row r="63" spans="1:17" ht="14.25" customHeight="1">
      <c r="A63" s="415" t="s">
        <v>9</v>
      </c>
      <c r="B63" s="126" t="s">
        <v>335</v>
      </c>
      <c r="C63" s="105">
        <v>44</v>
      </c>
      <c r="D63" s="108">
        <v>266</v>
      </c>
      <c r="E63" s="105">
        <v>221</v>
      </c>
      <c r="F63" s="105">
        <v>164</v>
      </c>
      <c r="G63" s="105">
        <v>57</v>
      </c>
      <c r="H63" s="105">
        <v>45</v>
      </c>
      <c r="I63" s="105">
        <v>27</v>
      </c>
      <c r="J63" s="105">
        <v>18</v>
      </c>
      <c r="K63" s="105">
        <v>56617</v>
      </c>
      <c r="L63" s="105">
        <v>131181</v>
      </c>
      <c r="M63" s="108">
        <v>252384</v>
      </c>
      <c r="N63" s="108">
        <v>183709</v>
      </c>
      <c r="O63" s="108">
        <v>68054</v>
      </c>
      <c r="P63" s="105">
        <v>621</v>
      </c>
      <c r="Q63" s="127" t="s">
        <v>241</v>
      </c>
    </row>
    <row r="64" spans="1:17" ht="14.25" customHeight="1">
      <c r="A64" s="433"/>
      <c r="B64" s="126" t="s">
        <v>333</v>
      </c>
      <c r="C64" s="105">
        <v>30</v>
      </c>
      <c r="D64" s="108">
        <v>401</v>
      </c>
      <c r="E64" s="105">
        <v>387</v>
      </c>
      <c r="F64" s="105">
        <v>316</v>
      </c>
      <c r="G64" s="105">
        <v>71</v>
      </c>
      <c r="H64" s="105">
        <v>14</v>
      </c>
      <c r="I64" s="105">
        <v>8</v>
      </c>
      <c r="J64" s="105">
        <v>6</v>
      </c>
      <c r="K64" s="105">
        <v>110538</v>
      </c>
      <c r="L64" s="105">
        <v>345165</v>
      </c>
      <c r="M64" s="108">
        <v>594944</v>
      </c>
      <c r="N64" s="108">
        <v>510172</v>
      </c>
      <c r="O64" s="108">
        <v>84772</v>
      </c>
      <c r="P64" s="127" t="s">
        <v>241</v>
      </c>
      <c r="Q64" s="127" t="s">
        <v>241</v>
      </c>
    </row>
    <row r="65" spans="1:17" ht="14.25" customHeight="1">
      <c r="A65" s="28"/>
      <c r="B65" s="126" t="s">
        <v>334</v>
      </c>
      <c r="C65" s="105">
        <v>13</v>
      </c>
      <c r="D65" s="108">
        <v>326</v>
      </c>
      <c r="E65" s="105">
        <v>325</v>
      </c>
      <c r="F65" s="105">
        <v>256</v>
      </c>
      <c r="G65" s="105">
        <v>69</v>
      </c>
      <c r="H65" s="105">
        <v>1</v>
      </c>
      <c r="I65" s="105">
        <v>1</v>
      </c>
      <c r="J65" s="127" t="s">
        <v>241</v>
      </c>
      <c r="K65" s="105">
        <v>109096</v>
      </c>
      <c r="L65" s="105">
        <v>466465</v>
      </c>
      <c r="M65" s="108">
        <v>711256</v>
      </c>
      <c r="N65" s="108">
        <v>672431</v>
      </c>
      <c r="O65" s="108">
        <v>38825</v>
      </c>
      <c r="P65" s="127" t="s">
        <v>241</v>
      </c>
      <c r="Q65" s="127" t="s">
        <v>241</v>
      </c>
    </row>
    <row r="66" spans="1:17" ht="14.25" customHeight="1">
      <c r="A66" s="28"/>
      <c r="B66" s="126" t="s">
        <v>337</v>
      </c>
      <c r="C66" s="131">
        <v>13</v>
      </c>
      <c r="D66" s="108">
        <v>979</v>
      </c>
      <c r="E66" s="105">
        <v>978</v>
      </c>
      <c r="F66" s="108">
        <v>828</v>
      </c>
      <c r="G66" s="108">
        <v>150</v>
      </c>
      <c r="H66" s="108">
        <v>1</v>
      </c>
      <c r="I66" s="108">
        <v>1</v>
      </c>
      <c r="J66" s="127" t="s">
        <v>241</v>
      </c>
      <c r="K66" s="108">
        <v>369579</v>
      </c>
      <c r="L66" s="108">
        <v>1447674</v>
      </c>
      <c r="M66" s="108">
        <v>2277033</v>
      </c>
      <c r="N66" s="108">
        <v>2232286</v>
      </c>
      <c r="O66" s="108">
        <v>44747</v>
      </c>
      <c r="P66" s="127" t="s">
        <v>241</v>
      </c>
      <c r="Q66" s="127" t="s">
        <v>241</v>
      </c>
    </row>
    <row r="67" spans="1:17" ht="14.25" customHeight="1">
      <c r="A67" s="19"/>
      <c r="B67" s="119"/>
      <c r="C67" s="62"/>
      <c r="D67" s="62"/>
      <c r="E67" s="62"/>
      <c r="F67" s="62"/>
      <c r="G67" s="62"/>
      <c r="H67" s="62"/>
      <c r="I67" s="62"/>
      <c r="J67" s="21"/>
      <c r="K67" s="21"/>
      <c r="L67" s="21"/>
      <c r="M67" s="21"/>
      <c r="N67" s="21"/>
      <c r="O67" s="21"/>
      <c r="P67" s="21"/>
      <c r="Q67" s="132"/>
    </row>
    <row r="68" spans="1:17" ht="14.25" customHeight="1">
      <c r="A68" s="38"/>
      <c r="B68" s="12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ht="14.25" customHeight="1"/>
    <row r="70" ht="14.25" customHeight="1"/>
    <row r="71" ht="14.25" customHeight="1"/>
    <row r="72" ht="14.25" customHeight="1"/>
    <row r="73" ht="14.25" customHeight="1"/>
  </sheetData>
  <sheetProtection/>
  <mergeCells count="21">
    <mergeCell ref="M9:M10"/>
    <mergeCell ref="N9:N10"/>
    <mergeCell ref="H9:J9"/>
    <mergeCell ref="A5:Q5"/>
    <mergeCell ref="K8:K10"/>
    <mergeCell ref="E9:G9"/>
    <mergeCell ref="A4:P4"/>
    <mergeCell ref="A8:A10"/>
    <mergeCell ref="B8:B10"/>
    <mergeCell ref="C8:C10"/>
    <mergeCell ref="D8:J8"/>
    <mergeCell ref="A56:A57"/>
    <mergeCell ref="Q8:Q10"/>
    <mergeCell ref="A63:A64"/>
    <mergeCell ref="A35:A36"/>
    <mergeCell ref="A42:A43"/>
    <mergeCell ref="A14:A15"/>
    <mergeCell ref="A21:A22"/>
    <mergeCell ref="M8:P8"/>
    <mergeCell ref="D9:D10"/>
    <mergeCell ref="L8:L10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3.59765625" style="17" customWidth="1"/>
    <col min="2" max="2" width="15.19921875" style="17" customWidth="1"/>
    <col min="3" max="10" width="11.59765625" style="17" customWidth="1"/>
    <col min="11" max="12" width="13.59765625" style="17" customWidth="1"/>
    <col min="13" max="13" width="15.59765625" style="17" customWidth="1"/>
    <col min="14" max="17" width="14.59765625" style="17" customWidth="1"/>
    <col min="18" max="16384" width="10.59765625" style="17" customWidth="1"/>
  </cols>
  <sheetData>
    <row r="1" spans="1:17" s="44" customFormat="1" ht="14.25" customHeight="1">
      <c r="A1" s="1" t="s">
        <v>349</v>
      </c>
      <c r="Q1" s="2" t="s">
        <v>350</v>
      </c>
    </row>
    <row r="2" spans="1:17" s="44" customFormat="1" ht="14.25" customHeight="1">
      <c r="A2" s="1"/>
      <c r="Q2" s="2"/>
    </row>
    <row r="3" spans="1:17" s="44" customFormat="1" ht="14.25" customHeight="1">
      <c r="A3" s="1"/>
      <c r="Q3" s="2"/>
    </row>
    <row r="4" spans="1:16" ht="14.25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</row>
    <row r="5" spans="1:17" ht="14.25" customHeight="1">
      <c r="A5" s="347" t="s">
        <v>338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</row>
    <row r="6" spans="1:17" ht="14.2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ht="14.25" customHeight="1" thickBot="1">
      <c r="P7" s="100"/>
    </row>
    <row r="8" spans="1:17" ht="18.75" customHeight="1">
      <c r="A8" s="440" t="s">
        <v>325</v>
      </c>
      <c r="B8" s="269" t="s">
        <v>63</v>
      </c>
      <c r="C8" s="429" t="s">
        <v>0</v>
      </c>
      <c r="D8" s="430" t="s">
        <v>1</v>
      </c>
      <c r="E8" s="410"/>
      <c r="F8" s="410"/>
      <c r="G8" s="410"/>
      <c r="H8" s="410"/>
      <c r="I8" s="410"/>
      <c r="J8" s="431"/>
      <c r="K8" s="406" t="s">
        <v>424</v>
      </c>
      <c r="L8" s="406" t="s">
        <v>422</v>
      </c>
      <c r="M8" s="430" t="s">
        <v>323</v>
      </c>
      <c r="N8" s="410"/>
      <c r="O8" s="410"/>
      <c r="P8" s="435"/>
      <c r="Q8" s="438" t="s">
        <v>343</v>
      </c>
    </row>
    <row r="9" spans="1:17" ht="18.75" customHeight="1">
      <c r="A9" s="441"/>
      <c r="B9" s="270"/>
      <c r="C9" s="443"/>
      <c r="D9" s="436" t="s">
        <v>324</v>
      </c>
      <c r="E9" s="418" t="s">
        <v>3</v>
      </c>
      <c r="F9" s="419"/>
      <c r="G9" s="420"/>
      <c r="H9" s="418" t="s">
        <v>4</v>
      </c>
      <c r="I9" s="419"/>
      <c r="J9" s="420"/>
      <c r="K9" s="267"/>
      <c r="L9" s="267"/>
      <c r="M9" s="421" t="s">
        <v>5</v>
      </c>
      <c r="N9" s="261" t="s">
        <v>322</v>
      </c>
      <c r="O9" s="134" t="s">
        <v>319</v>
      </c>
      <c r="P9" s="135" t="s">
        <v>321</v>
      </c>
      <c r="Q9" s="413"/>
    </row>
    <row r="10" spans="1:17" ht="18.75" customHeight="1">
      <c r="A10" s="442"/>
      <c r="B10" s="262"/>
      <c r="C10" s="439"/>
      <c r="D10" s="437"/>
      <c r="E10" s="102" t="s">
        <v>5</v>
      </c>
      <c r="F10" s="102" t="s">
        <v>6</v>
      </c>
      <c r="G10" s="102" t="s">
        <v>7</v>
      </c>
      <c r="H10" s="102" t="s">
        <v>5</v>
      </c>
      <c r="I10" s="102" t="s">
        <v>6</v>
      </c>
      <c r="J10" s="102" t="s">
        <v>7</v>
      </c>
      <c r="K10" s="268"/>
      <c r="L10" s="268"/>
      <c r="M10" s="439"/>
      <c r="N10" s="262"/>
      <c r="O10" s="111" t="s">
        <v>320</v>
      </c>
      <c r="P10" s="113" t="s">
        <v>320</v>
      </c>
      <c r="Q10" s="414"/>
    </row>
    <row r="11" spans="1:17" ht="13.5" customHeight="1">
      <c r="A11" s="133"/>
      <c r="B11" s="138"/>
      <c r="C11" s="62"/>
      <c r="D11" s="139"/>
      <c r="E11" s="62"/>
      <c r="F11" s="62"/>
      <c r="G11" s="62"/>
      <c r="H11" s="62"/>
      <c r="I11" s="62"/>
      <c r="J11" s="62"/>
      <c r="K11" s="140"/>
      <c r="L11" s="140"/>
      <c r="M11" s="62"/>
      <c r="N11" s="141"/>
      <c r="O11" s="125"/>
      <c r="P11" s="125"/>
      <c r="Q11" s="123"/>
    </row>
    <row r="12" spans="1:17" s="13" customFormat="1" ht="14.25" customHeight="1">
      <c r="A12" s="143"/>
      <c r="B12" s="6" t="s">
        <v>5</v>
      </c>
      <c r="C12" s="103">
        <f>SUM(C13:C17)</f>
        <v>52</v>
      </c>
      <c r="D12" s="103">
        <v>418</v>
      </c>
      <c r="E12" s="144">
        <v>363</v>
      </c>
      <c r="F12" s="103">
        <v>225</v>
      </c>
      <c r="G12" s="103">
        <v>138</v>
      </c>
      <c r="H12" s="144">
        <f>SUM(H13:H17)</f>
        <v>55</v>
      </c>
      <c r="I12" s="103">
        <f>SUM(I13:I17)</f>
        <v>37</v>
      </c>
      <c r="J12" s="103">
        <f>SUM(J13:J17)</f>
        <v>18</v>
      </c>
      <c r="K12" s="103">
        <v>114922</v>
      </c>
      <c r="L12" s="103">
        <v>322535</v>
      </c>
      <c r="M12" s="103">
        <v>571966</v>
      </c>
      <c r="N12" s="103">
        <v>537559</v>
      </c>
      <c r="O12" s="103">
        <v>34403</v>
      </c>
      <c r="P12" s="104">
        <f>SUM(P13:P17)</f>
        <v>4</v>
      </c>
      <c r="Q12" s="145" t="s">
        <v>438</v>
      </c>
    </row>
    <row r="13" spans="1:17" ht="14.25" customHeight="1">
      <c r="A13" s="28"/>
      <c r="B13" s="126" t="s">
        <v>336</v>
      </c>
      <c r="C13" s="106">
        <v>19</v>
      </c>
      <c r="D13" s="106">
        <v>39</v>
      </c>
      <c r="E13" s="106">
        <v>13</v>
      </c>
      <c r="F13" s="106">
        <v>7</v>
      </c>
      <c r="G13" s="106">
        <v>6</v>
      </c>
      <c r="H13" s="106">
        <v>26</v>
      </c>
      <c r="I13" s="105">
        <v>17</v>
      </c>
      <c r="J13" s="105">
        <v>9</v>
      </c>
      <c r="K13" s="105">
        <v>2563</v>
      </c>
      <c r="L13" s="105">
        <v>7202</v>
      </c>
      <c r="M13" s="107">
        <v>19135</v>
      </c>
      <c r="N13" s="107">
        <v>10817</v>
      </c>
      <c r="O13" s="107">
        <v>8314</v>
      </c>
      <c r="P13" s="105">
        <v>4</v>
      </c>
      <c r="Q13" s="127" t="s">
        <v>241</v>
      </c>
    </row>
    <row r="14" spans="1:17" ht="14.25" customHeight="1">
      <c r="A14" s="415" t="s">
        <v>25</v>
      </c>
      <c r="B14" s="126" t="s">
        <v>335</v>
      </c>
      <c r="C14" s="106">
        <v>21</v>
      </c>
      <c r="D14" s="106">
        <v>124</v>
      </c>
      <c r="E14" s="106">
        <v>103</v>
      </c>
      <c r="F14" s="106">
        <v>73</v>
      </c>
      <c r="G14" s="106">
        <v>30</v>
      </c>
      <c r="H14" s="106">
        <v>21</v>
      </c>
      <c r="I14" s="105">
        <v>15</v>
      </c>
      <c r="J14" s="105">
        <v>6</v>
      </c>
      <c r="K14" s="105">
        <v>34552</v>
      </c>
      <c r="L14" s="105">
        <v>56649</v>
      </c>
      <c r="M14" s="107">
        <v>112797</v>
      </c>
      <c r="N14" s="107">
        <v>103938</v>
      </c>
      <c r="O14" s="107">
        <v>8859</v>
      </c>
      <c r="P14" s="127" t="s">
        <v>241</v>
      </c>
      <c r="Q14" s="127" t="s">
        <v>241</v>
      </c>
    </row>
    <row r="15" spans="1:17" ht="14.25" customHeight="1">
      <c r="A15" s="415"/>
      <c r="B15" s="126" t="s">
        <v>333</v>
      </c>
      <c r="C15" s="106">
        <v>9</v>
      </c>
      <c r="D15" s="106">
        <v>131</v>
      </c>
      <c r="E15" s="106">
        <v>123</v>
      </c>
      <c r="F15" s="105">
        <v>80</v>
      </c>
      <c r="G15" s="105">
        <v>43</v>
      </c>
      <c r="H15" s="105">
        <v>8</v>
      </c>
      <c r="I15" s="105">
        <v>5</v>
      </c>
      <c r="J15" s="105">
        <v>3</v>
      </c>
      <c r="K15" s="105">
        <v>38447</v>
      </c>
      <c r="L15" s="105">
        <v>95583</v>
      </c>
      <c r="M15" s="108">
        <v>194972</v>
      </c>
      <c r="N15" s="108" t="s">
        <v>344</v>
      </c>
      <c r="O15" s="108" t="s">
        <v>344</v>
      </c>
      <c r="P15" s="127" t="s">
        <v>241</v>
      </c>
      <c r="Q15" s="127" t="s">
        <v>241</v>
      </c>
    </row>
    <row r="16" spans="1:17" ht="14.25" customHeight="1">
      <c r="A16" s="25"/>
      <c r="B16" s="126" t="s">
        <v>334</v>
      </c>
      <c r="C16" s="105">
        <v>2</v>
      </c>
      <c r="D16" s="105" t="s">
        <v>344</v>
      </c>
      <c r="E16" s="105" t="s">
        <v>344</v>
      </c>
      <c r="F16" s="105" t="s">
        <v>344</v>
      </c>
      <c r="G16" s="105" t="s">
        <v>344</v>
      </c>
      <c r="H16" s="127" t="s">
        <v>241</v>
      </c>
      <c r="I16" s="127" t="s">
        <v>241</v>
      </c>
      <c r="J16" s="127" t="s">
        <v>241</v>
      </c>
      <c r="K16" s="105" t="s">
        <v>344</v>
      </c>
      <c r="L16" s="105" t="s">
        <v>344</v>
      </c>
      <c r="M16" s="108" t="s">
        <v>344</v>
      </c>
      <c r="N16" s="108" t="s">
        <v>344</v>
      </c>
      <c r="O16" s="105" t="s">
        <v>344</v>
      </c>
      <c r="P16" s="127" t="s">
        <v>241</v>
      </c>
      <c r="Q16" s="127" t="s">
        <v>241</v>
      </c>
    </row>
    <row r="17" spans="1:17" ht="14.25" customHeight="1">
      <c r="A17" s="25"/>
      <c r="B17" s="126" t="s">
        <v>337</v>
      </c>
      <c r="C17" s="106">
        <v>1</v>
      </c>
      <c r="D17" s="105" t="s">
        <v>344</v>
      </c>
      <c r="E17" s="105" t="s">
        <v>344</v>
      </c>
      <c r="F17" s="105" t="s">
        <v>344</v>
      </c>
      <c r="G17" s="105" t="s">
        <v>344</v>
      </c>
      <c r="H17" s="127" t="s">
        <v>241</v>
      </c>
      <c r="I17" s="127" t="s">
        <v>241</v>
      </c>
      <c r="J17" s="127" t="s">
        <v>241</v>
      </c>
      <c r="K17" s="105" t="s">
        <v>344</v>
      </c>
      <c r="L17" s="105" t="s">
        <v>344</v>
      </c>
      <c r="M17" s="108" t="s">
        <v>344</v>
      </c>
      <c r="N17" s="108" t="s">
        <v>344</v>
      </c>
      <c r="O17" s="127" t="s">
        <v>241</v>
      </c>
      <c r="P17" s="127" t="s">
        <v>241</v>
      </c>
      <c r="Q17" s="127" t="s">
        <v>241</v>
      </c>
    </row>
    <row r="18" spans="1:17" ht="14.25" customHeight="1">
      <c r="A18" s="25"/>
      <c r="B18" s="28"/>
      <c r="C18" s="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13" customFormat="1" ht="14.25" customHeight="1">
      <c r="A19" s="43"/>
      <c r="B19" s="6" t="s">
        <v>5</v>
      </c>
      <c r="C19" s="103">
        <f>SUM(C20:C24)</f>
        <v>860</v>
      </c>
      <c r="D19" s="103">
        <f aca="true" t="shared" si="0" ref="D19:Q19">SUM(D20:D24)</f>
        <v>6863</v>
      </c>
      <c r="E19" s="103">
        <f t="shared" si="0"/>
        <v>5880</v>
      </c>
      <c r="F19" s="103">
        <f t="shared" si="0"/>
        <v>4111</v>
      </c>
      <c r="G19" s="103">
        <f t="shared" si="0"/>
        <v>1769</v>
      </c>
      <c r="H19" s="103">
        <f t="shared" si="0"/>
        <v>983</v>
      </c>
      <c r="I19" s="103">
        <f t="shared" si="0"/>
        <v>642</v>
      </c>
      <c r="J19" s="103">
        <f t="shared" si="0"/>
        <v>341</v>
      </c>
      <c r="K19" s="103">
        <f t="shared" si="0"/>
        <v>1750105</v>
      </c>
      <c r="L19" s="103">
        <f t="shared" si="0"/>
        <v>4277944</v>
      </c>
      <c r="M19" s="103">
        <f t="shared" si="0"/>
        <v>8415071</v>
      </c>
      <c r="N19" s="103">
        <f t="shared" si="0"/>
        <v>7032960</v>
      </c>
      <c r="O19" s="103">
        <f t="shared" si="0"/>
        <v>1361347</v>
      </c>
      <c r="P19" s="103">
        <f t="shared" si="0"/>
        <v>20764</v>
      </c>
      <c r="Q19" s="104">
        <f t="shared" si="0"/>
        <v>2854</v>
      </c>
    </row>
    <row r="20" spans="1:17" ht="14.25" customHeight="1">
      <c r="A20" s="25"/>
      <c r="B20" s="126" t="s">
        <v>336</v>
      </c>
      <c r="C20" s="106">
        <v>372</v>
      </c>
      <c r="D20" s="106">
        <v>801</v>
      </c>
      <c r="E20" s="106">
        <v>239</v>
      </c>
      <c r="F20" s="106">
        <v>118</v>
      </c>
      <c r="G20" s="106">
        <v>121</v>
      </c>
      <c r="H20" s="106">
        <v>562</v>
      </c>
      <c r="I20" s="105">
        <v>366</v>
      </c>
      <c r="J20" s="105">
        <v>196</v>
      </c>
      <c r="K20" s="105">
        <v>54748</v>
      </c>
      <c r="L20" s="105">
        <v>184248</v>
      </c>
      <c r="M20" s="107">
        <v>411588</v>
      </c>
      <c r="N20" s="107">
        <v>218444</v>
      </c>
      <c r="O20" s="107">
        <v>191085</v>
      </c>
      <c r="P20" s="105">
        <v>2059</v>
      </c>
      <c r="Q20" s="127" t="s">
        <v>241</v>
      </c>
    </row>
    <row r="21" spans="1:17" ht="14.25" customHeight="1">
      <c r="A21" s="415" t="s">
        <v>345</v>
      </c>
      <c r="B21" s="126" t="s">
        <v>335</v>
      </c>
      <c r="C21" s="106">
        <v>342</v>
      </c>
      <c r="D21" s="106">
        <v>1953</v>
      </c>
      <c r="E21" s="106">
        <v>1558</v>
      </c>
      <c r="F21" s="106">
        <v>974</v>
      </c>
      <c r="G21" s="106">
        <v>584</v>
      </c>
      <c r="H21" s="106">
        <v>395</v>
      </c>
      <c r="I21" s="105">
        <v>260</v>
      </c>
      <c r="J21" s="105">
        <v>135</v>
      </c>
      <c r="K21" s="105">
        <v>419252</v>
      </c>
      <c r="L21" s="105">
        <v>718086</v>
      </c>
      <c r="M21" s="107">
        <v>1603091</v>
      </c>
      <c r="N21" s="107">
        <v>1128940</v>
      </c>
      <c r="O21" s="107">
        <v>463818</v>
      </c>
      <c r="P21" s="105">
        <v>10333</v>
      </c>
      <c r="Q21" s="127" t="s">
        <v>241</v>
      </c>
    </row>
    <row r="22" spans="1:17" ht="14.25" customHeight="1">
      <c r="A22" s="415"/>
      <c r="B22" s="126" t="s">
        <v>333</v>
      </c>
      <c r="C22" s="106">
        <v>83</v>
      </c>
      <c r="D22" s="106">
        <v>1132</v>
      </c>
      <c r="E22" s="106">
        <v>1110</v>
      </c>
      <c r="F22" s="106">
        <v>852</v>
      </c>
      <c r="G22" s="106">
        <v>258</v>
      </c>
      <c r="H22" s="106">
        <v>22</v>
      </c>
      <c r="I22" s="105">
        <v>14</v>
      </c>
      <c r="J22" s="105">
        <v>8</v>
      </c>
      <c r="K22" s="105">
        <v>326000</v>
      </c>
      <c r="L22" s="105">
        <v>697821</v>
      </c>
      <c r="M22" s="107">
        <v>1571532</v>
      </c>
      <c r="N22" s="107">
        <v>1253311</v>
      </c>
      <c r="O22" s="107">
        <v>310680</v>
      </c>
      <c r="P22" s="105">
        <v>7541</v>
      </c>
      <c r="Q22" s="127" t="s">
        <v>241</v>
      </c>
    </row>
    <row r="23" spans="1:17" ht="14.25" customHeight="1">
      <c r="A23" s="25"/>
      <c r="B23" s="126" t="s">
        <v>334</v>
      </c>
      <c r="C23" s="106">
        <v>34</v>
      </c>
      <c r="D23" s="106">
        <v>831</v>
      </c>
      <c r="E23" s="106">
        <v>827</v>
      </c>
      <c r="F23" s="106">
        <v>581</v>
      </c>
      <c r="G23" s="106">
        <v>246</v>
      </c>
      <c r="H23" s="105">
        <v>4</v>
      </c>
      <c r="I23" s="105">
        <v>2</v>
      </c>
      <c r="J23" s="105">
        <v>2</v>
      </c>
      <c r="K23" s="105">
        <v>255977</v>
      </c>
      <c r="L23" s="105">
        <v>626147</v>
      </c>
      <c r="M23" s="107">
        <v>1272732</v>
      </c>
      <c r="N23" s="107">
        <v>1016377</v>
      </c>
      <c r="O23" s="107">
        <v>255875</v>
      </c>
      <c r="P23" s="105">
        <v>480</v>
      </c>
      <c r="Q23" s="105">
        <v>14</v>
      </c>
    </row>
    <row r="24" spans="1:17" ht="14.25" customHeight="1">
      <c r="A24" s="25"/>
      <c r="B24" s="126" t="s">
        <v>337</v>
      </c>
      <c r="C24" s="106">
        <v>29</v>
      </c>
      <c r="D24" s="106">
        <v>2146</v>
      </c>
      <c r="E24" s="106">
        <v>2146</v>
      </c>
      <c r="F24" s="106">
        <v>1586</v>
      </c>
      <c r="G24" s="106">
        <v>560</v>
      </c>
      <c r="H24" s="127" t="s">
        <v>241</v>
      </c>
      <c r="I24" s="127" t="s">
        <v>241</v>
      </c>
      <c r="J24" s="127" t="s">
        <v>241</v>
      </c>
      <c r="K24" s="105">
        <v>694128</v>
      </c>
      <c r="L24" s="105">
        <v>2051642</v>
      </c>
      <c r="M24" s="107">
        <v>3556128</v>
      </c>
      <c r="N24" s="107">
        <v>3415888</v>
      </c>
      <c r="O24" s="107">
        <v>139889</v>
      </c>
      <c r="P24" s="105">
        <v>351</v>
      </c>
      <c r="Q24" s="105">
        <v>2840</v>
      </c>
    </row>
    <row r="25" spans="1:17" ht="14.25" customHeight="1">
      <c r="A25" s="25"/>
      <c r="B25" s="28"/>
      <c r="C25" s="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s="13" customFormat="1" ht="14.25" customHeight="1">
      <c r="A26" s="43"/>
      <c r="B26" s="6" t="s">
        <v>5</v>
      </c>
      <c r="C26" s="103">
        <f>SUM(C27:C31)</f>
        <v>1354</v>
      </c>
      <c r="D26" s="103">
        <f aca="true" t="shared" si="1" ref="D26:P26">SUM(D27:D31)</f>
        <v>21293</v>
      </c>
      <c r="E26" s="103">
        <f t="shared" si="1"/>
        <v>19809</v>
      </c>
      <c r="F26" s="103">
        <f t="shared" si="1"/>
        <v>16642</v>
      </c>
      <c r="G26" s="103">
        <f t="shared" si="1"/>
        <v>3167</v>
      </c>
      <c r="H26" s="103">
        <f t="shared" si="1"/>
        <v>1484</v>
      </c>
      <c r="I26" s="103">
        <f t="shared" si="1"/>
        <v>995</v>
      </c>
      <c r="J26" s="103">
        <f t="shared" si="1"/>
        <v>489</v>
      </c>
      <c r="K26" s="103">
        <f t="shared" si="1"/>
        <v>8148037</v>
      </c>
      <c r="L26" s="103">
        <f t="shared" si="1"/>
        <v>29735947</v>
      </c>
      <c r="M26" s="103">
        <f t="shared" si="1"/>
        <v>43210085</v>
      </c>
      <c r="N26" s="103">
        <f t="shared" si="1"/>
        <v>40090290</v>
      </c>
      <c r="O26" s="103">
        <f t="shared" si="1"/>
        <v>2946134</v>
      </c>
      <c r="P26" s="103">
        <f t="shared" si="1"/>
        <v>173661</v>
      </c>
      <c r="Q26" s="145" t="s">
        <v>435</v>
      </c>
    </row>
    <row r="27" spans="1:17" ht="14.25" customHeight="1">
      <c r="A27" s="25"/>
      <c r="B27" s="126" t="s">
        <v>336</v>
      </c>
      <c r="C27" s="106">
        <v>645</v>
      </c>
      <c r="D27" s="106">
        <v>1364</v>
      </c>
      <c r="E27" s="106">
        <v>358</v>
      </c>
      <c r="F27" s="106">
        <v>194</v>
      </c>
      <c r="G27" s="106">
        <v>164</v>
      </c>
      <c r="H27" s="106">
        <v>1006</v>
      </c>
      <c r="I27" s="105">
        <v>667</v>
      </c>
      <c r="J27" s="105">
        <v>339</v>
      </c>
      <c r="K27" s="105">
        <v>88187</v>
      </c>
      <c r="L27" s="105">
        <v>193075</v>
      </c>
      <c r="M27" s="107">
        <v>621443</v>
      </c>
      <c r="N27" s="107">
        <v>161668</v>
      </c>
      <c r="O27" s="107">
        <v>454352</v>
      </c>
      <c r="P27" s="105">
        <v>5423</v>
      </c>
      <c r="Q27" s="105" t="s">
        <v>427</v>
      </c>
    </row>
    <row r="28" spans="1:17" ht="14.25" customHeight="1">
      <c r="A28" s="415" t="s">
        <v>26</v>
      </c>
      <c r="B28" s="126" t="s">
        <v>335</v>
      </c>
      <c r="C28" s="106">
        <v>433</v>
      </c>
      <c r="D28" s="106">
        <v>2487</v>
      </c>
      <c r="E28" s="106">
        <v>2034</v>
      </c>
      <c r="F28" s="106">
        <v>1451</v>
      </c>
      <c r="G28" s="106">
        <v>583</v>
      </c>
      <c r="H28" s="106">
        <v>453</v>
      </c>
      <c r="I28" s="105">
        <v>312</v>
      </c>
      <c r="J28" s="105">
        <v>141</v>
      </c>
      <c r="K28" s="105">
        <v>584101</v>
      </c>
      <c r="L28" s="105">
        <v>752519</v>
      </c>
      <c r="M28" s="107">
        <v>1941226</v>
      </c>
      <c r="N28" s="107">
        <v>1052697</v>
      </c>
      <c r="O28" s="107">
        <v>856305</v>
      </c>
      <c r="P28" s="105">
        <v>32224</v>
      </c>
      <c r="Q28" s="105" t="s">
        <v>427</v>
      </c>
    </row>
    <row r="29" spans="1:17" ht="14.25" customHeight="1">
      <c r="A29" s="415"/>
      <c r="B29" s="126" t="s">
        <v>333</v>
      </c>
      <c r="C29" s="106">
        <v>113</v>
      </c>
      <c r="D29" s="106">
        <v>1553</v>
      </c>
      <c r="E29" s="106">
        <v>1536</v>
      </c>
      <c r="F29" s="106">
        <v>1190</v>
      </c>
      <c r="G29" s="106">
        <v>346</v>
      </c>
      <c r="H29" s="106">
        <v>17</v>
      </c>
      <c r="I29" s="105">
        <v>10</v>
      </c>
      <c r="J29" s="105">
        <v>7</v>
      </c>
      <c r="K29" s="105">
        <v>509174</v>
      </c>
      <c r="L29" s="105">
        <v>809863</v>
      </c>
      <c r="M29" s="107">
        <v>1855611</v>
      </c>
      <c r="N29" s="107">
        <v>1454402</v>
      </c>
      <c r="O29" s="107">
        <v>370160</v>
      </c>
      <c r="P29" s="105">
        <v>31049</v>
      </c>
      <c r="Q29" s="105" t="s">
        <v>427</v>
      </c>
    </row>
    <row r="30" spans="1:17" ht="14.25" customHeight="1">
      <c r="A30" s="25"/>
      <c r="B30" s="126" t="s">
        <v>334</v>
      </c>
      <c r="C30" s="106">
        <v>60</v>
      </c>
      <c r="D30" s="106">
        <v>1465</v>
      </c>
      <c r="E30" s="106">
        <v>1461</v>
      </c>
      <c r="F30" s="106">
        <v>1171</v>
      </c>
      <c r="G30" s="106">
        <v>290</v>
      </c>
      <c r="H30" s="105">
        <v>4</v>
      </c>
      <c r="I30" s="105">
        <v>3</v>
      </c>
      <c r="J30" s="105">
        <v>1</v>
      </c>
      <c r="K30" s="105">
        <v>480917</v>
      </c>
      <c r="L30" s="105">
        <v>972163</v>
      </c>
      <c r="M30" s="107">
        <v>2021508</v>
      </c>
      <c r="N30" s="107">
        <v>1550073</v>
      </c>
      <c r="O30" s="107">
        <v>454954</v>
      </c>
      <c r="P30" s="105">
        <v>16481</v>
      </c>
      <c r="Q30" s="105" t="s">
        <v>427</v>
      </c>
    </row>
    <row r="31" spans="1:17" ht="14.25" customHeight="1">
      <c r="A31" s="25"/>
      <c r="B31" s="126" t="s">
        <v>337</v>
      </c>
      <c r="C31" s="106">
        <v>103</v>
      </c>
      <c r="D31" s="106">
        <v>14424</v>
      </c>
      <c r="E31" s="106">
        <v>14420</v>
      </c>
      <c r="F31" s="106">
        <v>12636</v>
      </c>
      <c r="G31" s="106">
        <v>1784</v>
      </c>
      <c r="H31" s="106">
        <v>4</v>
      </c>
      <c r="I31" s="105">
        <v>3</v>
      </c>
      <c r="J31" s="105">
        <v>1</v>
      </c>
      <c r="K31" s="105">
        <v>6485658</v>
      </c>
      <c r="L31" s="105">
        <v>27008327</v>
      </c>
      <c r="M31" s="107">
        <v>36770297</v>
      </c>
      <c r="N31" s="107">
        <v>35871450</v>
      </c>
      <c r="O31" s="107">
        <v>810363</v>
      </c>
      <c r="P31" s="105">
        <v>88484</v>
      </c>
      <c r="Q31" s="105" t="s">
        <v>427</v>
      </c>
    </row>
    <row r="32" spans="1:17" ht="14.25" customHeight="1">
      <c r="A32" s="25"/>
      <c r="B32" s="28"/>
      <c r="C32" s="10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s="13" customFormat="1" ht="14.25" customHeight="1">
      <c r="A33" s="43"/>
      <c r="B33" s="6" t="s">
        <v>5</v>
      </c>
      <c r="C33" s="103">
        <f>SUM(C34:C38)</f>
        <v>259</v>
      </c>
      <c r="D33" s="103">
        <f aca="true" t="shared" si="2" ref="D33:Q33">SUM(D34:D38)</f>
        <v>14194</v>
      </c>
      <c r="E33" s="103">
        <f t="shared" si="2"/>
        <v>14028</v>
      </c>
      <c r="F33" s="103">
        <f t="shared" si="2"/>
        <v>4733</v>
      </c>
      <c r="G33" s="103">
        <f t="shared" si="2"/>
        <v>9295</v>
      </c>
      <c r="H33" s="103">
        <f t="shared" si="2"/>
        <v>166</v>
      </c>
      <c r="I33" s="103">
        <f t="shared" si="2"/>
        <v>103</v>
      </c>
      <c r="J33" s="103">
        <f t="shared" si="2"/>
        <v>63</v>
      </c>
      <c r="K33" s="103">
        <f t="shared" si="2"/>
        <v>3173879</v>
      </c>
      <c r="L33" s="103">
        <f t="shared" si="2"/>
        <v>14635120</v>
      </c>
      <c r="M33" s="103">
        <f t="shared" si="2"/>
        <v>20889105</v>
      </c>
      <c r="N33" s="103">
        <f t="shared" si="2"/>
        <v>19470072</v>
      </c>
      <c r="O33" s="103">
        <f t="shared" si="2"/>
        <v>1380089</v>
      </c>
      <c r="P33" s="103">
        <f t="shared" si="2"/>
        <v>38944</v>
      </c>
      <c r="Q33" s="104">
        <f t="shared" si="2"/>
        <v>1334</v>
      </c>
    </row>
    <row r="34" spans="1:17" ht="14.25" customHeight="1">
      <c r="A34" s="25"/>
      <c r="B34" s="126" t="s">
        <v>336</v>
      </c>
      <c r="C34" s="106">
        <v>43</v>
      </c>
      <c r="D34" s="106">
        <v>99</v>
      </c>
      <c r="E34" s="106">
        <v>37</v>
      </c>
      <c r="F34" s="106">
        <v>19</v>
      </c>
      <c r="G34" s="106">
        <v>18</v>
      </c>
      <c r="H34" s="106">
        <v>62</v>
      </c>
      <c r="I34" s="105">
        <v>37</v>
      </c>
      <c r="J34" s="105">
        <v>25</v>
      </c>
      <c r="K34" s="105">
        <v>9843</v>
      </c>
      <c r="L34" s="105">
        <v>26111</v>
      </c>
      <c r="M34" s="107">
        <v>60213</v>
      </c>
      <c r="N34" s="107">
        <v>36429</v>
      </c>
      <c r="O34" s="107">
        <v>23526</v>
      </c>
      <c r="P34" s="105">
        <v>258</v>
      </c>
      <c r="Q34" s="105" t="s">
        <v>427</v>
      </c>
    </row>
    <row r="35" spans="1:17" ht="14.25" customHeight="1">
      <c r="A35" s="415" t="s">
        <v>27</v>
      </c>
      <c r="B35" s="126" t="s">
        <v>335</v>
      </c>
      <c r="C35" s="106">
        <v>50</v>
      </c>
      <c r="D35" s="106">
        <v>334</v>
      </c>
      <c r="E35" s="106">
        <v>277</v>
      </c>
      <c r="F35" s="106">
        <v>108</v>
      </c>
      <c r="G35" s="106">
        <v>169</v>
      </c>
      <c r="H35" s="106">
        <v>57</v>
      </c>
      <c r="I35" s="105">
        <v>36</v>
      </c>
      <c r="J35" s="105">
        <v>21</v>
      </c>
      <c r="K35" s="105">
        <v>61128</v>
      </c>
      <c r="L35" s="105">
        <v>92778</v>
      </c>
      <c r="M35" s="107">
        <v>225578</v>
      </c>
      <c r="N35" s="107">
        <v>164628</v>
      </c>
      <c r="O35" s="107">
        <v>59291</v>
      </c>
      <c r="P35" s="105">
        <v>1659</v>
      </c>
      <c r="Q35" s="105" t="s">
        <v>427</v>
      </c>
    </row>
    <row r="36" spans="1:17" ht="14.25" customHeight="1">
      <c r="A36" s="433"/>
      <c r="B36" s="126" t="s">
        <v>333</v>
      </c>
      <c r="C36" s="106">
        <v>39</v>
      </c>
      <c r="D36" s="106">
        <v>562</v>
      </c>
      <c r="E36" s="106">
        <v>532</v>
      </c>
      <c r="F36" s="106">
        <v>166</v>
      </c>
      <c r="G36" s="106">
        <v>366</v>
      </c>
      <c r="H36" s="106">
        <v>30</v>
      </c>
      <c r="I36" s="105">
        <v>18</v>
      </c>
      <c r="J36" s="105">
        <v>12</v>
      </c>
      <c r="K36" s="105">
        <v>96280</v>
      </c>
      <c r="L36" s="105">
        <v>161598</v>
      </c>
      <c r="M36" s="107">
        <v>338930</v>
      </c>
      <c r="N36" s="107">
        <v>224803</v>
      </c>
      <c r="O36" s="107">
        <v>109677</v>
      </c>
      <c r="P36" s="105">
        <v>4450</v>
      </c>
      <c r="Q36" s="105" t="s">
        <v>427</v>
      </c>
    </row>
    <row r="37" spans="1:17" ht="14.25" customHeight="1">
      <c r="A37" s="28"/>
      <c r="B37" s="126" t="s">
        <v>334</v>
      </c>
      <c r="C37" s="106">
        <v>35</v>
      </c>
      <c r="D37" s="106">
        <v>863</v>
      </c>
      <c r="E37" s="106">
        <v>852</v>
      </c>
      <c r="F37" s="106">
        <v>158</v>
      </c>
      <c r="G37" s="106">
        <v>694</v>
      </c>
      <c r="H37" s="106">
        <v>11</v>
      </c>
      <c r="I37" s="105">
        <v>8</v>
      </c>
      <c r="J37" s="105">
        <v>3</v>
      </c>
      <c r="K37" s="105">
        <v>125667</v>
      </c>
      <c r="L37" s="105">
        <v>153466</v>
      </c>
      <c r="M37" s="107">
        <v>399864</v>
      </c>
      <c r="N37" s="107">
        <v>272096</v>
      </c>
      <c r="O37" s="107">
        <v>124200</v>
      </c>
      <c r="P37" s="105">
        <v>3568</v>
      </c>
      <c r="Q37" s="105" t="s">
        <v>427</v>
      </c>
    </row>
    <row r="38" spans="1:17" ht="14.25" customHeight="1">
      <c r="A38" s="28"/>
      <c r="B38" s="126" t="s">
        <v>337</v>
      </c>
      <c r="C38" s="106">
        <v>92</v>
      </c>
      <c r="D38" s="106">
        <v>12336</v>
      </c>
      <c r="E38" s="106">
        <v>12330</v>
      </c>
      <c r="F38" s="106">
        <v>4282</v>
      </c>
      <c r="G38" s="106">
        <v>8048</v>
      </c>
      <c r="H38" s="106">
        <v>6</v>
      </c>
      <c r="I38" s="105">
        <v>4</v>
      </c>
      <c r="J38" s="105">
        <v>2</v>
      </c>
      <c r="K38" s="105">
        <v>2880961</v>
      </c>
      <c r="L38" s="105">
        <v>14201167</v>
      </c>
      <c r="M38" s="107">
        <v>19864520</v>
      </c>
      <c r="N38" s="107">
        <v>18772116</v>
      </c>
      <c r="O38" s="107">
        <v>1063395</v>
      </c>
      <c r="P38" s="105">
        <v>29009</v>
      </c>
      <c r="Q38" s="105">
        <v>1334</v>
      </c>
    </row>
    <row r="39" spans="1:17" ht="14.25" customHeight="1">
      <c r="A39" s="28"/>
      <c r="B39" s="28"/>
      <c r="C39" s="10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s="13" customFormat="1" ht="14.25" customHeight="1">
      <c r="A40" s="143"/>
      <c r="B40" s="6" t="s">
        <v>5</v>
      </c>
      <c r="C40" s="103">
        <f>SUM(C41:C45)</f>
        <v>135</v>
      </c>
      <c r="D40" s="103">
        <f aca="true" t="shared" si="3" ref="D40:P40">SUM(D41:D45)</f>
        <v>2648</v>
      </c>
      <c r="E40" s="103">
        <f t="shared" si="3"/>
        <v>2539</v>
      </c>
      <c r="F40" s="103">
        <f t="shared" si="3"/>
        <v>2069</v>
      </c>
      <c r="G40" s="103">
        <f t="shared" si="3"/>
        <v>470</v>
      </c>
      <c r="H40" s="103">
        <f t="shared" si="3"/>
        <v>109</v>
      </c>
      <c r="I40" s="103">
        <f t="shared" si="3"/>
        <v>74</v>
      </c>
      <c r="J40" s="103">
        <f t="shared" si="3"/>
        <v>35</v>
      </c>
      <c r="K40" s="103">
        <f t="shared" si="3"/>
        <v>844607</v>
      </c>
      <c r="L40" s="103">
        <f t="shared" si="3"/>
        <v>2591441</v>
      </c>
      <c r="M40" s="103">
        <f t="shared" si="3"/>
        <v>4142812</v>
      </c>
      <c r="N40" s="103">
        <f t="shared" si="3"/>
        <v>3747606</v>
      </c>
      <c r="O40" s="103">
        <f t="shared" si="3"/>
        <v>358710</v>
      </c>
      <c r="P40" s="103">
        <f t="shared" si="3"/>
        <v>66496</v>
      </c>
      <c r="Q40" s="145" t="s">
        <v>435</v>
      </c>
    </row>
    <row r="41" spans="1:17" ht="14.25" customHeight="1">
      <c r="A41" s="28"/>
      <c r="B41" s="126" t="s">
        <v>336</v>
      </c>
      <c r="C41" s="106">
        <v>44</v>
      </c>
      <c r="D41" s="106">
        <v>97</v>
      </c>
      <c r="E41" s="106">
        <v>30</v>
      </c>
      <c r="F41" s="106">
        <v>19</v>
      </c>
      <c r="G41" s="106">
        <v>11</v>
      </c>
      <c r="H41" s="106">
        <v>67</v>
      </c>
      <c r="I41" s="105">
        <v>46</v>
      </c>
      <c r="J41" s="105">
        <v>21</v>
      </c>
      <c r="K41" s="105">
        <v>7228</v>
      </c>
      <c r="L41" s="105">
        <v>26895</v>
      </c>
      <c r="M41" s="107">
        <v>52894</v>
      </c>
      <c r="N41" s="107">
        <v>34715</v>
      </c>
      <c r="O41" s="105">
        <v>17549</v>
      </c>
      <c r="P41" s="151">
        <v>630</v>
      </c>
      <c r="Q41" s="105" t="s">
        <v>427</v>
      </c>
    </row>
    <row r="42" spans="1:17" ht="14.25" customHeight="1">
      <c r="A42" s="415" t="s">
        <v>28</v>
      </c>
      <c r="B42" s="126" t="s">
        <v>335</v>
      </c>
      <c r="C42" s="106">
        <v>34</v>
      </c>
      <c r="D42" s="106">
        <v>216</v>
      </c>
      <c r="E42" s="106">
        <v>182</v>
      </c>
      <c r="F42" s="106">
        <v>114</v>
      </c>
      <c r="G42" s="106">
        <v>68</v>
      </c>
      <c r="H42" s="106">
        <v>34</v>
      </c>
      <c r="I42" s="105">
        <v>22</v>
      </c>
      <c r="J42" s="105">
        <v>12</v>
      </c>
      <c r="K42" s="105">
        <v>50044</v>
      </c>
      <c r="L42" s="105">
        <v>81323</v>
      </c>
      <c r="M42" s="107">
        <v>174245</v>
      </c>
      <c r="N42" s="107">
        <v>143981</v>
      </c>
      <c r="O42" s="105">
        <v>26555</v>
      </c>
      <c r="P42" s="151">
        <v>3709</v>
      </c>
      <c r="Q42" s="105" t="s">
        <v>427</v>
      </c>
    </row>
    <row r="43" spans="1:17" ht="14.25" customHeight="1">
      <c r="A43" s="415"/>
      <c r="B43" s="126" t="s">
        <v>333</v>
      </c>
      <c r="C43" s="106">
        <v>30</v>
      </c>
      <c r="D43" s="106">
        <v>449</v>
      </c>
      <c r="E43" s="106">
        <v>441</v>
      </c>
      <c r="F43" s="106">
        <v>324</v>
      </c>
      <c r="G43" s="106">
        <v>117</v>
      </c>
      <c r="H43" s="106">
        <v>8</v>
      </c>
      <c r="I43" s="105">
        <v>6</v>
      </c>
      <c r="J43" s="105">
        <v>2</v>
      </c>
      <c r="K43" s="105">
        <v>125860</v>
      </c>
      <c r="L43" s="105">
        <v>249239</v>
      </c>
      <c r="M43" s="107">
        <v>449077</v>
      </c>
      <c r="N43" s="107">
        <v>386619</v>
      </c>
      <c r="O43" s="105">
        <v>91894</v>
      </c>
      <c r="P43" s="151">
        <v>564</v>
      </c>
      <c r="Q43" s="105" t="s">
        <v>427</v>
      </c>
    </row>
    <row r="44" spans="1:17" ht="14.25" customHeight="1">
      <c r="A44" s="28"/>
      <c r="B44" s="126" t="s">
        <v>334</v>
      </c>
      <c r="C44" s="106">
        <v>13</v>
      </c>
      <c r="D44" s="106">
        <v>313</v>
      </c>
      <c r="E44" s="106">
        <v>313</v>
      </c>
      <c r="F44" s="106">
        <v>245</v>
      </c>
      <c r="G44" s="106">
        <v>68</v>
      </c>
      <c r="H44" s="105" t="s">
        <v>427</v>
      </c>
      <c r="I44" s="105" t="s">
        <v>427</v>
      </c>
      <c r="J44" s="105" t="s">
        <v>427</v>
      </c>
      <c r="K44" s="105">
        <v>101922</v>
      </c>
      <c r="L44" s="105">
        <v>323027</v>
      </c>
      <c r="M44" s="107">
        <v>524687</v>
      </c>
      <c r="N44" s="107">
        <v>458415</v>
      </c>
      <c r="O44" s="105">
        <v>66272</v>
      </c>
      <c r="P44" s="257" t="s">
        <v>427</v>
      </c>
      <c r="Q44" s="105" t="s">
        <v>427</v>
      </c>
    </row>
    <row r="45" spans="1:17" ht="14.25" customHeight="1">
      <c r="A45" s="28"/>
      <c r="B45" s="126" t="s">
        <v>337</v>
      </c>
      <c r="C45" s="106">
        <v>14</v>
      </c>
      <c r="D45" s="106">
        <v>1573</v>
      </c>
      <c r="E45" s="106">
        <v>1573</v>
      </c>
      <c r="F45" s="106">
        <v>1367</v>
      </c>
      <c r="G45" s="106">
        <v>206</v>
      </c>
      <c r="H45" s="105" t="s">
        <v>427</v>
      </c>
      <c r="I45" s="105" t="s">
        <v>427</v>
      </c>
      <c r="J45" s="105" t="s">
        <v>427</v>
      </c>
      <c r="K45" s="105">
        <v>559553</v>
      </c>
      <c r="L45" s="105">
        <v>1910957</v>
      </c>
      <c r="M45" s="107">
        <v>2941909</v>
      </c>
      <c r="N45" s="107">
        <v>2723876</v>
      </c>
      <c r="O45" s="105">
        <v>156440</v>
      </c>
      <c r="P45" s="151">
        <v>61593</v>
      </c>
      <c r="Q45" s="105" t="s">
        <v>427</v>
      </c>
    </row>
    <row r="46" spans="1:17" ht="14.25" customHeight="1">
      <c r="A46" s="28"/>
      <c r="B46" s="28"/>
      <c r="C46" s="108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s="13" customFormat="1" ht="14.25" customHeight="1">
      <c r="A47" s="143"/>
      <c r="B47" s="6" t="s">
        <v>5</v>
      </c>
      <c r="C47" s="103">
        <f>SUM(C48:C52)</f>
        <v>14</v>
      </c>
      <c r="D47" s="144">
        <v>119</v>
      </c>
      <c r="E47" s="144">
        <v>99</v>
      </c>
      <c r="F47" s="103">
        <v>50</v>
      </c>
      <c r="G47" s="103">
        <v>49</v>
      </c>
      <c r="H47" s="103">
        <f>SUM(H48:H52)</f>
        <v>20</v>
      </c>
      <c r="I47" s="103">
        <f>SUM(I48:I52)</f>
        <v>12</v>
      </c>
      <c r="J47" s="103">
        <f>SUM(J48:J52)</f>
        <v>8</v>
      </c>
      <c r="K47" s="103">
        <v>28393</v>
      </c>
      <c r="L47" s="103">
        <v>77003</v>
      </c>
      <c r="M47" s="103">
        <v>139897</v>
      </c>
      <c r="N47" s="103">
        <v>106792</v>
      </c>
      <c r="O47" s="103">
        <v>32867</v>
      </c>
      <c r="P47" s="103">
        <f>SUM(P48:P52)</f>
        <v>238</v>
      </c>
      <c r="Q47" s="145" t="s">
        <v>435</v>
      </c>
    </row>
    <row r="48" spans="1:17" ht="14.25" customHeight="1">
      <c r="A48" s="28"/>
      <c r="B48" s="126" t="s">
        <v>336</v>
      </c>
      <c r="C48" s="106">
        <v>7</v>
      </c>
      <c r="D48" s="106">
        <v>17</v>
      </c>
      <c r="E48" s="106">
        <v>5</v>
      </c>
      <c r="F48" s="105">
        <v>2</v>
      </c>
      <c r="G48" s="106">
        <v>3</v>
      </c>
      <c r="H48" s="106">
        <v>12</v>
      </c>
      <c r="I48" s="105">
        <v>8</v>
      </c>
      <c r="J48" s="105">
        <v>4</v>
      </c>
      <c r="K48" s="105">
        <v>1483</v>
      </c>
      <c r="L48" s="105">
        <v>3389</v>
      </c>
      <c r="M48" s="108">
        <v>7663</v>
      </c>
      <c r="N48" s="108">
        <v>6437</v>
      </c>
      <c r="O48" s="108">
        <v>1100</v>
      </c>
      <c r="P48" s="105">
        <v>126</v>
      </c>
      <c r="Q48" s="105" t="s">
        <v>427</v>
      </c>
    </row>
    <row r="49" spans="1:17" ht="14.25" customHeight="1">
      <c r="A49" s="415" t="s">
        <v>29</v>
      </c>
      <c r="B49" s="126" t="s">
        <v>335</v>
      </c>
      <c r="C49" s="106">
        <v>5</v>
      </c>
      <c r="D49" s="106">
        <v>26</v>
      </c>
      <c r="E49" s="106">
        <v>18</v>
      </c>
      <c r="F49" s="106">
        <v>9</v>
      </c>
      <c r="G49" s="106">
        <v>9</v>
      </c>
      <c r="H49" s="106">
        <v>8</v>
      </c>
      <c r="I49" s="105">
        <v>4</v>
      </c>
      <c r="J49" s="105">
        <v>4</v>
      </c>
      <c r="K49" s="105">
        <v>4396</v>
      </c>
      <c r="L49" s="105">
        <v>3328</v>
      </c>
      <c r="M49" s="108">
        <v>12702</v>
      </c>
      <c r="N49" s="108" t="s">
        <v>426</v>
      </c>
      <c r="O49" s="105" t="s">
        <v>426</v>
      </c>
      <c r="P49" s="105">
        <v>112</v>
      </c>
      <c r="Q49" s="105" t="s">
        <v>427</v>
      </c>
    </row>
    <row r="50" spans="1:17" ht="14.25" customHeight="1">
      <c r="A50" s="415"/>
      <c r="B50" s="126" t="s">
        <v>333</v>
      </c>
      <c r="C50" s="106">
        <v>1</v>
      </c>
      <c r="D50" s="105" t="s">
        <v>426</v>
      </c>
      <c r="E50" s="105" t="s">
        <v>426</v>
      </c>
      <c r="F50" s="105" t="s">
        <v>426</v>
      </c>
      <c r="G50" s="105" t="s">
        <v>426</v>
      </c>
      <c r="H50" s="105" t="s">
        <v>427</v>
      </c>
      <c r="I50" s="105" t="s">
        <v>427</v>
      </c>
      <c r="J50" s="105" t="s">
        <v>427</v>
      </c>
      <c r="K50" s="105" t="s">
        <v>426</v>
      </c>
      <c r="L50" s="105" t="s">
        <v>426</v>
      </c>
      <c r="M50" s="105" t="s">
        <v>426</v>
      </c>
      <c r="N50" s="105" t="s">
        <v>426</v>
      </c>
      <c r="O50" s="105" t="s">
        <v>427</v>
      </c>
      <c r="P50" s="105" t="s">
        <v>427</v>
      </c>
      <c r="Q50" s="105" t="s">
        <v>427</v>
      </c>
    </row>
    <row r="51" spans="1:17" ht="14.25" customHeight="1">
      <c r="A51" s="25"/>
      <c r="B51" s="126" t="s">
        <v>334</v>
      </c>
      <c r="C51" s="105" t="s">
        <v>427</v>
      </c>
      <c r="D51" s="105" t="s">
        <v>427</v>
      </c>
      <c r="E51" s="105" t="s">
        <v>427</v>
      </c>
      <c r="F51" s="105" t="s">
        <v>427</v>
      </c>
      <c r="G51" s="105" t="s">
        <v>427</v>
      </c>
      <c r="H51" s="105" t="s">
        <v>427</v>
      </c>
      <c r="I51" s="105" t="s">
        <v>427</v>
      </c>
      <c r="J51" s="105" t="s">
        <v>427</v>
      </c>
      <c r="K51" s="105" t="s">
        <v>427</v>
      </c>
      <c r="L51" s="105" t="s">
        <v>427</v>
      </c>
      <c r="M51" s="105" t="s">
        <v>427</v>
      </c>
      <c r="N51" s="105" t="s">
        <v>427</v>
      </c>
      <c r="O51" s="105" t="s">
        <v>427</v>
      </c>
      <c r="P51" s="105" t="s">
        <v>427</v>
      </c>
      <c r="Q51" s="105" t="s">
        <v>427</v>
      </c>
    </row>
    <row r="52" spans="1:17" ht="14.25" customHeight="1">
      <c r="A52" s="25"/>
      <c r="B52" s="126" t="s">
        <v>337</v>
      </c>
      <c r="C52" s="105">
        <v>1</v>
      </c>
      <c r="D52" s="105" t="s">
        <v>426</v>
      </c>
      <c r="E52" s="105" t="s">
        <v>426</v>
      </c>
      <c r="F52" s="105" t="s">
        <v>426</v>
      </c>
      <c r="G52" s="105" t="s">
        <v>426</v>
      </c>
      <c r="H52" s="105" t="s">
        <v>427</v>
      </c>
      <c r="I52" s="105" t="s">
        <v>427</v>
      </c>
      <c r="J52" s="105" t="s">
        <v>427</v>
      </c>
      <c r="K52" s="105" t="s">
        <v>426</v>
      </c>
      <c r="L52" s="105" t="s">
        <v>426</v>
      </c>
      <c r="M52" s="105" t="s">
        <v>426</v>
      </c>
      <c r="N52" s="105" t="s">
        <v>426</v>
      </c>
      <c r="O52" s="105" t="s">
        <v>426</v>
      </c>
      <c r="P52" s="105" t="s">
        <v>427</v>
      </c>
      <c r="Q52" s="105" t="s">
        <v>427</v>
      </c>
    </row>
    <row r="53" spans="1:17" ht="14.25" customHeight="1">
      <c r="A53" s="25"/>
      <c r="B53" s="28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s="146" customFormat="1" ht="14.25" customHeight="1">
      <c r="A54" s="15"/>
      <c r="B54" s="6" t="s">
        <v>5</v>
      </c>
      <c r="C54" s="145">
        <v>1</v>
      </c>
      <c r="D54" s="104" t="s">
        <v>437</v>
      </c>
      <c r="E54" s="104" t="s">
        <v>437</v>
      </c>
      <c r="F54" s="104" t="s">
        <v>437</v>
      </c>
      <c r="G54" s="104" t="s">
        <v>437</v>
      </c>
      <c r="H54" s="145" t="s">
        <v>435</v>
      </c>
      <c r="I54" s="145" t="s">
        <v>435</v>
      </c>
      <c r="J54" s="145" t="s">
        <v>435</v>
      </c>
      <c r="K54" s="104" t="s">
        <v>437</v>
      </c>
      <c r="L54" s="145" t="s">
        <v>435</v>
      </c>
      <c r="M54" s="145" t="s">
        <v>435</v>
      </c>
      <c r="N54" s="145" t="s">
        <v>435</v>
      </c>
      <c r="O54" s="145" t="s">
        <v>435</v>
      </c>
      <c r="P54" s="145" t="s">
        <v>435</v>
      </c>
      <c r="Q54" s="145" t="s">
        <v>435</v>
      </c>
    </row>
    <row r="55" spans="1:17" ht="14.25" customHeight="1">
      <c r="A55" s="25"/>
      <c r="B55" s="126" t="s">
        <v>336</v>
      </c>
      <c r="C55" s="105" t="s">
        <v>427</v>
      </c>
      <c r="D55" s="105" t="s">
        <v>427</v>
      </c>
      <c r="E55" s="105" t="s">
        <v>427</v>
      </c>
      <c r="F55" s="105" t="s">
        <v>427</v>
      </c>
      <c r="G55" s="105" t="s">
        <v>427</v>
      </c>
      <c r="H55" s="105" t="s">
        <v>427</v>
      </c>
      <c r="I55" s="105" t="s">
        <v>427</v>
      </c>
      <c r="J55" s="105" t="s">
        <v>427</v>
      </c>
      <c r="K55" s="105" t="s">
        <v>427</v>
      </c>
      <c r="L55" s="105" t="s">
        <v>427</v>
      </c>
      <c r="M55" s="105" t="s">
        <v>427</v>
      </c>
      <c r="N55" s="105" t="s">
        <v>427</v>
      </c>
      <c r="O55" s="105" t="s">
        <v>427</v>
      </c>
      <c r="P55" s="105" t="s">
        <v>427</v>
      </c>
      <c r="Q55" s="105" t="s">
        <v>427</v>
      </c>
    </row>
    <row r="56" spans="1:17" ht="14.25" customHeight="1">
      <c r="A56" s="415" t="s">
        <v>346</v>
      </c>
      <c r="B56" s="126" t="s">
        <v>335</v>
      </c>
      <c r="C56" s="105" t="s">
        <v>427</v>
      </c>
      <c r="D56" s="105" t="s">
        <v>427</v>
      </c>
      <c r="E56" s="105" t="s">
        <v>427</v>
      </c>
      <c r="F56" s="105" t="s">
        <v>427</v>
      </c>
      <c r="G56" s="105" t="s">
        <v>427</v>
      </c>
      <c r="H56" s="105" t="s">
        <v>427</v>
      </c>
      <c r="I56" s="105" t="s">
        <v>427</v>
      </c>
      <c r="J56" s="105" t="s">
        <v>427</v>
      </c>
      <c r="K56" s="105" t="s">
        <v>427</v>
      </c>
      <c r="L56" s="105" t="s">
        <v>427</v>
      </c>
      <c r="M56" s="105" t="s">
        <v>427</v>
      </c>
      <c r="N56" s="105" t="s">
        <v>427</v>
      </c>
      <c r="O56" s="105" t="s">
        <v>427</v>
      </c>
      <c r="P56" s="105" t="s">
        <v>427</v>
      </c>
      <c r="Q56" s="105" t="s">
        <v>427</v>
      </c>
    </row>
    <row r="57" spans="1:17" ht="14.25" customHeight="1">
      <c r="A57" s="415"/>
      <c r="B57" s="126" t="s">
        <v>333</v>
      </c>
      <c r="C57" s="105" t="s">
        <v>427</v>
      </c>
      <c r="D57" s="105" t="s">
        <v>427</v>
      </c>
      <c r="E57" s="105" t="s">
        <v>427</v>
      </c>
      <c r="F57" s="105" t="s">
        <v>427</v>
      </c>
      <c r="G57" s="105" t="s">
        <v>427</v>
      </c>
      <c r="H57" s="105" t="s">
        <v>427</v>
      </c>
      <c r="I57" s="105" t="s">
        <v>427</v>
      </c>
      <c r="J57" s="105" t="s">
        <v>427</v>
      </c>
      <c r="K57" s="105" t="s">
        <v>427</v>
      </c>
      <c r="L57" s="105" t="s">
        <v>427</v>
      </c>
      <c r="M57" s="105" t="s">
        <v>427</v>
      </c>
      <c r="N57" s="105" t="s">
        <v>427</v>
      </c>
      <c r="O57" s="105" t="s">
        <v>427</v>
      </c>
      <c r="P57" s="105" t="s">
        <v>427</v>
      </c>
      <c r="Q57" s="105" t="s">
        <v>427</v>
      </c>
    </row>
    <row r="58" spans="1:17" ht="14.25" customHeight="1">
      <c r="A58" s="25"/>
      <c r="B58" s="126" t="s">
        <v>334</v>
      </c>
      <c r="C58" s="105">
        <v>1</v>
      </c>
      <c r="D58" s="105" t="s">
        <v>426</v>
      </c>
      <c r="E58" s="105" t="s">
        <v>426</v>
      </c>
      <c r="F58" s="105" t="s">
        <v>426</v>
      </c>
      <c r="G58" s="105" t="s">
        <v>426</v>
      </c>
      <c r="H58" s="105" t="s">
        <v>427</v>
      </c>
      <c r="I58" s="105" t="s">
        <v>427</v>
      </c>
      <c r="J58" s="105" t="s">
        <v>427</v>
      </c>
      <c r="K58" s="105" t="s">
        <v>426</v>
      </c>
      <c r="L58" s="105" t="s">
        <v>427</v>
      </c>
      <c r="M58" s="105" t="s">
        <v>427</v>
      </c>
      <c r="N58" s="105" t="s">
        <v>427</v>
      </c>
      <c r="O58" s="105" t="s">
        <v>427</v>
      </c>
      <c r="P58" s="105" t="s">
        <v>427</v>
      </c>
      <c r="Q58" s="105" t="s">
        <v>427</v>
      </c>
    </row>
    <row r="59" spans="1:17" ht="14.25" customHeight="1">
      <c r="A59" s="25"/>
      <c r="B59" s="126" t="s">
        <v>337</v>
      </c>
      <c r="C59" s="105" t="s">
        <v>427</v>
      </c>
      <c r="D59" s="105" t="s">
        <v>427</v>
      </c>
      <c r="E59" s="105" t="s">
        <v>427</v>
      </c>
      <c r="F59" s="105" t="s">
        <v>427</v>
      </c>
      <c r="G59" s="105" t="s">
        <v>427</v>
      </c>
      <c r="H59" s="105" t="s">
        <v>427</v>
      </c>
      <c r="I59" s="105" t="s">
        <v>427</v>
      </c>
      <c r="J59" s="105" t="s">
        <v>427</v>
      </c>
      <c r="K59" s="105" t="s">
        <v>436</v>
      </c>
      <c r="L59" s="105" t="s">
        <v>427</v>
      </c>
      <c r="M59" s="105" t="s">
        <v>427</v>
      </c>
      <c r="N59" s="105" t="s">
        <v>427</v>
      </c>
      <c r="O59" s="105" t="s">
        <v>427</v>
      </c>
      <c r="P59" s="105" t="s">
        <v>427</v>
      </c>
      <c r="Q59" s="105" t="s">
        <v>427</v>
      </c>
    </row>
    <row r="60" spans="1:17" ht="14.25" customHeight="1">
      <c r="A60" s="25"/>
      <c r="B60" s="28"/>
      <c r="C60" s="21"/>
      <c r="D60" s="21"/>
      <c r="E60" s="21"/>
      <c r="F60" s="21"/>
      <c r="G60" s="21"/>
      <c r="H60" s="21"/>
      <c r="I60" s="21"/>
      <c r="Q60" s="21"/>
    </row>
    <row r="61" spans="1:17" s="13" customFormat="1" ht="14.25" customHeight="1">
      <c r="A61" s="43"/>
      <c r="B61" s="6" t="s">
        <v>5</v>
      </c>
      <c r="C61" s="103">
        <f>SUM(C62:C66)</f>
        <v>1223</v>
      </c>
      <c r="D61" s="103">
        <f aca="true" t="shared" si="4" ref="D61:P61">SUM(D62:D66)</f>
        <v>5418</v>
      </c>
      <c r="E61" s="103">
        <f t="shared" si="4"/>
        <v>3239</v>
      </c>
      <c r="F61" s="103">
        <f t="shared" si="4"/>
        <v>1605</v>
      </c>
      <c r="G61" s="103">
        <f t="shared" si="4"/>
        <v>1634</v>
      </c>
      <c r="H61" s="103">
        <f t="shared" si="4"/>
        <v>2179</v>
      </c>
      <c r="I61" s="103">
        <f t="shared" si="4"/>
        <v>1285</v>
      </c>
      <c r="J61" s="103">
        <f t="shared" si="4"/>
        <v>894</v>
      </c>
      <c r="K61" s="103">
        <f t="shared" si="4"/>
        <v>701936</v>
      </c>
      <c r="L61" s="103">
        <f t="shared" si="4"/>
        <v>2417669</v>
      </c>
      <c r="M61" s="103">
        <f t="shared" si="4"/>
        <v>4692172</v>
      </c>
      <c r="N61" s="103">
        <f t="shared" si="4"/>
        <v>3971774</v>
      </c>
      <c r="O61" s="103">
        <f t="shared" si="4"/>
        <v>713833</v>
      </c>
      <c r="P61" s="103">
        <f t="shared" si="4"/>
        <v>6565</v>
      </c>
      <c r="Q61" s="145" t="s">
        <v>435</v>
      </c>
    </row>
    <row r="62" spans="1:17" ht="14.25" customHeight="1">
      <c r="A62" s="25"/>
      <c r="B62" s="126" t="s">
        <v>336</v>
      </c>
      <c r="C62" s="137">
        <v>861</v>
      </c>
      <c r="D62" s="106">
        <v>1801</v>
      </c>
      <c r="E62" s="106">
        <v>253</v>
      </c>
      <c r="F62" s="107">
        <v>102</v>
      </c>
      <c r="G62" s="107">
        <v>151</v>
      </c>
      <c r="H62" s="106">
        <v>1548</v>
      </c>
      <c r="I62" s="108">
        <v>924</v>
      </c>
      <c r="J62" s="108">
        <v>624</v>
      </c>
      <c r="K62" s="108">
        <v>42495</v>
      </c>
      <c r="L62" s="108">
        <v>255169</v>
      </c>
      <c r="M62" s="107">
        <v>635539</v>
      </c>
      <c r="N62" s="107">
        <v>248323</v>
      </c>
      <c r="O62" s="107">
        <v>385048</v>
      </c>
      <c r="P62" s="108">
        <v>2168</v>
      </c>
      <c r="Q62" s="127" t="s">
        <v>241</v>
      </c>
    </row>
    <row r="63" spans="1:17" ht="14.25" customHeight="1">
      <c r="A63" s="415" t="s">
        <v>347</v>
      </c>
      <c r="B63" s="126" t="s">
        <v>335</v>
      </c>
      <c r="C63" s="137">
        <v>285</v>
      </c>
      <c r="D63" s="106">
        <v>1517</v>
      </c>
      <c r="E63" s="106">
        <v>941</v>
      </c>
      <c r="F63" s="107">
        <v>475</v>
      </c>
      <c r="G63" s="107">
        <v>466</v>
      </c>
      <c r="H63" s="106">
        <v>576</v>
      </c>
      <c r="I63" s="108">
        <v>327</v>
      </c>
      <c r="J63" s="108">
        <v>249</v>
      </c>
      <c r="K63" s="108">
        <v>190883</v>
      </c>
      <c r="L63" s="108">
        <v>349822</v>
      </c>
      <c r="M63" s="107">
        <v>831511</v>
      </c>
      <c r="N63" s="107">
        <v>569473</v>
      </c>
      <c r="O63" s="107">
        <v>258780</v>
      </c>
      <c r="P63" s="108">
        <v>3258</v>
      </c>
      <c r="Q63" s="127" t="s">
        <v>241</v>
      </c>
    </row>
    <row r="64" spans="1:17" ht="14.25" customHeight="1">
      <c r="A64" s="433"/>
      <c r="B64" s="126" t="s">
        <v>333</v>
      </c>
      <c r="C64" s="137">
        <v>44</v>
      </c>
      <c r="D64" s="106">
        <v>578</v>
      </c>
      <c r="E64" s="106">
        <v>533</v>
      </c>
      <c r="F64" s="107">
        <v>238</v>
      </c>
      <c r="G64" s="107">
        <v>295</v>
      </c>
      <c r="H64" s="106">
        <v>45</v>
      </c>
      <c r="I64" s="108">
        <v>28</v>
      </c>
      <c r="J64" s="105">
        <v>17</v>
      </c>
      <c r="K64" s="108">
        <v>114952</v>
      </c>
      <c r="L64" s="108">
        <v>506421</v>
      </c>
      <c r="M64" s="107">
        <v>873123</v>
      </c>
      <c r="N64" s="107">
        <v>838912</v>
      </c>
      <c r="O64" s="107">
        <v>33361</v>
      </c>
      <c r="P64" s="108">
        <v>850</v>
      </c>
      <c r="Q64" s="127" t="s">
        <v>241</v>
      </c>
    </row>
    <row r="65" spans="1:17" ht="14.25" customHeight="1">
      <c r="A65" s="28"/>
      <c r="B65" s="126" t="s">
        <v>334</v>
      </c>
      <c r="C65" s="137">
        <v>17</v>
      </c>
      <c r="D65" s="106">
        <v>409</v>
      </c>
      <c r="E65" s="106">
        <v>401</v>
      </c>
      <c r="F65" s="107">
        <v>196</v>
      </c>
      <c r="G65" s="107">
        <v>205</v>
      </c>
      <c r="H65" s="106">
        <v>8</v>
      </c>
      <c r="I65" s="108">
        <v>5</v>
      </c>
      <c r="J65" s="105">
        <v>3</v>
      </c>
      <c r="K65" s="108">
        <v>77398</v>
      </c>
      <c r="L65" s="108">
        <v>159649</v>
      </c>
      <c r="M65" s="107">
        <v>338651</v>
      </c>
      <c r="N65" s="107">
        <v>336478</v>
      </c>
      <c r="O65" s="108">
        <v>1884</v>
      </c>
      <c r="P65" s="108">
        <v>289</v>
      </c>
      <c r="Q65" s="127" t="s">
        <v>241</v>
      </c>
    </row>
    <row r="66" spans="1:17" s="48" customFormat="1" ht="14.25" customHeight="1">
      <c r="A66" s="142"/>
      <c r="B66" s="126" t="s">
        <v>337</v>
      </c>
      <c r="C66" s="107">
        <v>16</v>
      </c>
      <c r="D66" s="107">
        <v>1113</v>
      </c>
      <c r="E66" s="107">
        <v>1111</v>
      </c>
      <c r="F66" s="107">
        <v>594</v>
      </c>
      <c r="G66" s="107">
        <v>517</v>
      </c>
      <c r="H66" s="108">
        <v>2</v>
      </c>
      <c r="I66" s="108">
        <v>1</v>
      </c>
      <c r="J66" s="108">
        <v>1</v>
      </c>
      <c r="K66" s="108">
        <v>276208</v>
      </c>
      <c r="L66" s="108">
        <v>1146608</v>
      </c>
      <c r="M66" s="107">
        <v>2013348</v>
      </c>
      <c r="N66" s="107">
        <v>1978588</v>
      </c>
      <c r="O66" s="108">
        <v>34760</v>
      </c>
      <c r="P66" s="127" t="s">
        <v>241</v>
      </c>
      <c r="Q66" s="127" t="s">
        <v>241</v>
      </c>
    </row>
    <row r="67" spans="1:17" ht="14.25" customHeight="1">
      <c r="A67" s="19"/>
      <c r="B67" s="119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48"/>
    </row>
    <row r="68" spans="1:17" ht="14.25" customHeight="1">
      <c r="A68" s="38"/>
      <c r="B68" s="12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70" ht="14.25">
      <c r="G70" s="17" t="s">
        <v>348</v>
      </c>
    </row>
  </sheetData>
  <sheetProtection/>
  <mergeCells count="23">
    <mergeCell ref="A5:Q5"/>
    <mergeCell ref="E9:G9"/>
    <mergeCell ref="H9:J9"/>
    <mergeCell ref="M9:M10"/>
    <mergeCell ref="N9:N10"/>
    <mergeCell ref="A4:P4"/>
    <mergeCell ref="A8:A10"/>
    <mergeCell ref="B8:B10"/>
    <mergeCell ref="C8:C10"/>
    <mergeCell ref="D8:J8"/>
    <mergeCell ref="K8:K10"/>
    <mergeCell ref="L8:L10"/>
    <mergeCell ref="M8:P8"/>
    <mergeCell ref="D9:D10"/>
    <mergeCell ref="Q8:Q10"/>
    <mergeCell ref="A56:A57"/>
    <mergeCell ref="A63:A64"/>
    <mergeCell ref="A28:A29"/>
    <mergeCell ref="A35:A36"/>
    <mergeCell ref="A42:A43"/>
    <mergeCell ref="A49:A50"/>
    <mergeCell ref="A14:A15"/>
    <mergeCell ref="A21:A22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3.59765625" style="17" customWidth="1"/>
    <col min="2" max="2" width="15.19921875" style="17" customWidth="1"/>
    <col min="3" max="17" width="15.09765625" style="17" customWidth="1"/>
    <col min="18" max="16384" width="10.59765625" style="17" customWidth="1"/>
  </cols>
  <sheetData>
    <row r="1" spans="1:17" s="44" customFormat="1" ht="14.25" customHeight="1">
      <c r="A1" s="1" t="s">
        <v>352</v>
      </c>
      <c r="Q1" s="2" t="s">
        <v>353</v>
      </c>
    </row>
    <row r="2" spans="1:17" s="44" customFormat="1" ht="14.25" customHeight="1">
      <c r="A2" s="1"/>
      <c r="Q2" s="2"/>
    </row>
    <row r="3" spans="1:17" s="44" customFormat="1" ht="14.25" customHeight="1">
      <c r="A3" s="1"/>
      <c r="Q3" s="2"/>
    </row>
    <row r="4" spans="1:16" ht="14.25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</row>
    <row r="5" spans="1:17" ht="14.25" customHeight="1">
      <c r="A5" s="347" t="s">
        <v>351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</row>
    <row r="6" spans="1:17" ht="14.2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ht="14.25" customHeight="1" thickBot="1">
      <c r="A7" s="147"/>
    </row>
    <row r="8" spans="1:17" ht="18.75" customHeight="1">
      <c r="A8" s="440" t="s">
        <v>354</v>
      </c>
      <c r="B8" s="269" t="s">
        <v>355</v>
      </c>
      <c r="C8" s="429" t="s">
        <v>0</v>
      </c>
      <c r="D8" s="430" t="s">
        <v>1</v>
      </c>
      <c r="E8" s="410"/>
      <c r="F8" s="410"/>
      <c r="G8" s="410"/>
      <c r="H8" s="410"/>
      <c r="I8" s="410"/>
      <c r="J8" s="431"/>
      <c r="K8" s="266" t="s">
        <v>425</v>
      </c>
      <c r="L8" s="266" t="s">
        <v>422</v>
      </c>
      <c r="M8" s="430" t="s">
        <v>323</v>
      </c>
      <c r="N8" s="410"/>
      <c r="O8" s="410"/>
      <c r="P8" s="410"/>
      <c r="Q8" s="438" t="s">
        <v>343</v>
      </c>
    </row>
    <row r="9" spans="1:17" ht="18.75" customHeight="1">
      <c r="A9" s="426"/>
      <c r="B9" s="428"/>
      <c r="C9" s="272"/>
      <c r="D9" s="436" t="s">
        <v>324</v>
      </c>
      <c r="E9" s="418" t="s">
        <v>3</v>
      </c>
      <c r="F9" s="419"/>
      <c r="G9" s="420"/>
      <c r="H9" s="418" t="s">
        <v>4</v>
      </c>
      <c r="I9" s="419"/>
      <c r="J9" s="420"/>
      <c r="K9" s="407"/>
      <c r="L9" s="407"/>
      <c r="M9" s="421" t="s">
        <v>5</v>
      </c>
      <c r="N9" s="261" t="s">
        <v>322</v>
      </c>
      <c r="O9" s="134" t="s">
        <v>319</v>
      </c>
      <c r="P9" s="135" t="s">
        <v>321</v>
      </c>
      <c r="Q9" s="413"/>
    </row>
    <row r="10" spans="1:17" ht="18.75" customHeight="1">
      <c r="A10" s="427"/>
      <c r="B10" s="423"/>
      <c r="C10" s="273"/>
      <c r="D10" s="276"/>
      <c r="E10" s="102" t="s">
        <v>5</v>
      </c>
      <c r="F10" s="102" t="s">
        <v>6</v>
      </c>
      <c r="G10" s="102" t="s">
        <v>7</v>
      </c>
      <c r="H10" s="102" t="s">
        <v>5</v>
      </c>
      <c r="I10" s="102" t="s">
        <v>6</v>
      </c>
      <c r="J10" s="102" t="s">
        <v>7</v>
      </c>
      <c r="K10" s="408"/>
      <c r="L10" s="408"/>
      <c r="M10" s="265"/>
      <c r="N10" s="423"/>
      <c r="O10" s="111" t="s">
        <v>320</v>
      </c>
      <c r="P10" s="113" t="s">
        <v>320</v>
      </c>
      <c r="Q10" s="414"/>
    </row>
    <row r="11" spans="1:17" ht="14.25" customHeight="1">
      <c r="A11" s="159"/>
      <c r="B11" s="161"/>
      <c r="C11" s="160"/>
      <c r="D11" s="122"/>
      <c r="E11" s="62"/>
      <c r="F11" s="62"/>
      <c r="G11" s="62"/>
      <c r="H11" s="62"/>
      <c r="I11" s="62"/>
      <c r="J11" s="62"/>
      <c r="K11" s="123"/>
      <c r="L11" s="123"/>
      <c r="M11" s="124"/>
      <c r="N11" s="125"/>
      <c r="O11" s="125"/>
      <c r="P11" s="125"/>
      <c r="Q11" s="235"/>
    </row>
    <row r="12" spans="1:17" s="146" customFormat="1" ht="14.25" customHeight="1">
      <c r="A12" s="15"/>
      <c r="B12" s="11" t="s">
        <v>67</v>
      </c>
      <c r="C12" s="562">
        <f>SUM(C13:C17)</f>
        <v>14115</v>
      </c>
      <c r="D12" s="162">
        <f aca="true" t="shared" si="0" ref="D12:Q12">SUM(D13:D17)</f>
        <v>130273</v>
      </c>
      <c r="E12" s="162">
        <f t="shared" si="0"/>
        <v>110795</v>
      </c>
      <c r="F12" s="162">
        <f t="shared" si="0"/>
        <v>59307</v>
      </c>
      <c r="G12" s="162">
        <f t="shared" si="0"/>
        <v>51488</v>
      </c>
      <c r="H12" s="162">
        <f t="shared" si="0"/>
        <v>19478</v>
      </c>
      <c r="I12" s="162">
        <f t="shared" si="0"/>
        <v>11137</v>
      </c>
      <c r="J12" s="162">
        <f t="shared" si="0"/>
        <v>8341</v>
      </c>
      <c r="K12" s="162">
        <f t="shared" si="0"/>
        <v>31685089</v>
      </c>
      <c r="L12" s="162">
        <f t="shared" si="0"/>
        <v>103784882</v>
      </c>
      <c r="M12" s="162">
        <f aca="true" t="shared" si="1" ref="M12:M17">SUM(N12:P12)</f>
        <v>174229330</v>
      </c>
      <c r="N12" s="162">
        <f t="shared" si="0"/>
        <v>146095386</v>
      </c>
      <c r="O12" s="162">
        <f t="shared" si="0"/>
        <v>27815167</v>
      </c>
      <c r="P12" s="162">
        <f t="shared" si="0"/>
        <v>318777</v>
      </c>
      <c r="Q12" s="162">
        <f t="shared" si="0"/>
        <v>232426</v>
      </c>
    </row>
    <row r="13" spans="1:17" ht="14.25" customHeight="1">
      <c r="A13" s="25"/>
      <c r="B13" s="148" t="s">
        <v>450</v>
      </c>
      <c r="C13" s="220">
        <v>7450</v>
      </c>
      <c r="D13" s="149">
        <v>16014</v>
      </c>
      <c r="E13" s="149">
        <v>3697</v>
      </c>
      <c r="F13" s="149">
        <v>1220</v>
      </c>
      <c r="G13" s="149">
        <v>2477</v>
      </c>
      <c r="H13" s="149">
        <v>12317</v>
      </c>
      <c r="I13" s="149">
        <v>6976</v>
      </c>
      <c r="J13" s="149">
        <v>5341</v>
      </c>
      <c r="K13" s="149">
        <v>661650</v>
      </c>
      <c r="L13" s="149">
        <v>2684462</v>
      </c>
      <c r="M13" s="149">
        <f t="shared" si="1"/>
        <v>6381157</v>
      </c>
      <c r="N13" s="149">
        <v>3047669</v>
      </c>
      <c r="O13" s="149">
        <v>3317753</v>
      </c>
      <c r="P13" s="149">
        <v>15735</v>
      </c>
      <c r="Q13" s="105">
        <v>2061</v>
      </c>
    </row>
    <row r="14" spans="1:18" ht="14.25" customHeight="1">
      <c r="A14" s="25"/>
      <c r="B14" s="148" t="s">
        <v>451</v>
      </c>
      <c r="C14" s="221">
        <v>4498</v>
      </c>
      <c r="D14" s="149">
        <v>25115</v>
      </c>
      <c r="E14" s="149">
        <v>18556</v>
      </c>
      <c r="F14" s="152">
        <v>8154</v>
      </c>
      <c r="G14" s="152">
        <v>10402</v>
      </c>
      <c r="H14" s="149">
        <v>6559</v>
      </c>
      <c r="I14" s="152">
        <v>3793</v>
      </c>
      <c r="J14" s="152">
        <v>2766</v>
      </c>
      <c r="K14" s="152">
        <v>4027360</v>
      </c>
      <c r="L14" s="152">
        <v>8167441</v>
      </c>
      <c r="M14" s="149">
        <f t="shared" si="1"/>
        <v>17307095</v>
      </c>
      <c r="N14" s="152">
        <v>11487932</v>
      </c>
      <c r="O14" s="152">
        <v>5764235</v>
      </c>
      <c r="P14" s="152">
        <v>54928</v>
      </c>
      <c r="Q14" s="108">
        <v>29835</v>
      </c>
      <c r="R14" s="48"/>
    </row>
    <row r="15" spans="1:18" ht="14.25" customHeight="1">
      <c r="A15" s="8" t="s">
        <v>48</v>
      </c>
      <c r="B15" s="148" t="s">
        <v>452</v>
      </c>
      <c r="C15" s="221">
        <v>1045</v>
      </c>
      <c r="D15" s="149">
        <v>14253</v>
      </c>
      <c r="E15" s="149">
        <v>13789</v>
      </c>
      <c r="F15" s="152">
        <v>7411</v>
      </c>
      <c r="G15" s="152">
        <v>6378</v>
      </c>
      <c r="H15" s="149">
        <v>464</v>
      </c>
      <c r="I15" s="152">
        <v>278</v>
      </c>
      <c r="J15" s="152">
        <v>186</v>
      </c>
      <c r="K15" s="152">
        <v>3535874</v>
      </c>
      <c r="L15" s="152">
        <v>9254127</v>
      </c>
      <c r="M15" s="149">
        <f t="shared" si="1"/>
        <v>17432974</v>
      </c>
      <c r="N15" s="152">
        <v>14357201</v>
      </c>
      <c r="O15" s="152">
        <v>3031151</v>
      </c>
      <c r="P15" s="152">
        <v>44622</v>
      </c>
      <c r="Q15" s="108">
        <v>37938</v>
      </c>
      <c r="R15" s="48"/>
    </row>
    <row r="16" spans="1:18" ht="14.25" customHeight="1">
      <c r="A16" s="25"/>
      <c r="B16" s="148" t="s">
        <v>453</v>
      </c>
      <c r="C16" s="221">
        <v>492</v>
      </c>
      <c r="D16" s="149">
        <v>11966</v>
      </c>
      <c r="E16" s="149">
        <v>11855</v>
      </c>
      <c r="F16" s="152">
        <v>5905</v>
      </c>
      <c r="G16" s="152">
        <v>5950</v>
      </c>
      <c r="H16" s="149">
        <v>111</v>
      </c>
      <c r="I16" s="152">
        <v>72</v>
      </c>
      <c r="J16" s="152">
        <v>39</v>
      </c>
      <c r="K16" s="152">
        <v>2924246</v>
      </c>
      <c r="L16" s="152">
        <v>8205324</v>
      </c>
      <c r="M16" s="149">
        <f t="shared" si="1"/>
        <v>14719714</v>
      </c>
      <c r="N16" s="152">
        <v>11682050</v>
      </c>
      <c r="O16" s="152">
        <v>3013792</v>
      </c>
      <c r="P16" s="17">
        <v>23872</v>
      </c>
      <c r="Q16" s="108">
        <v>22535</v>
      </c>
      <c r="R16" s="48"/>
    </row>
    <row r="17" spans="1:18" ht="14.25" customHeight="1">
      <c r="A17" s="25"/>
      <c r="B17" s="148" t="s">
        <v>454</v>
      </c>
      <c r="C17" s="221">
        <v>630</v>
      </c>
      <c r="D17" s="149">
        <v>62925</v>
      </c>
      <c r="E17" s="149">
        <v>62898</v>
      </c>
      <c r="F17" s="152">
        <v>36617</v>
      </c>
      <c r="G17" s="152">
        <v>26281</v>
      </c>
      <c r="H17" s="149">
        <v>27</v>
      </c>
      <c r="I17" s="152">
        <v>18</v>
      </c>
      <c r="J17" s="152">
        <v>9</v>
      </c>
      <c r="K17" s="152">
        <v>20535959</v>
      </c>
      <c r="L17" s="152">
        <v>75473528</v>
      </c>
      <c r="M17" s="149">
        <f t="shared" si="1"/>
        <v>118388390</v>
      </c>
      <c r="N17" s="152">
        <v>105520534</v>
      </c>
      <c r="O17" s="152">
        <v>12688236</v>
      </c>
      <c r="P17" s="152">
        <v>179620</v>
      </c>
      <c r="Q17" s="108">
        <v>140057</v>
      </c>
      <c r="R17" s="48"/>
    </row>
    <row r="18" spans="1:18" ht="14.25" customHeight="1">
      <c r="A18" s="25"/>
      <c r="B18" s="19"/>
      <c r="C18" s="221"/>
      <c r="D18" s="149"/>
      <c r="E18" s="149"/>
      <c r="F18" s="152"/>
      <c r="G18" s="152"/>
      <c r="H18" s="152"/>
      <c r="I18" s="152"/>
      <c r="J18" s="152"/>
      <c r="K18" s="152"/>
      <c r="L18" s="152"/>
      <c r="M18" s="149"/>
      <c r="N18" s="152"/>
      <c r="O18" s="152"/>
      <c r="R18" s="48"/>
    </row>
    <row r="19" spans="1:18" s="146" customFormat="1" ht="14.25" customHeight="1">
      <c r="A19" s="15"/>
      <c r="B19" s="7" t="s">
        <v>5</v>
      </c>
      <c r="C19" s="563">
        <f>SUM(C20:C24)</f>
        <v>3179</v>
      </c>
      <c r="D19" s="162">
        <f aca="true" t="shared" si="2" ref="D19:Q19">SUM(D20:D24)</f>
        <v>33204</v>
      </c>
      <c r="E19" s="162">
        <f t="shared" si="2"/>
        <v>29724</v>
      </c>
      <c r="F19" s="223">
        <f t="shared" si="2"/>
        <v>17846</v>
      </c>
      <c r="G19" s="223">
        <f t="shared" si="2"/>
        <v>11878</v>
      </c>
      <c r="H19" s="223">
        <f t="shared" si="2"/>
        <v>3480</v>
      </c>
      <c r="I19" s="223">
        <f t="shared" si="2"/>
        <v>2207</v>
      </c>
      <c r="J19" s="223">
        <f t="shared" si="2"/>
        <v>1273</v>
      </c>
      <c r="K19" s="223">
        <f t="shared" si="2"/>
        <v>9371970</v>
      </c>
      <c r="L19" s="223">
        <f t="shared" si="2"/>
        <v>25101798</v>
      </c>
      <c r="M19" s="162">
        <f t="shared" si="2"/>
        <v>47686008</v>
      </c>
      <c r="N19" s="223">
        <f t="shared" si="2"/>
        <v>42043948</v>
      </c>
      <c r="O19" s="223">
        <f t="shared" si="2"/>
        <v>5541942</v>
      </c>
      <c r="P19" s="223">
        <f t="shared" si="2"/>
        <v>100118</v>
      </c>
      <c r="Q19" s="564">
        <f t="shared" si="2"/>
        <v>91917</v>
      </c>
      <c r="R19" s="163"/>
    </row>
    <row r="20" spans="1:18" ht="14.25" customHeight="1">
      <c r="A20" s="25"/>
      <c r="B20" s="148" t="s">
        <v>450</v>
      </c>
      <c r="C20" s="221">
        <v>1484</v>
      </c>
      <c r="D20" s="149">
        <v>3123</v>
      </c>
      <c r="E20" s="149">
        <v>918</v>
      </c>
      <c r="F20" s="152">
        <v>418</v>
      </c>
      <c r="G20" s="152">
        <v>500</v>
      </c>
      <c r="H20" s="149">
        <v>2205</v>
      </c>
      <c r="I20" s="152">
        <v>1386</v>
      </c>
      <c r="J20" s="152">
        <v>819</v>
      </c>
      <c r="K20" s="152">
        <v>215146</v>
      </c>
      <c r="L20" s="152">
        <v>577209</v>
      </c>
      <c r="M20" s="149">
        <f>SUM(N20:P20)</f>
        <v>1432425</v>
      </c>
      <c r="N20" s="152">
        <v>901403</v>
      </c>
      <c r="O20" s="152">
        <v>525597</v>
      </c>
      <c r="P20" s="152">
        <v>5425</v>
      </c>
      <c r="Q20" s="222" t="s">
        <v>455</v>
      </c>
      <c r="R20" s="48"/>
    </row>
    <row r="21" spans="1:18" ht="14.25" customHeight="1">
      <c r="A21" s="25"/>
      <c r="B21" s="148" t="s">
        <v>451</v>
      </c>
      <c r="C21" s="221">
        <v>1098</v>
      </c>
      <c r="D21" s="149">
        <v>6402</v>
      </c>
      <c r="E21" s="149">
        <v>5239</v>
      </c>
      <c r="F21" s="152">
        <v>2842</v>
      </c>
      <c r="G21" s="152">
        <v>2397</v>
      </c>
      <c r="H21" s="149">
        <v>1163</v>
      </c>
      <c r="I21" s="152">
        <v>751</v>
      </c>
      <c r="J21" s="152">
        <v>412</v>
      </c>
      <c r="K21" s="152">
        <v>1381537</v>
      </c>
      <c r="L21" s="152">
        <v>2116636</v>
      </c>
      <c r="M21" s="149">
        <f>SUM(N21:P21)</f>
        <v>4856171</v>
      </c>
      <c r="N21" s="152">
        <v>3633377</v>
      </c>
      <c r="O21" s="152">
        <v>1204060</v>
      </c>
      <c r="P21" s="152">
        <v>18734</v>
      </c>
      <c r="Q21" s="151">
        <v>4523</v>
      </c>
      <c r="R21" s="48"/>
    </row>
    <row r="22" spans="1:18" ht="14.25" customHeight="1">
      <c r="A22" s="25" t="s">
        <v>68</v>
      </c>
      <c r="B22" s="148" t="s">
        <v>452</v>
      </c>
      <c r="C22" s="221">
        <v>305</v>
      </c>
      <c r="D22" s="149">
        <v>4190</v>
      </c>
      <c r="E22" s="149">
        <v>4108</v>
      </c>
      <c r="F22" s="152">
        <v>2458</v>
      </c>
      <c r="G22" s="152">
        <v>1650</v>
      </c>
      <c r="H22" s="149">
        <v>82</v>
      </c>
      <c r="I22" s="152">
        <v>51</v>
      </c>
      <c r="J22" s="152">
        <v>31</v>
      </c>
      <c r="K22" s="152">
        <v>1201787</v>
      </c>
      <c r="L22" s="152">
        <v>2623422</v>
      </c>
      <c r="M22" s="149">
        <f>SUM(N22:P22)</f>
        <v>5053324</v>
      </c>
      <c r="N22" s="152">
        <v>4369750</v>
      </c>
      <c r="O22" s="152">
        <v>661435</v>
      </c>
      <c r="P22" s="152">
        <v>22139</v>
      </c>
      <c r="Q22" s="150">
        <v>1741</v>
      </c>
      <c r="R22" s="48"/>
    </row>
    <row r="23" spans="1:18" ht="14.25" customHeight="1">
      <c r="A23" s="25"/>
      <c r="B23" s="148" t="s">
        <v>453</v>
      </c>
      <c r="C23" s="221">
        <v>128</v>
      </c>
      <c r="D23" s="149">
        <v>3073</v>
      </c>
      <c r="E23" s="149">
        <v>3048</v>
      </c>
      <c r="F23" s="152">
        <v>1558</v>
      </c>
      <c r="G23" s="152">
        <v>1490</v>
      </c>
      <c r="H23" s="149">
        <v>25</v>
      </c>
      <c r="I23" s="152">
        <v>16</v>
      </c>
      <c r="J23" s="152">
        <v>9</v>
      </c>
      <c r="K23" s="152">
        <v>820570</v>
      </c>
      <c r="L23" s="152">
        <v>2160828</v>
      </c>
      <c r="M23" s="149">
        <f>SUM(N23:P23)</f>
        <v>3771964</v>
      </c>
      <c r="N23" s="152">
        <v>3152951</v>
      </c>
      <c r="O23" s="152">
        <v>600246</v>
      </c>
      <c r="P23" s="152">
        <v>18767</v>
      </c>
      <c r="Q23" s="150" t="s">
        <v>455</v>
      </c>
      <c r="R23" s="48"/>
    </row>
    <row r="24" spans="1:18" ht="14.25" customHeight="1">
      <c r="A24" s="156"/>
      <c r="B24" s="148" t="s">
        <v>454</v>
      </c>
      <c r="C24" s="221">
        <v>164</v>
      </c>
      <c r="D24" s="149">
        <v>16416</v>
      </c>
      <c r="E24" s="149">
        <v>16411</v>
      </c>
      <c r="F24" s="152">
        <v>10570</v>
      </c>
      <c r="G24" s="152">
        <v>5841</v>
      </c>
      <c r="H24" s="149">
        <v>5</v>
      </c>
      <c r="I24" s="152">
        <v>3</v>
      </c>
      <c r="J24" s="152">
        <v>2</v>
      </c>
      <c r="K24" s="152">
        <v>5752930</v>
      </c>
      <c r="L24" s="152">
        <v>17623703</v>
      </c>
      <c r="M24" s="149">
        <f>SUM(N24:P24)</f>
        <v>32572124</v>
      </c>
      <c r="N24" s="152">
        <v>29986467</v>
      </c>
      <c r="O24" s="152">
        <v>2550604</v>
      </c>
      <c r="P24" s="152">
        <v>35053</v>
      </c>
      <c r="Q24" s="108">
        <v>85653</v>
      </c>
      <c r="R24" s="48"/>
    </row>
    <row r="25" spans="1:18" ht="14.25" customHeight="1">
      <c r="A25" s="156"/>
      <c r="B25" s="19"/>
      <c r="C25" s="221"/>
      <c r="D25" s="149"/>
      <c r="E25" s="149"/>
      <c r="F25" s="152"/>
      <c r="G25" s="152"/>
      <c r="H25" s="149"/>
      <c r="I25" s="152"/>
      <c r="J25" s="152"/>
      <c r="K25" s="152"/>
      <c r="L25" s="152"/>
      <c r="M25" s="149"/>
      <c r="N25" s="152"/>
      <c r="O25" s="152"/>
      <c r="P25" s="152"/>
      <c r="Q25" s="21"/>
      <c r="R25" s="48"/>
    </row>
    <row r="26" spans="1:18" s="146" customFormat="1" ht="14.25" customHeight="1">
      <c r="A26" s="15"/>
      <c r="B26" s="7" t="s">
        <v>5</v>
      </c>
      <c r="C26" s="563">
        <f>SUM(C27:C31)</f>
        <v>444</v>
      </c>
      <c r="D26" s="162">
        <f aca="true" t="shared" si="3" ref="D26:Q26">SUM(D27:D31)</f>
        <v>5516</v>
      </c>
      <c r="E26" s="162">
        <f t="shared" si="3"/>
        <v>4972</v>
      </c>
      <c r="F26" s="223">
        <f t="shared" si="3"/>
        <v>2286</v>
      </c>
      <c r="G26" s="223">
        <f t="shared" si="3"/>
        <v>2686</v>
      </c>
      <c r="H26" s="162">
        <f t="shared" si="3"/>
        <v>544</v>
      </c>
      <c r="I26" s="223">
        <f t="shared" si="3"/>
        <v>325</v>
      </c>
      <c r="J26" s="223">
        <f t="shared" si="3"/>
        <v>219</v>
      </c>
      <c r="K26" s="223">
        <f t="shared" si="3"/>
        <v>1206594</v>
      </c>
      <c r="L26" s="223">
        <f t="shared" si="3"/>
        <v>5371617</v>
      </c>
      <c r="M26" s="162">
        <f aca="true" t="shared" si="4" ref="M26:M31">SUM(N26:P26)</f>
        <v>7807382</v>
      </c>
      <c r="N26" s="223">
        <f t="shared" si="3"/>
        <v>7293836</v>
      </c>
      <c r="O26" s="223">
        <f t="shared" si="3"/>
        <v>472608</v>
      </c>
      <c r="P26" s="223">
        <f t="shared" si="3"/>
        <v>40938</v>
      </c>
      <c r="Q26" s="223">
        <f t="shared" si="3"/>
        <v>1783</v>
      </c>
      <c r="R26" s="163"/>
    </row>
    <row r="27" spans="1:18" ht="14.25" customHeight="1">
      <c r="A27" s="156"/>
      <c r="B27" s="148" t="s">
        <v>450</v>
      </c>
      <c r="C27" s="221">
        <v>210</v>
      </c>
      <c r="D27" s="149">
        <v>466</v>
      </c>
      <c r="E27" s="149">
        <v>123</v>
      </c>
      <c r="F27" s="152">
        <v>48</v>
      </c>
      <c r="G27" s="152">
        <v>75</v>
      </c>
      <c r="H27" s="149">
        <v>343</v>
      </c>
      <c r="I27" s="152">
        <v>206</v>
      </c>
      <c r="J27" s="152">
        <v>137</v>
      </c>
      <c r="K27" s="152">
        <v>18431</v>
      </c>
      <c r="L27" s="152">
        <v>81832</v>
      </c>
      <c r="M27" s="149">
        <f t="shared" si="4"/>
        <v>186615</v>
      </c>
      <c r="N27" s="152">
        <v>106149</v>
      </c>
      <c r="O27" s="152">
        <v>78572</v>
      </c>
      <c r="P27" s="152">
        <v>1894</v>
      </c>
      <c r="Q27" s="108">
        <v>98</v>
      </c>
      <c r="R27" s="48"/>
    </row>
    <row r="28" spans="1:18" ht="14.25" customHeight="1">
      <c r="A28" s="156"/>
      <c r="B28" s="148" t="s">
        <v>451</v>
      </c>
      <c r="C28" s="221">
        <v>141</v>
      </c>
      <c r="D28" s="149">
        <v>807</v>
      </c>
      <c r="E28" s="149">
        <v>624</v>
      </c>
      <c r="F28" s="152">
        <v>291</v>
      </c>
      <c r="G28" s="152">
        <v>333</v>
      </c>
      <c r="H28" s="149">
        <v>183</v>
      </c>
      <c r="I28" s="152">
        <v>105</v>
      </c>
      <c r="J28" s="152">
        <v>78</v>
      </c>
      <c r="K28" s="152">
        <v>112749</v>
      </c>
      <c r="L28" s="152">
        <v>247031</v>
      </c>
      <c r="M28" s="149">
        <f t="shared" si="4"/>
        <v>487372</v>
      </c>
      <c r="N28" s="152">
        <v>389679</v>
      </c>
      <c r="O28" s="152">
        <v>95591</v>
      </c>
      <c r="P28" s="152">
        <v>2102</v>
      </c>
      <c r="Q28" s="150" t="s">
        <v>455</v>
      </c>
      <c r="R28" s="48"/>
    </row>
    <row r="29" spans="1:18" ht="14.25" customHeight="1">
      <c r="A29" s="25" t="s">
        <v>69</v>
      </c>
      <c r="B29" s="148" t="s">
        <v>452</v>
      </c>
      <c r="C29" s="221">
        <v>40</v>
      </c>
      <c r="D29" s="149">
        <v>554</v>
      </c>
      <c r="E29" s="149">
        <v>541</v>
      </c>
      <c r="F29" s="152">
        <v>259</v>
      </c>
      <c r="G29" s="152">
        <v>282</v>
      </c>
      <c r="H29" s="149">
        <v>13</v>
      </c>
      <c r="I29" s="152">
        <v>10</v>
      </c>
      <c r="J29" s="152">
        <v>3</v>
      </c>
      <c r="K29" s="152">
        <v>108465</v>
      </c>
      <c r="L29" s="152">
        <v>315978</v>
      </c>
      <c r="M29" s="149">
        <f t="shared" si="4"/>
        <v>468952</v>
      </c>
      <c r="N29" s="152">
        <v>432717</v>
      </c>
      <c r="O29" s="152">
        <v>36235</v>
      </c>
      <c r="P29" s="150" t="s">
        <v>455</v>
      </c>
      <c r="Q29" s="108">
        <v>1671</v>
      </c>
      <c r="R29" s="48"/>
    </row>
    <row r="30" spans="1:18" ht="14.25" customHeight="1">
      <c r="A30" s="156"/>
      <c r="B30" s="148" t="s">
        <v>453</v>
      </c>
      <c r="C30" s="221">
        <v>24</v>
      </c>
      <c r="D30" s="149">
        <v>615</v>
      </c>
      <c r="E30" s="149">
        <v>610</v>
      </c>
      <c r="F30" s="152">
        <v>332</v>
      </c>
      <c r="G30" s="152">
        <v>278</v>
      </c>
      <c r="H30" s="149">
        <v>5</v>
      </c>
      <c r="I30" s="152">
        <v>4</v>
      </c>
      <c r="J30" s="152">
        <v>1</v>
      </c>
      <c r="K30" s="152">
        <v>148696</v>
      </c>
      <c r="L30" s="152">
        <v>400682</v>
      </c>
      <c r="M30" s="149">
        <f t="shared" si="4"/>
        <v>693554</v>
      </c>
      <c r="N30" s="152">
        <v>636086</v>
      </c>
      <c r="O30" s="152">
        <v>57468</v>
      </c>
      <c r="P30" s="150" t="s">
        <v>455</v>
      </c>
      <c r="Q30" s="108">
        <v>14</v>
      </c>
      <c r="R30" s="48"/>
    </row>
    <row r="31" spans="1:18" ht="14.25" customHeight="1">
      <c r="A31" s="156"/>
      <c r="B31" s="148" t="s">
        <v>454</v>
      </c>
      <c r="C31" s="221">
        <v>29</v>
      </c>
      <c r="D31" s="149">
        <v>3074</v>
      </c>
      <c r="E31" s="149">
        <v>3074</v>
      </c>
      <c r="F31" s="152">
        <v>1356</v>
      </c>
      <c r="G31" s="152">
        <v>1718</v>
      </c>
      <c r="H31" s="150" t="s">
        <v>455</v>
      </c>
      <c r="I31" s="150" t="s">
        <v>455</v>
      </c>
      <c r="J31" s="150" t="s">
        <v>455</v>
      </c>
      <c r="K31" s="152">
        <v>818253</v>
      </c>
      <c r="L31" s="152">
        <v>4326094</v>
      </c>
      <c r="M31" s="149">
        <f t="shared" si="4"/>
        <v>5970889</v>
      </c>
      <c r="N31" s="152">
        <v>5729205</v>
      </c>
      <c r="O31" s="152">
        <v>204742</v>
      </c>
      <c r="P31" s="152">
        <v>36942</v>
      </c>
      <c r="Q31" s="150" t="s">
        <v>455</v>
      </c>
      <c r="R31" s="48"/>
    </row>
    <row r="32" spans="1:18" ht="14.25" customHeight="1">
      <c r="A32" s="25"/>
      <c r="B32" s="19"/>
      <c r="C32" s="221"/>
      <c r="D32" s="149"/>
      <c r="E32" s="149"/>
      <c r="F32" s="152"/>
      <c r="G32" s="152"/>
      <c r="H32" s="149"/>
      <c r="I32" s="152"/>
      <c r="J32" s="152"/>
      <c r="K32" s="152"/>
      <c r="L32" s="152"/>
      <c r="M32" s="149"/>
      <c r="N32" s="152"/>
      <c r="O32" s="152"/>
      <c r="P32" s="152"/>
      <c r="Q32" s="21"/>
      <c r="R32" s="48"/>
    </row>
    <row r="33" spans="1:18" s="146" customFormat="1" ht="14.25" customHeight="1">
      <c r="A33" s="164"/>
      <c r="B33" s="7" t="s">
        <v>5</v>
      </c>
      <c r="C33" s="563">
        <f>SUM(C34:C38)</f>
        <v>2182</v>
      </c>
      <c r="D33" s="162">
        <f aca="true" t="shared" si="5" ref="D33:Q33">SUM(D34:D38)</f>
        <v>18223</v>
      </c>
      <c r="E33" s="162">
        <f t="shared" si="5"/>
        <v>14806</v>
      </c>
      <c r="F33" s="223">
        <f t="shared" si="5"/>
        <v>9029</v>
      </c>
      <c r="G33" s="223">
        <f t="shared" si="5"/>
        <v>5777</v>
      </c>
      <c r="H33" s="162">
        <f t="shared" si="5"/>
        <v>3417</v>
      </c>
      <c r="I33" s="223">
        <f t="shared" si="5"/>
        <v>1846</v>
      </c>
      <c r="J33" s="223">
        <f t="shared" si="5"/>
        <v>1571</v>
      </c>
      <c r="K33" s="223">
        <f t="shared" si="5"/>
        <v>5107749</v>
      </c>
      <c r="L33" s="223">
        <f t="shared" si="5"/>
        <v>24475340</v>
      </c>
      <c r="M33" s="162">
        <f aca="true" t="shared" si="6" ref="M33:M38">SUM(N33:P33)</f>
        <v>32478101</v>
      </c>
      <c r="N33" s="223">
        <f t="shared" si="5"/>
        <v>28609599</v>
      </c>
      <c r="O33" s="223">
        <f t="shared" si="5"/>
        <v>3853004</v>
      </c>
      <c r="P33" s="223">
        <f t="shared" si="5"/>
        <v>15498</v>
      </c>
      <c r="Q33" s="223">
        <f t="shared" si="5"/>
        <v>8229</v>
      </c>
      <c r="R33" s="163"/>
    </row>
    <row r="34" spans="1:18" ht="14.25" customHeight="1">
      <c r="A34" s="156"/>
      <c r="B34" s="148" t="s">
        <v>450</v>
      </c>
      <c r="C34" s="221">
        <v>1206</v>
      </c>
      <c r="D34" s="149">
        <v>2621</v>
      </c>
      <c r="E34" s="149">
        <v>525</v>
      </c>
      <c r="F34" s="152">
        <v>159</v>
      </c>
      <c r="G34" s="152">
        <v>366</v>
      </c>
      <c r="H34" s="149">
        <v>2096</v>
      </c>
      <c r="I34" s="152">
        <v>1125</v>
      </c>
      <c r="J34" s="152">
        <v>971</v>
      </c>
      <c r="K34" s="152">
        <v>97182</v>
      </c>
      <c r="L34" s="152">
        <v>420609</v>
      </c>
      <c r="M34" s="149">
        <f t="shared" si="6"/>
        <v>1062191</v>
      </c>
      <c r="N34" s="152">
        <v>421195</v>
      </c>
      <c r="O34" s="152">
        <v>638960</v>
      </c>
      <c r="P34" s="152">
        <v>2036</v>
      </c>
      <c r="Q34" s="108">
        <v>960</v>
      </c>
      <c r="R34" s="48"/>
    </row>
    <row r="35" spans="1:18" ht="14.25" customHeight="1">
      <c r="A35" s="156"/>
      <c r="B35" s="148" t="s">
        <v>451</v>
      </c>
      <c r="C35" s="221">
        <v>734</v>
      </c>
      <c r="D35" s="149">
        <v>4005</v>
      </c>
      <c r="E35" s="149">
        <v>2771</v>
      </c>
      <c r="F35" s="152">
        <v>961</v>
      </c>
      <c r="G35" s="152">
        <v>1810</v>
      </c>
      <c r="H35" s="149">
        <v>1234</v>
      </c>
      <c r="I35" s="152">
        <v>672</v>
      </c>
      <c r="J35" s="152">
        <v>562</v>
      </c>
      <c r="K35" s="152">
        <v>556663</v>
      </c>
      <c r="L35" s="152">
        <v>1285090</v>
      </c>
      <c r="M35" s="149">
        <f t="shared" si="6"/>
        <v>2584498</v>
      </c>
      <c r="N35" s="152">
        <v>1487015</v>
      </c>
      <c r="O35" s="152">
        <v>1091291</v>
      </c>
      <c r="P35" s="152">
        <v>6192</v>
      </c>
      <c r="Q35" s="108">
        <v>1880</v>
      </c>
      <c r="R35" s="48"/>
    </row>
    <row r="36" spans="1:18" ht="14.25" customHeight="1">
      <c r="A36" s="25" t="s">
        <v>70</v>
      </c>
      <c r="B36" s="148" t="s">
        <v>452</v>
      </c>
      <c r="C36" s="221">
        <v>133</v>
      </c>
      <c r="D36" s="149">
        <v>1757</v>
      </c>
      <c r="E36" s="149">
        <v>1687</v>
      </c>
      <c r="F36" s="152">
        <v>787</v>
      </c>
      <c r="G36" s="152">
        <v>900</v>
      </c>
      <c r="H36" s="149">
        <v>70</v>
      </c>
      <c r="I36" s="152">
        <v>39</v>
      </c>
      <c r="J36" s="152">
        <v>31</v>
      </c>
      <c r="K36" s="152">
        <v>419351</v>
      </c>
      <c r="L36" s="152">
        <v>1391626</v>
      </c>
      <c r="M36" s="149">
        <f t="shared" si="6"/>
        <v>2193407</v>
      </c>
      <c r="N36" s="152">
        <v>1478650</v>
      </c>
      <c r="O36" s="152">
        <v>708507</v>
      </c>
      <c r="P36" s="152">
        <v>6250</v>
      </c>
      <c r="Q36" s="108">
        <v>5389</v>
      </c>
      <c r="R36" s="48"/>
    </row>
    <row r="37" spans="1:18" ht="14.25" customHeight="1">
      <c r="A37" s="156"/>
      <c r="B37" s="148" t="s">
        <v>453</v>
      </c>
      <c r="C37" s="221">
        <v>57</v>
      </c>
      <c r="D37" s="149">
        <v>1379</v>
      </c>
      <c r="E37" s="149">
        <v>1364</v>
      </c>
      <c r="F37" s="152">
        <v>784</v>
      </c>
      <c r="G37" s="152">
        <v>580</v>
      </c>
      <c r="H37" s="149">
        <v>15</v>
      </c>
      <c r="I37" s="152">
        <v>9</v>
      </c>
      <c r="J37" s="152">
        <v>6</v>
      </c>
      <c r="K37" s="152">
        <v>350386</v>
      </c>
      <c r="L37" s="152">
        <v>1089701</v>
      </c>
      <c r="M37" s="149">
        <f t="shared" si="6"/>
        <v>2147061</v>
      </c>
      <c r="N37" s="152">
        <v>1567182</v>
      </c>
      <c r="O37" s="152">
        <v>579859</v>
      </c>
      <c r="P37" s="152">
        <v>20</v>
      </c>
      <c r="Q37" s="150" t="s">
        <v>455</v>
      </c>
      <c r="R37" s="48"/>
    </row>
    <row r="38" spans="1:18" ht="14.25" customHeight="1">
      <c r="A38" s="156"/>
      <c r="B38" s="148" t="s">
        <v>454</v>
      </c>
      <c r="C38" s="221">
        <v>52</v>
      </c>
      <c r="D38" s="149">
        <v>8461</v>
      </c>
      <c r="E38" s="149">
        <v>8459</v>
      </c>
      <c r="F38" s="152">
        <v>6338</v>
      </c>
      <c r="G38" s="152">
        <v>2121</v>
      </c>
      <c r="H38" s="152">
        <v>2</v>
      </c>
      <c r="I38" s="152">
        <v>1</v>
      </c>
      <c r="J38" s="152">
        <v>1</v>
      </c>
      <c r="K38" s="152">
        <v>3684167</v>
      </c>
      <c r="L38" s="152">
        <v>20288314</v>
      </c>
      <c r="M38" s="149">
        <f t="shared" si="6"/>
        <v>24490944</v>
      </c>
      <c r="N38" s="152">
        <v>23655557</v>
      </c>
      <c r="O38" s="152">
        <v>834387</v>
      </c>
      <c r="P38" s="152">
        <v>1000</v>
      </c>
      <c r="Q38" s="150" t="s">
        <v>455</v>
      </c>
      <c r="R38" s="48"/>
    </row>
    <row r="39" spans="1:18" ht="14.25" customHeight="1">
      <c r="A39" s="156"/>
      <c r="B39" s="19"/>
      <c r="C39" s="221"/>
      <c r="D39" s="149"/>
      <c r="F39" s="152"/>
      <c r="G39" s="152"/>
      <c r="H39" s="149"/>
      <c r="I39" s="152"/>
      <c r="J39" s="152"/>
      <c r="K39" s="152"/>
      <c r="L39" s="152"/>
      <c r="M39" s="149"/>
      <c r="N39" s="152"/>
      <c r="O39" s="152"/>
      <c r="P39" s="152"/>
      <c r="Q39" s="21"/>
      <c r="R39" s="48"/>
    </row>
    <row r="40" spans="1:18" s="146" customFormat="1" ht="14.25" customHeight="1">
      <c r="A40" s="164"/>
      <c r="B40" s="7" t="s">
        <v>5</v>
      </c>
      <c r="C40" s="563">
        <f>SUM(C41:C45)</f>
        <v>628</v>
      </c>
      <c r="D40" s="162">
        <f aca="true" t="shared" si="7" ref="D40:Q40">SUM(D41:D45)</f>
        <v>3390</v>
      </c>
      <c r="E40" s="162">
        <f t="shared" si="7"/>
        <v>2339</v>
      </c>
      <c r="F40" s="223">
        <f t="shared" si="7"/>
        <v>1040</v>
      </c>
      <c r="G40" s="223">
        <f t="shared" si="7"/>
        <v>1299</v>
      </c>
      <c r="H40" s="162">
        <f t="shared" si="7"/>
        <v>1051</v>
      </c>
      <c r="I40" s="223">
        <f t="shared" si="7"/>
        <v>655</v>
      </c>
      <c r="J40" s="223">
        <f t="shared" si="7"/>
        <v>396</v>
      </c>
      <c r="K40" s="223">
        <f t="shared" si="7"/>
        <v>446428</v>
      </c>
      <c r="L40" s="223">
        <f t="shared" si="7"/>
        <v>1038915</v>
      </c>
      <c r="M40" s="162">
        <f aca="true" t="shared" si="8" ref="M40:M45">SUM(N40:P40)</f>
        <v>2167352</v>
      </c>
      <c r="N40" s="223">
        <f t="shared" si="7"/>
        <v>1950736</v>
      </c>
      <c r="O40" s="223">
        <f t="shared" si="7"/>
        <v>212818</v>
      </c>
      <c r="P40" s="223">
        <f t="shared" si="7"/>
        <v>3798</v>
      </c>
      <c r="Q40" s="223">
        <f t="shared" si="7"/>
        <v>9996</v>
      </c>
      <c r="R40" s="163"/>
    </row>
    <row r="41" spans="1:18" ht="14.25" customHeight="1">
      <c r="A41" s="156"/>
      <c r="B41" s="148" t="s">
        <v>450</v>
      </c>
      <c r="C41" s="221">
        <v>404</v>
      </c>
      <c r="D41" s="149">
        <v>817</v>
      </c>
      <c r="E41" s="149">
        <v>147</v>
      </c>
      <c r="F41" s="152">
        <v>70</v>
      </c>
      <c r="G41" s="152">
        <v>77</v>
      </c>
      <c r="H41" s="149">
        <v>670</v>
      </c>
      <c r="I41" s="152">
        <v>430</v>
      </c>
      <c r="J41" s="152">
        <v>240</v>
      </c>
      <c r="K41" s="152">
        <v>23005</v>
      </c>
      <c r="L41" s="152">
        <v>107851</v>
      </c>
      <c r="M41" s="149">
        <f t="shared" si="8"/>
        <v>260315</v>
      </c>
      <c r="N41" s="152">
        <v>167492</v>
      </c>
      <c r="O41" s="152">
        <v>92073</v>
      </c>
      <c r="P41" s="152">
        <v>750</v>
      </c>
      <c r="Q41" s="150" t="s">
        <v>455</v>
      </c>
      <c r="R41" s="48"/>
    </row>
    <row r="42" spans="1:18" ht="14.25" customHeight="1">
      <c r="A42" s="25"/>
      <c r="B42" s="148" t="s">
        <v>451</v>
      </c>
      <c r="C42" s="221">
        <v>158</v>
      </c>
      <c r="D42" s="149">
        <v>917</v>
      </c>
      <c r="E42" s="149">
        <v>601</v>
      </c>
      <c r="F42" s="152">
        <v>296</v>
      </c>
      <c r="G42" s="152">
        <v>305</v>
      </c>
      <c r="H42" s="149">
        <v>316</v>
      </c>
      <c r="I42" s="152">
        <v>185</v>
      </c>
      <c r="J42" s="152">
        <v>131</v>
      </c>
      <c r="K42" s="152">
        <v>108841</v>
      </c>
      <c r="L42" s="152">
        <v>194326</v>
      </c>
      <c r="M42" s="149">
        <f t="shared" si="8"/>
        <v>436835</v>
      </c>
      <c r="N42" s="152">
        <v>362624</v>
      </c>
      <c r="O42" s="152">
        <v>72282</v>
      </c>
      <c r="P42" s="152">
        <v>1929</v>
      </c>
      <c r="Q42" s="108">
        <v>5853</v>
      </c>
      <c r="R42" s="48"/>
    </row>
    <row r="43" spans="1:18" ht="14.25" customHeight="1">
      <c r="A43" s="25" t="s">
        <v>71</v>
      </c>
      <c r="B43" s="148" t="s">
        <v>452</v>
      </c>
      <c r="C43" s="221">
        <v>41</v>
      </c>
      <c r="D43" s="149">
        <v>557</v>
      </c>
      <c r="E43" s="149">
        <v>505</v>
      </c>
      <c r="F43" s="152">
        <v>240</v>
      </c>
      <c r="G43" s="152">
        <v>265</v>
      </c>
      <c r="H43" s="149">
        <v>52</v>
      </c>
      <c r="I43" s="152">
        <v>32</v>
      </c>
      <c r="J43" s="152">
        <v>20</v>
      </c>
      <c r="K43" s="152">
        <v>101381</v>
      </c>
      <c r="L43" s="152">
        <v>245264</v>
      </c>
      <c r="M43" s="149">
        <f t="shared" si="8"/>
        <v>493971</v>
      </c>
      <c r="N43" s="152">
        <v>485093</v>
      </c>
      <c r="O43" s="152">
        <v>7759</v>
      </c>
      <c r="P43" s="152">
        <v>1119</v>
      </c>
      <c r="Q43" s="108">
        <v>932</v>
      </c>
      <c r="R43" s="48"/>
    </row>
    <row r="44" spans="1:18" ht="14.25" customHeight="1">
      <c r="A44" s="156"/>
      <c r="B44" s="148" t="s">
        <v>453</v>
      </c>
      <c r="C44" s="221">
        <v>13</v>
      </c>
      <c r="D44" s="149">
        <v>313</v>
      </c>
      <c r="E44" s="149">
        <v>302</v>
      </c>
      <c r="F44" s="152">
        <v>132</v>
      </c>
      <c r="G44" s="152">
        <v>170</v>
      </c>
      <c r="H44" s="149">
        <v>11</v>
      </c>
      <c r="I44" s="152">
        <v>7</v>
      </c>
      <c r="J44" s="152">
        <v>4</v>
      </c>
      <c r="K44" s="152">
        <v>46866</v>
      </c>
      <c r="L44" s="152">
        <v>51175</v>
      </c>
      <c r="M44" s="149">
        <f t="shared" si="8"/>
        <v>155771</v>
      </c>
      <c r="N44" s="152">
        <v>144572</v>
      </c>
      <c r="O44" s="152">
        <v>11199</v>
      </c>
      <c r="P44" s="150" t="s">
        <v>455</v>
      </c>
      <c r="Q44" s="150" t="s">
        <v>455</v>
      </c>
      <c r="R44" s="48"/>
    </row>
    <row r="45" spans="1:18" ht="14.25" customHeight="1">
      <c r="A45" s="156"/>
      <c r="B45" s="148" t="s">
        <v>454</v>
      </c>
      <c r="C45" s="221">
        <v>12</v>
      </c>
      <c r="D45" s="149">
        <v>786</v>
      </c>
      <c r="E45" s="149">
        <v>784</v>
      </c>
      <c r="F45" s="152">
        <v>302</v>
      </c>
      <c r="G45" s="152">
        <v>482</v>
      </c>
      <c r="H45" s="149">
        <v>2</v>
      </c>
      <c r="I45" s="152">
        <v>1</v>
      </c>
      <c r="J45" s="152">
        <v>1</v>
      </c>
      <c r="K45" s="152">
        <v>166335</v>
      </c>
      <c r="L45" s="152">
        <v>440299</v>
      </c>
      <c r="M45" s="149">
        <f t="shared" si="8"/>
        <v>820460</v>
      </c>
      <c r="N45" s="152">
        <v>790955</v>
      </c>
      <c r="O45" s="152">
        <v>29505</v>
      </c>
      <c r="P45" s="150" t="s">
        <v>455</v>
      </c>
      <c r="Q45" s="108">
        <v>3211</v>
      </c>
      <c r="R45" s="48"/>
    </row>
    <row r="46" spans="1:18" ht="14.25" customHeight="1">
      <c r="A46" s="156"/>
      <c r="B46" s="19"/>
      <c r="C46" s="221"/>
      <c r="D46" s="149"/>
      <c r="E46" s="149"/>
      <c r="F46" s="152"/>
      <c r="G46" s="152"/>
      <c r="H46" s="149"/>
      <c r="I46" s="152"/>
      <c r="J46" s="152"/>
      <c r="K46" s="152"/>
      <c r="L46" s="152"/>
      <c r="M46" s="149"/>
      <c r="N46" s="152"/>
      <c r="O46" s="152"/>
      <c r="P46" s="152"/>
      <c r="Q46" s="21"/>
      <c r="R46" s="48"/>
    </row>
    <row r="47" spans="1:18" s="146" customFormat="1" ht="14.25" customHeight="1">
      <c r="A47" s="164"/>
      <c r="B47" s="7" t="s">
        <v>5</v>
      </c>
      <c r="C47" s="563">
        <f>SUM(C48:C52)</f>
        <v>153</v>
      </c>
      <c r="D47" s="162">
        <f aca="true" t="shared" si="9" ref="D47:Q47">SUM(D48:D52)</f>
        <v>2439</v>
      </c>
      <c r="E47" s="162">
        <f t="shared" si="9"/>
        <v>2250</v>
      </c>
      <c r="F47" s="223">
        <f t="shared" si="9"/>
        <v>573</v>
      </c>
      <c r="G47" s="223">
        <f t="shared" si="9"/>
        <v>1677</v>
      </c>
      <c r="H47" s="162">
        <f t="shared" si="9"/>
        <v>189</v>
      </c>
      <c r="I47" s="223">
        <f t="shared" si="9"/>
        <v>104</v>
      </c>
      <c r="J47" s="223">
        <f t="shared" si="9"/>
        <v>85</v>
      </c>
      <c r="K47" s="223">
        <f t="shared" si="9"/>
        <v>347985</v>
      </c>
      <c r="L47" s="223">
        <f t="shared" si="9"/>
        <v>820293</v>
      </c>
      <c r="M47" s="162">
        <f aca="true" t="shared" si="10" ref="M47:M52">SUM(N47:P47)</f>
        <v>1469961</v>
      </c>
      <c r="N47" s="223">
        <f t="shared" si="9"/>
        <v>1072653</v>
      </c>
      <c r="O47" s="223">
        <f t="shared" si="9"/>
        <v>395833</v>
      </c>
      <c r="P47" s="223">
        <f t="shared" si="9"/>
        <v>1475</v>
      </c>
      <c r="Q47" s="223">
        <f t="shared" si="9"/>
        <v>31555</v>
      </c>
      <c r="R47" s="163"/>
    </row>
    <row r="48" spans="1:18" ht="14.25" customHeight="1">
      <c r="A48" s="156"/>
      <c r="B48" s="148" t="s">
        <v>450</v>
      </c>
      <c r="C48" s="221">
        <v>53</v>
      </c>
      <c r="D48" s="149">
        <v>122</v>
      </c>
      <c r="E48" s="149">
        <v>27</v>
      </c>
      <c r="F48" s="152">
        <v>16</v>
      </c>
      <c r="G48" s="152">
        <v>11</v>
      </c>
      <c r="H48" s="149">
        <v>95</v>
      </c>
      <c r="I48" s="152">
        <v>50</v>
      </c>
      <c r="J48" s="152">
        <v>45</v>
      </c>
      <c r="K48" s="152">
        <v>5278</v>
      </c>
      <c r="L48" s="152">
        <v>22699</v>
      </c>
      <c r="M48" s="149">
        <f t="shared" si="10"/>
        <v>46042</v>
      </c>
      <c r="N48" s="152">
        <v>35181</v>
      </c>
      <c r="O48" s="152">
        <v>10736</v>
      </c>
      <c r="P48" s="152">
        <v>125</v>
      </c>
      <c r="Q48" s="108">
        <v>572</v>
      </c>
      <c r="R48" s="48"/>
    </row>
    <row r="49" spans="1:18" ht="14.25" customHeight="1">
      <c r="A49" s="25"/>
      <c r="B49" s="148" t="s">
        <v>451</v>
      </c>
      <c r="C49" s="221">
        <v>53</v>
      </c>
      <c r="D49" s="149">
        <v>304</v>
      </c>
      <c r="E49" s="149">
        <v>219</v>
      </c>
      <c r="F49" s="152">
        <v>96</v>
      </c>
      <c r="G49" s="152">
        <v>123</v>
      </c>
      <c r="H49" s="149">
        <v>85</v>
      </c>
      <c r="I49" s="152">
        <v>48</v>
      </c>
      <c r="J49" s="152">
        <v>37</v>
      </c>
      <c r="K49" s="152">
        <v>32605</v>
      </c>
      <c r="L49" s="152">
        <v>54948</v>
      </c>
      <c r="M49" s="149">
        <f t="shared" si="10"/>
        <v>130271</v>
      </c>
      <c r="N49" s="152">
        <v>89490</v>
      </c>
      <c r="O49" s="152">
        <v>40781</v>
      </c>
      <c r="P49" s="150" t="s">
        <v>455</v>
      </c>
      <c r="Q49" s="108">
        <v>604</v>
      </c>
      <c r="R49" s="48"/>
    </row>
    <row r="50" spans="1:18" ht="14.25" customHeight="1">
      <c r="A50" s="25" t="s">
        <v>72</v>
      </c>
      <c r="B50" s="148" t="s">
        <v>452</v>
      </c>
      <c r="C50" s="221">
        <v>15</v>
      </c>
      <c r="D50" s="149">
        <v>202</v>
      </c>
      <c r="E50" s="149">
        <v>197</v>
      </c>
      <c r="F50" s="152">
        <v>127</v>
      </c>
      <c r="G50" s="152">
        <v>70</v>
      </c>
      <c r="H50" s="149">
        <v>5</v>
      </c>
      <c r="I50" s="152">
        <v>3</v>
      </c>
      <c r="J50" s="152">
        <v>2</v>
      </c>
      <c r="K50" s="152">
        <v>34602</v>
      </c>
      <c r="L50" s="152">
        <v>89296</v>
      </c>
      <c r="M50" s="149">
        <f t="shared" si="10"/>
        <v>153621</v>
      </c>
      <c r="N50" s="152">
        <v>138642</v>
      </c>
      <c r="O50" s="152">
        <v>13629</v>
      </c>
      <c r="P50" s="152">
        <v>1350</v>
      </c>
      <c r="Q50" s="150" t="s">
        <v>455</v>
      </c>
      <c r="R50" s="48"/>
    </row>
    <row r="51" spans="1:18" ht="14.25" customHeight="1">
      <c r="A51" s="156"/>
      <c r="B51" s="148" t="s">
        <v>453</v>
      </c>
      <c r="C51" s="221">
        <v>9</v>
      </c>
      <c r="D51" s="149">
        <v>238</v>
      </c>
      <c r="E51" s="149">
        <v>235</v>
      </c>
      <c r="F51" s="152">
        <v>59</v>
      </c>
      <c r="G51" s="152">
        <v>176</v>
      </c>
      <c r="H51" s="149">
        <v>3</v>
      </c>
      <c r="I51" s="152">
        <v>2</v>
      </c>
      <c r="J51" s="152">
        <v>1</v>
      </c>
      <c r="K51" s="152">
        <v>37671</v>
      </c>
      <c r="L51" s="152">
        <v>131387</v>
      </c>
      <c r="M51" s="149">
        <f t="shared" si="10"/>
        <v>201565</v>
      </c>
      <c r="N51" s="152">
        <v>167875</v>
      </c>
      <c r="O51" s="152">
        <v>33690</v>
      </c>
      <c r="P51" s="150" t="s">
        <v>455</v>
      </c>
      <c r="Q51" s="150" t="s">
        <v>455</v>
      </c>
      <c r="R51" s="48"/>
    </row>
    <row r="52" spans="1:18" ht="14.25" customHeight="1">
      <c r="A52" s="156"/>
      <c r="B52" s="148" t="s">
        <v>454</v>
      </c>
      <c r="C52" s="221">
        <v>23</v>
      </c>
      <c r="D52" s="149">
        <v>1573</v>
      </c>
      <c r="E52" s="149">
        <v>1572</v>
      </c>
      <c r="F52" s="152">
        <v>275</v>
      </c>
      <c r="G52" s="152">
        <v>1297</v>
      </c>
      <c r="H52" s="149">
        <v>1</v>
      </c>
      <c r="I52" s="152">
        <v>1</v>
      </c>
      <c r="J52" s="150" t="s">
        <v>455</v>
      </c>
      <c r="K52" s="152">
        <v>237829</v>
      </c>
      <c r="L52" s="152">
        <v>521963</v>
      </c>
      <c r="M52" s="149">
        <f t="shared" si="10"/>
        <v>938462</v>
      </c>
      <c r="N52" s="152">
        <v>641465</v>
      </c>
      <c r="O52" s="152">
        <v>296997</v>
      </c>
      <c r="P52" s="150" t="s">
        <v>455</v>
      </c>
      <c r="Q52" s="108">
        <v>30379</v>
      </c>
      <c r="R52" s="48"/>
    </row>
    <row r="53" spans="1:18" ht="14.25" customHeight="1">
      <c r="A53" s="156"/>
      <c r="B53" s="19"/>
      <c r="C53" s="221"/>
      <c r="D53" s="149"/>
      <c r="E53" s="149"/>
      <c r="F53" s="152"/>
      <c r="G53" s="152"/>
      <c r="H53" s="149"/>
      <c r="I53" s="152"/>
      <c r="J53" s="152"/>
      <c r="K53" s="152"/>
      <c r="L53" s="152"/>
      <c r="M53" s="149"/>
      <c r="N53" s="152"/>
      <c r="O53" s="152"/>
      <c r="P53" s="152"/>
      <c r="Q53" s="21"/>
      <c r="R53" s="48"/>
    </row>
    <row r="54" spans="1:18" s="146" customFormat="1" ht="14.25" customHeight="1">
      <c r="A54" s="164"/>
      <c r="B54" s="7" t="s">
        <v>5</v>
      </c>
      <c r="C54" s="563">
        <f>SUM(C55:C59)</f>
        <v>880</v>
      </c>
      <c r="D54" s="162">
        <f aca="true" t="shared" si="11" ref="D54:Q54">SUM(D55:D59)</f>
        <v>8347</v>
      </c>
      <c r="E54" s="162">
        <f t="shared" si="11"/>
        <v>6981</v>
      </c>
      <c r="F54" s="223">
        <f t="shared" si="11"/>
        <v>4088</v>
      </c>
      <c r="G54" s="223">
        <f t="shared" si="11"/>
        <v>2893</v>
      </c>
      <c r="H54" s="162">
        <f t="shared" si="11"/>
        <v>1366</v>
      </c>
      <c r="I54" s="223">
        <f t="shared" si="11"/>
        <v>720</v>
      </c>
      <c r="J54" s="223">
        <f t="shared" si="11"/>
        <v>646</v>
      </c>
      <c r="K54" s="223">
        <f t="shared" si="11"/>
        <v>2253994</v>
      </c>
      <c r="L54" s="223">
        <f t="shared" si="11"/>
        <v>5834946</v>
      </c>
      <c r="M54" s="162">
        <f aca="true" t="shared" si="12" ref="M54:M59">SUM(N54:P54)</f>
        <v>10337497</v>
      </c>
      <c r="N54" s="223">
        <f t="shared" si="11"/>
        <v>8424343</v>
      </c>
      <c r="O54" s="223">
        <f t="shared" si="11"/>
        <v>1911644</v>
      </c>
      <c r="P54" s="223">
        <f t="shared" si="11"/>
        <v>1510</v>
      </c>
      <c r="Q54" s="223">
        <f t="shared" si="11"/>
        <v>8092</v>
      </c>
      <c r="R54" s="163"/>
    </row>
    <row r="55" spans="1:18" ht="14.25" customHeight="1">
      <c r="A55" s="25"/>
      <c r="B55" s="148" t="s">
        <v>450</v>
      </c>
      <c r="C55" s="221">
        <v>496</v>
      </c>
      <c r="D55" s="149">
        <v>1028</v>
      </c>
      <c r="E55" s="149">
        <v>135</v>
      </c>
      <c r="F55" s="152">
        <v>45</v>
      </c>
      <c r="G55" s="152">
        <v>90</v>
      </c>
      <c r="H55" s="149">
        <v>893</v>
      </c>
      <c r="I55" s="152">
        <v>463</v>
      </c>
      <c r="J55" s="152">
        <v>430</v>
      </c>
      <c r="K55" s="152">
        <v>23114</v>
      </c>
      <c r="L55" s="152">
        <v>139050</v>
      </c>
      <c r="M55" s="149">
        <f t="shared" si="12"/>
        <v>379242</v>
      </c>
      <c r="N55" s="152">
        <v>107139</v>
      </c>
      <c r="O55" s="152">
        <v>271273</v>
      </c>
      <c r="P55" s="152">
        <v>830</v>
      </c>
      <c r="Q55" s="150" t="s">
        <v>455</v>
      </c>
      <c r="R55" s="48"/>
    </row>
    <row r="56" spans="1:18" ht="14.25" customHeight="1">
      <c r="A56" s="129"/>
      <c r="B56" s="148" t="s">
        <v>451</v>
      </c>
      <c r="C56" s="221">
        <v>246</v>
      </c>
      <c r="D56" s="149">
        <v>1329</v>
      </c>
      <c r="E56" s="149">
        <v>875</v>
      </c>
      <c r="F56" s="152">
        <v>369</v>
      </c>
      <c r="G56" s="152">
        <v>506</v>
      </c>
      <c r="H56" s="149">
        <v>454</v>
      </c>
      <c r="I56" s="152">
        <v>246</v>
      </c>
      <c r="J56" s="152">
        <v>208</v>
      </c>
      <c r="K56" s="152">
        <v>192607</v>
      </c>
      <c r="L56" s="152">
        <v>450654</v>
      </c>
      <c r="M56" s="149">
        <f t="shared" si="12"/>
        <v>928378</v>
      </c>
      <c r="N56" s="152">
        <v>515584</v>
      </c>
      <c r="O56" s="152">
        <v>412664</v>
      </c>
      <c r="P56" s="152">
        <v>130</v>
      </c>
      <c r="Q56" s="108">
        <v>8092</v>
      </c>
      <c r="R56" s="48"/>
    </row>
    <row r="57" spans="1:18" ht="14.25" customHeight="1">
      <c r="A57" s="25" t="s">
        <v>73</v>
      </c>
      <c r="B57" s="148" t="s">
        <v>452</v>
      </c>
      <c r="C57" s="221">
        <v>77</v>
      </c>
      <c r="D57" s="149">
        <v>1088</v>
      </c>
      <c r="E57" s="149">
        <v>1072</v>
      </c>
      <c r="F57" s="152">
        <v>610</v>
      </c>
      <c r="G57" s="152">
        <v>462</v>
      </c>
      <c r="H57" s="149">
        <v>16</v>
      </c>
      <c r="I57" s="152">
        <v>9</v>
      </c>
      <c r="J57" s="152">
        <v>7</v>
      </c>
      <c r="K57" s="152">
        <v>281350</v>
      </c>
      <c r="L57" s="152">
        <v>750085</v>
      </c>
      <c r="M57" s="149">
        <f t="shared" si="12"/>
        <v>1422062</v>
      </c>
      <c r="N57" s="152">
        <v>1160943</v>
      </c>
      <c r="O57" s="152">
        <v>260681</v>
      </c>
      <c r="P57" s="152">
        <v>438</v>
      </c>
      <c r="Q57" s="150" t="s">
        <v>455</v>
      </c>
      <c r="R57" s="48"/>
    </row>
    <row r="58" spans="1:18" ht="14.25" customHeight="1">
      <c r="A58" s="156"/>
      <c r="B58" s="148" t="s">
        <v>453</v>
      </c>
      <c r="C58" s="221">
        <v>25</v>
      </c>
      <c r="D58" s="149">
        <v>600</v>
      </c>
      <c r="E58" s="149">
        <v>597</v>
      </c>
      <c r="F58" s="152">
        <v>265</v>
      </c>
      <c r="G58" s="152">
        <v>332</v>
      </c>
      <c r="H58" s="149">
        <v>3</v>
      </c>
      <c r="I58" s="152">
        <v>2</v>
      </c>
      <c r="J58" s="152">
        <v>1</v>
      </c>
      <c r="K58" s="152">
        <v>139862</v>
      </c>
      <c r="L58" s="152">
        <v>553257</v>
      </c>
      <c r="M58" s="149">
        <f t="shared" si="12"/>
        <v>877634</v>
      </c>
      <c r="N58" s="152">
        <v>743901</v>
      </c>
      <c r="O58" s="152">
        <v>133621</v>
      </c>
      <c r="P58" s="152">
        <v>112</v>
      </c>
      <c r="Q58" s="150" t="s">
        <v>455</v>
      </c>
      <c r="R58" s="48"/>
    </row>
    <row r="59" spans="1:18" ht="14.25" customHeight="1">
      <c r="A59" s="156"/>
      <c r="B59" s="148" t="s">
        <v>454</v>
      </c>
      <c r="C59" s="221">
        <v>36</v>
      </c>
      <c r="D59" s="149">
        <v>4302</v>
      </c>
      <c r="E59" s="149">
        <v>4302</v>
      </c>
      <c r="F59" s="152">
        <v>2799</v>
      </c>
      <c r="G59" s="152">
        <v>1503</v>
      </c>
      <c r="H59" s="150" t="s">
        <v>455</v>
      </c>
      <c r="I59" s="150" t="s">
        <v>455</v>
      </c>
      <c r="J59" s="150" t="s">
        <v>455</v>
      </c>
      <c r="K59" s="152">
        <v>1617061</v>
      </c>
      <c r="L59" s="152">
        <v>3941900</v>
      </c>
      <c r="M59" s="149">
        <f t="shared" si="12"/>
        <v>6730181</v>
      </c>
      <c r="N59" s="152">
        <v>5896776</v>
      </c>
      <c r="O59" s="152">
        <v>833405</v>
      </c>
      <c r="P59" s="150" t="s">
        <v>455</v>
      </c>
      <c r="Q59" s="150" t="s">
        <v>455</v>
      </c>
      <c r="R59" s="48"/>
    </row>
    <row r="60" spans="1:18" ht="14.25" customHeight="1">
      <c r="A60" s="156"/>
      <c r="B60" s="19"/>
      <c r="C60" s="221"/>
      <c r="D60" s="149"/>
      <c r="E60" s="149"/>
      <c r="F60" s="152"/>
      <c r="G60" s="152"/>
      <c r="H60" s="149"/>
      <c r="I60" s="152"/>
      <c r="J60" s="152"/>
      <c r="K60" s="152"/>
      <c r="L60" s="152"/>
      <c r="M60" s="149"/>
      <c r="N60" s="152"/>
      <c r="O60" s="152"/>
      <c r="P60" s="152"/>
      <c r="Q60" s="21"/>
      <c r="R60" s="48"/>
    </row>
    <row r="61" spans="1:18" s="146" customFormat="1" ht="14.25" customHeight="1">
      <c r="A61" s="164"/>
      <c r="B61" s="7" t="s">
        <v>5</v>
      </c>
      <c r="C61" s="563">
        <f>SUM(C62:C66)</f>
        <v>460</v>
      </c>
      <c r="D61" s="162">
        <f aca="true" t="shared" si="13" ref="D61:P61">SUM(D62:D66)</f>
        <v>4255</v>
      </c>
      <c r="E61" s="162">
        <f t="shared" si="13"/>
        <v>3562</v>
      </c>
      <c r="F61" s="223">
        <f t="shared" si="13"/>
        <v>1628</v>
      </c>
      <c r="G61" s="223">
        <f t="shared" si="13"/>
        <v>1934</v>
      </c>
      <c r="H61" s="162">
        <f t="shared" si="13"/>
        <v>693</v>
      </c>
      <c r="I61" s="223">
        <f t="shared" si="13"/>
        <v>344</v>
      </c>
      <c r="J61" s="223">
        <f t="shared" si="13"/>
        <v>349</v>
      </c>
      <c r="K61" s="223">
        <f t="shared" si="13"/>
        <v>959831</v>
      </c>
      <c r="L61" s="223">
        <f t="shared" si="13"/>
        <v>3135193</v>
      </c>
      <c r="M61" s="162">
        <f t="shared" si="13"/>
        <v>5338144</v>
      </c>
      <c r="N61" s="223">
        <f t="shared" si="13"/>
        <v>3923187</v>
      </c>
      <c r="O61" s="223">
        <f t="shared" si="13"/>
        <v>1411085</v>
      </c>
      <c r="P61" s="223">
        <f t="shared" si="13"/>
        <v>3872</v>
      </c>
      <c r="Q61" s="223" t="s">
        <v>455</v>
      </c>
      <c r="R61" s="163"/>
    </row>
    <row r="62" spans="1:18" ht="14.25" customHeight="1">
      <c r="A62" s="156"/>
      <c r="B62" s="148" t="s">
        <v>450</v>
      </c>
      <c r="C62" s="221">
        <v>286</v>
      </c>
      <c r="D62" s="149">
        <v>634</v>
      </c>
      <c r="E62" s="149">
        <v>129</v>
      </c>
      <c r="F62" s="152">
        <v>27</v>
      </c>
      <c r="G62" s="152">
        <v>102</v>
      </c>
      <c r="H62" s="149">
        <v>505</v>
      </c>
      <c r="I62" s="152">
        <v>241</v>
      </c>
      <c r="J62" s="152">
        <v>264</v>
      </c>
      <c r="K62" s="152">
        <v>15822</v>
      </c>
      <c r="L62" s="152">
        <v>66741</v>
      </c>
      <c r="M62" s="149">
        <f>SUM(N62:P62)</f>
        <v>186943</v>
      </c>
      <c r="N62" s="152">
        <v>50527</v>
      </c>
      <c r="O62" s="152">
        <v>135663</v>
      </c>
      <c r="P62" s="152">
        <v>753</v>
      </c>
      <c r="Q62" s="150" t="s">
        <v>455</v>
      </c>
      <c r="R62" s="48"/>
    </row>
    <row r="63" spans="1:18" ht="14.25" customHeight="1">
      <c r="A63" s="25"/>
      <c r="B63" s="148" t="s">
        <v>451</v>
      </c>
      <c r="C63" s="221">
        <v>114</v>
      </c>
      <c r="D63" s="149">
        <v>627</v>
      </c>
      <c r="E63" s="149">
        <v>457</v>
      </c>
      <c r="F63" s="152">
        <v>165</v>
      </c>
      <c r="G63" s="152">
        <v>292</v>
      </c>
      <c r="H63" s="149">
        <v>170</v>
      </c>
      <c r="I63" s="152">
        <v>92</v>
      </c>
      <c r="J63" s="152">
        <v>78</v>
      </c>
      <c r="K63" s="152">
        <v>91513</v>
      </c>
      <c r="L63" s="152">
        <v>149344</v>
      </c>
      <c r="M63" s="149">
        <f>SUM(N63:P63)</f>
        <v>427893</v>
      </c>
      <c r="N63" s="152">
        <v>156027</v>
      </c>
      <c r="O63" s="152">
        <v>269036</v>
      </c>
      <c r="P63" s="152">
        <v>2830</v>
      </c>
      <c r="Q63" s="150" t="s">
        <v>455</v>
      </c>
      <c r="R63" s="48"/>
    </row>
    <row r="64" spans="1:18" ht="14.25" customHeight="1">
      <c r="A64" s="25" t="s">
        <v>74</v>
      </c>
      <c r="B64" s="148" t="s">
        <v>452</v>
      </c>
      <c r="C64" s="221">
        <v>22</v>
      </c>
      <c r="D64" s="149">
        <v>321</v>
      </c>
      <c r="E64" s="149">
        <v>304</v>
      </c>
      <c r="F64" s="152">
        <v>154</v>
      </c>
      <c r="G64" s="152">
        <v>150</v>
      </c>
      <c r="H64" s="149">
        <v>17</v>
      </c>
      <c r="I64" s="152">
        <v>10</v>
      </c>
      <c r="J64" s="152">
        <v>7</v>
      </c>
      <c r="K64" s="152">
        <v>66468</v>
      </c>
      <c r="L64" s="152">
        <v>80533</v>
      </c>
      <c r="M64" s="149">
        <f>SUM(N64:P64)</f>
        <v>212466</v>
      </c>
      <c r="N64" s="152">
        <v>117534</v>
      </c>
      <c r="O64" s="152">
        <v>94932</v>
      </c>
      <c r="P64" s="150" t="s">
        <v>455</v>
      </c>
      <c r="Q64" s="150" t="s">
        <v>455</v>
      </c>
      <c r="R64" s="48"/>
    </row>
    <row r="65" spans="1:18" ht="14.25" customHeight="1">
      <c r="A65" s="156"/>
      <c r="B65" s="148" t="s">
        <v>453</v>
      </c>
      <c r="C65" s="221">
        <v>18</v>
      </c>
      <c r="D65" s="149">
        <v>434</v>
      </c>
      <c r="E65" s="149">
        <v>434</v>
      </c>
      <c r="F65" s="152">
        <v>194</v>
      </c>
      <c r="G65" s="152">
        <v>240</v>
      </c>
      <c r="H65" s="150" t="s">
        <v>455</v>
      </c>
      <c r="I65" s="150" t="s">
        <v>455</v>
      </c>
      <c r="J65" s="150" t="s">
        <v>455</v>
      </c>
      <c r="K65" s="152">
        <v>102885</v>
      </c>
      <c r="L65" s="152">
        <v>447336</v>
      </c>
      <c r="M65" s="149">
        <f>SUM(N65:P65)</f>
        <v>645957</v>
      </c>
      <c r="N65" s="152">
        <v>407372</v>
      </c>
      <c r="O65" s="152">
        <v>238296</v>
      </c>
      <c r="P65" s="152">
        <v>289</v>
      </c>
      <c r="Q65" s="150" t="s">
        <v>455</v>
      </c>
      <c r="R65" s="48"/>
    </row>
    <row r="66" spans="1:18" ht="14.25" customHeight="1">
      <c r="A66" s="156"/>
      <c r="B66" s="148" t="s">
        <v>454</v>
      </c>
      <c r="C66" s="152">
        <v>20</v>
      </c>
      <c r="D66" s="149">
        <v>2239</v>
      </c>
      <c r="E66" s="149">
        <v>2238</v>
      </c>
      <c r="F66" s="152">
        <v>1088</v>
      </c>
      <c r="G66" s="152">
        <v>1150</v>
      </c>
      <c r="H66" s="149">
        <v>1</v>
      </c>
      <c r="I66" s="152">
        <v>1</v>
      </c>
      <c r="J66" s="150" t="s">
        <v>455</v>
      </c>
      <c r="K66" s="152">
        <v>683143</v>
      </c>
      <c r="L66" s="152">
        <v>2391239</v>
      </c>
      <c r="M66" s="149">
        <f>SUM(N66:P66)</f>
        <v>3864885</v>
      </c>
      <c r="N66" s="152">
        <v>3191727</v>
      </c>
      <c r="O66" s="152">
        <v>673158</v>
      </c>
      <c r="P66" s="150" t="s">
        <v>455</v>
      </c>
      <c r="Q66" s="150" t="s">
        <v>455</v>
      </c>
      <c r="R66" s="48"/>
    </row>
    <row r="67" spans="1:18" ht="14.25" customHeight="1">
      <c r="A67" s="156"/>
      <c r="B67" s="153"/>
      <c r="C67" s="221"/>
      <c r="D67" s="149"/>
      <c r="E67" s="149"/>
      <c r="F67" s="152"/>
      <c r="G67" s="152"/>
      <c r="H67" s="149"/>
      <c r="I67" s="152"/>
      <c r="J67" s="152"/>
      <c r="K67" s="152"/>
      <c r="L67" s="152"/>
      <c r="M67" s="149"/>
      <c r="N67" s="152"/>
      <c r="O67" s="152"/>
      <c r="P67" s="152"/>
      <c r="Q67" s="48"/>
      <c r="R67" s="48"/>
    </row>
    <row r="68" spans="1:18" s="146" customFormat="1" ht="14.25" customHeight="1">
      <c r="A68" s="164"/>
      <c r="B68" s="7" t="s">
        <v>5</v>
      </c>
      <c r="C68" s="563">
        <f>SUM(C69:C73)</f>
        <v>405</v>
      </c>
      <c r="D68" s="162">
        <f aca="true" t="shared" si="14" ref="D68:Q68">SUM(D69:D73)</f>
        <v>8147</v>
      </c>
      <c r="E68" s="162">
        <f t="shared" si="14"/>
        <v>7863</v>
      </c>
      <c r="F68" s="223">
        <f t="shared" si="14"/>
        <v>5202</v>
      </c>
      <c r="G68" s="223">
        <f t="shared" si="14"/>
        <v>2661</v>
      </c>
      <c r="H68" s="162">
        <f t="shared" si="14"/>
        <v>284</v>
      </c>
      <c r="I68" s="223">
        <f t="shared" si="14"/>
        <v>188</v>
      </c>
      <c r="J68" s="223">
        <f t="shared" si="14"/>
        <v>96</v>
      </c>
      <c r="K68" s="223">
        <f t="shared" si="14"/>
        <v>2440496</v>
      </c>
      <c r="L68" s="223">
        <f t="shared" si="14"/>
        <v>8282653</v>
      </c>
      <c r="M68" s="162">
        <f aca="true" t="shared" si="15" ref="M68:M73">SUM(N68:P68)</f>
        <v>14159087</v>
      </c>
      <c r="N68" s="223">
        <f t="shared" si="14"/>
        <v>13057759</v>
      </c>
      <c r="O68" s="223">
        <f t="shared" si="14"/>
        <v>1003955</v>
      </c>
      <c r="P68" s="223">
        <f t="shared" si="14"/>
        <v>97373</v>
      </c>
      <c r="Q68" s="223">
        <f t="shared" si="14"/>
        <v>18061</v>
      </c>
      <c r="R68" s="163"/>
    </row>
    <row r="69" spans="1:18" ht="14.25" customHeight="1">
      <c r="A69" s="156"/>
      <c r="B69" s="148" t="s">
        <v>450</v>
      </c>
      <c r="C69" s="221">
        <v>112</v>
      </c>
      <c r="D69" s="149">
        <v>254</v>
      </c>
      <c r="E69" s="149">
        <v>88</v>
      </c>
      <c r="F69" s="152">
        <v>37</v>
      </c>
      <c r="G69" s="152">
        <v>51</v>
      </c>
      <c r="H69" s="149">
        <v>166</v>
      </c>
      <c r="I69" s="152">
        <v>110</v>
      </c>
      <c r="J69" s="152">
        <v>56</v>
      </c>
      <c r="K69" s="152">
        <v>19575</v>
      </c>
      <c r="L69" s="152">
        <v>53548</v>
      </c>
      <c r="M69" s="149">
        <f t="shared" si="15"/>
        <v>134129</v>
      </c>
      <c r="N69" s="152">
        <v>77170</v>
      </c>
      <c r="O69" s="152">
        <v>55804</v>
      </c>
      <c r="P69" s="152">
        <v>1155</v>
      </c>
      <c r="Q69" s="150" t="s">
        <v>455</v>
      </c>
      <c r="R69" s="48"/>
    </row>
    <row r="70" spans="1:18" ht="14.25" customHeight="1">
      <c r="A70" s="25"/>
      <c r="B70" s="148" t="s">
        <v>451</v>
      </c>
      <c r="C70" s="221">
        <v>134</v>
      </c>
      <c r="D70" s="149">
        <v>815</v>
      </c>
      <c r="E70" s="149">
        <v>711</v>
      </c>
      <c r="F70" s="152">
        <v>428</v>
      </c>
      <c r="G70" s="152">
        <v>283</v>
      </c>
      <c r="H70" s="149">
        <v>104</v>
      </c>
      <c r="I70" s="152">
        <v>68</v>
      </c>
      <c r="J70" s="152">
        <v>36</v>
      </c>
      <c r="K70" s="152">
        <v>185390</v>
      </c>
      <c r="L70" s="152">
        <v>341610</v>
      </c>
      <c r="M70" s="149">
        <f t="shared" si="15"/>
        <v>742231</v>
      </c>
      <c r="N70" s="152">
        <v>556783</v>
      </c>
      <c r="O70" s="152">
        <v>183451</v>
      </c>
      <c r="P70" s="152">
        <v>1997</v>
      </c>
      <c r="Q70" s="150" t="s">
        <v>455</v>
      </c>
      <c r="R70" s="48"/>
    </row>
    <row r="71" spans="1:18" ht="14.25" customHeight="1">
      <c r="A71" s="25" t="s">
        <v>75</v>
      </c>
      <c r="B71" s="148" t="s">
        <v>452</v>
      </c>
      <c r="C71" s="221">
        <v>61</v>
      </c>
      <c r="D71" s="149">
        <v>860</v>
      </c>
      <c r="E71" s="149">
        <v>848</v>
      </c>
      <c r="F71" s="152">
        <v>568</v>
      </c>
      <c r="G71" s="152">
        <v>280</v>
      </c>
      <c r="H71" s="149">
        <v>12</v>
      </c>
      <c r="I71" s="152">
        <v>8</v>
      </c>
      <c r="J71" s="152">
        <v>4</v>
      </c>
      <c r="K71" s="152">
        <v>251473</v>
      </c>
      <c r="L71" s="152">
        <v>1001147</v>
      </c>
      <c r="M71" s="149">
        <f t="shared" si="15"/>
        <v>1866389</v>
      </c>
      <c r="N71" s="152">
        <v>1706786</v>
      </c>
      <c r="O71" s="152">
        <v>153803</v>
      </c>
      <c r="P71" s="152">
        <v>5800</v>
      </c>
      <c r="Q71" s="108">
        <v>2414</v>
      </c>
      <c r="R71" s="48"/>
    </row>
    <row r="72" spans="1:18" ht="14.25" customHeight="1">
      <c r="A72" s="156"/>
      <c r="B72" s="148" t="s">
        <v>453</v>
      </c>
      <c r="C72" s="221">
        <v>44</v>
      </c>
      <c r="D72" s="149">
        <v>1067</v>
      </c>
      <c r="E72" s="149">
        <v>1066</v>
      </c>
      <c r="F72" s="152">
        <v>757</v>
      </c>
      <c r="G72" s="152">
        <v>309</v>
      </c>
      <c r="H72" s="149">
        <v>1</v>
      </c>
      <c r="I72" s="152">
        <v>1</v>
      </c>
      <c r="J72" s="150" t="s">
        <v>455</v>
      </c>
      <c r="K72" s="152">
        <v>335004</v>
      </c>
      <c r="L72" s="152">
        <v>969298</v>
      </c>
      <c r="M72" s="149">
        <f t="shared" si="15"/>
        <v>1618073</v>
      </c>
      <c r="N72" s="152">
        <v>1462386</v>
      </c>
      <c r="O72" s="152">
        <v>155413</v>
      </c>
      <c r="P72" s="152">
        <v>274</v>
      </c>
      <c r="Q72" s="108">
        <v>14313</v>
      </c>
      <c r="R72" s="48"/>
    </row>
    <row r="73" spans="1:18" ht="14.25" customHeight="1">
      <c r="A73" s="156"/>
      <c r="B73" s="148" t="s">
        <v>454</v>
      </c>
      <c r="C73" s="152">
        <v>54</v>
      </c>
      <c r="D73" s="149">
        <v>5151</v>
      </c>
      <c r="E73" s="149">
        <v>5150</v>
      </c>
      <c r="F73" s="152">
        <v>3412</v>
      </c>
      <c r="G73" s="152">
        <v>1738</v>
      </c>
      <c r="H73" s="152">
        <v>1</v>
      </c>
      <c r="I73" s="152">
        <v>1</v>
      </c>
      <c r="J73" s="150" t="s">
        <v>455</v>
      </c>
      <c r="K73" s="152">
        <v>1649054</v>
      </c>
      <c r="L73" s="152">
        <v>5917050</v>
      </c>
      <c r="M73" s="149">
        <f t="shared" si="15"/>
        <v>9798265</v>
      </c>
      <c r="N73" s="152">
        <v>9254634</v>
      </c>
      <c r="O73" s="152">
        <v>455484</v>
      </c>
      <c r="P73" s="152">
        <v>88147</v>
      </c>
      <c r="Q73" s="108">
        <v>1334</v>
      </c>
      <c r="R73" s="48"/>
    </row>
    <row r="74" spans="1:18" ht="14.25" customHeight="1">
      <c r="A74" s="157"/>
      <c r="B74" s="155"/>
      <c r="C74" s="154"/>
      <c r="D74" s="154"/>
      <c r="E74" s="23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09"/>
      <c r="R74" s="48"/>
    </row>
    <row r="75" spans="1:16" ht="14.25" customHeight="1">
      <c r="A75" s="110" t="s">
        <v>356</v>
      </c>
      <c r="B75" s="110"/>
      <c r="C75" s="62"/>
      <c r="D75" s="62"/>
      <c r="E75" s="62"/>
      <c r="F75" s="62"/>
      <c r="G75" s="62"/>
      <c r="H75" s="62"/>
      <c r="I75" s="62"/>
      <c r="J75" s="62"/>
      <c r="K75" s="62" t="s">
        <v>456</v>
      </c>
      <c r="L75" s="62"/>
      <c r="M75" s="62"/>
      <c r="N75" s="62"/>
      <c r="O75" s="62"/>
      <c r="P75" s="62"/>
    </row>
    <row r="105" ht="14.25">
      <c r="A105" s="236"/>
    </row>
  </sheetData>
  <sheetProtection/>
  <mergeCells count="15">
    <mergeCell ref="A4:P4"/>
    <mergeCell ref="L8:L10"/>
    <mergeCell ref="A5:Q5"/>
    <mergeCell ref="A8:A10"/>
    <mergeCell ref="B8:B10"/>
    <mergeCell ref="D8:J8"/>
    <mergeCell ref="K8:K10"/>
    <mergeCell ref="M8:P8"/>
    <mergeCell ref="Q8:Q10"/>
    <mergeCell ref="D9:D10"/>
    <mergeCell ref="E9:G9"/>
    <mergeCell ref="H9:J9"/>
    <mergeCell ref="M9:M10"/>
    <mergeCell ref="C8:C10"/>
    <mergeCell ref="N9:N10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2013-07-03T06:01:27Z</cp:lastPrinted>
  <dcterms:created xsi:type="dcterms:W3CDTF">1997-12-02T04:49:28Z</dcterms:created>
  <dcterms:modified xsi:type="dcterms:W3CDTF">2013-07-03T06:01:30Z</dcterms:modified>
  <cp:category/>
  <cp:version/>
  <cp:contentType/>
  <cp:contentStatus/>
</cp:coreProperties>
</file>