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860" windowHeight="8790" activeTab="6"/>
  </bookViews>
  <sheets>
    <sheet name="020" sheetId="1" r:id="rId1"/>
    <sheet name="022" sheetId="2" r:id="rId2"/>
    <sheet name="024" sheetId="3" r:id="rId3"/>
    <sheet name="026" sheetId="4" r:id="rId4"/>
    <sheet name="028" sheetId="5" r:id="rId5"/>
    <sheet name="030" sheetId="6" r:id="rId6"/>
    <sheet name="032" sheetId="7" r:id="rId7"/>
  </sheets>
  <definedNames>
    <definedName name="_xlnm.Print_Area" localSheetId="0">'020'!$A$1:$T$82</definedName>
    <definedName name="_xlnm.Print_Area" localSheetId="1">'022'!$A$1:$Q$41</definedName>
    <definedName name="_xlnm.Print_Area" localSheetId="2">'024'!$A$1:$R$79</definedName>
    <definedName name="_xlnm.Print_Area" localSheetId="3">'026'!$A$1:$AC$52</definedName>
    <definedName name="_xlnm.Print_Area" localSheetId="4">'028'!$A$1:$BC$54</definedName>
    <definedName name="_xlnm.Print_Area" localSheetId="5">'030'!$A$1:$AD$56</definedName>
    <definedName name="_xlnm.Print_Area" localSheetId="6">'032'!$A$1:$K$71</definedName>
  </definedNames>
  <calcPr fullCalcOnLoad="1"/>
</workbook>
</file>

<file path=xl/sharedStrings.xml><?xml version="1.0" encoding="utf-8"?>
<sst xmlns="http://schemas.openxmlformats.org/spreadsheetml/2006/main" count="1117" uniqueCount="369">
  <si>
    <t>市町村別</t>
  </si>
  <si>
    <t>総数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</si>
  <si>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</si>
  <si>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</si>
  <si>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</si>
  <si>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</si>
  <si>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</si>
  <si>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</si>
  <si>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</si>
  <si>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</si>
  <si>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</si>
  <si>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</si>
  <si>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</si>
  <si>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</si>
  <si>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</si>
  <si>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</si>
  <si>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</si>
  <si>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</si>
  <si>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</si>
  <si>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</si>
  <si>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</si>
  <si>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</si>
  <si>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</si>
  <si>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</si>
  <si>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</si>
  <si>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</si>
  <si>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</si>
  <si>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</si>
  <si>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</si>
  <si>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</si>
  <si>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</si>
  <si>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</si>
  <si>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</si>
  <si>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</si>
  <si>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</si>
  <si>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</si>
  <si>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</si>
  <si>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</si>
  <si>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</si>
  <si>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</si>
  <si>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</si>
  <si>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</si>
  <si>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</si>
  <si>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</si>
  <si>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</si>
  <si>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</si>
  <si>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</si>
  <si>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</si>
  <si>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</si>
  <si>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</si>
  <si>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</si>
  <si>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面積</t>
  </si>
  <si>
    <t>男</t>
  </si>
  <si>
    <t>女</t>
  </si>
  <si>
    <t>人口</t>
  </si>
  <si>
    <t>人口密度</t>
  </si>
  <si>
    <t>（1ｋ㎡当たり）</t>
  </si>
  <si>
    <t>世帯数</t>
  </si>
  <si>
    <t>市都別</t>
  </si>
  <si>
    <t>計</t>
  </si>
  <si>
    <t>男</t>
  </si>
  <si>
    <t>女</t>
  </si>
  <si>
    <t>総数</t>
  </si>
  <si>
    <t>月次</t>
  </si>
  <si>
    <t>出生</t>
  </si>
  <si>
    <t>死亡</t>
  </si>
  <si>
    <t>死産</t>
  </si>
  <si>
    <t>婚姻</t>
  </si>
  <si>
    <t>離婚</t>
  </si>
  <si>
    <t>月別</t>
  </si>
  <si>
    <t>85歳以上</t>
  </si>
  <si>
    <t>12月</t>
  </si>
  <si>
    <t>11月</t>
  </si>
  <si>
    <t>10月</t>
  </si>
  <si>
    <t>資料　厚生省「人口動態統計」による。</t>
  </si>
  <si>
    <t>中国</t>
  </si>
  <si>
    <t>朝鮮及び韓国</t>
  </si>
  <si>
    <t>英国</t>
  </si>
  <si>
    <t>米国</t>
  </si>
  <si>
    <t>その他</t>
  </si>
  <si>
    <t>年次</t>
  </si>
  <si>
    <t>実数</t>
  </si>
  <si>
    <t>率</t>
  </si>
  <si>
    <t>自然増</t>
  </si>
  <si>
    <t>社会増</t>
  </si>
  <si>
    <t>出　生</t>
  </si>
  <si>
    <t>死　亡</t>
  </si>
  <si>
    <t>※</t>
  </si>
  <si>
    <t>（率＝人口千人につき）</t>
  </si>
  <si>
    <t>男</t>
  </si>
  <si>
    <t>女</t>
  </si>
  <si>
    <t>…</t>
  </si>
  <si>
    <t>※</t>
  </si>
  <si>
    <t>山中町</t>
  </si>
  <si>
    <t>珠洲市</t>
  </si>
  <si>
    <t>人</t>
  </si>
  <si>
    <t>高松町</t>
  </si>
  <si>
    <t>総人口</t>
  </si>
  <si>
    <t>自然増加</t>
  </si>
  <si>
    <t>自然増加率　　（人口千人対）</t>
  </si>
  <si>
    <t>資料　　厚生省「人口動態統計」による。</t>
  </si>
  <si>
    <t>資料　厚生省「人口動態統計」による。</t>
  </si>
  <si>
    <t>市郡別</t>
  </si>
  <si>
    <t>総　　数</t>
  </si>
  <si>
    <t>総 数</t>
  </si>
  <si>
    <t>昭和７年</t>
  </si>
  <si>
    <t>能都町</t>
  </si>
  <si>
    <t>西ドイツ</t>
  </si>
  <si>
    <t>資料　石川県県民生活課調　「外国人登録人員国籍別年齢調査表」による。</t>
  </si>
  <si>
    <t>資料　石川県統計情報課「石川県の人口動態」による。</t>
  </si>
  <si>
    <t>資料　厚生省「人口動態統計月報（概数）」による。</t>
  </si>
  <si>
    <t>資料　厚生省「人口動態統計月報　(概数）」による。</t>
  </si>
  <si>
    <t>資料　厚生省「人口動態統計月報(概数）」による。</t>
  </si>
  <si>
    <t>イ　市　郡　別、　年　齢　階　級　別　死　亡　数（昭和61年）</t>
  </si>
  <si>
    <t>資料　石川県統計情報課「石川県の人口動態」、国土地理院調「全国都道府県市区町村別面積調」による。</t>
  </si>
  <si>
    <t>人　　　口　21</t>
  </si>
  <si>
    <t>20　人　　　口</t>
  </si>
  <si>
    <t>女100人に
対する男</t>
  </si>
  <si>
    <t>総　  数</t>
  </si>
  <si>
    <t>全域に対す
る人口集中
地区の割合</t>
  </si>
  <si>
    <t>注　  1) には河北潟（21.20k㎡）を含む。</t>
  </si>
  <si>
    <t>(1)　人口自然動態の推移（昭和7年～昭和61年）</t>
  </si>
  <si>
    <t>うち
乳 児 死 亡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</si>
  <si>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</si>
  <si>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</si>
  <si>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</si>
  <si>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</si>
  <si>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</si>
  <si>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</si>
  <si>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</si>
  <si>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</si>
  <si>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</si>
  <si>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</si>
  <si>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</si>
  <si>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</si>
  <si>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</si>
  <si>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</si>
  <si>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</si>
  <si>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1　  月</t>
  </si>
  <si>
    <t>2　  月</t>
  </si>
  <si>
    <t>3　  月</t>
  </si>
  <si>
    <t>4　  月</t>
  </si>
  <si>
    <t>5　  月</t>
  </si>
  <si>
    <t>6　  月</t>
  </si>
  <si>
    <t>7　  月</t>
  </si>
  <si>
    <t>8　  月</t>
  </si>
  <si>
    <t>9　  月</t>
  </si>
  <si>
    <t>10　  月</t>
  </si>
  <si>
    <t>11　  月</t>
  </si>
  <si>
    <t>12　  月</t>
  </si>
  <si>
    <t>ア　市　　郡　　別、　月　　別　　死　　亡　　数　（昭和61年）</t>
  </si>
  <si>
    <t>（4）　　死　　　　　　　　　　亡　　　　　　　　　　数</t>
  </si>
  <si>
    <t>（7）　市郡別、月別死産胎数（昭和61年）</t>
  </si>
  <si>
    <t>15　　市郡別居住外国人登録状況（昭和62.3.31現在）</t>
  </si>
  <si>
    <t>16才
以上</t>
  </si>
  <si>
    <t>　　大正元年～昭和35年は各年末現在、昭和19年は２月22日現在人口（人口調査）、昭和20年は11月１日現在人口
　　（人口調査）、昭和21年は４月26日現在人口（人口調査）、昭和36年以降は10月１日現在の推計人口である。
　　※印のある年（国勢調査の施行年）は10月１日現在である。</t>
  </si>
  <si>
    <t>年次</t>
  </si>
  <si>
    <t>人口</t>
  </si>
  <si>
    <t>総数</t>
  </si>
  <si>
    <t>増減数</t>
  </si>
  <si>
    <t>増減率</t>
  </si>
  <si>
    <t>世帯数</t>
  </si>
  <si>
    <t>大正元年</t>
  </si>
  <si>
    <t>　　　　　２</t>
  </si>
  <si>
    <t>　　　　　３</t>
  </si>
  <si>
    <t>　　　　　４</t>
  </si>
  <si>
    <t>　　　　　５</t>
  </si>
  <si>
    <t>　　　　　７</t>
  </si>
  <si>
    <t>　　　　　８</t>
  </si>
  <si>
    <t>　　　　　９</t>
  </si>
  <si>
    <t>　　　　　12</t>
  </si>
  <si>
    <t>　　　　　13</t>
  </si>
  <si>
    <t>　　　　　14</t>
  </si>
  <si>
    <t>昭和元年</t>
  </si>
  <si>
    <t>　　　　　15</t>
  </si>
  <si>
    <t>　　　　　17</t>
  </si>
  <si>
    <t>　　　　　18</t>
  </si>
  <si>
    <t>　　　　　19</t>
  </si>
  <si>
    <t>　　　　　20</t>
  </si>
  <si>
    <t>　　　　　22</t>
  </si>
  <si>
    <t>　　　　　23</t>
  </si>
  <si>
    <t>　　　　　24</t>
  </si>
  <si>
    <t>　　　　　25</t>
  </si>
  <si>
    <t>　　　　　27</t>
  </si>
  <si>
    <t>　　　　　28</t>
  </si>
  <si>
    <t>　　　　　29</t>
  </si>
  <si>
    <t>　　　　　30</t>
  </si>
  <si>
    <t>　　　　　32</t>
  </si>
  <si>
    <t>　　　　　33</t>
  </si>
  <si>
    <t>　　　　　34</t>
  </si>
  <si>
    <t>　　　　　35</t>
  </si>
  <si>
    <t>昭和36年</t>
  </si>
  <si>
    <t xml:space="preserve"> 37</t>
  </si>
  <si>
    <t xml:space="preserve"> 38</t>
  </si>
  <si>
    <t xml:space="preserve"> 39</t>
  </si>
  <si>
    <t xml:space="preserve"> 40</t>
  </si>
  <si>
    <t xml:space="preserve"> 42</t>
  </si>
  <si>
    <t xml:space="preserve"> 43</t>
  </si>
  <si>
    <t xml:space="preserve"> 44</t>
  </si>
  <si>
    <t xml:space="preserve"> 45</t>
  </si>
  <si>
    <t xml:space="preserve"> 47</t>
  </si>
  <si>
    <t xml:space="preserve"> 48</t>
  </si>
  <si>
    <t xml:space="preserve"> 49</t>
  </si>
  <si>
    <t xml:space="preserve"> 50</t>
  </si>
  <si>
    <t xml:space="preserve"> 52</t>
  </si>
  <si>
    <t xml:space="preserve"> 53</t>
  </si>
  <si>
    <t xml:space="preserve"> 54</t>
  </si>
  <si>
    <t xml:space="preserve"> 55</t>
  </si>
  <si>
    <t xml:space="preserve"> 57</t>
  </si>
  <si>
    <t xml:space="preserve"> 58</t>
  </si>
  <si>
    <t xml:space="preserve"> 59</t>
  </si>
  <si>
    <t xml:space="preserve"> 60</t>
  </si>
  <si>
    <t>　資料　石川県統計情報課「推計人口、※印は国勢調査人口」による。</t>
  </si>
  <si>
    <t>地域</t>
  </si>
  <si>
    <t>人口集中
地区</t>
  </si>
  <si>
    <t>市町村
全域</t>
  </si>
  <si>
    <t>２</t>
  </si>
  <si>
    <t>３</t>
  </si>
  <si>
    <t>資料　総務庁統計局「国勢調査報告」による。</t>
  </si>
  <si>
    <t>―</t>
  </si>
  <si>
    <t>22　人　　　口</t>
  </si>
  <si>
    <t>人　　　口　23</t>
  </si>
  <si>
    <t>13　　市　町　村　別　人　口　及　び　世　帯　数（昭和61.10.１現在）</t>
  </si>
  <si>
    <t>　注　　面積は、国土地理院の昭和61年10月１日全国面積調によるものである。</t>
  </si>
  <si>
    <t>（k㎡）</t>
  </si>
  <si>
    <t>（k㎡）</t>
  </si>
  <si>
    <t>24　人　　　口</t>
  </si>
  <si>
    <t>人　　　口　25</t>
  </si>
  <si>
    <t>出　生　率　　
（人口千人対）</t>
  </si>
  <si>
    <t>死　亡　率　　
（人口千人対）</t>
  </si>
  <si>
    <t>乳児死亡率
（出生千人対）</t>
  </si>
  <si>
    <t>死　産　率
（出産千人対）</t>
  </si>
  <si>
    <t>婚　姻　率
（人口千人対）</t>
  </si>
  <si>
    <t>離　婚　率
（人口千人対）</t>
  </si>
  <si>
    <t>８</t>
  </si>
  <si>
    <t>　　８</t>
  </si>
  <si>
    <t>　　９</t>
  </si>
  <si>
    <t>　　11</t>
  </si>
  <si>
    <t>　　12</t>
  </si>
  <si>
    <t>　　13</t>
  </si>
  <si>
    <t>　　14</t>
  </si>
  <si>
    <t>　　16</t>
  </si>
  <si>
    <t>　　17</t>
  </si>
  <si>
    <t>　　18</t>
  </si>
  <si>
    <t>　　19</t>
  </si>
  <si>
    <t>　　21</t>
  </si>
  <si>
    <t>　　22</t>
  </si>
  <si>
    <t>　　23</t>
  </si>
  <si>
    <t>　　24</t>
  </si>
  <si>
    <t>　　26</t>
  </si>
  <si>
    <t>　　27</t>
  </si>
  <si>
    <t>　　28</t>
  </si>
  <si>
    <t>　　29</t>
  </si>
  <si>
    <t>　　31</t>
  </si>
  <si>
    <t>　　32</t>
  </si>
  <si>
    <t>　　33</t>
  </si>
  <si>
    <t>　　34</t>
  </si>
  <si>
    <t>　　36</t>
  </si>
  <si>
    <t>　　37</t>
  </si>
  <si>
    <t>　　38</t>
  </si>
  <si>
    <t>　　39</t>
  </si>
  <si>
    <t>　　41</t>
  </si>
  <si>
    <t>　　42</t>
  </si>
  <si>
    <t>　　43</t>
  </si>
  <si>
    <t>　　44</t>
  </si>
  <si>
    <t>　　46</t>
  </si>
  <si>
    <t>　　47</t>
  </si>
  <si>
    <t>　　48</t>
  </si>
  <si>
    <t>　　49</t>
  </si>
  <si>
    <t>　　51</t>
  </si>
  <si>
    <t>　　52</t>
  </si>
  <si>
    <t>　　53</t>
  </si>
  <si>
    <t>　　54</t>
  </si>
  <si>
    <t>　　56</t>
  </si>
  <si>
    <t>　　57</t>
  </si>
  <si>
    <t>　　58</t>
  </si>
  <si>
    <t>　　59</t>
  </si>
  <si>
    <t>　　61</t>
  </si>
  <si>
    <r>
      <t>注 　※年は国勢調査人口、※印は国勢調査の日本人人口、その他は各年10月１日の総務庁統計局推計人口（41年までは総人口、</t>
    </r>
    <r>
      <rPr>
        <u val="double"/>
        <sz val="10"/>
        <rFont val="ＭＳ 明朝"/>
        <family val="1"/>
      </rPr>
      <t>42年以降は日本人人口）である。</t>
    </r>
  </si>
  <si>
    <t>26　人　　　口</t>
  </si>
  <si>
    <t>人　　　口　27</t>
  </si>
  <si>
    <t>（2）　　月　別　人　口　自　然　動　態　（昭和61年）</t>
  </si>
  <si>
    <t>う ち 乳 児 死 亡</t>
  </si>
  <si>
    <t>　１月</t>
  </si>
  <si>
    <t>２</t>
  </si>
  <si>
    <t>４</t>
  </si>
  <si>
    <t>５</t>
  </si>
  <si>
    <t>６</t>
  </si>
  <si>
    <t>７</t>
  </si>
  <si>
    <t>９</t>
  </si>
  <si>
    <t>10</t>
  </si>
  <si>
    <t>11</t>
  </si>
  <si>
    <t>12</t>
  </si>
  <si>
    <t>―</t>
  </si>
  <si>
    <t>資料　厚生省「人口動態統計」ただし、死産、婚姻､離婚は｢人口動態統計月報（概数）｣による。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</si>
  <si>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</si>
  <si>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</si>
  <si>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</si>
  <si>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</si>
  <si>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</si>
  <si>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</si>
  <si>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</si>
  <si>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</si>
  <si>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</si>
  <si>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</si>
  <si>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(3)  市　郡　別、月　別　出　生　数（昭和61年）</t>
  </si>
  <si>
    <t>28　人　　　口</t>
  </si>
  <si>
    <t>人　　　口　29</t>
  </si>
  <si>
    <t>０歳～４</t>
  </si>
  <si>
    <t>５～９</t>
  </si>
  <si>
    <t>総数</t>
  </si>
  <si>
    <t>人　　　口　31</t>
  </si>
  <si>
    <t>30　人　　　口</t>
  </si>
  <si>
    <t>資料　厚生省「人口動態統計月報（概数）」による。</t>
  </si>
  <si>
    <t>（6）　　市郡別、月別離婚件数（昭和61年）</t>
  </si>
  <si>
    <t>（5）　　市郡別、月別婚姻件数（昭和61年）</t>
  </si>
  <si>
    <t>16
未満</t>
  </si>
  <si>
    <t>32　人　　　口</t>
  </si>
  <si>
    <t>16　　人　口　動　態　統　計　（昭和７年～61年）</t>
  </si>
  <si>
    <t>８</t>
  </si>
  <si>
    <t>９</t>
  </si>
  <si>
    <t>注　１   本表の人口は、昭和49年以前は各年末現在、51年以降は翌年１月１日現在の推計人口である。</t>
  </si>
  <si>
    <t xml:space="preserve">  　２ 　※印人口は、国勢調査人口で10月１日現在のため、自然増、社会増の実数の増減数は人口の増加数と合致しない。</t>
  </si>
  <si>
    <t>11　　人 口 及 び 世 帯 数 の 推 移 （大正元年～昭和61年）</t>
  </si>
  <si>
    <t>3人　　　　口</t>
  </si>
  <si>
    <r>
      <t>人口及び世帯数の推移</t>
    </r>
    <r>
      <rPr>
        <b/>
        <sz val="12"/>
        <rFont val="ＭＳ 明朝"/>
        <family val="1"/>
      </rPr>
      <t>（大正元年～昭和61年）（つづき）</t>
    </r>
    <r>
      <rPr>
        <b/>
        <sz val="14"/>
        <rFont val="ＭＳ 明朝"/>
        <family val="1"/>
      </rPr>
      <t>　　</t>
    </r>
  </si>
  <si>
    <t>12　　人口集中地区別人口、面積及び人口密度（昭和60.10.１現在）</t>
  </si>
  <si>
    <t>14　　人　　　口　　　自　　　然　　　動　　　態</t>
  </si>
  <si>
    <t>―</t>
  </si>
  <si>
    <t xml:space="preserve"> 41</t>
  </si>
  <si>
    <t>　　　　　６</t>
  </si>
  <si>
    <t>※</t>
  </si>
  <si>
    <t>　　　　　10</t>
  </si>
  <si>
    <t xml:space="preserve"> 46</t>
  </si>
  <si>
    <t>　　　　　11</t>
  </si>
  <si>
    <t>※</t>
  </si>
  <si>
    <t xml:space="preserve"> 51</t>
  </si>
  <si>
    <t>　　　　　２</t>
  </si>
  <si>
    <t>　　　　　６</t>
  </si>
  <si>
    <t xml:space="preserve"> 56</t>
  </si>
  <si>
    <t>　　　　　10</t>
  </si>
  <si>
    <t>　　　　　11</t>
  </si>
  <si>
    <t xml:space="preserve"> 61</t>
  </si>
  <si>
    <t>面　　　　　　　積　　　　　　　(k㎡)</t>
  </si>
  <si>
    <t>人口密度（1k㎡当たり）</t>
  </si>
  <si>
    <t>　　　　　16</t>
  </si>
  <si>
    <t>市町村全域　　　　　</t>
  </si>
  <si>
    <t>市町村全域</t>
  </si>
  <si>
    <t>　（％)</t>
  </si>
  <si>
    <t>　（％）</t>
  </si>
  <si>
    <t>1)</t>
  </si>
  <si>
    <t>石川県</t>
  </si>
  <si>
    <t>　　　　　21</t>
  </si>
  <si>
    <t>１</t>
  </si>
  <si>
    <t>―</t>
  </si>
  <si>
    <t>　　　　　26</t>
  </si>
  <si>
    <t>　　　　　31</t>
  </si>
  <si>
    <t>　　10</t>
  </si>
  <si>
    <t>※</t>
  </si>
  <si>
    <t>　　15</t>
  </si>
  <si>
    <t>　　20</t>
  </si>
  <si>
    <t>　　25</t>
  </si>
  <si>
    <t>　　30</t>
  </si>
  <si>
    <t>　　35</t>
  </si>
  <si>
    <t>　　40</t>
  </si>
  <si>
    <t>　　45</t>
  </si>
  <si>
    <t>　　50</t>
  </si>
  <si>
    <t>　　55</t>
  </si>
  <si>
    <t>　　60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</si>
</sst>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0.0"/>
    <numFmt numFmtId="179" formatCode="0.00;[Red]0.00"/>
    <numFmt numFmtId="180" formatCode="#,##0.0;\-#,##0.0"/>
    <numFmt numFmtId="181" formatCode="#,##0.0;[Red]\-#,##0.0"/>
    <numFmt numFmtId="182" formatCode="#,##0.0_ ;[Red]\-#,##0.0\ "/>
    <numFmt numFmtId="183" formatCode="#,##0.00_ ;[Red]\-#,##0.0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.000_ ;[Red]\-#,##0.000\ "/>
    <numFmt numFmtId="188" formatCode="0.000000"/>
    <numFmt numFmtId="189" formatCode="0.0000000"/>
    <numFmt numFmtId="190" formatCode="0.00000"/>
    <numFmt numFmtId="191" formatCode="0.0000"/>
    <numFmt numFmtId="192" formatCode="0.000"/>
    <numFmt numFmtId="193" formatCode="0;&quot;△ &quot;0"/>
    <numFmt numFmtId="194" formatCode="0.0;&quot;△ &quot;0.0"/>
    <numFmt numFmtId="195" formatCode="0_ "/>
    <numFmt numFmtId="196" formatCode="0.0_ "/>
    <numFmt numFmtId="197" formatCode="0.00_ "/>
    <numFmt numFmtId="198" formatCode="#,##0.0_ "/>
    <numFmt numFmtId="199" formatCode="#,##0.0;&quot;▲ &quot;#,##0.0"/>
    <numFmt numFmtId="200" formatCode="#,##0.0;&quot;△ &quot;#,##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6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u val="double"/>
      <sz val="11"/>
      <name val="ＭＳ 明朝"/>
      <family val="1"/>
    </font>
    <font>
      <sz val="12"/>
      <name val="ＭＳ ゴシック"/>
      <family val="3"/>
    </font>
    <font>
      <u val="double"/>
      <sz val="10"/>
      <name val="ＭＳ 明朝"/>
      <family val="1"/>
    </font>
    <font>
      <b/>
      <sz val="14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176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40" fontId="3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Continuous" vertical="center"/>
    </xf>
    <xf numFmtId="37" fontId="3" fillId="0" borderId="11" xfId="0" applyNumberFormat="1" applyFont="1" applyFill="1" applyBorder="1" applyAlignment="1" applyProtection="1" quotePrefix="1">
      <alignment horizontal="right" vertical="center"/>
      <protection/>
    </xf>
    <xf numFmtId="37" fontId="3" fillId="0" borderId="0" xfId="0" applyNumberFormat="1" applyFont="1" applyFill="1" applyBorder="1" applyAlignment="1" applyProtection="1" quotePrefix="1">
      <alignment horizontal="right" vertical="center"/>
      <protection/>
    </xf>
    <xf numFmtId="37" fontId="3" fillId="0" borderId="11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 quotePrefix="1">
      <alignment horizontal="right"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37" fontId="3" fillId="0" borderId="12" xfId="0" applyNumberFormat="1" applyFont="1" applyFill="1" applyBorder="1" applyAlignment="1" applyProtection="1" quotePrefix="1">
      <alignment horizontal="right" vertical="center"/>
      <protection/>
    </xf>
    <xf numFmtId="37" fontId="3" fillId="0" borderId="12" xfId="0" applyNumberFormat="1" applyFont="1" applyFill="1" applyBorder="1" applyAlignment="1" applyProtection="1">
      <alignment vertical="center"/>
      <protection/>
    </xf>
    <xf numFmtId="38" fontId="3" fillId="0" borderId="13" xfId="49" applyFont="1" applyFill="1" applyBorder="1" applyAlignment="1" applyProtection="1">
      <alignment horizontal="right" vertical="center"/>
      <protection/>
    </xf>
    <xf numFmtId="180" fontId="3" fillId="0" borderId="0" xfId="0" applyNumberFormat="1" applyFont="1" applyFill="1" applyBorder="1" applyAlignment="1" applyProtection="1">
      <alignment horizontal="right"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>
      <alignment vertical="center"/>
    </xf>
    <xf numFmtId="39" fontId="3" fillId="0" borderId="0" xfId="0" applyNumberFormat="1" applyFont="1" applyFill="1" applyBorder="1" applyAlignment="1" applyProtection="1">
      <alignment horizontal="right" vertical="center"/>
      <protection/>
    </xf>
    <xf numFmtId="39" fontId="3" fillId="0" borderId="0" xfId="0" applyNumberFormat="1" applyFont="1" applyFill="1" applyBorder="1" applyAlignment="1" applyProtection="1" quotePrefix="1">
      <alignment horizontal="right" vertical="center"/>
      <protection/>
    </xf>
    <xf numFmtId="39" fontId="3" fillId="0" borderId="0" xfId="0" applyNumberFormat="1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0" fontId="6" fillId="0" borderId="0" xfId="0" applyFont="1" applyAlignment="1">
      <alignment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0" xfId="49" applyFont="1" applyFill="1" applyAlignment="1">
      <alignment vertical="center"/>
    </xf>
    <xf numFmtId="38" fontId="5" fillId="0" borderId="0" xfId="49" applyFont="1" applyBorder="1" applyAlignment="1">
      <alignment vertical="center"/>
    </xf>
    <xf numFmtId="38" fontId="3" fillId="0" borderId="0" xfId="49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38" fontId="3" fillId="0" borderId="0" xfId="49" applyFont="1" applyBorder="1" applyAlignment="1">
      <alignment horizontal="right" vertical="center"/>
    </xf>
    <xf numFmtId="38" fontId="3" fillId="0" borderId="14" xfId="49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38" fontId="3" fillId="0" borderId="14" xfId="49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38" fontId="3" fillId="0" borderId="0" xfId="49" applyFont="1" applyAlignment="1">
      <alignment horizontal="right" vertical="center"/>
    </xf>
    <xf numFmtId="181" fontId="3" fillId="0" borderId="0" xfId="49" applyNumberFormat="1" applyFont="1" applyFill="1" applyAlignment="1">
      <alignment vertical="center"/>
    </xf>
    <xf numFmtId="176" fontId="3" fillId="0" borderId="0" xfId="49" applyNumberFormat="1" applyFont="1" applyFill="1" applyAlignment="1">
      <alignment vertical="center"/>
    </xf>
    <xf numFmtId="194" fontId="3" fillId="0" borderId="0" xfId="49" applyNumberFormat="1" applyFont="1" applyFill="1" applyAlignment="1">
      <alignment horizontal="right" vertical="center"/>
    </xf>
    <xf numFmtId="39" fontId="3" fillId="0" borderId="0" xfId="0" applyNumberFormat="1" applyFont="1" applyFill="1" applyBorder="1" applyAlignment="1" applyProtection="1">
      <alignment vertical="center"/>
      <protection/>
    </xf>
    <xf numFmtId="38" fontId="3" fillId="0" borderId="0" xfId="49" applyFont="1" applyBorder="1" applyAlignment="1">
      <alignment vertical="center"/>
    </xf>
    <xf numFmtId="176" fontId="3" fillId="0" borderId="0" xfId="49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left" vertical="center" indent="4"/>
    </xf>
    <xf numFmtId="0" fontId="3" fillId="0" borderId="0" xfId="0" applyFont="1" applyFill="1" applyBorder="1" applyAlignment="1">
      <alignment horizontal="left" vertical="center" indent="4"/>
    </xf>
    <xf numFmtId="0" fontId="8" fillId="0" borderId="0" xfId="0" applyFont="1" applyFill="1" applyBorder="1" applyAlignment="1" quotePrefix="1">
      <alignment horizontal="left" vertical="center" indent="4"/>
    </xf>
    <xf numFmtId="0" fontId="6" fillId="0" borderId="0" xfId="0" applyFont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38" fontId="6" fillId="0" borderId="0" xfId="49" applyFont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38" fontId="6" fillId="0" borderId="10" xfId="49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38" fontId="3" fillId="0" borderId="0" xfId="49" applyFont="1" applyFill="1" applyBorder="1" applyAlignment="1" applyProtection="1" quotePrefix="1">
      <alignment horizontal="right" vertical="center"/>
      <protection/>
    </xf>
    <xf numFmtId="38" fontId="3" fillId="0" borderId="0" xfId="49" applyFont="1" applyFill="1" applyBorder="1" applyAlignment="1" quotePrefix="1">
      <alignment horizontal="distributed" vertical="center"/>
    </xf>
    <xf numFmtId="38" fontId="3" fillId="0" borderId="0" xfId="49" applyFont="1" applyFill="1" applyBorder="1" applyAlignment="1" quotePrefix="1">
      <alignment horizontal="center" vertical="center"/>
    </xf>
    <xf numFmtId="38" fontId="3" fillId="0" borderId="0" xfId="49" applyFont="1" applyFill="1" applyBorder="1" applyAlignment="1">
      <alignment horizontal="distributed" vertical="center"/>
    </xf>
    <xf numFmtId="38" fontId="8" fillId="0" borderId="14" xfId="49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38" fontId="6" fillId="0" borderId="0" xfId="49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distributed" vertical="center" indent="1"/>
    </xf>
    <xf numFmtId="0" fontId="12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" fillId="0" borderId="15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38" fontId="6" fillId="0" borderId="0" xfId="49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15" xfId="0" applyFont="1" applyBorder="1" applyAlignment="1">
      <alignment horizontal="distributed"/>
    </xf>
    <xf numFmtId="0" fontId="8" fillId="0" borderId="15" xfId="0" applyFont="1" applyBorder="1" applyAlignment="1">
      <alignment horizontal="distributed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7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 indent="2"/>
    </xf>
    <xf numFmtId="0" fontId="13" fillId="0" borderId="15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 quotePrefix="1">
      <alignment horizontal="right" vertical="center"/>
    </xf>
    <xf numFmtId="0" fontId="0" fillId="0" borderId="0" xfId="0" applyAlignment="1">
      <alignment horizontal="right"/>
    </xf>
    <xf numFmtId="0" fontId="8" fillId="0" borderId="0" xfId="0" applyFont="1" applyFill="1" applyBorder="1" applyAlignment="1" quotePrefix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99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22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38" fontId="3" fillId="0" borderId="22" xfId="49" applyFont="1" applyBorder="1" applyAlignment="1">
      <alignment horizontal="distributed" vertical="center" indent="1"/>
    </xf>
    <xf numFmtId="38" fontId="3" fillId="0" borderId="17" xfId="49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38" fontId="3" fillId="0" borderId="0" xfId="49" applyFont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176" fontId="3" fillId="0" borderId="0" xfId="49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distributed" vertical="center"/>
    </xf>
    <xf numFmtId="40" fontId="3" fillId="0" borderId="0" xfId="49" applyNumberFormat="1" applyFont="1" applyFill="1" applyBorder="1" applyAlignment="1">
      <alignment horizontal="right" vertical="center"/>
    </xf>
    <xf numFmtId="38" fontId="7" fillId="0" borderId="0" xfId="49" applyFont="1" applyFill="1" applyAlignment="1">
      <alignment vertical="center"/>
    </xf>
    <xf numFmtId="200" fontId="3" fillId="0" borderId="0" xfId="49" applyNumberFormat="1" applyFont="1" applyFill="1" applyBorder="1" applyAlignment="1" applyProtection="1">
      <alignment horizontal="right" vertical="center"/>
      <protection/>
    </xf>
    <xf numFmtId="177" fontId="3" fillId="0" borderId="0" xfId="49" applyNumberFormat="1" applyFont="1" applyFill="1" applyBorder="1" applyAlignment="1" applyProtection="1">
      <alignment horizontal="right" vertical="center"/>
      <protection/>
    </xf>
    <xf numFmtId="0" fontId="3" fillId="0" borderId="16" xfId="0" applyFont="1" applyBorder="1" applyAlignment="1">
      <alignment horizontal="distributed" vertical="center"/>
    </xf>
    <xf numFmtId="0" fontId="3" fillId="0" borderId="15" xfId="0" applyFont="1" applyBorder="1" applyAlignment="1" quotePrefix="1">
      <alignment horizontal="center" vertical="center"/>
    </xf>
    <xf numFmtId="0" fontId="5" fillId="0" borderId="15" xfId="0" applyFont="1" applyBorder="1" applyAlignment="1">
      <alignment vertical="center"/>
    </xf>
    <xf numFmtId="38" fontId="8" fillId="0" borderId="0" xfId="49" applyFont="1" applyAlignment="1">
      <alignment horizontal="right" vertical="center"/>
    </xf>
    <xf numFmtId="38" fontId="8" fillId="0" borderId="14" xfId="49" applyFont="1" applyBorder="1" applyAlignment="1">
      <alignment horizontal="right" vertical="center"/>
    </xf>
    <xf numFmtId="0" fontId="3" fillId="0" borderId="15" xfId="0" applyFont="1" applyBorder="1" applyAlignment="1" quotePrefix="1">
      <alignment horizontal="right" vertical="center" indent="2"/>
    </xf>
    <xf numFmtId="0" fontId="8" fillId="0" borderId="19" xfId="0" applyFont="1" applyBorder="1" applyAlignment="1">
      <alignment horizontal="right" vertical="center" indent="2"/>
    </xf>
    <xf numFmtId="0" fontId="7" fillId="0" borderId="0" xfId="0" applyFont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38" fontId="8" fillId="0" borderId="14" xfId="49" applyFont="1" applyBorder="1" applyAlignment="1">
      <alignment vertical="center"/>
    </xf>
    <xf numFmtId="38" fontId="8" fillId="0" borderId="14" xfId="49" applyFont="1" applyFill="1" applyBorder="1" applyAlignment="1">
      <alignment vertical="center"/>
    </xf>
    <xf numFmtId="176" fontId="8" fillId="0" borderId="14" xfId="49" applyNumberFormat="1" applyFont="1" applyFill="1" applyBorder="1" applyAlignment="1">
      <alignment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176" fontId="3" fillId="0" borderId="23" xfId="0" applyNumberFormat="1" applyFont="1" applyFill="1" applyBorder="1" applyAlignment="1">
      <alignment vertical="center"/>
    </xf>
    <xf numFmtId="176" fontId="3" fillId="0" borderId="24" xfId="58" applyNumberFormat="1" applyFont="1" applyFill="1" applyBorder="1" applyAlignment="1" applyProtection="1">
      <alignment horizontal="right" vertical="center"/>
      <protection/>
    </xf>
    <xf numFmtId="177" fontId="3" fillId="0" borderId="24" xfId="0" applyNumberFormat="1" applyFont="1" applyFill="1" applyBorder="1" applyAlignment="1" applyProtection="1">
      <alignment vertical="center"/>
      <protection/>
    </xf>
    <xf numFmtId="176" fontId="3" fillId="0" borderId="0" xfId="58" applyNumberFormat="1" applyFont="1" applyFill="1" applyBorder="1" applyAlignment="1" applyProtection="1">
      <alignment horizontal="right" vertical="center"/>
      <protection/>
    </xf>
    <xf numFmtId="177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/>
    </xf>
    <xf numFmtId="176" fontId="3" fillId="0" borderId="0" xfId="58" applyNumberFormat="1" applyFont="1" applyFill="1" applyBorder="1" applyAlignment="1" applyProtection="1">
      <alignment vertical="center"/>
      <protection/>
    </xf>
    <xf numFmtId="177" fontId="3" fillId="0" borderId="0" xfId="58" applyNumberFormat="1" applyFont="1" applyFill="1" applyBorder="1" applyAlignment="1">
      <alignment vertical="center"/>
    </xf>
    <xf numFmtId="176" fontId="8" fillId="0" borderId="11" xfId="49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4" xfId="58" applyNumberFormat="1" applyFont="1" applyFill="1" applyBorder="1" applyAlignment="1" applyProtection="1">
      <alignment vertical="center"/>
      <protection/>
    </xf>
    <xf numFmtId="177" fontId="8" fillId="0" borderId="14" xfId="58" applyNumberFormat="1" applyFont="1" applyFill="1" applyBorder="1" applyAlignment="1">
      <alignment vertical="center"/>
    </xf>
    <xf numFmtId="37" fontId="8" fillId="0" borderId="0" xfId="0" applyNumberFormat="1" applyFont="1" applyFill="1" applyBorder="1" applyAlignment="1" applyProtection="1" quotePrefix="1">
      <alignment horizontal="right" vertical="center"/>
      <protection/>
    </xf>
    <xf numFmtId="180" fontId="8" fillId="0" borderId="0" xfId="0" applyNumberFormat="1" applyFont="1" applyFill="1" applyBorder="1" applyAlignment="1" applyProtection="1">
      <alignment horizontal="right" vertical="center"/>
      <protection/>
    </xf>
    <xf numFmtId="200" fontId="8" fillId="0" borderId="0" xfId="0" applyNumberFormat="1" applyFont="1" applyFill="1" applyBorder="1" applyAlignment="1" applyProtection="1" quotePrefix="1">
      <alignment horizontal="right" vertical="center"/>
      <protection/>
    </xf>
    <xf numFmtId="199" fontId="8" fillId="0" borderId="0" xfId="0" applyNumberFormat="1" applyFont="1" applyFill="1" applyBorder="1" applyAlignment="1" applyProtection="1" quotePrefix="1">
      <alignment horizontal="right" vertical="center"/>
      <protection/>
    </xf>
    <xf numFmtId="180" fontId="8" fillId="0" borderId="0" xfId="0" applyNumberFormat="1" applyFont="1" applyFill="1" applyBorder="1" applyAlignment="1" applyProtection="1" quotePrefix="1">
      <alignment horizontal="right" vertical="center"/>
      <protection/>
    </xf>
    <xf numFmtId="199" fontId="3" fillId="0" borderId="0" xfId="0" applyNumberFormat="1" applyFont="1" applyFill="1" applyBorder="1" applyAlignment="1" applyProtection="1" quotePrefix="1">
      <alignment horizontal="right" vertical="center"/>
      <protection/>
    </xf>
    <xf numFmtId="180" fontId="3" fillId="0" borderId="14" xfId="0" applyNumberFormat="1" applyFont="1" applyFill="1" applyBorder="1" applyAlignment="1" applyProtection="1">
      <alignment horizontal="right" vertical="center"/>
      <protection/>
    </xf>
    <xf numFmtId="180" fontId="3" fillId="0" borderId="14" xfId="49" applyNumberFormat="1" applyFont="1" applyFill="1" applyBorder="1" applyAlignment="1">
      <alignment/>
    </xf>
    <xf numFmtId="39" fontId="3" fillId="0" borderId="14" xfId="49" applyNumberFormat="1" applyFont="1" applyFill="1" applyBorder="1" applyAlignment="1">
      <alignment/>
    </xf>
    <xf numFmtId="199" fontId="3" fillId="0" borderId="14" xfId="0" applyNumberFormat="1" applyFont="1" applyFill="1" applyBorder="1" applyAlignment="1" applyProtection="1" quotePrefix="1">
      <alignment horizontal="right" vertical="center"/>
      <protection/>
    </xf>
    <xf numFmtId="180" fontId="3" fillId="0" borderId="14" xfId="0" applyNumberFormat="1" applyFont="1" applyFill="1" applyBorder="1" applyAlignment="1" applyProtection="1" quotePrefix="1">
      <alignment horizontal="right" vertical="center"/>
      <protection/>
    </xf>
    <xf numFmtId="2" fontId="3" fillId="0" borderId="0" xfId="0" applyNumberFormat="1" applyFont="1" applyFill="1" applyAlignment="1">
      <alignment vertical="center"/>
    </xf>
    <xf numFmtId="40" fontId="3" fillId="0" borderId="0" xfId="49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40" fontId="3" fillId="0" borderId="14" xfId="49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Alignment="1">
      <alignment vertical="center"/>
    </xf>
    <xf numFmtId="38" fontId="8" fillId="0" borderId="0" xfId="49" applyFont="1" applyFill="1" applyAlignment="1">
      <alignment vertical="center"/>
    </xf>
    <xf numFmtId="40" fontId="8" fillId="0" borderId="0" xfId="49" applyNumberFormat="1" applyFont="1" applyFill="1" applyAlignment="1">
      <alignment vertical="center"/>
    </xf>
    <xf numFmtId="176" fontId="8" fillId="0" borderId="0" xfId="49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 vertical="center"/>
    </xf>
    <xf numFmtId="38" fontId="3" fillId="0" borderId="0" xfId="49" applyFont="1" applyFill="1" applyAlignment="1">
      <alignment horizontal="right" vertical="center"/>
    </xf>
    <xf numFmtId="40" fontId="3" fillId="0" borderId="0" xfId="49" applyNumberFormat="1" applyFont="1" applyFill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38" fontId="3" fillId="0" borderId="14" xfId="49" applyFont="1" applyFill="1" applyBorder="1" applyAlignment="1">
      <alignment horizontal="right" vertical="center"/>
    </xf>
    <xf numFmtId="40" fontId="3" fillId="0" borderId="14" xfId="49" applyNumberFormat="1" applyFont="1" applyFill="1" applyBorder="1" applyAlignment="1">
      <alignment horizontal="right" vertical="center"/>
    </xf>
    <xf numFmtId="2" fontId="8" fillId="0" borderId="0" xfId="0" applyNumberFormat="1" applyFont="1" applyFill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40" fontId="8" fillId="0" borderId="0" xfId="49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200" fontId="3" fillId="0" borderId="0" xfId="0" applyNumberFormat="1" applyFont="1" applyFill="1" applyAlignment="1">
      <alignment horizontal="right"/>
    </xf>
    <xf numFmtId="200" fontId="8" fillId="0" borderId="14" xfId="49" applyNumberFormat="1" applyFont="1" applyFill="1" applyBorder="1" applyAlignment="1" applyProtection="1">
      <alignment horizontal="right" vertical="center"/>
      <protection/>
    </xf>
    <xf numFmtId="177" fontId="8" fillId="0" borderId="14" xfId="49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vertical="top"/>
    </xf>
    <xf numFmtId="38" fontId="3" fillId="0" borderId="0" xfId="49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8" fontId="3" fillId="0" borderId="12" xfId="49" applyFont="1" applyFill="1" applyBorder="1" applyAlignment="1">
      <alignment horizontal="right" vertical="center"/>
    </xf>
    <xf numFmtId="38" fontId="3" fillId="0" borderId="13" xfId="49" applyFont="1" applyFill="1" applyBorder="1" applyAlignment="1">
      <alignment horizontal="right" vertical="center"/>
    </xf>
    <xf numFmtId="38" fontId="3" fillId="0" borderId="13" xfId="49" applyFont="1" applyFill="1" applyBorder="1" applyAlignment="1">
      <alignment vertical="center"/>
    </xf>
    <xf numFmtId="38" fontId="3" fillId="0" borderId="12" xfId="49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81" fontId="8" fillId="0" borderId="14" xfId="49" applyNumberFormat="1" applyFont="1" applyFill="1" applyBorder="1" applyAlignment="1">
      <alignment vertical="center"/>
    </xf>
    <xf numFmtId="194" fontId="8" fillId="0" borderId="14" xfId="49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/>
    </xf>
    <xf numFmtId="0" fontId="6" fillId="0" borderId="0" xfId="0" applyFont="1" applyFill="1" applyAlignment="1">
      <alignment/>
    </xf>
    <xf numFmtId="38" fontId="3" fillId="0" borderId="14" xfId="49" applyFont="1" applyFill="1" applyBorder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3" xfId="0" applyFont="1" applyFill="1" applyBorder="1" applyAlignment="1">
      <alignment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3" fillId="0" borderId="24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right"/>
    </xf>
    <xf numFmtId="176" fontId="5" fillId="0" borderId="0" xfId="49" applyNumberFormat="1" applyFont="1" applyFill="1" applyBorder="1" applyAlignment="1">
      <alignment vertical="center"/>
    </xf>
    <xf numFmtId="176" fontId="5" fillId="0" borderId="0" xfId="58" applyNumberFormat="1" applyFont="1" applyFill="1" applyBorder="1" applyAlignment="1" applyProtection="1">
      <alignment vertical="center"/>
      <protection/>
    </xf>
    <xf numFmtId="177" fontId="5" fillId="0" borderId="0" xfId="58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200" fontId="6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200" fontId="15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38" fontId="3" fillId="0" borderId="0" xfId="49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38" fontId="6" fillId="0" borderId="0" xfId="0" applyNumberFormat="1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/>
    </xf>
    <xf numFmtId="38" fontId="6" fillId="0" borderId="0" xfId="0" applyNumberFormat="1" applyFont="1" applyFill="1" applyAlignment="1">
      <alignment horizontal="right" vertical="top"/>
    </xf>
    <xf numFmtId="38" fontId="6" fillId="0" borderId="0" xfId="0" applyNumberFormat="1" applyFont="1" applyFill="1" applyAlignment="1">
      <alignment vertical="top"/>
    </xf>
    <xf numFmtId="38" fontId="6" fillId="0" borderId="0" xfId="0" applyNumberFormat="1" applyFont="1" applyFill="1" applyAlignment="1">
      <alignment horizontal="left" vertical="top"/>
    </xf>
    <xf numFmtId="200" fontId="3" fillId="0" borderId="0" xfId="49" applyNumberFormat="1" applyFont="1" applyFill="1" applyAlignment="1">
      <alignment vertical="center"/>
    </xf>
    <xf numFmtId="176" fontId="16" fillId="0" borderId="29" xfId="49" applyNumberFormat="1" applyFont="1" applyFill="1" applyBorder="1" applyAlignment="1">
      <alignment vertical="center"/>
    </xf>
    <xf numFmtId="176" fontId="16" fillId="0" borderId="12" xfId="49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/>
    </xf>
    <xf numFmtId="176" fontId="16" fillId="0" borderId="11" xfId="49" applyNumberFormat="1" applyFont="1" applyFill="1" applyBorder="1" applyAlignment="1">
      <alignment vertical="center"/>
    </xf>
    <xf numFmtId="0" fontId="3" fillId="0" borderId="30" xfId="0" applyFont="1" applyBorder="1" applyAlignment="1">
      <alignment horizontal="distributed" vertical="center"/>
    </xf>
    <xf numFmtId="0" fontId="19" fillId="0" borderId="0" xfId="0" applyFont="1" applyFill="1" applyAlignment="1">
      <alignment horizontal="distributed" indent="15"/>
    </xf>
    <xf numFmtId="0" fontId="3" fillId="0" borderId="3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37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distributed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distributed" vertical="center" wrapText="1" indent="1"/>
    </xf>
    <xf numFmtId="0" fontId="6" fillId="0" borderId="21" xfId="0" applyFont="1" applyFill="1" applyBorder="1" applyAlignment="1">
      <alignment horizontal="distributed" vertical="center" wrapText="1" indent="1"/>
    </xf>
    <xf numFmtId="0" fontId="6" fillId="0" borderId="16" xfId="0" applyFont="1" applyFill="1" applyBorder="1" applyAlignment="1">
      <alignment horizontal="distributed" vertical="center" wrapText="1" inden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distributed" vertical="center" indent="1"/>
    </xf>
    <xf numFmtId="0" fontId="3" fillId="0" borderId="46" xfId="0" applyFont="1" applyFill="1" applyBorder="1" applyAlignment="1">
      <alignment horizontal="distributed" vertical="center"/>
    </xf>
    <xf numFmtId="0" fontId="3" fillId="0" borderId="47" xfId="0" applyFont="1" applyFill="1" applyBorder="1" applyAlignment="1">
      <alignment horizontal="distributed" vertical="center"/>
    </xf>
    <xf numFmtId="0" fontId="3" fillId="0" borderId="46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distributed" vertical="center"/>
    </xf>
    <xf numFmtId="0" fontId="3" fillId="0" borderId="50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 wrapText="1" indent="1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distributed" vertical="center" indent="1"/>
    </xf>
    <xf numFmtId="0" fontId="3" fillId="0" borderId="51" xfId="0" applyFont="1" applyFill="1" applyBorder="1" applyAlignment="1">
      <alignment horizontal="distributed" vertical="center" indent="4"/>
    </xf>
    <xf numFmtId="0" fontId="0" fillId="0" borderId="43" xfId="0" applyFont="1" applyFill="1" applyBorder="1" applyAlignment="1">
      <alignment horizontal="distributed" vertical="center" indent="4"/>
    </xf>
    <xf numFmtId="0" fontId="0" fillId="0" borderId="52" xfId="0" applyFont="1" applyFill="1" applyBorder="1" applyAlignment="1">
      <alignment horizontal="distributed" vertical="center" indent="4"/>
    </xf>
    <xf numFmtId="0" fontId="3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distributed" vertical="center"/>
    </xf>
    <xf numFmtId="0" fontId="3" fillId="0" borderId="53" xfId="0" applyFont="1" applyFill="1" applyBorder="1" applyAlignment="1">
      <alignment horizontal="distributed" vertical="center"/>
    </xf>
    <xf numFmtId="0" fontId="3" fillId="0" borderId="45" xfId="0" applyFont="1" applyFill="1" applyBorder="1" applyAlignment="1">
      <alignment horizontal="distributed" vertical="center"/>
    </xf>
    <xf numFmtId="0" fontId="3" fillId="0" borderId="5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46" xfId="0" applyFont="1" applyFill="1" applyBorder="1" applyAlignment="1">
      <alignment horizontal="distributed" vertical="center" wrapText="1"/>
    </xf>
    <xf numFmtId="0" fontId="3" fillId="0" borderId="47" xfId="0" applyFont="1" applyFill="1" applyBorder="1" applyAlignment="1">
      <alignment horizontal="distributed" vertical="center" wrapText="1"/>
    </xf>
    <xf numFmtId="0" fontId="3" fillId="0" borderId="28" xfId="0" applyFont="1" applyFill="1" applyBorder="1" applyAlignment="1">
      <alignment horizontal="distributed" vertical="center"/>
    </xf>
    <xf numFmtId="0" fontId="3" fillId="0" borderId="55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 indent="4"/>
    </xf>
    <xf numFmtId="0" fontId="3" fillId="0" borderId="16" xfId="0" applyFont="1" applyBorder="1" applyAlignment="1">
      <alignment horizontal="distributed" vertical="center" indent="4"/>
    </xf>
    <xf numFmtId="0" fontId="3" fillId="0" borderId="13" xfId="0" applyFont="1" applyBorder="1" applyAlignment="1">
      <alignment horizontal="distributed" vertical="center" indent="4"/>
    </xf>
    <xf numFmtId="0" fontId="6" fillId="0" borderId="0" xfId="0" applyFont="1" applyAlignment="1">
      <alignment horizontal="left" vertical="top"/>
    </xf>
    <xf numFmtId="0" fontId="3" fillId="0" borderId="14" xfId="0" applyFont="1" applyBorder="1" applyAlignment="1">
      <alignment horizontal="distributed" vertical="center" indent="1"/>
    </xf>
    <xf numFmtId="0" fontId="3" fillId="0" borderId="56" xfId="0" applyFont="1" applyBorder="1" applyAlignment="1">
      <alignment horizontal="distributed" vertical="center" indent="1"/>
    </xf>
    <xf numFmtId="0" fontId="18" fillId="0" borderId="0" xfId="0" applyFont="1" applyAlignment="1">
      <alignment horizontal="center" vertical="center"/>
    </xf>
    <xf numFmtId="38" fontId="18" fillId="0" borderId="0" xfId="49" applyFont="1" applyFill="1" applyBorder="1" applyAlignment="1" applyProtection="1">
      <alignment horizontal="center" vertical="center"/>
      <protection/>
    </xf>
    <xf numFmtId="38" fontId="3" fillId="0" borderId="0" xfId="49" applyFont="1" applyFill="1" applyBorder="1" applyAlignment="1" applyProtection="1">
      <alignment horizontal="center" vertical="center"/>
      <protection/>
    </xf>
    <xf numFmtId="38" fontId="3" fillId="0" borderId="45" xfId="49" applyFont="1" applyFill="1" applyBorder="1" applyAlignment="1" applyProtection="1">
      <alignment horizontal="distributed" vertical="center" indent="1"/>
      <protection/>
    </xf>
    <xf numFmtId="0" fontId="6" fillId="0" borderId="57" xfId="0" applyFont="1" applyFill="1" applyBorder="1" applyAlignment="1">
      <alignment horizontal="distributed" indent="1"/>
    </xf>
    <xf numFmtId="0" fontId="6" fillId="0" borderId="0" xfId="0" applyFont="1" applyFill="1" applyAlignment="1">
      <alignment horizontal="distributed" indent="1"/>
    </xf>
    <xf numFmtId="0" fontId="6" fillId="0" borderId="37" xfId="0" applyFont="1" applyFill="1" applyBorder="1" applyAlignment="1">
      <alignment horizontal="distributed" indent="1"/>
    </xf>
    <xf numFmtId="0" fontId="6" fillId="0" borderId="31" xfId="0" applyFont="1" applyFill="1" applyBorder="1" applyAlignment="1">
      <alignment horizontal="distributed" indent="1"/>
    </xf>
    <xf numFmtId="0" fontId="6" fillId="0" borderId="55" xfId="0" applyFont="1" applyFill="1" applyBorder="1" applyAlignment="1">
      <alignment horizontal="distributed" indent="1"/>
    </xf>
    <xf numFmtId="38" fontId="3" fillId="0" borderId="58" xfId="49" applyFont="1" applyFill="1" applyBorder="1" applyAlignment="1" applyProtection="1">
      <alignment horizontal="distributed" vertical="center" indent="1"/>
      <protection/>
    </xf>
    <xf numFmtId="0" fontId="6" fillId="0" borderId="48" xfId="0" applyFont="1" applyFill="1" applyBorder="1" applyAlignment="1">
      <alignment horizontal="distributed" vertical="center" indent="1"/>
    </xf>
    <xf numFmtId="0" fontId="6" fillId="0" borderId="47" xfId="0" applyFont="1" applyFill="1" applyBorder="1" applyAlignment="1">
      <alignment horizontal="distributed" vertical="center" indent="1"/>
    </xf>
    <xf numFmtId="38" fontId="3" fillId="0" borderId="49" xfId="49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38" fontId="3" fillId="0" borderId="58" xfId="49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38" fontId="3" fillId="0" borderId="0" xfId="49" applyFont="1" applyFill="1" applyBorder="1" applyAlignment="1" quotePrefix="1">
      <alignment horizontal="center" vertical="center"/>
    </xf>
    <xf numFmtId="0" fontId="6" fillId="0" borderId="15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38" fontId="3" fillId="0" borderId="0" xfId="49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/>
    </xf>
    <xf numFmtId="38" fontId="3" fillId="0" borderId="58" xfId="49" applyFont="1" applyFill="1" applyBorder="1" applyAlignment="1" applyProtection="1">
      <alignment horizontal="left" vertical="center" wrapText="1" indent="1"/>
      <protection/>
    </xf>
    <xf numFmtId="0" fontId="6" fillId="0" borderId="48" xfId="0" applyFont="1" applyFill="1" applyBorder="1" applyAlignment="1">
      <alignment horizontal="left" vertical="center" indent="1"/>
    </xf>
    <xf numFmtId="0" fontId="6" fillId="0" borderId="47" xfId="0" applyFont="1" applyFill="1" applyBorder="1" applyAlignment="1">
      <alignment horizontal="left" vertical="center" indent="1"/>
    </xf>
    <xf numFmtId="38" fontId="3" fillId="0" borderId="49" xfId="49" applyFont="1" applyFill="1" applyBorder="1" applyAlignment="1" applyProtection="1">
      <alignment horizontal="distributed" vertical="center" wrapText="1" indent="1"/>
      <protection/>
    </xf>
    <xf numFmtId="0" fontId="6" fillId="0" borderId="57" xfId="0" applyFont="1" applyFill="1" applyBorder="1" applyAlignment="1">
      <alignment horizontal="distributed" vertical="center" indent="1"/>
    </xf>
    <xf numFmtId="0" fontId="6" fillId="0" borderId="11" xfId="0" applyFont="1" applyFill="1" applyBorder="1" applyAlignment="1">
      <alignment horizontal="distributed" vertical="center" indent="1"/>
    </xf>
    <xf numFmtId="0" fontId="6" fillId="0" borderId="37" xfId="0" applyFont="1" applyFill="1" applyBorder="1" applyAlignment="1">
      <alignment horizontal="distributed" vertical="center" indent="1"/>
    </xf>
    <xf numFmtId="0" fontId="6" fillId="0" borderId="53" xfId="0" applyFont="1" applyFill="1" applyBorder="1" applyAlignment="1">
      <alignment horizontal="distributed" vertical="center" indent="1"/>
    </xf>
    <xf numFmtId="0" fontId="6" fillId="0" borderId="55" xfId="0" applyFont="1" applyFill="1" applyBorder="1" applyAlignment="1">
      <alignment horizontal="distributed" vertical="center" indent="1"/>
    </xf>
    <xf numFmtId="38" fontId="8" fillId="0" borderId="14" xfId="49" applyFont="1" applyFill="1" applyBorder="1" applyAlignment="1" quotePrefix="1">
      <alignment horizontal="center" vertical="center"/>
    </xf>
    <xf numFmtId="0" fontId="13" fillId="0" borderId="19" xfId="0" applyFont="1" applyFill="1" applyBorder="1" applyAlignment="1">
      <alignment/>
    </xf>
    <xf numFmtId="0" fontId="3" fillId="0" borderId="35" xfId="0" applyFont="1" applyBorder="1" applyAlignment="1">
      <alignment horizontal="distributed" vertical="center" wrapText="1"/>
    </xf>
    <xf numFmtId="0" fontId="3" fillId="0" borderId="36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8" fillId="0" borderId="23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9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5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12" xfId="49" applyFont="1" applyFill="1" applyBorder="1" applyAlignment="1">
      <alignment horizontal="right" vertical="center"/>
    </xf>
    <xf numFmtId="38" fontId="3" fillId="0" borderId="13" xfId="49" applyFont="1" applyFill="1" applyBorder="1" applyAlignment="1">
      <alignment horizontal="right" vertical="center"/>
    </xf>
    <xf numFmtId="38" fontId="3" fillId="0" borderId="14" xfId="49" applyFont="1" applyFill="1" applyBorder="1" applyAlignment="1">
      <alignment horizontal="right" vertical="center"/>
    </xf>
    <xf numFmtId="0" fontId="3" fillId="0" borderId="59" xfId="0" applyFont="1" applyBorder="1" applyAlignment="1">
      <alignment horizontal="distributed" vertical="center" indent="3"/>
    </xf>
    <xf numFmtId="0" fontId="3" fillId="0" borderId="40" xfId="0" applyFont="1" applyBorder="1" applyAlignment="1">
      <alignment horizontal="distributed" vertical="center" indent="3"/>
    </xf>
    <xf numFmtId="0" fontId="3" fillId="0" borderId="30" xfId="0" applyFont="1" applyBorder="1" applyAlignment="1">
      <alignment horizontal="distributed" vertical="center" indent="3"/>
    </xf>
    <xf numFmtId="0" fontId="3" fillId="0" borderId="1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distributed" vertical="center"/>
    </xf>
    <xf numFmtId="38" fontId="3" fillId="0" borderId="0" xfId="49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38" fontId="8" fillId="0" borderId="23" xfId="49" applyFont="1" applyFill="1" applyBorder="1" applyAlignment="1">
      <alignment horizontal="right" vertical="center"/>
    </xf>
    <xf numFmtId="0" fontId="3" fillId="0" borderId="16" xfId="0" applyFont="1" applyBorder="1" applyAlignment="1">
      <alignment horizontal="distributed" vertical="center" indent="9"/>
    </xf>
    <xf numFmtId="0" fontId="3" fillId="0" borderId="1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1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38" fontId="8" fillId="0" borderId="41" xfId="49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14" xfId="49" applyFont="1" applyBorder="1" applyAlignment="1">
      <alignment horizontal="right" vertical="center"/>
    </xf>
    <xf numFmtId="38" fontId="8" fillId="0" borderId="0" xfId="49" applyFont="1" applyFill="1" applyBorder="1" applyAlignment="1">
      <alignment vertical="center"/>
    </xf>
    <xf numFmtId="0" fontId="6" fillId="0" borderId="5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38" fontId="6" fillId="0" borderId="0" xfId="49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38" fontId="3" fillId="0" borderId="0" xfId="49" applyFont="1" applyFill="1" applyBorder="1" applyAlignment="1">
      <alignment vertical="center"/>
    </xf>
    <xf numFmtId="0" fontId="6" fillId="0" borderId="60" xfId="0" applyFont="1" applyBorder="1" applyAlignment="1">
      <alignment horizontal="center" vertical="center"/>
    </xf>
    <xf numFmtId="38" fontId="6" fillId="0" borderId="0" xfId="49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distributed" vertical="center" indent="1"/>
    </xf>
    <xf numFmtId="0" fontId="6" fillId="0" borderId="19" xfId="0" applyFont="1" applyBorder="1" applyAlignment="1">
      <alignment horizontal="distributed" vertical="center" indent="1"/>
    </xf>
    <xf numFmtId="0" fontId="6" fillId="0" borderId="3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9" xfId="0" applyFont="1" applyBorder="1" applyAlignment="1">
      <alignment horizontal="distributed" vertical="center" indent="2"/>
    </xf>
    <xf numFmtId="0" fontId="6" fillId="0" borderId="40" xfId="0" applyFont="1" applyBorder="1" applyAlignment="1">
      <alignment horizontal="distributed" vertical="center" indent="2"/>
    </xf>
    <xf numFmtId="0" fontId="6" fillId="0" borderId="30" xfId="0" applyFont="1" applyBorder="1" applyAlignment="1">
      <alignment horizontal="distributed" vertical="center" indent="2"/>
    </xf>
    <xf numFmtId="0" fontId="6" fillId="0" borderId="18" xfId="0" applyFont="1" applyBorder="1" applyAlignment="1">
      <alignment horizontal="center" vertical="center"/>
    </xf>
    <xf numFmtId="38" fontId="3" fillId="0" borderId="12" xfId="49" applyFont="1" applyFill="1" applyBorder="1" applyAlignment="1">
      <alignment vertical="center"/>
    </xf>
    <xf numFmtId="38" fontId="6" fillId="0" borderId="0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38" fontId="6" fillId="0" borderId="14" xfId="49" applyFont="1" applyBorder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38" fontId="6" fillId="0" borderId="14" xfId="49" applyFont="1" applyBorder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distributed" vertical="center" indent="2"/>
    </xf>
    <xf numFmtId="0" fontId="3" fillId="0" borderId="13" xfId="0" applyFont="1" applyBorder="1" applyAlignment="1">
      <alignment horizontal="distributed" vertical="center" indent="2"/>
    </xf>
    <xf numFmtId="0" fontId="3" fillId="0" borderId="30" xfId="0" applyFont="1" applyBorder="1" applyAlignment="1">
      <alignment horizontal="distributed" vertical="center" indent="1"/>
    </xf>
    <xf numFmtId="0" fontId="3" fillId="0" borderId="22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76</xdr:row>
      <xdr:rowOff>9525</xdr:rowOff>
    </xdr:from>
    <xdr:to>
      <xdr:col>3</xdr:col>
      <xdr:colOff>409575</xdr:colOff>
      <xdr:row>76</xdr:row>
      <xdr:rowOff>171450</xdr:rowOff>
    </xdr:to>
    <xdr:sp>
      <xdr:nvSpPr>
        <xdr:cNvPr id="1" name="円弧 8"/>
        <xdr:cNvSpPr>
          <a:spLocks/>
        </xdr:cNvSpPr>
      </xdr:nvSpPr>
      <xdr:spPr>
        <a:xfrm>
          <a:off x="1628775" y="13725525"/>
          <a:ext cx="152400" cy="161925"/>
        </a:xfrm>
        <a:custGeom>
          <a:pathLst>
            <a:path stroke="0" h="195944" w="239488">
              <a:moveTo>
                <a:pt x="119744" y="0"/>
              </a:moveTo>
              <a:lnTo>
                <a:pt x="119743" y="0"/>
              </a:lnTo>
              <a:cubicBezTo>
                <a:pt x="185876" y="0"/>
                <a:pt x="239488" y="43863"/>
                <a:pt x="239488" y="97972"/>
              </a:cubicBezTo>
              <a:cubicBezTo>
                <a:pt x="239488" y="152080"/>
                <a:pt x="185876" y="195944"/>
                <a:pt x="119744" y="195944"/>
              </a:cubicBezTo>
              <a:cubicBezTo>
                <a:pt x="53611" y="195944"/>
                <a:pt x="0" y="152080"/>
                <a:pt x="0" y="97972"/>
              </a:cubicBezTo>
              <a:cubicBezTo>
                <a:pt x="-1" y="44839"/>
                <a:pt x="51763" y="1390"/>
                <a:pt x="116683" y="32"/>
              </a:cubicBezTo>
              <a:lnTo>
                <a:pt x="119744" y="97972"/>
              </a:lnTo>
              <a:lnTo>
                <a:pt x="119744" y="0"/>
              </a:lnTo>
              <a:close/>
            </a:path>
            <a:path fill="none" h="195944" w="239488">
              <a:moveTo>
                <a:pt x="119744" y="0"/>
              </a:moveTo>
              <a:lnTo>
                <a:pt x="119743" y="0"/>
              </a:lnTo>
              <a:cubicBezTo>
                <a:pt x="185876" y="0"/>
                <a:pt x="239488" y="43863"/>
                <a:pt x="239488" y="97972"/>
              </a:cubicBezTo>
              <a:cubicBezTo>
                <a:pt x="239488" y="152080"/>
                <a:pt x="185876" y="195944"/>
                <a:pt x="119744" y="195944"/>
              </a:cubicBezTo>
              <a:cubicBezTo>
                <a:pt x="53611" y="195944"/>
                <a:pt x="0" y="152080"/>
                <a:pt x="0" y="97972"/>
              </a:cubicBezTo>
              <a:cubicBezTo>
                <a:pt x="-1" y="44839"/>
                <a:pt x="51763" y="1390"/>
                <a:pt x="116683" y="3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74</xdr:row>
      <xdr:rowOff>9525</xdr:rowOff>
    </xdr:from>
    <xdr:to>
      <xdr:col>2</xdr:col>
      <xdr:colOff>219075</xdr:colOff>
      <xdr:row>74</xdr:row>
      <xdr:rowOff>171450</xdr:rowOff>
    </xdr:to>
    <xdr:sp>
      <xdr:nvSpPr>
        <xdr:cNvPr id="2" name="円弧 8"/>
        <xdr:cNvSpPr>
          <a:spLocks/>
        </xdr:cNvSpPr>
      </xdr:nvSpPr>
      <xdr:spPr>
        <a:xfrm>
          <a:off x="1152525" y="13363575"/>
          <a:ext cx="152400" cy="161925"/>
        </a:xfrm>
        <a:custGeom>
          <a:pathLst>
            <a:path stroke="0" h="195944" w="239488">
              <a:moveTo>
                <a:pt x="119744" y="0"/>
              </a:moveTo>
              <a:lnTo>
                <a:pt x="119743" y="0"/>
              </a:lnTo>
              <a:cubicBezTo>
                <a:pt x="185876" y="0"/>
                <a:pt x="239488" y="43863"/>
                <a:pt x="239488" y="97972"/>
              </a:cubicBezTo>
              <a:cubicBezTo>
                <a:pt x="239488" y="152080"/>
                <a:pt x="185876" y="195944"/>
                <a:pt x="119744" y="195944"/>
              </a:cubicBezTo>
              <a:cubicBezTo>
                <a:pt x="53611" y="195944"/>
                <a:pt x="0" y="152080"/>
                <a:pt x="0" y="97972"/>
              </a:cubicBezTo>
              <a:cubicBezTo>
                <a:pt x="-1" y="44839"/>
                <a:pt x="51763" y="1390"/>
                <a:pt x="116683" y="32"/>
              </a:cubicBezTo>
              <a:lnTo>
                <a:pt x="119744" y="97972"/>
              </a:lnTo>
              <a:lnTo>
                <a:pt x="119744" y="0"/>
              </a:lnTo>
              <a:close/>
            </a:path>
            <a:path fill="none" h="195944" w="239488">
              <a:moveTo>
                <a:pt x="119744" y="0"/>
              </a:moveTo>
              <a:lnTo>
                <a:pt x="119743" y="0"/>
              </a:lnTo>
              <a:cubicBezTo>
                <a:pt x="185876" y="0"/>
                <a:pt x="239488" y="43863"/>
                <a:pt x="239488" y="97972"/>
              </a:cubicBezTo>
              <a:cubicBezTo>
                <a:pt x="239488" y="152080"/>
                <a:pt x="185876" y="195944"/>
                <a:pt x="119744" y="195944"/>
              </a:cubicBezTo>
              <a:cubicBezTo>
                <a:pt x="53611" y="195944"/>
                <a:pt x="0" y="152080"/>
                <a:pt x="0" y="97972"/>
              </a:cubicBezTo>
              <a:cubicBezTo>
                <a:pt x="-1" y="44839"/>
                <a:pt x="51763" y="1390"/>
                <a:pt x="116683" y="3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68</xdr:row>
      <xdr:rowOff>19050</xdr:rowOff>
    </xdr:from>
    <xdr:to>
      <xdr:col>2</xdr:col>
      <xdr:colOff>228600</xdr:colOff>
      <xdr:row>69</xdr:row>
      <xdr:rowOff>0</xdr:rowOff>
    </xdr:to>
    <xdr:sp>
      <xdr:nvSpPr>
        <xdr:cNvPr id="3" name="円弧 8"/>
        <xdr:cNvSpPr>
          <a:spLocks/>
        </xdr:cNvSpPr>
      </xdr:nvSpPr>
      <xdr:spPr>
        <a:xfrm>
          <a:off x="1162050" y="12287250"/>
          <a:ext cx="152400" cy="161925"/>
        </a:xfrm>
        <a:custGeom>
          <a:pathLst>
            <a:path stroke="0" h="195944" w="239488">
              <a:moveTo>
                <a:pt x="119744" y="0"/>
              </a:moveTo>
              <a:lnTo>
                <a:pt x="119743" y="0"/>
              </a:lnTo>
              <a:cubicBezTo>
                <a:pt x="185876" y="0"/>
                <a:pt x="239488" y="43863"/>
                <a:pt x="239488" y="97972"/>
              </a:cubicBezTo>
              <a:cubicBezTo>
                <a:pt x="239488" y="152080"/>
                <a:pt x="185876" y="195944"/>
                <a:pt x="119744" y="195944"/>
              </a:cubicBezTo>
              <a:cubicBezTo>
                <a:pt x="53611" y="195944"/>
                <a:pt x="0" y="152080"/>
                <a:pt x="0" y="97972"/>
              </a:cubicBezTo>
              <a:cubicBezTo>
                <a:pt x="-1" y="44839"/>
                <a:pt x="51763" y="1390"/>
                <a:pt x="116683" y="32"/>
              </a:cubicBezTo>
              <a:lnTo>
                <a:pt x="119744" y="97972"/>
              </a:lnTo>
              <a:lnTo>
                <a:pt x="119744" y="0"/>
              </a:lnTo>
              <a:close/>
            </a:path>
            <a:path fill="none" h="195944" w="239488">
              <a:moveTo>
                <a:pt x="119744" y="0"/>
              </a:moveTo>
              <a:lnTo>
                <a:pt x="119743" y="0"/>
              </a:lnTo>
              <a:cubicBezTo>
                <a:pt x="185876" y="0"/>
                <a:pt x="239488" y="43863"/>
                <a:pt x="239488" y="97972"/>
              </a:cubicBezTo>
              <a:cubicBezTo>
                <a:pt x="239488" y="152080"/>
                <a:pt x="185876" y="195944"/>
                <a:pt x="119744" y="195944"/>
              </a:cubicBezTo>
              <a:cubicBezTo>
                <a:pt x="53611" y="195944"/>
                <a:pt x="0" y="152080"/>
                <a:pt x="0" y="97972"/>
              </a:cubicBezTo>
              <a:cubicBezTo>
                <a:pt x="-1" y="44839"/>
                <a:pt x="51763" y="1390"/>
                <a:pt x="116683" y="3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62</xdr:row>
      <xdr:rowOff>19050</xdr:rowOff>
    </xdr:from>
    <xdr:to>
      <xdr:col>2</xdr:col>
      <xdr:colOff>228600</xdr:colOff>
      <xdr:row>63</xdr:row>
      <xdr:rowOff>0</xdr:rowOff>
    </xdr:to>
    <xdr:sp>
      <xdr:nvSpPr>
        <xdr:cNvPr id="4" name="円弧 8"/>
        <xdr:cNvSpPr>
          <a:spLocks/>
        </xdr:cNvSpPr>
      </xdr:nvSpPr>
      <xdr:spPr>
        <a:xfrm>
          <a:off x="1162050" y="11201400"/>
          <a:ext cx="152400" cy="161925"/>
        </a:xfrm>
        <a:custGeom>
          <a:pathLst>
            <a:path stroke="0" h="195944" w="239488">
              <a:moveTo>
                <a:pt x="119744" y="0"/>
              </a:moveTo>
              <a:lnTo>
                <a:pt x="119743" y="0"/>
              </a:lnTo>
              <a:cubicBezTo>
                <a:pt x="185876" y="0"/>
                <a:pt x="239488" y="43863"/>
                <a:pt x="239488" y="97972"/>
              </a:cubicBezTo>
              <a:cubicBezTo>
                <a:pt x="239488" y="152080"/>
                <a:pt x="185876" y="195944"/>
                <a:pt x="119744" y="195944"/>
              </a:cubicBezTo>
              <a:cubicBezTo>
                <a:pt x="53611" y="195944"/>
                <a:pt x="0" y="152080"/>
                <a:pt x="0" y="97972"/>
              </a:cubicBezTo>
              <a:cubicBezTo>
                <a:pt x="-1" y="44839"/>
                <a:pt x="51763" y="1390"/>
                <a:pt x="116683" y="32"/>
              </a:cubicBezTo>
              <a:lnTo>
                <a:pt x="119744" y="97972"/>
              </a:lnTo>
              <a:lnTo>
                <a:pt x="119744" y="0"/>
              </a:lnTo>
              <a:close/>
            </a:path>
            <a:path fill="none" h="195944" w="239488">
              <a:moveTo>
                <a:pt x="119744" y="0"/>
              </a:moveTo>
              <a:lnTo>
                <a:pt x="119743" y="0"/>
              </a:lnTo>
              <a:cubicBezTo>
                <a:pt x="185876" y="0"/>
                <a:pt x="239488" y="43863"/>
                <a:pt x="239488" y="97972"/>
              </a:cubicBezTo>
              <a:cubicBezTo>
                <a:pt x="239488" y="152080"/>
                <a:pt x="185876" y="195944"/>
                <a:pt x="119744" y="195944"/>
              </a:cubicBezTo>
              <a:cubicBezTo>
                <a:pt x="53611" y="195944"/>
                <a:pt x="0" y="152080"/>
                <a:pt x="0" y="97972"/>
              </a:cubicBezTo>
              <a:cubicBezTo>
                <a:pt x="-1" y="44839"/>
                <a:pt x="51763" y="1390"/>
                <a:pt x="116683" y="3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56</xdr:row>
      <xdr:rowOff>9525</xdr:rowOff>
    </xdr:from>
    <xdr:to>
      <xdr:col>2</xdr:col>
      <xdr:colOff>219075</xdr:colOff>
      <xdr:row>56</xdr:row>
      <xdr:rowOff>171450</xdr:rowOff>
    </xdr:to>
    <xdr:sp>
      <xdr:nvSpPr>
        <xdr:cNvPr id="5" name="円弧 8"/>
        <xdr:cNvSpPr>
          <a:spLocks/>
        </xdr:cNvSpPr>
      </xdr:nvSpPr>
      <xdr:spPr>
        <a:xfrm>
          <a:off x="1152525" y="10106025"/>
          <a:ext cx="152400" cy="161925"/>
        </a:xfrm>
        <a:custGeom>
          <a:pathLst>
            <a:path stroke="0" h="195944" w="239488">
              <a:moveTo>
                <a:pt x="119744" y="0"/>
              </a:moveTo>
              <a:lnTo>
                <a:pt x="119743" y="0"/>
              </a:lnTo>
              <a:cubicBezTo>
                <a:pt x="185876" y="0"/>
                <a:pt x="239488" y="43863"/>
                <a:pt x="239488" y="97972"/>
              </a:cubicBezTo>
              <a:cubicBezTo>
                <a:pt x="239488" y="152080"/>
                <a:pt x="185876" y="195944"/>
                <a:pt x="119744" y="195944"/>
              </a:cubicBezTo>
              <a:cubicBezTo>
                <a:pt x="53611" y="195944"/>
                <a:pt x="0" y="152080"/>
                <a:pt x="0" y="97972"/>
              </a:cubicBezTo>
              <a:cubicBezTo>
                <a:pt x="-1" y="44839"/>
                <a:pt x="51763" y="1390"/>
                <a:pt x="116683" y="32"/>
              </a:cubicBezTo>
              <a:lnTo>
                <a:pt x="119744" y="97972"/>
              </a:lnTo>
              <a:lnTo>
                <a:pt x="119744" y="0"/>
              </a:lnTo>
              <a:close/>
            </a:path>
            <a:path fill="none" h="195944" w="239488">
              <a:moveTo>
                <a:pt x="119744" y="0"/>
              </a:moveTo>
              <a:lnTo>
                <a:pt x="119743" y="0"/>
              </a:lnTo>
              <a:cubicBezTo>
                <a:pt x="185876" y="0"/>
                <a:pt x="239488" y="43863"/>
                <a:pt x="239488" y="97972"/>
              </a:cubicBezTo>
              <a:cubicBezTo>
                <a:pt x="239488" y="152080"/>
                <a:pt x="185876" y="195944"/>
                <a:pt x="119744" y="195944"/>
              </a:cubicBezTo>
              <a:cubicBezTo>
                <a:pt x="53611" y="195944"/>
                <a:pt x="0" y="152080"/>
                <a:pt x="0" y="97972"/>
              </a:cubicBezTo>
              <a:cubicBezTo>
                <a:pt x="-1" y="44839"/>
                <a:pt x="51763" y="1390"/>
                <a:pt x="116683" y="32"/>
              </a:cubicBez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7"/>
  <sheetViews>
    <sheetView zoomScale="75" zoomScaleNormal="75" zoomScalePageLayoutView="0" workbookViewId="0" topLeftCell="A1">
      <selection activeCell="A8" sqref="A8:I10"/>
    </sheetView>
  </sheetViews>
  <sheetFormatPr defaultColWidth="9.00390625" defaultRowHeight="13.5"/>
  <cols>
    <col min="1" max="1" width="17.50390625" style="1" customWidth="1"/>
    <col min="2" max="2" width="3.875" style="110" bestFit="1" customWidth="1"/>
    <col min="3" max="9" width="14.875" style="0" customWidth="1"/>
    <col min="11" max="11" width="13.875" style="0" customWidth="1"/>
    <col min="12" max="12" width="3.75390625" style="110" customWidth="1"/>
    <col min="13" max="19" width="17.875" style="0" customWidth="1"/>
    <col min="20" max="20" width="13.00390625" style="0" customWidth="1"/>
  </cols>
  <sheetData>
    <row r="1" spans="1:24" s="27" customFormat="1" ht="13.5">
      <c r="A1" s="230" t="s">
        <v>116</v>
      </c>
      <c r="B1" s="225"/>
      <c r="C1" s="208"/>
      <c r="D1" s="208"/>
      <c r="E1" s="208"/>
      <c r="F1" s="208"/>
      <c r="G1" s="208"/>
      <c r="H1" s="208"/>
      <c r="I1" s="208"/>
      <c r="J1" s="208"/>
      <c r="K1" s="208"/>
      <c r="L1" s="225"/>
      <c r="M1" s="208"/>
      <c r="N1" s="208"/>
      <c r="O1" s="208"/>
      <c r="P1" s="208"/>
      <c r="Q1" s="208"/>
      <c r="R1" s="208"/>
      <c r="S1" s="225"/>
      <c r="T1" s="229" t="s">
        <v>115</v>
      </c>
      <c r="U1" s="208"/>
      <c r="V1" s="208"/>
      <c r="W1" s="208"/>
      <c r="X1" s="208"/>
    </row>
    <row r="2" spans="1:24" s="27" customFormat="1" ht="13.5">
      <c r="A2" s="230"/>
      <c r="B2" s="225"/>
      <c r="C2" s="208"/>
      <c r="D2" s="208"/>
      <c r="E2" s="208"/>
      <c r="F2" s="208"/>
      <c r="G2" s="208"/>
      <c r="H2" s="208"/>
      <c r="I2" s="208"/>
      <c r="J2" s="208"/>
      <c r="K2" s="208"/>
      <c r="L2" s="225"/>
      <c r="M2" s="208"/>
      <c r="N2" s="208"/>
      <c r="O2" s="208"/>
      <c r="P2" s="208"/>
      <c r="Q2" s="208"/>
      <c r="R2" s="208"/>
      <c r="S2" s="225"/>
      <c r="T2" s="229"/>
      <c r="U2" s="208"/>
      <c r="V2" s="208"/>
      <c r="W2" s="208"/>
      <c r="X2" s="208"/>
    </row>
    <row r="3" spans="1:24" s="27" customFormat="1" ht="13.5">
      <c r="A3" s="230"/>
      <c r="B3" s="225"/>
      <c r="C3" s="208"/>
      <c r="D3" s="208"/>
      <c r="E3" s="208"/>
      <c r="F3" s="208"/>
      <c r="G3" s="208"/>
      <c r="H3" s="208"/>
      <c r="I3" s="208"/>
      <c r="J3" s="208"/>
      <c r="K3" s="208"/>
      <c r="L3" s="225"/>
      <c r="M3" s="208"/>
      <c r="N3" s="208"/>
      <c r="O3" s="208"/>
      <c r="P3" s="208"/>
      <c r="Q3" s="208"/>
      <c r="R3" s="208"/>
      <c r="S3" s="225"/>
      <c r="T3" s="229"/>
      <c r="U3" s="208"/>
      <c r="V3" s="208"/>
      <c r="W3" s="208"/>
      <c r="X3" s="208"/>
    </row>
    <row r="4" spans="1:24" s="27" customFormat="1" ht="22.5" customHeight="1">
      <c r="A4" s="271" t="s">
        <v>324</v>
      </c>
      <c r="B4" s="271"/>
      <c r="C4" s="271"/>
      <c r="D4" s="271"/>
      <c r="E4" s="271"/>
      <c r="F4" s="271"/>
      <c r="G4" s="271"/>
      <c r="H4" s="271"/>
      <c r="I4" s="271"/>
      <c r="J4" s="208"/>
      <c r="K4" s="208"/>
      <c r="L4" s="225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</row>
    <row r="5" spans="1:24" s="27" customFormat="1" ht="18.75">
      <c r="A5" s="227"/>
      <c r="B5" s="226"/>
      <c r="C5" s="228"/>
      <c r="D5" s="208"/>
      <c r="E5" s="208"/>
      <c r="F5" s="208"/>
      <c r="G5" s="208"/>
      <c r="H5" s="208"/>
      <c r="I5" s="208"/>
      <c r="J5" s="208"/>
      <c r="K5" s="208"/>
      <c r="L5" s="225"/>
      <c r="M5" s="208"/>
      <c r="N5" s="208"/>
      <c r="O5" s="208"/>
      <c r="P5" s="208"/>
      <c r="Q5" s="208"/>
      <c r="R5" s="208"/>
      <c r="S5" s="208"/>
      <c r="T5" s="217"/>
      <c r="U5" s="208"/>
      <c r="V5" s="208"/>
      <c r="W5" s="208"/>
      <c r="X5" s="208"/>
    </row>
    <row r="6" spans="1:24" s="27" customFormat="1" ht="15.75" customHeight="1">
      <c r="A6" s="292" t="s">
        <v>323</v>
      </c>
      <c r="B6" s="292"/>
      <c r="C6" s="292"/>
      <c r="D6" s="292"/>
      <c r="E6" s="292"/>
      <c r="F6" s="292"/>
      <c r="G6" s="292"/>
      <c r="H6" s="292"/>
      <c r="I6" s="292"/>
      <c r="J6" s="217"/>
      <c r="K6" s="208"/>
      <c r="L6" s="225"/>
      <c r="M6" s="208"/>
      <c r="N6" s="208"/>
      <c r="O6" s="208"/>
      <c r="P6" s="208"/>
      <c r="Q6" s="208"/>
      <c r="R6" s="208"/>
      <c r="S6" s="208"/>
      <c r="T6" s="217"/>
      <c r="U6" s="208"/>
      <c r="V6" s="208"/>
      <c r="W6" s="208"/>
      <c r="X6" s="208"/>
    </row>
    <row r="7" spans="1:24" s="27" customFormat="1" ht="16.5" customHeight="1">
      <c r="A7" s="227"/>
      <c r="B7" s="226"/>
      <c r="C7" s="208"/>
      <c r="D7" s="208"/>
      <c r="E7" s="208"/>
      <c r="F7" s="208"/>
      <c r="G7" s="208"/>
      <c r="H7" s="208"/>
      <c r="I7" s="208"/>
      <c r="J7" s="217"/>
      <c r="K7" s="292" t="s">
        <v>325</v>
      </c>
      <c r="L7" s="292"/>
      <c r="M7" s="292"/>
      <c r="N7" s="292"/>
      <c r="O7" s="292"/>
      <c r="P7" s="292"/>
      <c r="Q7" s="292"/>
      <c r="R7" s="292"/>
      <c r="S7" s="292"/>
      <c r="T7" s="217"/>
      <c r="U7" s="208"/>
      <c r="V7" s="208"/>
      <c r="W7" s="208"/>
      <c r="X7" s="208"/>
    </row>
    <row r="8" spans="1:24" s="27" customFormat="1" ht="13.5" customHeight="1">
      <c r="A8" s="325" t="s">
        <v>155</v>
      </c>
      <c r="B8" s="325"/>
      <c r="C8" s="325"/>
      <c r="D8" s="325"/>
      <c r="E8" s="325"/>
      <c r="F8" s="325"/>
      <c r="G8" s="325"/>
      <c r="H8" s="325"/>
      <c r="I8" s="325"/>
      <c r="J8" s="217"/>
      <c r="K8" s="224"/>
      <c r="L8" s="225"/>
      <c r="M8" s="224"/>
      <c r="N8" s="224"/>
      <c r="O8" s="224"/>
      <c r="P8" s="224"/>
      <c r="Q8" s="224"/>
      <c r="R8" s="224"/>
      <c r="S8" s="224"/>
      <c r="T8" s="217"/>
      <c r="U8" s="208"/>
      <c r="V8" s="208"/>
      <c r="W8" s="208"/>
      <c r="X8" s="208"/>
    </row>
    <row r="9" spans="1:24" s="27" customFormat="1" ht="13.5">
      <c r="A9" s="325"/>
      <c r="B9" s="325"/>
      <c r="C9" s="325"/>
      <c r="D9" s="325"/>
      <c r="E9" s="325"/>
      <c r="F9" s="325"/>
      <c r="G9" s="325"/>
      <c r="H9" s="325"/>
      <c r="I9" s="325"/>
      <c r="J9" s="217"/>
      <c r="K9" s="224"/>
      <c r="L9" s="225"/>
      <c r="M9" s="224"/>
      <c r="N9" s="224"/>
      <c r="O9" s="224"/>
      <c r="P9" s="224"/>
      <c r="Q9" s="224"/>
      <c r="R9" s="224"/>
      <c r="S9" s="224"/>
      <c r="T9" s="217"/>
      <c r="U9" s="208"/>
      <c r="V9" s="208"/>
      <c r="W9" s="208"/>
      <c r="X9" s="208"/>
    </row>
    <row r="10" spans="1:24" s="27" customFormat="1" ht="14.25" thickBot="1">
      <c r="A10" s="325"/>
      <c r="B10" s="325"/>
      <c r="C10" s="325"/>
      <c r="D10" s="325"/>
      <c r="E10" s="325"/>
      <c r="F10" s="325"/>
      <c r="G10" s="325"/>
      <c r="H10" s="325"/>
      <c r="I10" s="325"/>
      <c r="J10" s="217"/>
      <c r="K10" s="223"/>
      <c r="L10" s="222"/>
      <c r="M10" s="208"/>
      <c r="N10" s="208"/>
      <c r="O10" s="208"/>
      <c r="P10" s="208"/>
      <c r="Q10" s="208"/>
      <c r="R10" s="208"/>
      <c r="S10" s="208"/>
      <c r="T10" s="217"/>
      <c r="U10" s="208"/>
      <c r="V10" s="208"/>
      <c r="W10" s="208"/>
      <c r="X10" s="208"/>
    </row>
    <row r="11" spans="1:24" ht="14.25">
      <c r="A11" s="328" t="s">
        <v>156</v>
      </c>
      <c r="B11" s="329"/>
      <c r="C11" s="274" t="s">
        <v>157</v>
      </c>
      <c r="D11" s="274"/>
      <c r="E11" s="274"/>
      <c r="F11" s="274"/>
      <c r="G11" s="274"/>
      <c r="H11" s="275"/>
      <c r="I11" s="317" t="s">
        <v>161</v>
      </c>
      <c r="J11" s="231"/>
      <c r="K11" s="276" t="s">
        <v>156</v>
      </c>
      <c r="L11" s="277"/>
      <c r="M11" s="273" t="s">
        <v>157</v>
      </c>
      <c r="N11" s="274"/>
      <c r="O11" s="274"/>
      <c r="P11" s="274"/>
      <c r="Q11" s="274"/>
      <c r="R11" s="275"/>
      <c r="S11" s="317" t="s">
        <v>161</v>
      </c>
      <c r="T11" s="217"/>
      <c r="U11" s="232"/>
      <c r="V11" s="232"/>
      <c r="W11" s="232"/>
      <c r="X11" s="232"/>
    </row>
    <row r="12" spans="1:24" ht="28.5">
      <c r="A12" s="330"/>
      <c r="B12" s="331"/>
      <c r="C12" s="334" t="s">
        <v>158</v>
      </c>
      <c r="D12" s="310" t="s">
        <v>89</v>
      </c>
      <c r="E12" s="310" t="s">
        <v>90</v>
      </c>
      <c r="F12" s="312" t="s">
        <v>117</v>
      </c>
      <c r="G12" s="310" t="s">
        <v>159</v>
      </c>
      <c r="H12" s="332" t="s">
        <v>160</v>
      </c>
      <c r="I12" s="326"/>
      <c r="J12" s="231"/>
      <c r="K12" s="278"/>
      <c r="L12" s="279"/>
      <c r="M12" s="221" t="s">
        <v>118</v>
      </c>
      <c r="N12" s="219" t="s">
        <v>52</v>
      </c>
      <c r="O12" s="219" t="s">
        <v>53</v>
      </c>
      <c r="P12" s="220" t="s">
        <v>117</v>
      </c>
      <c r="Q12" s="219" t="s">
        <v>159</v>
      </c>
      <c r="R12" s="218" t="s">
        <v>160</v>
      </c>
      <c r="S12" s="318"/>
      <c r="T12" s="217"/>
      <c r="U12" s="232"/>
      <c r="V12" s="232"/>
      <c r="W12" s="232"/>
      <c r="X12" s="232"/>
    </row>
    <row r="13" spans="1:24" ht="14.25">
      <c r="A13" s="278"/>
      <c r="B13" s="279"/>
      <c r="C13" s="335"/>
      <c r="D13" s="311"/>
      <c r="E13" s="311"/>
      <c r="F13" s="313"/>
      <c r="G13" s="311"/>
      <c r="H13" s="333"/>
      <c r="I13" s="327"/>
      <c r="J13" s="231"/>
      <c r="K13" s="314" t="s">
        <v>191</v>
      </c>
      <c r="L13" s="315"/>
      <c r="M13" s="269">
        <f>SUM(N13:O13)</f>
        <v>976048</v>
      </c>
      <c r="N13" s="5">
        <v>465944</v>
      </c>
      <c r="O13" s="5">
        <v>510104</v>
      </c>
      <c r="P13" s="115">
        <f>100*N13/O13</f>
        <v>91.34294183146966</v>
      </c>
      <c r="Q13" s="153">
        <f>M13-C71</f>
        <v>2630</v>
      </c>
      <c r="R13" s="154">
        <f>100*Q13/M13</f>
        <v>0.26945396128059274</v>
      </c>
      <c r="S13" s="5">
        <v>213411</v>
      </c>
      <c r="T13" s="231"/>
      <c r="U13" s="232"/>
      <c r="V13" s="232"/>
      <c r="W13" s="232"/>
      <c r="X13" s="232"/>
    </row>
    <row r="14" spans="1:24" ht="14.25">
      <c r="A14" s="314" t="s">
        <v>162</v>
      </c>
      <c r="B14" s="315"/>
      <c r="C14" s="266">
        <f>SUM(D14:E14)</f>
        <v>795571</v>
      </c>
      <c r="D14" s="216">
        <v>394096</v>
      </c>
      <c r="E14" s="216">
        <v>401475</v>
      </c>
      <c r="F14" s="147">
        <f>100*D14/E14</f>
        <v>98.16202752350706</v>
      </c>
      <c r="G14" s="148">
        <v>5887</v>
      </c>
      <c r="H14" s="149">
        <v>0.75</v>
      </c>
      <c r="I14" s="216">
        <v>148453</v>
      </c>
      <c r="J14" s="231"/>
      <c r="K14" s="50" t="s">
        <v>192</v>
      </c>
      <c r="L14" s="108"/>
      <c r="M14" s="269">
        <f>SUM(N14:O14)</f>
        <v>975911</v>
      </c>
      <c r="N14" s="5">
        <v>465332</v>
      </c>
      <c r="O14" s="5">
        <v>510579</v>
      </c>
      <c r="P14" s="115">
        <f>100*N14/O14</f>
        <v>91.13810007853829</v>
      </c>
      <c r="Q14" s="153">
        <f>M14-M13</f>
        <v>-137</v>
      </c>
      <c r="R14" s="154">
        <f>100*Q14/M14</f>
        <v>-0.01403816536548927</v>
      </c>
      <c r="S14" s="5">
        <v>215824</v>
      </c>
      <c r="T14" s="231"/>
      <c r="U14" s="232"/>
      <c r="V14" s="232"/>
      <c r="W14" s="232"/>
      <c r="X14" s="232"/>
    </row>
    <row r="15" spans="1:24" ht="14.25">
      <c r="A15" s="2" t="s">
        <v>163</v>
      </c>
      <c r="B15" s="108"/>
      <c r="C15" s="267">
        <f>SUM(D15:E15)</f>
        <v>799040</v>
      </c>
      <c r="D15" s="5">
        <v>393484</v>
      </c>
      <c r="E15" s="5">
        <v>405556</v>
      </c>
      <c r="F15" s="115">
        <f>100*D15/E15</f>
        <v>97.0233457278403</v>
      </c>
      <c r="G15" s="150">
        <f>C15-C14</f>
        <v>3469</v>
      </c>
      <c r="H15" s="151">
        <f>100*G15/C14</f>
        <v>0.43603902103017833</v>
      </c>
      <c r="I15" s="5">
        <v>151939</v>
      </c>
      <c r="J15" s="231"/>
      <c r="K15" s="50" t="s">
        <v>193</v>
      </c>
      <c r="L15" s="108"/>
      <c r="M15" s="269">
        <f>SUM(N15:O15)</f>
        <v>978059</v>
      </c>
      <c r="N15" s="5">
        <v>466263</v>
      </c>
      <c r="O15" s="5">
        <v>511796</v>
      </c>
      <c r="P15" s="115">
        <f>100*N15/O15</f>
        <v>91.1032911550696</v>
      </c>
      <c r="Q15" s="153">
        <f>M15-M14</f>
        <v>2148</v>
      </c>
      <c r="R15" s="154">
        <f>100*Q15/M15</f>
        <v>0.21961865286245513</v>
      </c>
      <c r="S15" s="5">
        <v>219942</v>
      </c>
      <c r="T15" s="231"/>
      <c r="U15" s="232"/>
      <c r="V15" s="232"/>
      <c r="W15" s="232"/>
      <c r="X15" s="232"/>
    </row>
    <row r="16" spans="1:24" ht="14.25">
      <c r="A16" s="2" t="s">
        <v>164</v>
      </c>
      <c r="B16" s="108"/>
      <c r="C16" s="267">
        <f>SUM(D16:E16)</f>
        <v>806552</v>
      </c>
      <c r="D16" s="5">
        <v>397457</v>
      </c>
      <c r="E16" s="5">
        <v>409095</v>
      </c>
      <c r="F16" s="115">
        <f>100*D16/E16</f>
        <v>97.15518400371552</v>
      </c>
      <c r="G16" s="150">
        <f>C16-C15</f>
        <v>7512</v>
      </c>
      <c r="H16" s="151">
        <f>100*G16/C15</f>
        <v>0.9401281537845414</v>
      </c>
      <c r="I16" s="5">
        <v>152069</v>
      </c>
      <c r="J16" s="231"/>
      <c r="K16" s="50" t="s">
        <v>194</v>
      </c>
      <c r="L16" s="108"/>
      <c r="M16" s="269">
        <f>SUM(N16:O16)</f>
        <v>982278</v>
      </c>
      <c r="N16" s="5">
        <v>468264</v>
      </c>
      <c r="O16" s="5">
        <v>514014</v>
      </c>
      <c r="P16" s="115">
        <f>100*N16/O16</f>
        <v>91.09946421692794</v>
      </c>
      <c r="Q16" s="153">
        <f>M16-M15</f>
        <v>4219</v>
      </c>
      <c r="R16" s="154">
        <f>100*Q16/M16</f>
        <v>0.4295118082660917</v>
      </c>
      <c r="S16" s="5">
        <v>224085</v>
      </c>
      <c r="T16" s="231"/>
      <c r="U16" s="232"/>
      <c r="V16" s="232"/>
      <c r="W16" s="232"/>
      <c r="X16" s="232"/>
    </row>
    <row r="17" spans="1:24" ht="14.25">
      <c r="A17" s="2" t="s">
        <v>165</v>
      </c>
      <c r="B17" s="108"/>
      <c r="C17" s="267">
        <f>SUM(D17:E17)</f>
        <v>818847</v>
      </c>
      <c r="D17" s="5">
        <v>406282</v>
      </c>
      <c r="E17" s="5">
        <v>412565</v>
      </c>
      <c r="F17" s="115">
        <f>100*D17/E17</f>
        <v>98.47708845878832</v>
      </c>
      <c r="G17" s="150">
        <f>C17-C16</f>
        <v>12295</v>
      </c>
      <c r="H17" s="151">
        <f>100*G17/C16</f>
        <v>1.524390243902439</v>
      </c>
      <c r="I17" s="5">
        <v>153561</v>
      </c>
      <c r="J17" s="231"/>
      <c r="K17" s="50" t="s">
        <v>195</v>
      </c>
      <c r="L17" s="107" t="s">
        <v>92</v>
      </c>
      <c r="M17" s="269">
        <f>SUM(N17:O17)</f>
        <v>980499</v>
      </c>
      <c r="N17" s="46">
        <v>468518</v>
      </c>
      <c r="O17" s="46">
        <v>511981</v>
      </c>
      <c r="P17" s="115">
        <f>100*N17/O17</f>
        <v>91.51081778425372</v>
      </c>
      <c r="Q17" s="153">
        <f>M17-M16</f>
        <v>-1779</v>
      </c>
      <c r="R17" s="154">
        <f>100*Q17/M17</f>
        <v>-0.1814382268620366</v>
      </c>
      <c r="S17" s="46">
        <v>230451</v>
      </c>
      <c r="T17" s="231"/>
      <c r="U17" s="232"/>
      <c r="V17" s="232"/>
      <c r="W17" s="232"/>
      <c r="X17" s="232"/>
    </row>
    <row r="18" spans="1:24" ht="14.25">
      <c r="A18" s="2" t="s">
        <v>166</v>
      </c>
      <c r="B18" s="108"/>
      <c r="C18" s="267">
        <f>SUM(D18:E18)</f>
        <v>818472</v>
      </c>
      <c r="D18" s="5">
        <v>406172</v>
      </c>
      <c r="E18" s="5">
        <v>412300</v>
      </c>
      <c r="F18" s="115">
        <f>100*D18/E18</f>
        <v>98.51370361387339</v>
      </c>
      <c r="G18" s="150">
        <f>C18-C17</f>
        <v>-375</v>
      </c>
      <c r="H18" s="151">
        <f>100*G18/C18</f>
        <v>-0.045817083541037446</v>
      </c>
      <c r="I18" s="5">
        <v>153594</v>
      </c>
      <c r="J18" s="231"/>
      <c r="K18" s="51"/>
      <c r="L18" s="107"/>
      <c r="M18" s="269"/>
      <c r="N18" s="46"/>
      <c r="O18" s="46"/>
      <c r="P18" s="115"/>
      <c r="Q18" s="153"/>
      <c r="R18" s="154"/>
      <c r="S18" s="46"/>
      <c r="T18" s="231"/>
      <c r="U18" s="232"/>
      <c r="V18" s="232"/>
      <c r="W18" s="232"/>
      <c r="X18" s="232"/>
    </row>
    <row r="19" spans="1:24" ht="14.25">
      <c r="A19" s="2"/>
      <c r="B19" s="108"/>
      <c r="C19" s="267"/>
      <c r="D19" s="5"/>
      <c r="E19" s="5"/>
      <c r="F19" s="115"/>
      <c r="G19" s="150"/>
      <c r="H19" s="151"/>
      <c r="I19" s="5"/>
      <c r="J19" s="231"/>
      <c r="K19" s="50" t="s">
        <v>329</v>
      </c>
      <c r="L19" s="108"/>
      <c r="M19" s="269">
        <f>SUM(N19:O19)</f>
        <v>980230</v>
      </c>
      <c r="N19" s="5">
        <v>468814</v>
      </c>
      <c r="O19" s="5">
        <v>511416</v>
      </c>
      <c r="P19" s="115">
        <f>100*N19/O19</f>
        <v>91.66979523519014</v>
      </c>
      <c r="Q19" s="153">
        <f>M19-M17</f>
        <v>-269</v>
      </c>
      <c r="R19" s="154">
        <f>100*Q19/M19</f>
        <v>-0.02744253899594993</v>
      </c>
      <c r="S19" s="5">
        <v>235357</v>
      </c>
      <c r="T19" s="231"/>
      <c r="U19" s="232"/>
      <c r="V19" s="232"/>
      <c r="W19" s="232"/>
      <c r="X19" s="232"/>
    </row>
    <row r="20" spans="1:24" ht="14.25">
      <c r="A20" s="2" t="s">
        <v>330</v>
      </c>
      <c r="B20" s="108"/>
      <c r="C20" s="267">
        <f>SUM(D20:E20)</f>
        <v>822041</v>
      </c>
      <c r="D20" s="5">
        <v>410556</v>
      </c>
      <c r="E20" s="5">
        <v>411485</v>
      </c>
      <c r="F20" s="115">
        <f>100*D20/E20</f>
        <v>99.77423235354873</v>
      </c>
      <c r="G20" s="150">
        <f>C20-C18</f>
        <v>3569</v>
      </c>
      <c r="H20" s="151">
        <f>100*G20/C20</f>
        <v>0.4341632594967891</v>
      </c>
      <c r="I20" s="5">
        <v>153621</v>
      </c>
      <c r="J20" s="231"/>
      <c r="K20" s="50" t="s">
        <v>196</v>
      </c>
      <c r="L20" s="108"/>
      <c r="M20" s="269">
        <f>SUM(N20:O20)</f>
        <v>982420</v>
      </c>
      <c r="N20" s="5">
        <v>470469</v>
      </c>
      <c r="O20" s="5">
        <v>511951</v>
      </c>
      <c r="P20" s="115">
        <f>100*N20/O20</f>
        <v>91.89727141855373</v>
      </c>
      <c r="Q20" s="153">
        <f>M20-M19</f>
        <v>2190</v>
      </c>
      <c r="R20" s="154">
        <f>100*Q20/M20</f>
        <v>0.2229189145172126</v>
      </c>
      <c r="S20" s="5">
        <v>240728</v>
      </c>
      <c r="T20" s="231"/>
      <c r="U20" s="232"/>
      <c r="V20" s="232"/>
      <c r="W20" s="232"/>
      <c r="X20" s="232"/>
    </row>
    <row r="21" spans="1:24" ht="14.25">
      <c r="A21" s="2" t="s">
        <v>167</v>
      </c>
      <c r="B21" s="108"/>
      <c r="C21" s="267">
        <f>SUM(D21:E21)</f>
        <v>797062</v>
      </c>
      <c r="D21" s="5">
        <v>392648</v>
      </c>
      <c r="E21" s="5">
        <v>404414</v>
      </c>
      <c r="F21" s="115">
        <f>100*D21/E21</f>
        <v>97.09060517192778</v>
      </c>
      <c r="G21" s="150">
        <f>C21-C20</f>
        <v>-24979</v>
      </c>
      <c r="H21" s="151">
        <f>100*G21/C20</f>
        <v>-3.038656222743148</v>
      </c>
      <c r="I21" s="5">
        <v>155765</v>
      </c>
      <c r="J21" s="231"/>
      <c r="K21" s="50" t="s">
        <v>197</v>
      </c>
      <c r="L21" s="233"/>
      <c r="M21" s="269">
        <f>SUM(N21:O21)</f>
        <v>983589</v>
      </c>
      <c r="N21" s="5">
        <v>471597</v>
      </c>
      <c r="O21" s="5">
        <v>511992</v>
      </c>
      <c r="P21" s="115">
        <f>100*N21/O21</f>
        <v>92.11022828481696</v>
      </c>
      <c r="Q21" s="153">
        <f>M21-M20</f>
        <v>1169</v>
      </c>
      <c r="R21" s="154">
        <f>100*Q21/M21</f>
        <v>0.11885045481395176</v>
      </c>
      <c r="S21" s="5">
        <v>246269</v>
      </c>
      <c r="T21" s="231"/>
      <c r="U21" s="232"/>
      <c r="V21" s="232"/>
      <c r="W21" s="232"/>
      <c r="X21" s="232"/>
    </row>
    <row r="22" spans="1:24" ht="14.25">
      <c r="A22" s="2" t="s">
        <v>168</v>
      </c>
      <c r="B22" s="108"/>
      <c r="C22" s="267">
        <f>SUM(D22:E22)</f>
        <v>807444</v>
      </c>
      <c r="D22" s="5">
        <v>398523</v>
      </c>
      <c r="E22" s="5">
        <v>408921</v>
      </c>
      <c r="F22" s="115">
        <f>100*D22/E22</f>
        <v>97.4572105614532</v>
      </c>
      <c r="G22" s="150">
        <f>C22-C21</f>
        <v>10382</v>
      </c>
      <c r="H22" s="151">
        <f>100*G22/C21</f>
        <v>1.3025335544788235</v>
      </c>
      <c r="I22" s="5">
        <v>153273</v>
      </c>
      <c r="J22" s="231"/>
      <c r="K22" s="50" t="s">
        <v>198</v>
      </c>
      <c r="L22" s="108"/>
      <c r="M22" s="269">
        <f>SUM(N22:O22)</f>
        <v>985147</v>
      </c>
      <c r="N22" s="5">
        <v>473918</v>
      </c>
      <c r="O22" s="5">
        <v>511229</v>
      </c>
      <c r="P22" s="115">
        <f>100*N22/O22</f>
        <v>92.70170510671343</v>
      </c>
      <c r="Q22" s="153">
        <f>M22-M21</f>
        <v>1558</v>
      </c>
      <c r="R22" s="154">
        <f>100*Q22/M22</f>
        <v>0.15814898690246226</v>
      </c>
      <c r="S22" s="46">
        <v>249896</v>
      </c>
      <c r="T22" s="231"/>
      <c r="U22" s="232"/>
      <c r="V22" s="232"/>
      <c r="W22" s="232"/>
      <c r="X22" s="232"/>
    </row>
    <row r="23" spans="1:24" ht="14.25">
      <c r="A23" s="2" t="s">
        <v>169</v>
      </c>
      <c r="B23" s="107" t="s">
        <v>331</v>
      </c>
      <c r="C23" s="267">
        <f>SUM(D23:E23)</f>
        <v>747360</v>
      </c>
      <c r="D23" s="5">
        <v>364375</v>
      </c>
      <c r="E23" s="5">
        <v>382985</v>
      </c>
      <c r="F23" s="115">
        <f>100*D23/E23</f>
        <v>95.14080185908064</v>
      </c>
      <c r="G23" s="150">
        <f>C23-C22</f>
        <v>-60084</v>
      </c>
      <c r="H23" s="151">
        <f>100*G23/C22</f>
        <v>-7.44125908422132</v>
      </c>
      <c r="I23" s="5">
        <v>151766</v>
      </c>
      <c r="J23" s="231"/>
      <c r="K23" s="50" t="s">
        <v>199</v>
      </c>
      <c r="L23" s="107" t="s">
        <v>92</v>
      </c>
      <c r="M23" s="269">
        <f>SUM(N23:O23)</f>
        <v>1002420</v>
      </c>
      <c r="N23" s="5">
        <v>480380</v>
      </c>
      <c r="O23" s="5">
        <v>522040</v>
      </c>
      <c r="P23" s="115">
        <f>100*N23/O23</f>
        <v>92.01976860010727</v>
      </c>
      <c r="Q23" s="153">
        <f>M23-M22</f>
        <v>17273</v>
      </c>
      <c r="R23" s="154">
        <f>100*Q23/M22</f>
        <v>1.7533423945867976</v>
      </c>
      <c r="S23" s="5">
        <v>254543</v>
      </c>
      <c r="T23" s="231"/>
      <c r="U23" s="232"/>
      <c r="V23" s="232"/>
      <c r="W23" s="232"/>
      <c r="X23" s="232"/>
    </row>
    <row r="24" spans="1:24" ht="14.25">
      <c r="A24" s="2" t="s">
        <v>332</v>
      </c>
      <c r="B24" s="108"/>
      <c r="C24" s="267">
        <f>SUM(D24:E24)</f>
        <v>749900</v>
      </c>
      <c r="D24" s="5">
        <v>365600</v>
      </c>
      <c r="E24" s="5">
        <v>384300</v>
      </c>
      <c r="F24" s="115">
        <f>100*D24/E24</f>
        <v>95.13400988810825</v>
      </c>
      <c r="G24" s="150">
        <f>C24-C23</f>
        <v>2540</v>
      </c>
      <c r="H24" s="151">
        <f>100*G24/C24</f>
        <v>0.33871182824376583</v>
      </c>
      <c r="I24" s="5">
        <v>147374</v>
      </c>
      <c r="J24" s="231"/>
      <c r="K24" s="51"/>
      <c r="L24" s="107"/>
      <c r="M24" s="269"/>
      <c r="N24" s="5"/>
      <c r="O24" s="5"/>
      <c r="P24" s="5"/>
      <c r="Q24" s="153"/>
      <c r="R24" s="154"/>
      <c r="S24" s="5"/>
      <c r="T24" s="231"/>
      <c r="U24" s="232"/>
      <c r="V24" s="232"/>
      <c r="W24" s="232"/>
      <c r="X24" s="232"/>
    </row>
    <row r="25" spans="1:24" ht="14.25">
      <c r="A25" s="2"/>
      <c r="B25" s="108"/>
      <c r="C25" s="267"/>
      <c r="D25" s="5"/>
      <c r="E25" s="5"/>
      <c r="F25" s="115"/>
      <c r="G25" s="150"/>
      <c r="H25" s="151"/>
      <c r="I25" s="5"/>
      <c r="J25" s="231"/>
      <c r="K25" s="50" t="s">
        <v>333</v>
      </c>
      <c r="L25" s="108"/>
      <c r="M25" s="269">
        <f>SUM(N25:O25)</f>
        <v>1011571</v>
      </c>
      <c r="N25" s="5">
        <v>485212</v>
      </c>
      <c r="O25" s="5">
        <v>526359</v>
      </c>
      <c r="P25" s="115">
        <f>100*N25/O25</f>
        <v>92.18271179936127</v>
      </c>
      <c r="Q25" s="153">
        <f>M25-M23</f>
        <v>9151</v>
      </c>
      <c r="R25" s="154">
        <f>100*Q25/M23</f>
        <v>0.9128908042537061</v>
      </c>
      <c r="S25" s="5">
        <v>260198</v>
      </c>
      <c r="T25" s="231"/>
      <c r="U25" s="232"/>
      <c r="V25" s="232"/>
      <c r="W25" s="232"/>
      <c r="X25" s="232"/>
    </row>
    <row r="26" spans="1:24" ht="14.25">
      <c r="A26" s="2" t="s">
        <v>334</v>
      </c>
      <c r="B26" s="108"/>
      <c r="C26" s="267">
        <f>SUM(D26:E26)</f>
        <v>752400</v>
      </c>
      <c r="D26" s="5">
        <v>366900</v>
      </c>
      <c r="E26" s="5">
        <v>385500</v>
      </c>
      <c r="F26" s="115">
        <f>100*D26/E26</f>
        <v>95.1750972762646</v>
      </c>
      <c r="G26" s="150">
        <f>C26-C24</f>
        <v>2500</v>
      </c>
      <c r="H26" s="151">
        <f>100*G26/C26</f>
        <v>0.3322700691121744</v>
      </c>
      <c r="I26" s="5">
        <v>147369</v>
      </c>
      <c r="J26" s="231"/>
      <c r="K26" s="50" t="s">
        <v>200</v>
      </c>
      <c r="L26" s="108"/>
      <c r="M26" s="269">
        <f>SUM(N26:O26)</f>
        <v>1021994</v>
      </c>
      <c r="N26" s="5">
        <v>490898</v>
      </c>
      <c r="O26" s="5">
        <v>531096</v>
      </c>
      <c r="P26" s="115">
        <f>100*N26/O26</f>
        <v>92.43112356334825</v>
      </c>
      <c r="Q26" s="153">
        <f>M26-M25</f>
        <v>10423</v>
      </c>
      <c r="R26" s="154">
        <f>100*Q26/M25</f>
        <v>1.0303775019252233</v>
      </c>
      <c r="S26" s="5">
        <v>266051</v>
      </c>
      <c r="T26" s="231"/>
      <c r="U26" s="232"/>
      <c r="V26" s="232"/>
      <c r="W26" s="232"/>
      <c r="X26" s="232"/>
    </row>
    <row r="27" spans="1:24" ht="14.25">
      <c r="A27" s="2" t="s">
        <v>170</v>
      </c>
      <c r="B27" s="108"/>
      <c r="C27" s="267">
        <f>SUM(D27:E27)</f>
        <v>755500</v>
      </c>
      <c r="D27" s="5">
        <v>368400</v>
      </c>
      <c r="E27" s="5">
        <v>387100</v>
      </c>
      <c r="F27" s="115">
        <f>100*D27/E27</f>
        <v>95.16920692327564</v>
      </c>
      <c r="G27" s="150">
        <f>C27-C26</f>
        <v>3100</v>
      </c>
      <c r="H27" s="151">
        <f>100*G27/C27</f>
        <v>0.41032428855062875</v>
      </c>
      <c r="I27" s="5">
        <v>148419</v>
      </c>
      <c r="J27" s="231"/>
      <c r="K27" s="50" t="s">
        <v>201</v>
      </c>
      <c r="L27" s="233"/>
      <c r="M27" s="269">
        <f>SUM(N27:O27)</f>
        <v>1035425</v>
      </c>
      <c r="N27" s="5">
        <v>498391</v>
      </c>
      <c r="O27" s="5">
        <v>537034</v>
      </c>
      <c r="P27" s="115">
        <f>100*N27/O27</f>
        <v>92.80436620400198</v>
      </c>
      <c r="Q27" s="153">
        <f>M27-M26</f>
        <v>13431</v>
      </c>
      <c r="R27" s="154">
        <f>100*Q27/M26</f>
        <v>1.3141955823615403</v>
      </c>
      <c r="S27" s="5">
        <v>272882</v>
      </c>
      <c r="T27" s="231"/>
      <c r="U27" s="232"/>
      <c r="V27" s="232"/>
      <c r="W27" s="232"/>
      <c r="X27" s="232"/>
    </row>
    <row r="28" spans="1:24" ht="14.25">
      <c r="A28" s="2" t="s">
        <v>171</v>
      </c>
      <c r="B28" s="108"/>
      <c r="C28" s="267">
        <f>SUM(D28:E28)</f>
        <v>761500</v>
      </c>
      <c r="D28" s="5">
        <v>371400</v>
      </c>
      <c r="E28" s="5">
        <v>390100</v>
      </c>
      <c r="F28" s="115">
        <f>100*D28/E28</f>
        <v>95.2063573442707</v>
      </c>
      <c r="G28" s="150">
        <f>C28-C27</f>
        <v>6000</v>
      </c>
      <c r="H28" s="151">
        <f>100*G28/C28</f>
        <v>0.7879185817465528</v>
      </c>
      <c r="I28" s="5">
        <v>148631</v>
      </c>
      <c r="J28" s="231"/>
      <c r="K28" s="50" t="s">
        <v>202</v>
      </c>
      <c r="L28" s="108"/>
      <c r="M28" s="269">
        <f>SUM(N28:O28)</f>
        <v>1049243</v>
      </c>
      <c r="N28" s="5">
        <v>505954</v>
      </c>
      <c r="O28" s="5">
        <v>543289</v>
      </c>
      <c r="P28" s="115">
        <f>100*N28/O28</f>
        <v>93.1279668831874</v>
      </c>
      <c r="Q28" s="153">
        <f>M28-M27</f>
        <v>13818</v>
      </c>
      <c r="R28" s="154">
        <f>100*Q28/M27</f>
        <v>1.334524470628003</v>
      </c>
      <c r="S28" s="5">
        <v>279180</v>
      </c>
      <c r="T28" s="231"/>
      <c r="U28" s="232"/>
      <c r="V28" s="232"/>
      <c r="W28" s="232"/>
      <c r="X28" s="232"/>
    </row>
    <row r="29" spans="1:24" ht="14.25">
      <c r="A29" s="2" t="s">
        <v>172</v>
      </c>
      <c r="B29" s="107" t="s">
        <v>335</v>
      </c>
      <c r="C29" s="267">
        <f>SUM(D29:E29)</f>
        <v>750854</v>
      </c>
      <c r="D29" s="5">
        <v>365597</v>
      </c>
      <c r="E29" s="5">
        <v>385257</v>
      </c>
      <c r="F29" s="115">
        <f>100*D29/E29</f>
        <v>94.89691296978381</v>
      </c>
      <c r="G29" s="150">
        <f>C29-C28</f>
        <v>-10646</v>
      </c>
      <c r="H29" s="151">
        <f>100*G29/C28</f>
        <v>-1.3980302035456336</v>
      </c>
      <c r="I29" s="5">
        <v>154054</v>
      </c>
      <c r="J29" s="231"/>
      <c r="K29" s="50" t="s">
        <v>203</v>
      </c>
      <c r="L29" s="107" t="s">
        <v>92</v>
      </c>
      <c r="M29" s="269">
        <f>SUM(N29:O29)</f>
        <v>1069872</v>
      </c>
      <c r="N29" s="5">
        <v>518594</v>
      </c>
      <c r="O29" s="5">
        <v>551278</v>
      </c>
      <c r="P29" s="115">
        <f>100*N29/O29</f>
        <v>94.0712308490453</v>
      </c>
      <c r="Q29" s="153">
        <f>M29-M28</f>
        <v>20629</v>
      </c>
      <c r="R29" s="154">
        <f>100*Q29/M28</f>
        <v>1.9660841196939127</v>
      </c>
      <c r="S29" s="5">
        <v>290183</v>
      </c>
      <c r="T29" s="231"/>
      <c r="U29" s="232"/>
      <c r="V29" s="232"/>
      <c r="W29" s="232"/>
      <c r="X29" s="232"/>
    </row>
    <row r="30" spans="1:24" ht="14.25">
      <c r="A30" s="234"/>
      <c r="B30" s="235"/>
      <c r="C30" s="268"/>
      <c r="D30" s="231"/>
      <c r="E30" s="231"/>
      <c r="F30" s="152"/>
      <c r="G30" s="152"/>
      <c r="H30" s="152"/>
      <c r="I30" s="231"/>
      <c r="J30" s="231"/>
      <c r="K30" s="50"/>
      <c r="L30" s="108"/>
      <c r="M30" s="269"/>
      <c r="N30" s="5"/>
      <c r="O30" s="5"/>
      <c r="P30" s="5"/>
      <c r="Q30" s="153"/>
      <c r="R30" s="154"/>
      <c r="S30" s="5"/>
      <c r="T30" s="231"/>
      <c r="U30" s="232"/>
      <c r="V30" s="232"/>
      <c r="W30" s="232"/>
      <c r="X30" s="232"/>
    </row>
    <row r="31" spans="1:24" ht="14.25">
      <c r="A31" s="280" t="s">
        <v>173</v>
      </c>
      <c r="B31" s="281"/>
      <c r="C31" s="267">
        <f>SUM(D31:E31)</f>
        <v>751600</v>
      </c>
      <c r="D31" s="5">
        <v>365900</v>
      </c>
      <c r="E31" s="5">
        <v>385700</v>
      </c>
      <c r="F31" s="115">
        <f>100*D31/E31</f>
        <v>94.86647653616801</v>
      </c>
      <c r="G31" s="150">
        <f>C31-C29</f>
        <v>746</v>
      </c>
      <c r="H31" s="151">
        <f>100*G31/C31</f>
        <v>0.09925492283129324</v>
      </c>
      <c r="I31" s="5">
        <v>150527</v>
      </c>
      <c r="J31" s="231"/>
      <c r="K31" s="50" t="s">
        <v>336</v>
      </c>
      <c r="L31" s="108"/>
      <c r="M31" s="269">
        <f>SUM(N31:O31)</f>
        <v>1081602</v>
      </c>
      <c r="N31" s="5">
        <v>524869</v>
      </c>
      <c r="O31" s="5">
        <v>556733</v>
      </c>
      <c r="P31" s="115">
        <f>100*N31/O31</f>
        <v>94.27661015244291</v>
      </c>
      <c r="Q31" s="153">
        <f>M31-M29</f>
        <v>11730</v>
      </c>
      <c r="R31" s="154">
        <f>100*Q31/M29</f>
        <v>1.0963928395172506</v>
      </c>
      <c r="S31" s="5">
        <v>295974</v>
      </c>
      <c r="T31" s="231"/>
      <c r="U31" s="232"/>
      <c r="V31" s="232"/>
      <c r="W31" s="232"/>
      <c r="X31" s="232"/>
    </row>
    <row r="32" spans="1:24" ht="14.25">
      <c r="A32" s="2" t="s">
        <v>337</v>
      </c>
      <c r="B32" s="108"/>
      <c r="C32" s="267">
        <f>SUM(D32:E32)</f>
        <v>752300</v>
      </c>
      <c r="D32" s="5">
        <v>366200</v>
      </c>
      <c r="E32" s="5">
        <v>386100</v>
      </c>
      <c r="F32" s="115">
        <f>100*D32/E32</f>
        <v>94.84589484589485</v>
      </c>
      <c r="G32" s="150">
        <f>C32-C31</f>
        <v>700</v>
      </c>
      <c r="H32" s="151">
        <f>100*G32/C32</f>
        <v>0.09304798617572776</v>
      </c>
      <c r="I32" s="5">
        <v>150530</v>
      </c>
      <c r="J32" s="231"/>
      <c r="K32" s="50" t="s">
        <v>204</v>
      </c>
      <c r="L32" s="108"/>
      <c r="M32" s="269">
        <f>SUM(N32:O32)</f>
        <v>1091519</v>
      </c>
      <c r="N32" s="5">
        <v>529802</v>
      </c>
      <c r="O32" s="5">
        <v>561717</v>
      </c>
      <c r="P32" s="115">
        <f>100*N32/O32</f>
        <v>94.3183133143558</v>
      </c>
      <c r="Q32" s="153">
        <f>M32-M31</f>
        <v>9917</v>
      </c>
      <c r="R32" s="154">
        <f>100*Q32/M31</f>
        <v>0.9168807010342067</v>
      </c>
      <c r="S32" s="5">
        <v>300444</v>
      </c>
      <c r="T32" s="231"/>
      <c r="U32" s="232"/>
      <c r="V32" s="232"/>
      <c r="W32" s="232"/>
      <c r="X32" s="232"/>
    </row>
    <row r="33" spans="1:24" ht="14.25">
      <c r="A33" s="2" t="s">
        <v>164</v>
      </c>
      <c r="B33" s="108"/>
      <c r="C33" s="267">
        <f>SUM(D33:E33)</f>
        <v>753100</v>
      </c>
      <c r="D33" s="5">
        <v>366600</v>
      </c>
      <c r="E33" s="5">
        <v>386500</v>
      </c>
      <c r="F33" s="115">
        <f>100*D33/E33</f>
        <v>94.85122897800777</v>
      </c>
      <c r="G33" s="150">
        <f>C33-C32</f>
        <v>800</v>
      </c>
      <c r="H33" s="151">
        <f>100*G33/C33</f>
        <v>0.10622759261718231</v>
      </c>
      <c r="I33" s="5">
        <v>151112</v>
      </c>
      <c r="J33" s="231"/>
      <c r="K33" s="50" t="s">
        <v>205</v>
      </c>
      <c r="L33" s="108"/>
      <c r="M33" s="269">
        <f>SUM(N33:O33)</f>
        <v>1100512</v>
      </c>
      <c r="N33" s="5">
        <v>534410</v>
      </c>
      <c r="O33" s="46">
        <v>566102</v>
      </c>
      <c r="P33" s="115">
        <f>100*N33/O33</f>
        <v>94.4017155918898</v>
      </c>
      <c r="Q33" s="153">
        <f>M33-M32</f>
        <v>8993</v>
      </c>
      <c r="R33" s="154">
        <f>100*Q33/M33</f>
        <v>0.8171651013346515</v>
      </c>
      <c r="S33" s="5">
        <v>303905</v>
      </c>
      <c r="T33" s="231"/>
      <c r="U33" s="232"/>
      <c r="V33" s="232"/>
      <c r="W33" s="232"/>
      <c r="X33" s="232"/>
    </row>
    <row r="34" spans="1:24" ht="14.25">
      <c r="A34" s="2" t="s">
        <v>165</v>
      </c>
      <c r="B34" s="108"/>
      <c r="C34" s="267">
        <f>SUM(D34:E34)</f>
        <v>753800</v>
      </c>
      <c r="D34" s="5">
        <v>366900</v>
      </c>
      <c r="E34" s="5">
        <v>386900</v>
      </c>
      <c r="F34" s="115">
        <f>100*D34/E34</f>
        <v>94.83070560868441</v>
      </c>
      <c r="G34" s="150">
        <f>C34-C33</f>
        <v>700</v>
      </c>
      <c r="H34" s="151">
        <f>100*G34/C34</f>
        <v>0.09286282833642875</v>
      </c>
      <c r="I34" s="5">
        <v>151786</v>
      </c>
      <c r="J34" s="231"/>
      <c r="K34" s="50" t="s">
        <v>206</v>
      </c>
      <c r="L34" s="108"/>
      <c r="M34" s="269">
        <f>SUM(N34:O34)</f>
        <v>1109510</v>
      </c>
      <c r="N34" s="5">
        <v>539033</v>
      </c>
      <c r="O34" s="5">
        <v>570477</v>
      </c>
      <c r="P34" s="115">
        <f>100*N34/O34</f>
        <v>94.4881213440682</v>
      </c>
      <c r="Q34" s="153">
        <f>M34-M33</f>
        <v>8998</v>
      </c>
      <c r="R34" s="154">
        <f>100*Q34/M33</f>
        <v>0.8176194353173796</v>
      </c>
      <c r="S34" s="5">
        <v>308136</v>
      </c>
      <c r="T34" s="231"/>
      <c r="U34" s="232"/>
      <c r="V34" s="232"/>
      <c r="W34" s="232"/>
      <c r="X34" s="232"/>
    </row>
    <row r="35" spans="1:24" ht="15" customHeight="1">
      <c r="A35" s="2" t="s">
        <v>166</v>
      </c>
      <c r="B35" s="107" t="s">
        <v>92</v>
      </c>
      <c r="C35" s="267">
        <f>SUM(D35:E35)</f>
        <v>756835</v>
      </c>
      <c r="D35" s="5">
        <v>368402</v>
      </c>
      <c r="E35" s="5">
        <v>388433</v>
      </c>
      <c r="F35" s="115">
        <f>100*D35/E35</f>
        <v>94.84312609896688</v>
      </c>
      <c r="G35" s="150">
        <f>C35-C34</f>
        <v>3035</v>
      </c>
      <c r="H35" s="151">
        <f>100*G35/C35</f>
        <v>0.4010121096408068</v>
      </c>
      <c r="I35" s="5">
        <v>155075</v>
      </c>
      <c r="J35" s="231"/>
      <c r="K35" s="50" t="s">
        <v>207</v>
      </c>
      <c r="L35" s="107" t="s">
        <v>92</v>
      </c>
      <c r="M35" s="269">
        <f>SUM(N35:O35)</f>
        <v>1119304</v>
      </c>
      <c r="N35" s="5">
        <v>542782</v>
      </c>
      <c r="O35" s="5">
        <v>576522</v>
      </c>
      <c r="P35" s="115">
        <f>100*N35/O35</f>
        <v>94.14766478989527</v>
      </c>
      <c r="Q35" s="153">
        <f>M35-M34</f>
        <v>9794</v>
      </c>
      <c r="R35" s="154">
        <f>100*Q35/M35</f>
        <v>0.8750080407110132</v>
      </c>
      <c r="S35" s="5">
        <v>322071</v>
      </c>
      <c r="T35" s="231"/>
      <c r="U35" s="232"/>
      <c r="V35" s="232"/>
      <c r="W35" s="232"/>
      <c r="X35" s="232"/>
    </row>
    <row r="36" spans="1:24" ht="15" customHeight="1">
      <c r="A36" s="2"/>
      <c r="B36" s="107"/>
      <c r="C36" s="267"/>
      <c r="D36" s="5"/>
      <c r="E36" s="5"/>
      <c r="F36" s="115"/>
      <c r="G36" s="153"/>
      <c r="H36" s="154"/>
      <c r="I36" s="5"/>
      <c r="J36" s="231"/>
      <c r="K36" s="50"/>
      <c r="L36" s="108"/>
      <c r="M36" s="269"/>
      <c r="N36" s="5"/>
      <c r="O36" s="5"/>
      <c r="P36" s="5"/>
      <c r="Q36" s="153"/>
      <c r="R36" s="154"/>
      <c r="S36" s="5"/>
      <c r="T36" s="231"/>
      <c r="U36" s="232"/>
      <c r="V36" s="232"/>
      <c r="W36" s="232"/>
      <c r="X36" s="232"/>
    </row>
    <row r="37" spans="1:24" ht="14.25">
      <c r="A37" s="2" t="s">
        <v>338</v>
      </c>
      <c r="B37" s="108"/>
      <c r="C37" s="267">
        <f>SUM(D37:E37)</f>
        <v>758000</v>
      </c>
      <c r="D37" s="5">
        <v>368800</v>
      </c>
      <c r="E37" s="5">
        <v>389200</v>
      </c>
      <c r="F37" s="115">
        <f>100*D37/E37</f>
        <v>94.7584789311408</v>
      </c>
      <c r="G37" s="150">
        <f>C37-C35</f>
        <v>1165</v>
      </c>
      <c r="H37" s="151">
        <f>100*G37/C37</f>
        <v>0.1536939313984169</v>
      </c>
      <c r="I37" s="5">
        <v>151948</v>
      </c>
      <c r="J37" s="231"/>
      <c r="K37" s="50" t="s">
        <v>339</v>
      </c>
      <c r="L37" s="108"/>
      <c r="M37" s="269">
        <f>SUM(N37:O37)</f>
        <v>1125799</v>
      </c>
      <c r="N37" s="5">
        <v>545879</v>
      </c>
      <c r="O37" s="5">
        <v>579920</v>
      </c>
      <c r="P37" s="115">
        <f>100*N37/O37</f>
        <v>94.13005242102359</v>
      </c>
      <c r="Q37" s="153">
        <f>M37-M35</f>
        <v>6495</v>
      </c>
      <c r="R37" s="154">
        <f>100*Q37/M37</f>
        <v>0.5769235893796317</v>
      </c>
      <c r="S37" s="5">
        <v>325873</v>
      </c>
      <c r="T37" s="231"/>
      <c r="U37" s="232"/>
      <c r="V37" s="232"/>
      <c r="W37" s="232"/>
      <c r="X37" s="232"/>
    </row>
    <row r="38" spans="1:24" ht="14.25">
      <c r="A38" s="2" t="s">
        <v>167</v>
      </c>
      <c r="B38" s="108"/>
      <c r="C38" s="267">
        <f>SUM(D38:E38)</f>
        <v>759200</v>
      </c>
      <c r="D38" s="5">
        <v>369300</v>
      </c>
      <c r="E38" s="5">
        <v>389900</v>
      </c>
      <c r="F38" s="115">
        <f>100*D38/E38</f>
        <v>94.71659399846115</v>
      </c>
      <c r="G38" s="150">
        <f>C38-C37</f>
        <v>1200</v>
      </c>
      <c r="H38" s="151">
        <f>100*G38/C38</f>
        <v>0.15806111696522657</v>
      </c>
      <c r="I38" s="5">
        <v>152624</v>
      </c>
      <c r="J38" s="231"/>
      <c r="K38" s="50" t="s">
        <v>208</v>
      </c>
      <c r="L38" s="108"/>
      <c r="M38" s="269">
        <f>SUM(N38:O38)</f>
        <v>1132621</v>
      </c>
      <c r="N38" s="5">
        <v>548980</v>
      </c>
      <c r="O38" s="5">
        <v>583641</v>
      </c>
      <c r="P38" s="115">
        <f>100*N38/O38</f>
        <v>94.0612465539604</v>
      </c>
      <c r="Q38" s="153">
        <f>M38-M37</f>
        <v>6822</v>
      </c>
      <c r="R38" s="154">
        <f>100*Q38/M37</f>
        <v>0.6059696269049804</v>
      </c>
      <c r="S38" s="5">
        <v>329711</v>
      </c>
      <c r="T38" s="231"/>
      <c r="U38" s="232"/>
      <c r="V38" s="232"/>
      <c r="W38" s="232"/>
      <c r="X38" s="232"/>
    </row>
    <row r="39" spans="1:24" ht="14.25">
      <c r="A39" s="2" t="s">
        <v>168</v>
      </c>
      <c r="B39" s="233"/>
      <c r="C39" s="267">
        <f>SUM(D39:E39)</f>
        <v>760400</v>
      </c>
      <c r="D39" s="5">
        <v>369800</v>
      </c>
      <c r="E39" s="5">
        <v>390600</v>
      </c>
      <c r="F39" s="115">
        <f>100*D39/E39</f>
        <v>94.67485919098823</v>
      </c>
      <c r="G39" s="150">
        <f>C39-C38</f>
        <v>1200</v>
      </c>
      <c r="H39" s="151">
        <f>100*G39/C39</f>
        <v>0.15781167806417676</v>
      </c>
      <c r="I39" s="5">
        <v>153433</v>
      </c>
      <c r="J39" s="231"/>
      <c r="K39" s="50" t="s">
        <v>209</v>
      </c>
      <c r="L39" s="108"/>
      <c r="M39" s="269">
        <f>SUM(N39:O39)</f>
        <v>1138844</v>
      </c>
      <c r="N39" s="5">
        <v>551907</v>
      </c>
      <c r="O39" s="5">
        <v>586937</v>
      </c>
      <c r="P39" s="115">
        <f>100*N39/O39</f>
        <v>94.03172742560105</v>
      </c>
      <c r="Q39" s="153">
        <f>M39-M38</f>
        <v>6223</v>
      </c>
      <c r="R39" s="154">
        <f>100*Q39/M39</f>
        <v>0.5464312934870799</v>
      </c>
      <c r="S39" s="5">
        <v>333603</v>
      </c>
      <c r="T39" s="231"/>
      <c r="U39" s="232"/>
      <c r="V39" s="232"/>
      <c r="W39" s="232"/>
      <c r="X39" s="232"/>
    </row>
    <row r="40" spans="1:24" ht="14.25">
      <c r="A40" s="2" t="s">
        <v>169</v>
      </c>
      <c r="B40" s="108"/>
      <c r="C40" s="267">
        <f>SUM(D40:E40)</f>
        <v>761600</v>
      </c>
      <c r="D40" s="5">
        <v>370300</v>
      </c>
      <c r="E40" s="5">
        <v>391300</v>
      </c>
      <c r="F40" s="115">
        <f>100*D40/E40</f>
        <v>94.63327370304114</v>
      </c>
      <c r="G40" s="150">
        <f>C40-C39</f>
        <v>1200</v>
      </c>
      <c r="H40" s="151">
        <f>100*G40/C40</f>
        <v>0.15756302521008403</v>
      </c>
      <c r="I40" s="5">
        <v>153888</v>
      </c>
      <c r="J40" s="231"/>
      <c r="K40" s="50" t="s">
        <v>210</v>
      </c>
      <c r="L40" s="108"/>
      <c r="M40" s="269">
        <f>SUM(N40:O40)</f>
        <v>1143722</v>
      </c>
      <c r="N40" s="5">
        <v>553858</v>
      </c>
      <c r="O40" s="5">
        <v>589864</v>
      </c>
      <c r="P40" s="115">
        <f>100*N40/O40</f>
        <v>93.89588108445336</v>
      </c>
      <c r="Q40" s="153">
        <f>M40-M39</f>
        <v>4878</v>
      </c>
      <c r="R40" s="154">
        <f>100*Q40/M40</f>
        <v>0.42650224442653023</v>
      </c>
      <c r="S40" s="5">
        <v>336901</v>
      </c>
      <c r="T40" s="231"/>
      <c r="U40" s="232"/>
      <c r="V40" s="232"/>
      <c r="W40" s="232"/>
      <c r="X40" s="232"/>
    </row>
    <row r="41" spans="1:24" ht="14.25">
      <c r="A41" s="2" t="s">
        <v>340</v>
      </c>
      <c r="B41" s="107" t="s">
        <v>92</v>
      </c>
      <c r="C41" s="267">
        <f>SUM(D41:E41)</f>
        <v>768416</v>
      </c>
      <c r="D41" s="5">
        <v>370907</v>
      </c>
      <c r="E41" s="5">
        <v>397509</v>
      </c>
      <c r="F41" s="115">
        <f>100*D41/E41</f>
        <v>93.30782447693008</v>
      </c>
      <c r="G41" s="150">
        <f>C41-C40</f>
        <v>6816</v>
      </c>
      <c r="H41" s="151">
        <f>100*G41/C41</f>
        <v>0.8870195310873277</v>
      </c>
      <c r="I41" s="5">
        <v>158118</v>
      </c>
      <c r="J41" s="231"/>
      <c r="K41" s="50" t="s">
        <v>211</v>
      </c>
      <c r="L41" s="107" t="s">
        <v>92</v>
      </c>
      <c r="M41" s="269">
        <f>SUM(N41:O41)</f>
        <v>1152325</v>
      </c>
      <c r="N41" s="5">
        <v>557664</v>
      </c>
      <c r="O41" s="5">
        <v>594661</v>
      </c>
      <c r="P41" s="115">
        <f>100*N41/O41</f>
        <v>93.77847210427454</v>
      </c>
      <c r="Q41" s="153">
        <f>M41-M40</f>
        <v>8603</v>
      </c>
      <c r="R41" s="154">
        <f>100*Q41/M41</f>
        <v>0.7465775714316708</v>
      </c>
      <c r="S41" s="5">
        <v>338066</v>
      </c>
      <c r="T41" s="231"/>
      <c r="U41" s="232"/>
      <c r="V41" s="232"/>
      <c r="W41" s="232"/>
      <c r="X41" s="232"/>
    </row>
    <row r="42" spans="1:24" ht="14.25">
      <c r="A42" s="2"/>
      <c r="B42" s="107"/>
      <c r="C42" s="267"/>
      <c r="D42" s="5"/>
      <c r="E42" s="5"/>
      <c r="F42" s="115"/>
      <c r="G42" s="153"/>
      <c r="H42" s="154"/>
      <c r="I42" s="5"/>
      <c r="J42" s="231"/>
      <c r="K42" s="50"/>
      <c r="L42" s="108"/>
      <c r="M42" s="155"/>
      <c r="N42" s="5"/>
      <c r="O42" s="5"/>
      <c r="P42" s="5"/>
      <c r="Q42" s="153"/>
      <c r="R42" s="154"/>
      <c r="S42" s="5"/>
      <c r="T42" s="231"/>
      <c r="U42" s="232"/>
      <c r="V42" s="232"/>
      <c r="W42" s="232"/>
      <c r="X42" s="232"/>
    </row>
    <row r="43" spans="1:24" ht="14.25">
      <c r="A43" s="2" t="s">
        <v>341</v>
      </c>
      <c r="B43" s="108"/>
      <c r="C43" s="267">
        <f>SUM(D43:E43)</f>
        <v>770800</v>
      </c>
      <c r="D43" s="5">
        <v>371900</v>
      </c>
      <c r="E43" s="5">
        <v>398900</v>
      </c>
      <c r="F43" s="115">
        <f>100*D43/E43</f>
        <v>93.23138631235899</v>
      </c>
      <c r="G43" s="150">
        <f>C43-C41</f>
        <v>2384</v>
      </c>
      <c r="H43" s="151">
        <f>100*G43/C43</f>
        <v>0.3092890503373119</v>
      </c>
      <c r="I43" s="5">
        <v>155964</v>
      </c>
      <c r="J43" s="231"/>
      <c r="K43" s="52" t="s">
        <v>342</v>
      </c>
      <c r="L43" s="111"/>
      <c r="M43" s="155">
        <f>SUM(N43:O43)</f>
        <v>1155470</v>
      </c>
      <c r="N43" s="215">
        <v>559046</v>
      </c>
      <c r="O43" s="215">
        <v>596424</v>
      </c>
      <c r="P43" s="156">
        <f>100*N43/O43</f>
        <v>93.73298190549005</v>
      </c>
      <c r="Q43" s="157">
        <f>M43-M41</f>
        <v>3145</v>
      </c>
      <c r="R43" s="158">
        <f>100*Q43/M43</f>
        <v>0.2721836135944681</v>
      </c>
      <c r="S43" s="215">
        <v>341344</v>
      </c>
      <c r="T43" s="231"/>
      <c r="U43" s="232"/>
      <c r="V43" s="232"/>
      <c r="W43" s="232"/>
      <c r="X43" s="232"/>
    </row>
    <row r="44" spans="1:24" ht="14.25" customHeight="1">
      <c r="A44" s="2" t="s">
        <v>170</v>
      </c>
      <c r="B44" s="108"/>
      <c r="C44" s="267">
        <f>SUM(D44:E44)</f>
        <v>773200</v>
      </c>
      <c r="D44" s="5">
        <v>373100</v>
      </c>
      <c r="E44" s="5">
        <v>400100</v>
      </c>
      <c r="F44" s="115">
        <f>100*D44/E44</f>
        <v>93.25168707823045</v>
      </c>
      <c r="G44" s="150">
        <f>C44-C43</f>
        <v>2400</v>
      </c>
      <c r="H44" s="151">
        <f>100*G44/C44</f>
        <v>0.3103983445421624</v>
      </c>
      <c r="I44" s="5">
        <v>155828</v>
      </c>
      <c r="J44" s="231"/>
      <c r="K44" s="214" t="s">
        <v>212</v>
      </c>
      <c r="L44" s="236"/>
      <c r="M44" s="237"/>
      <c r="N44" s="237"/>
      <c r="O44" s="237"/>
      <c r="P44" s="237"/>
      <c r="Q44" s="237"/>
      <c r="R44" s="237"/>
      <c r="S44" s="237"/>
      <c r="T44" s="231"/>
      <c r="U44" s="232"/>
      <c r="V44" s="232"/>
      <c r="W44" s="232"/>
      <c r="X44" s="232"/>
    </row>
    <row r="45" spans="1:24" ht="17.25">
      <c r="A45" s="2" t="s">
        <v>171</v>
      </c>
      <c r="B45" s="108"/>
      <c r="C45" s="267">
        <f>SUM(D45:E45)</f>
        <v>775600</v>
      </c>
      <c r="D45" s="5">
        <v>374100</v>
      </c>
      <c r="E45" s="5">
        <v>401500</v>
      </c>
      <c r="F45" s="115">
        <f>100*D45/E45</f>
        <v>93.17559153175591</v>
      </c>
      <c r="G45" s="150">
        <f>C45-C44</f>
        <v>2400</v>
      </c>
      <c r="H45" s="151">
        <f>100*G45/C45</f>
        <v>0.30943785456420836</v>
      </c>
      <c r="I45" s="5">
        <v>155771</v>
      </c>
      <c r="J45" s="231"/>
      <c r="K45" s="9"/>
      <c r="L45" s="112"/>
      <c r="M45" s="9"/>
      <c r="N45" s="9"/>
      <c r="O45" s="9"/>
      <c r="P45" s="9"/>
      <c r="Q45" s="9"/>
      <c r="R45" s="9"/>
      <c r="S45" s="9"/>
      <c r="T45" s="231"/>
      <c r="U45" s="232"/>
      <c r="V45" s="232"/>
      <c r="W45" s="232"/>
      <c r="X45" s="232"/>
    </row>
    <row r="46" spans="1:24" ht="17.25">
      <c r="A46" s="2" t="s">
        <v>172</v>
      </c>
      <c r="B46" s="108"/>
      <c r="C46" s="267">
        <f>SUM(D46:E46)</f>
        <v>777100</v>
      </c>
      <c r="D46" s="5">
        <v>374200</v>
      </c>
      <c r="E46" s="5">
        <v>402900</v>
      </c>
      <c r="F46" s="115">
        <f>100*D46/E46</f>
        <v>92.87664432861752</v>
      </c>
      <c r="G46" s="150">
        <f>C46-C45</f>
        <v>1500</v>
      </c>
      <c r="H46" s="151">
        <f>100*G46/C46</f>
        <v>0.19302535066272036</v>
      </c>
      <c r="I46" s="5">
        <v>156537</v>
      </c>
      <c r="J46" s="231"/>
      <c r="K46" s="316" t="s">
        <v>326</v>
      </c>
      <c r="L46" s="316"/>
      <c r="M46" s="316"/>
      <c r="N46" s="316"/>
      <c r="O46" s="316"/>
      <c r="P46" s="316"/>
      <c r="Q46" s="316"/>
      <c r="R46" s="316"/>
      <c r="S46" s="316"/>
      <c r="T46" s="316"/>
      <c r="U46" s="232"/>
      <c r="V46" s="232"/>
      <c r="W46" s="232"/>
      <c r="X46" s="232"/>
    </row>
    <row r="47" spans="1:24" ht="15.75" customHeight="1" thickBot="1">
      <c r="A47" s="2" t="s">
        <v>174</v>
      </c>
      <c r="B47" s="107" t="s">
        <v>92</v>
      </c>
      <c r="C47" s="267">
        <f>SUM(D47:E47)</f>
        <v>757676</v>
      </c>
      <c r="D47" s="5">
        <v>363922</v>
      </c>
      <c r="E47" s="5">
        <v>393754</v>
      </c>
      <c r="F47" s="115">
        <f>100*D47/E47</f>
        <v>92.42369601324685</v>
      </c>
      <c r="G47" s="150">
        <f>C47-C46</f>
        <v>-19424</v>
      </c>
      <c r="H47" s="151">
        <f>100*G47/C47</f>
        <v>-2.5636287806397458</v>
      </c>
      <c r="I47" s="5">
        <v>158886</v>
      </c>
      <c r="J47" s="231"/>
      <c r="K47" s="6"/>
      <c r="L47" s="107"/>
      <c r="M47" s="7"/>
      <c r="N47" s="7"/>
      <c r="O47" s="7"/>
      <c r="P47" s="7"/>
      <c r="Q47" s="7"/>
      <c r="R47" s="7"/>
      <c r="S47" s="11"/>
      <c r="T47" s="9"/>
      <c r="U47" s="232"/>
      <c r="V47" s="232"/>
      <c r="W47" s="232"/>
      <c r="X47" s="232"/>
    </row>
    <row r="48" spans="1:24" ht="15.75" customHeight="1">
      <c r="A48" s="3"/>
      <c r="B48" s="107"/>
      <c r="C48" s="267"/>
      <c r="D48" s="5"/>
      <c r="E48" s="5"/>
      <c r="F48" s="115"/>
      <c r="G48" s="153"/>
      <c r="H48" s="154"/>
      <c r="I48" s="5"/>
      <c r="J48" s="231"/>
      <c r="K48" s="307" t="s">
        <v>213</v>
      </c>
      <c r="L48" s="307"/>
      <c r="M48" s="322" t="s">
        <v>157</v>
      </c>
      <c r="N48" s="323"/>
      <c r="O48" s="324"/>
      <c r="P48" s="304" t="s">
        <v>343</v>
      </c>
      <c r="Q48" s="305"/>
      <c r="R48" s="306"/>
      <c r="S48" s="293" t="s">
        <v>344</v>
      </c>
      <c r="T48" s="294"/>
      <c r="U48" s="232"/>
      <c r="V48" s="232"/>
      <c r="W48" s="232"/>
      <c r="X48" s="232"/>
    </row>
    <row r="49" spans="1:24" ht="15.75" customHeight="1">
      <c r="A49" s="2" t="s">
        <v>345</v>
      </c>
      <c r="B49" s="108"/>
      <c r="C49" s="267">
        <f>SUM(D49:E49)</f>
        <v>757700</v>
      </c>
      <c r="D49" s="5">
        <v>360900</v>
      </c>
      <c r="E49" s="5">
        <v>396800</v>
      </c>
      <c r="F49" s="115">
        <f>100*D49/E49</f>
        <v>90.95262096774194</v>
      </c>
      <c r="G49" s="150">
        <f>C49-C47</f>
        <v>24</v>
      </c>
      <c r="H49" s="151">
        <f>100*G49/C49</f>
        <v>0.0031674805331925564</v>
      </c>
      <c r="I49" s="213" t="s">
        <v>91</v>
      </c>
      <c r="J49" s="231"/>
      <c r="K49" s="308"/>
      <c r="L49" s="308"/>
      <c r="M49" s="295" t="s">
        <v>214</v>
      </c>
      <c r="N49" s="298" t="s">
        <v>346</v>
      </c>
      <c r="O49" s="288" t="s">
        <v>119</v>
      </c>
      <c r="P49" s="295" t="s">
        <v>214</v>
      </c>
      <c r="Q49" s="301" t="s">
        <v>347</v>
      </c>
      <c r="R49" s="288" t="s">
        <v>119</v>
      </c>
      <c r="S49" s="295" t="s">
        <v>214</v>
      </c>
      <c r="T49" s="319" t="s">
        <v>215</v>
      </c>
      <c r="U49" s="232"/>
      <c r="V49" s="232"/>
      <c r="W49" s="232"/>
      <c r="X49" s="232"/>
    </row>
    <row r="50" spans="1:24" ht="14.25">
      <c r="A50" s="2" t="s">
        <v>175</v>
      </c>
      <c r="B50" s="108"/>
      <c r="C50" s="267">
        <f>SUM(D50:E50)</f>
        <v>761800</v>
      </c>
      <c r="D50" s="5">
        <v>355700</v>
      </c>
      <c r="E50" s="5">
        <v>406100</v>
      </c>
      <c r="F50" s="115">
        <f>100*D50/E50</f>
        <v>87.58926372814578</v>
      </c>
      <c r="G50" s="150">
        <f>C50-C49</f>
        <v>4100</v>
      </c>
      <c r="H50" s="151">
        <f>100*G50/C50</f>
        <v>0.5381990023628249</v>
      </c>
      <c r="I50" s="213" t="s">
        <v>91</v>
      </c>
      <c r="J50" s="231"/>
      <c r="K50" s="308"/>
      <c r="L50" s="308"/>
      <c r="M50" s="296"/>
      <c r="N50" s="299"/>
      <c r="O50" s="289"/>
      <c r="P50" s="296"/>
      <c r="Q50" s="302"/>
      <c r="R50" s="289"/>
      <c r="S50" s="296"/>
      <c r="T50" s="320"/>
      <c r="U50" s="232"/>
      <c r="V50" s="232"/>
      <c r="W50" s="232"/>
      <c r="X50" s="232"/>
    </row>
    <row r="51" spans="1:24" ht="14.25">
      <c r="A51" s="2" t="s">
        <v>176</v>
      </c>
      <c r="B51" s="108"/>
      <c r="C51" s="267">
        <f>SUM(D51:E51)</f>
        <v>761600</v>
      </c>
      <c r="D51" s="5">
        <v>347700</v>
      </c>
      <c r="E51" s="5">
        <v>413900</v>
      </c>
      <c r="F51" s="115">
        <f>100*D51/E51</f>
        <v>84.00579850205364</v>
      </c>
      <c r="G51" s="150">
        <f>C51-C50</f>
        <v>-200</v>
      </c>
      <c r="H51" s="151">
        <f>100*G51/C51</f>
        <v>-0.026260504201680673</v>
      </c>
      <c r="I51" s="213" t="s">
        <v>91</v>
      </c>
      <c r="J51" s="231"/>
      <c r="K51" s="308"/>
      <c r="L51" s="308"/>
      <c r="M51" s="296"/>
      <c r="N51" s="299"/>
      <c r="O51" s="289"/>
      <c r="P51" s="296"/>
      <c r="Q51" s="302"/>
      <c r="R51" s="289"/>
      <c r="S51" s="296"/>
      <c r="T51" s="320"/>
      <c r="U51" s="232"/>
      <c r="V51" s="232"/>
      <c r="W51" s="232"/>
      <c r="X51" s="232"/>
    </row>
    <row r="52" spans="1:24" ht="14.25">
      <c r="A52" s="2" t="s">
        <v>177</v>
      </c>
      <c r="B52" s="108"/>
      <c r="C52" s="267">
        <f>SUM(D52:E52)</f>
        <v>743672</v>
      </c>
      <c r="D52" s="5">
        <v>333341</v>
      </c>
      <c r="E52" s="5">
        <v>410331</v>
      </c>
      <c r="F52" s="115">
        <f>100*D52/E52</f>
        <v>81.23709882996897</v>
      </c>
      <c r="G52" s="150">
        <f>C52-C51</f>
        <v>-17928</v>
      </c>
      <c r="H52" s="151">
        <f>100*G52/C51</f>
        <v>-2.3539915966386555</v>
      </c>
      <c r="I52" s="5">
        <v>169117</v>
      </c>
      <c r="J52" s="231"/>
      <c r="K52" s="309"/>
      <c r="L52" s="309"/>
      <c r="M52" s="297"/>
      <c r="N52" s="300"/>
      <c r="O52" s="212" t="s">
        <v>348</v>
      </c>
      <c r="P52" s="297"/>
      <c r="Q52" s="303"/>
      <c r="R52" s="205" t="s">
        <v>349</v>
      </c>
      <c r="S52" s="297"/>
      <c r="T52" s="321"/>
      <c r="U52" s="232"/>
      <c r="V52" s="232"/>
      <c r="W52" s="232"/>
      <c r="X52" s="232"/>
    </row>
    <row r="53" spans="1:24" ht="14.25">
      <c r="A53" s="2" t="s">
        <v>178</v>
      </c>
      <c r="B53" s="108"/>
      <c r="C53" s="267">
        <f>SUM(D53:E53)</f>
        <v>887510</v>
      </c>
      <c r="D53" s="5">
        <v>405264</v>
      </c>
      <c r="E53" s="5">
        <v>482246</v>
      </c>
      <c r="F53" s="115">
        <f>100*D53/E53</f>
        <v>84.03677791002931</v>
      </c>
      <c r="G53" s="150">
        <f>C53-C52</f>
        <v>143838</v>
      </c>
      <c r="H53" s="151">
        <f>100*G53/C52</f>
        <v>19.341591454297056</v>
      </c>
      <c r="I53" s="5">
        <v>186375</v>
      </c>
      <c r="J53" s="231"/>
      <c r="K53" s="285"/>
      <c r="L53" s="286"/>
      <c r="M53" s="210" t="s">
        <v>95</v>
      </c>
      <c r="N53" s="210" t="s">
        <v>95</v>
      </c>
      <c r="O53" s="211"/>
      <c r="P53" s="210"/>
      <c r="Q53" s="107" t="s">
        <v>350</v>
      </c>
      <c r="R53" s="211"/>
      <c r="S53" s="210" t="s">
        <v>95</v>
      </c>
      <c r="T53" s="210" t="s">
        <v>95</v>
      </c>
      <c r="U53" s="232"/>
      <c r="V53" s="232"/>
      <c r="W53" s="232"/>
      <c r="X53" s="232"/>
    </row>
    <row r="54" spans="1:24" ht="14.25">
      <c r="A54" s="2"/>
      <c r="B54" s="108"/>
      <c r="C54" s="267"/>
      <c r="D54" s="5"/>
      <c r="E54" s="5"/>
      <c r="F54" s="115"/>
      <c r="G54" s="153"/>
      <c r="H54" s="154"/>
      <c r="I54" s="5"/>
      <c r="J54" s="231"/>
      <c r="K54" s="290" t="s">
        <v>351</v>
      </c>
      <c r="L54" s="291"/>
      <c r="M54" s="159">
        <f>SUM(M56,M60,M61,M64:M66,M70:M79)</f>
        <v>534538</v>
      </c>
      <c r="N54" s="159">
        <v>1152325</v>
      </c>
      <c r="O54" s="160">
        <f>100*M54/N54</f>
        <v>46.387781224914846</v>
      </c>
      <c r="P54" s="161">
        <f>SUM(P56,P60,P61,P64:P66,P70:P79)</f>
        <v>89.2</v>
      </c>
      <c r="Q54" s="116">
        <v>4197.39</v>
      </c>
      <c r="R54" s="160">
        <f>100*P54/Q54</f>
        <v>2.12513014039677</v>
      </c>
      <c r="S54" s="162">
        <f>1*M54/P54</f>
        <v>5992.578475336322</v>
      </c>
      <c r="T54" s="163">
        <f>1*N54/Q54</f>
        <v>274.5336983220525</v>
      </c>
      <c r="U54" s="232"/>
      <c r="V54" s="232"/>
      <c r="W54" s="232"/>
      <c r="X54" s="232"/>
    </row>
    <row r="55" spans="1:24" ht="14.25">
      <c r="A55" s="2" t="s">
        <v>352</v>
      </c>
      <c r="B55" s="108"/>
      <c r="C55" s="267">
        <f aca="true" t="shared" si="0" ref="C55:C71">SUM(D55:E55)</f>
        <v>877197</v>
      </c>
      <c r="D55" s="5">
        <v>407430</v>
      </c>
      <c r="E55" s="5">
        <v>469767</v>
      </c>
      <c r="F55" s="115">
        <f>100*D55/E55</f>
        <v>86.73023009279068</v>
      </c>
      <c r="G55" s="150">
        <f>C55-C53</f>
        <v>-10313</v>
      </c>
      <c r="H55" s="151">
        <f>100*G55/C53</f>
        <v>-1.162015075886469</v>
      </c>
      <c r="I55" s="5">
        <v>187181</v>
      </c>
      <c r="J55" s="231"/>
      <c r="K55" s="283"/>
      <c r="L55" s="284"/>
      <c r="M55" s="6"/>
      <c r="N55" s="6"/>
      <c r="O55" s="6"/>
      <c r="P55" s="8"/>
      <c r="Q55" s="6"/>
      <c r="R55" s="6"/>
      <c r="S55" s="114"/>
      <c r="T55" s="232"/>
      <c r="U55" s="232"/>
      <c r="V55" s="232"/>
      <c r="W55" s="232"/>
      <c r="X55" s="232"/>
    </row>
    <row r="56" spans="1:24" ht="14.25">
      <c r="A56" s="2" t="s">
        <v>179</v>
      </c>
      <c r="B56" s="107" t="s">
        <v>92</v>
      </c>
      <c r="C56" s="267">
        <f t="shared" si="0"/>
        <v>927743</v>
      </c>
      <c r="D56" s="5">
        <v>443872</v>
      </c>
      <c r="E56" s="5">
        <v>483871</v>
      </c>
      <c r="F56" s="115">
        <f>100*D56/E56</f>
        <v>91.73354055109729</v>
      </c>
      <c r="G56" s="150">
        <f>C56-C55</f>
        <v>50546</v>
      </c>
      <c r="H56" s="151">
        <f>100*G56/C55</f>
        <v>5.762217609043351</v>
      </c>
      <c r="I56" s="5">
        <v>195354</v>
      </c>
      <c r="J56" s="231"/>
      <c r="K56" s="280" t="s">
        <v>2</v>
      </c>
      <c r="L56" s="280"/>
      <c r="M56" s="17">
        <v>334630</v>
      </c>
      <c r="N56" s="13">
        <v>430481</v>
      </c>
      <c r="O56" s="20">
        <f>100*M56/N56</f>
        <v>77.73397664472996</v>
      </c>
      <c r="P56" s="15">
        <v>49.4</v>
      </c>
      <c r="Q56" s="24">
        <v>468.09</v>
      </c>
      <c r="R56" s="20">
        <f>100*P56/Q56</f>
        <v>10.553526031318764</v>
      </c>
      <c r="S56" s="164">
        <f>1*M56/P56</f>
        <v>6773.886639676113</v>
      </c>
      <c r="T56" s="15">
        <f>1*N56/Q56</f>
        <v>919.6543399773549</v>
      </c>
      <c r="U56" s="232"/>
      <c r="V56" s="232"/>
      <c r="W56" s="232"/>
      <c r="X56" s="232"/>
    </row>
    <row r="57" spans="1:24" ht="14.25">
      <c r="A57" s="2" t="s">
        <v>180</v>
      </c>
      <c r="B57" s="108"/>
      <c r="C57" s="267">
        <f t="shared" si="0"/>
        <v>942000</v>
      </c>
      <c r="D57" s="5">
        <v>450800</v>
      </c>
      <c r="E57" s="5">
        <v>491200</v>
      </c>
      <c r="F57" s="115">
        <f>100*D57/E57</f>
        <v>91.77524429967427</v>
      </c>
      <c r="G57" s="150">
        <f>C57-C56</f>
        <v>14257</v>
      </c>
      <c r="H57" s="151">
        <f>100*G57/C56</f>
        <v>1.5367402394844263</v>
      </c>
      <c r="I57" s="5">
        <v>194824</v>
      </c>
      <c r="J57" s="231"/>
      <c r="K57" s="287" t="s">
        <v>353</v>
      </c>
      <c r="L57" s="280"/>
      <c r="M57" s="17">
        <v>322986</v>
      </c>
      <c r="N57" s="20" t="s">
        <v>354</v>
      </c>
      <c r="O57" s="20" t="s">
        <v>354</v>
      </c>
      <c r="P57" s="15">
        <v>48.1</v>
      </c>
      <c r="Q57" s="20" t="s">
        <v>354</v>
      </c>
      <c r="R57" s="20" t="s">
        <v>354</v>
      </c>
      <c r="S57" s="164">
        <f aca="true" t="shared" si="1" ref="S57:S62">1*M57/P57</f>
        <v>6714.885654885655</v>
      </c>
      <c r="T57" s="20" t="s">
        <v>354</v>
      </c>
      <c r="U57" s="232"/>
      <c r="V57" s="232"/>
      <c r="W57" s="232"/>
      <c r="X57" s="232"/>
    </row>
    <row r="58" spans="1:24" ht="14.25">
      <c r="A58" s="2" t="s">
        <v>181</v>
      </c>
      <c r="B58" s="108"/>
      <c r="C58" s="267">
        <f t="shared" si="0"/>
        <v>965100</v>
      </c>
      <c r="D58" s="5">
        <v>463700</v>
      </c>
      <c r="E58" s="5">
        <v>501400</v>
      </c>
      <c r="F58" s="115">
        <f>100*D58/E58</f>
        <v>92.48105305145593</v>
      </c>
      <c r="G58" s="150">
        <f>C58-C57</f>
        <v>23100</v>
      </c>
      <c r="H58" s="151">
        <f>100*G58/C57</f>
        <v>2.4522292993630574</v>
      </c>
      <c r="I58" s="5">
        <v>196218</v>
      </c>
      <c r="J58" s="231"/>
      <c r="K58" s="287" t="s">
        <v>216</v>
      </c>
      <c r="L58" s="280"/>
      <c r="M58" s="17">
        <v>6183</v>
      </c>
      <c r="N58" s="20" t="s">
        <v>354</v>
      </c>
      <c r="O58" s="20" t="s">
        <v>354</v>
      </c>
      <c r="P58" s="15">
        <v>0.9</v>
      </c>
      <c r="Q58" s="20" t="s">
        <v>354</v>
      </c>
      <c r="R58" s="20" t="s">
        <v>354</v>
      </c>
      <c r="S58" s="164">
        <f t="shared" si="1"/>
        <v>6870</v>
      </c>
      <c r="T58" s="20" t="s">
        <v>354</v>
      </c>
      <c r="U58" s="232"/>
      <c r="V58" s="232"/>
      <c r="W58" s="232"/>
      <c r="X58" s="232"/>
    </row>
    <row r="59" spans="1:24" ht="14.25">
      <c r="A59" s="2" t="s">
        <v>182</v>
      </c>
      <c r="B59" s="107" t="s">
        <v>92</v>
      </c>
      <c r="C59" s="267">
        <f t="shared" si="0"/>
        <v>957279</v>
      </c>
      <c r="D59" s="5">
        <v>460859</v>
      </c>
      <c r="E59" s="5">
        <v>496420</v>
      </c>
      <c r="F59" s="115">
        <f>100*D59/E59</f>
        <v>92.83650940735667</v>
      </c>
      <c r="G59" s="150">
        <f>C59-C58</f>
        <v>-7821</v>
      </c>
      <c r="H59" s="151">
        <f>100*G59/C58</f>
        <v>-0.8103823437985701</v>
      </c>
      <c r="I59" s="5">
        <v>194652</v>
      </c>
      <c r="J59" s="231"/>
      <c r="K59" s="287" t="s">
        <v>217</v>
      </c>
      <c r="L59" s="280"/>
      <c r="M59" s="17">
        <v>5461</v>
      </c>
      <c r="N59" s="20" t="s">
        <v>354</v>
      </c>
      <c r="O59" s="20" t="s">
        <v>354</v>
      </c>
      <c r="P59" s="15">
        <v>0.4</v>
      </c>
      <c r="Q59" s="20" t="s">
        <v>354</v>
      </c>
      <c r="R59" s="20" t="s">
        <v>354</v>
      </c>
      <c r="S59" s="164">
        <f t="shared" si="1"/>
        <v>13652.5</v>
      </c>
      <c r="T59" s="20" t="s">
        <v>354</v>
      </c>
      <c r="U59" s="232"/>
      <c r="V59" s="232"/>
      <c r="W59" s="232"/>
      <c r="X59" s="232"/>
    </row>
    <row r="60" spans="1:24" ht="14.25">
      <c r="A60" s="3"/>
      <c r="B60" s="107"/>
      <c r="C60" s="267"/>
      <c r="D60" s="5"/>
      <c r="E60" s="5"/>
      <c r="F60" s="115"/>
      <c r="G60" s="153"/>
      <c r="H60" s="154"/>
      <c r="I60" s="5"/>
      <c r="J60" s="231"/>
      <c r="K60" s="280" t="s">
        <v>3</v>
      </c>
      <c r="L60" s="280"/>
      <c r="M60" s="17">
        <v>16009</v>
      </c>
      <c r="N60" s="13">
        <v>50582</v>
      </c>
      <c r="O60" s="20">
        <f>100*M60/N60</f>
        <v>31.649598671464158</v>
      </c>
      <c r="P60" s="20">
        <v>3</v>
      </c>
      <c r="Q60" s="23">
        <v>144.73</v>
      </c>
      <c r="R60" s="20">
        <f>100*P60/Q60</f>
        <v>2.072825260830512</v>
      </c>
      <c r="S60" s="164">
        <f t="shared" si="1"/>
        <v>5336.333333333333</v>
      </c>
      <c r="T60" s="15">
        <f>1*N60/Q60</f>
        <v>349.49215781109655</v>
      </c>
      <c r="U60" s="232"/>
      <c r="V60" s="232"/>
      <c r="W60" s="232"/>
      <c r="X60" s="232"/>
    </row>
    <row r="61" spans="1:24" ht="14.25">
      <c r="A61" s="2" t="s">
        <v>355</v>
      </c>
      <c r="B61" s="108"/>
      <c r="C61" s="267">
        <f t="shared" si="0"/>
        <v>960100</v>
      </c>
      <c r="D61" s="5">
        <v>462200</v>
      </c>
      <c r="E61" s="5">
        <v>497900</v>
      </c>
      <c r="F61" s="115">
        <f>100*D61/E61</f>
        <v>92.82988551918056</v>
      </c>
      <c r="G61" s="150">
        <f>C61-C59</f>
        <v>2821</v>
      </c>
      <c r="H61" s="151">
        <f>100*G61/C61</f>
        <v>0.29382356004582855</v>
      </c>
      <c r="I61" s="5">
        <v>195709</v>
      </c>
      <c r="J61" s="231"/>
      <c r="K61" s="280" t="s">
        <v>4</v>
      </c>
      <c r="L61" s="280"/>
      <c r="M61" s="18">
        <v>33284</v>
      </c>
      <c r="N61" s="16">
        <v>106041</v>
      </c>
      <c r="O61" s="20">
        <f>100*M61/N61</f>
        <v>31.387859412868607</v>
      </c>
      <c r="P61" s="21">
        <v>6.6</v>
      </c>
      <c r="Q61" s="44">
        <v>374.72</v>
      </c>
      <c r="R61" s="20">
        <f>100*P61/Q61</f>
        <v>1.7613151152860802</v>
      </c>
      <c r="S61" s="164">
        <f t="shared" si="1"/>
        <v>5043.030303030303</v>
      </c>
      <c r="T61" s="15">
        <f>1*N61/Q61</f>
        <v>282.98729718189577</v>
      </c>
      <c r="U61" s="232"/>
      <c r="V61" s="232"/>
      <c r="W61" s="232"/>
      <c r="X61" s="232"/>
    </row>
    <row r="62" spans="1:24" ht="14.25">
      <c r="A62" s="2" t="s">
        <v>183</v>
      </c>
      <c r="B62" s="108"/>
      <c r="C62" s="267">
        <f t="shared" si="0"/>
        <v>959300</v>
      </c>
      <c r="D62" s="5">
        <v>461600</v>
      </c>
      <c r="E62" s="5">
        <v>497700</v>
      </c>
      <c r="F62" s="115">
        <f>100*D62/E62</f>
        <v>92.74663451878642</v>
      </c>
      <c r="G62" s="150">
        <f>C62-C61</f>
        <v>-800</v>
      </c>
      <c r="H62" s="151">
        <f>100*G62/C62</f>
        <v>-0.08339414156155531</v>
      </c>
      <c r="I62" s="5">
        <v>195490</v>
      </c>
      <c r="J62" s="231"/>
      <c r="K62" s="287" t="s">
        <v>353</v>
      </c>
      <c r="L62" s="280"/>
      <c r="M62" s="17">
        <v>27675</v>
      </c>
      <c r="N62" s="20" t="s">
        <v>354</v>
      </c>
      <c r="O62" s="20" t="s">
        <v>354</v>
      </c>
      <c r="P62" s="15">
        <v>5</v>
      </c>
      <c r="Q62" s="20" t="s">
        <v>354</v>
      </c>
      <c r="R62" s="20" t="s">
        <v>354</v>
      </c>
      <c r="S62" s="164">
        <f t="shared" si="1"/>
        <v>5535</v>
      </c>
      <c r="T62" s="20" t="s">
        <v>354</v>
      </c>
      <c r="U62" s="232"/>
      <c r="V62" s="232"/>
      <c r="W62" s="232"/>
      <c r="X62" s="232"/>
    </row>
    <row r="63" spans="1:24" ht="14.25">
      <c r="A63" s="2" t="s">
        <v>184</v>
      </c>
      <c r="B63" s="108"/>
      <c r="C63" s="267">
        <f t="shared" si="0"/>
        <v>958000</v>
      </c>
      <c r="D63" s="5">
        <v>461100</v>
      </c>
      <c r="E63" s="5">
        <v>496900</v>
      </c>
      <c r="F63" s="115">
        <f>100*D63/E63</f>
        <v>92.79533105252565</v>
      </c>
      <c r="G63" s="150">
        <f>C63-C62</f>
        <v>-1300</v>
      </c>
      <c r="H63" s="151">
        <f>100*G63/C63</f>
        <v>-0.13569937369519833</v>
      </c>
      <c r="I63" s="5">
        <v>196079</v>
      </c>
      <c r="J63" s="231"/>
      <c r="K63" s="287" t="s">
        <v>216</v>
      </c>
      <c r="L63" s="280"/>
      <c r="M63" s="17">
        <v>5609</v>
      </c>
      <c r="N63" s="20" t="s">
        <v>354</v>
      </c>
      <c r="O63" s="20" t="s">
        <v>354</v>
      </c>
      <c r="P63" s="15">
        <v>1.6</v>
      </c>
      <c r="Q63" s="20" t="s">
        <v>354</v>
      </c>
      <c r="R63" s="20" t="s">
        <v>354</v>
      </c>
      <c r="S63" s="164">
        <f aca="true" t="shared" si="2" ref="S63:S79">1*M63/P63</f>
        <v>3505.625</v>
      </c>
      <c r="T63" s="20" t="s">
        <v>354</v>
      </c>
      <c r="U63" s="232"/>
      <c r="V63" s="232"/>
      <c r="W63" s="232"/>
      <c r="X63" s="232"/>
    </row>
    <row r="64" spans="1:24" ht="14.25">
      <c r="A64" s="2" t="s">
        <v>185</v>
      </c>
      <c r="B64" s="108"/>
      <c r="C64" s="267">
        <f t="shared" si="0"/>
        <v>962400</v>
      </c>
      <c r="D64" s="5">
        <v>462700</v>
      </c>
      <c r="E64" s="5">
        <v>499700</v>
      </c>
      <c r="F64" s="115">
        <f>100*D64/E64</f>
        <v>92.59555733440064</v>
      </c>
      <c r="G64" s="150">
        <f>C64-C63</f>
        <v>4400</v>
      </c>
      <c r="H64" s="151">
        <f>100*G64/C64</f>
        <v>0.457190357439734</v>
      </c>
      <c r="I64" s="5">
        <v>197301</v>
      </c>
      <c r="J64" s="231"/>
      <c r="K64" s="280" t="s">
        <v>5</v>
      </c>
      <c r="L64" s="280"/>
      <c r="M64" s="17">
        <v>14019</v>
      </c>
      <c r="N64" s="13">
        <v>31843</v>
      </c>
      <c r="O64" s="20">
        <f>100*M64/N64</f>
        <v>44.02537449360927</v>
      </c>
      <c r="P64" s="15">
        <v>2.2</v>
      </c>
      <c r="Q64" s="24">
        <v>271.23</v>
      </c>
      <c r="R64" s="20">
        <f>100*P64/Q64</f>
        <v>0.8111197138959555</v>
      </c>
      <c r="S64" s="164">
        <f t="shared" si="2"/>
        <v>6372.272727272727</v>
      </c>
      <c r="T64" s="15">
        <f>1*N64/Q64</f>
        <v>117.40220477085867</v>
      </c>
      <c r="U64" s="232"/>
      <c r="V64" s="232"/>
      <c r="W64" s="232"/>
      <c r="X64" s="232"/>
    </row>
    <row r="65" spans="1:24" ht="14.25">
      <c r="A65" s="2" t="s">
        <v>186</v>
      </c>
      <c r="B65" s="107" t="s">
        <v>92</v>
      </c>
      <c r="C65" s="267">
        <f t="shared" si="0"/>
        <v>966187</v>
      </c>
      <c r="D65" s="5">
        <v>463477</v>
      </c>
      <c r="E65" s="5">
        <v>502710</v>
      </c>
      <c r="F65" s="115">
        <f>100*D65/E65</f>
        <v>92.1956993097412</v>
      </c>
      <c r="G65" s="150">
        <f>C65-C64</f>
        <v>3787</v>
      </c>
      <c r="H65" s="151">
        <f>100*G65/C65</f>
        <v>0.39195311052622317</v>
      </c>
      <c r="I65" s="5">
        <v>198161</v>
      </c>
      <c r="J65" s="231"/>
      <c r="K65" s="280" t="s">
        <v>94</v>
      </c>
      <c r="L65" s="280"/>
      <c r="M65" s="18">
        <v>6102</v>
      </c>
      <c r="N65" s="13">
        <v>25860</v>
      </c>
      <c r="O65" s="20">
        <f>100*M65/N65</f>
        <v>23.59628770301624</v>
      </c>
      <c r="P65" s="21">
        <v>1.7</v>
      </c>
      <c r="Q65" s="24">
        <v>247.39</v>
      </c>
      <c r="R65" s="20">
        <f>100*P65/Q65</f>
        <v>0.6871740975787219</v>
      </c>
      <c r="S65" s="164">
        <f t="shared" si="2"/>
        <v>3589.4117647058824</v>
      </c>
      <c r="T65" s="15">
        <f>1*N65/Q65</f>
        <v>104.53130684344558</v>
      </c>
      <c r="U65" s="232"/>
      <c r="V65" s="232"/>
      <c r="W65" s="232"/>
      <c r="X65" s="232"/>
    </row>
    <row r="66" spans="1:24" ht="14.25">
      <c r="A66" s="3"/>
      <c r="B66" s="107"/>
      <c r="C66" s="267"/>
      <c r="D66" s="5"/>
      <c r="E66" s="5"/>
      <c r="F66" s="115"/>
      <c r="G66" s="153"/>
      <c r="H66" s="154"/>
      <c r="I66" s="5"/>
      <c r="J66" s="231"/>
      <c r="K66" s="280" t="s">
        <v>7</v>
      </c>
      <c r="L66" s="280"/>
      <c r="M66" s="17">
        <v>25591</v>
      </c>
      <c r="N66" s="13">
        <v>68630</v>
      </c>
      <c r="O66" s="20">
        <f>100*M66/N66</f>
        <v>37.288357860993735</v>
      </c>
      <c r="P66" s="15">
        <v>5</v>
      </c>
      <c r="Q66" s="24">
        <v>152.03</v>
      </c>
      <c r="R66" s="20">
        <f>100*P66/Q66</f>
        <v>3.2888245740972177</v>
      </c>
      <c r="S66" s="164">
        <f t="shared" si="2"/>
        <v>5118.2</v>
      </c>
      <c r="T66" s="15">
        <f>1*N66/Q66</f>
        <v>451.4240610405841</v>
      </c>
      <c r="U66" s="232"/>
      <c r="V66" s="232"/>
      <c r="W66" s="232"/>
      <c r="X66" s="232"/>
    </row>
    <row r="67" spans="1:24" ht="14.25">
      <c r="A67" s="2" t="s">
        <v>356</v>
      </c>
      <c r="B67" s="108"/>
      <c r="C67" s="267">
        <f t="shared" si="0"/>
        <v>968531</v>
      </c>
      <c r="D67" s="5">
        <v>463670</v>
      </c>
      <c r="E67" s="5">
        <v>504861</v>
      </c>
      <c r="F67" s="115">
        <f>100*D67/E67</f>
        <v>91.84112062528102</v>
      </c>
      <c r="G67" s="150">
        <f>C67-C65</f>
        <v>2344</v>
      </c>
      <c r="H67" s="151">
        <f>100*G67/C67</f>
        <v>0.24201600155286718</v>
      </c>
      <c r="I67" s="5">
        <v>199927</v>
      </c>
      <c r="J67" s="231"/>
      <c r="K67" s="287" t="s">
        <v>353</v>
      </c>
      <c r="L67" s="280"/>
      <c r="M67" s="17">
        <v>10533</v>
      </c>
      <c r="N67" s="20" t="s">
        <v>354</v>
      </c>
      <c r="O67" s="20" t="s">
        <v>354</v>
      </c>
      <c r="P67" s="15">
        <v>2.4</v>
      </c>
      <c r="Q67" s="20" t="s">
        <v>354</v>
      </c>
      <c r="R67" s="20" t="s">
        <v>354</v>
      </c>
      <c r="S67" s="164">
        <f t="shared" si="2"/>
        <v>4388.75</v>
      </c>
      <c r="T67" s="20" t="s">
        <v>354</v>
      </c>
      <c r="U67" s="232"/>
      <c r="V67" s="232"/>
      <c r="W67" s="232"/>
      <c r="X67" s="232"/>
    </row>
    <row r="68" spans="1:24" ht="14.25">
      <c r="A68" s="2" t="s">
        <v>187</v>
      </c>
      <c r="B68" s="108"/>
      <c r="C68" s="267">
        <f t="shared" si="0"/>
        <v>971390</v>
      </c>
      <c r="D68" s="5">
        <v>463818</v>
      </c>
      <c r="E68" s="5">
        <v>507572</v>
      </c>
      <c r="F68" s="115">
        <f>100*D68/E68</f>
        <v>91.37974513960582</v>
      </c>
      <c r="G68" s="150">
        <f>C68-C67</f>
        <v>2859</v>
      </c>
      <c r="H68" s="151">
        <f>100*G68/C68</f>
        <v>0.29432050978494734</v>
      </c>
      <c r="I68" s="5">
        <v>200795</v>
      </c>
      <c r="J68" s="231"/>
      <c r="K68" s="287" t="s">
        <v>216</v>
      </c>
      <c r="L68" s="280"/>
      <c r="M68" s="12">
        <v>9046</v>
      </c>
      <c r="N68" s="20" t="s">
        <v>354</v>
      </c>
      <c r="O68" s="20" t="s">
        <v>354</v>
      </c>
      <c r="P68" s="15">
        <v>1.5</v>
      </c>
      <c r="Q68" s="20" t="s">
        <v>354</v>
      </c>
      <c r="R68" s="20" t="s">
        <v>354</v>
      </c>
      <c r="S68" s="164">
        <f t="shared" si="2"/>
        <v>6030.666666666667</v>
      </c>
      <c r="T68" s="20" t="s">
        <v>354</v>
      </c>
      <c r="U68" s="232"/>
      <c r="V68" s="232"/>
      <c r="W68" s="232"/>
      <c r="X68" s="232"/>
    </row>
    <row r="69" spans="1:24" ht="14.25">
      <c r="A69" s="2" t="s">
        <v>188</v>
      </c>
      <c r="B69" s="108"/>
      <c r="C69" s="267">
        <f t="shared" si="0"/>
        <v>973808</v>
      </c>
      <c r="D69" s="5">
        <v>464779</v>
      </c>
      <c r="E69" s="5">
        <v>509029</v>
      </c>
      <c r="F69" s="115">
        <f>100*D69/E69</f>
        <v>91.30697858078813</v>
      </c>
      <c r="G69" s="150">
        <f>C69-C68</f>
        <v>2418</v>
      </c>
      <c r="H69" s="151">
        <f>100*G69/C69</f>
        <v>0.24830356702758655</v>
      </c>
      <c r="I69" s="5">
        <v>201747</v>
      </c>
      <c r="J69" s="231"/>
      <c r="K69" s="287" t="s">
        <v>217</v>
      </c>
      <c r="L69" s="280"/>
      <c r="M69" s="12">
        <v>6012</v>
      </c>
      <c r="N69" s="20" t="s">
        <v>354</v>
      </c>
      <c r="O69" s="20" t="s">
        <v>354</v>
      </c>
      <c r="P69" s="15">
        <v>1.1</v>
      </c>
      <c r="Q69" s="20" t="s">
        <v>354</v>
      </c>
      <c r="R69" s="20" t="s">
        <v>354</v>
      </c>
      <c r="S69" s="164">
        <f t="shared" si="2"/>
        <v>5465.454545454545</v>
      </c>
      <c r="T69" s="20" t="s">
        <v>354</v>
      </c>
      <c r="U69" s="232"/>
      <c r="V69" s="232"/>
      <c r="W69" s="232"/>
      <c r="X69" s="232"/>
    </row>
    <row r="70" spans="1:24" ht="14.25">
      <c r="A70" s="2" t="s">
        <v>189</v>
      </c>
      <c r="B70" s="108"/>
      <c r="C70" s="267">
        <f t="shared" si="0"/>
        <v>974420</v>
      </c>
      <c r="D70" s="5">
        <v>464363</v>
      </c>
      <c r="E70" s="5">
        <v>510057</v>
      </c>
      <c r="F70" s="115">
        <f>100*D70/E70</f>
        <v>91.04139341289307</v>
      </c>
      <c r="G70" s="150">
        <f>C70-C69</f>
        <v>612</v>
      </c>
      <c r="H70" s="151">
        <f>100*G70/C70</f>
        <v>0.06280659263972414</v>
      </c>
      <c r="I70" s="5">
        <v>202454</v>
      </c>
      <c r="J70" s="231"/>
      <c r="K70" s="280" t="s">
        <v>8</v>
      </c>
      <c r="L70" s="282"/>
      <c r="M70" s="14">
        <v>9870</v>
      </c>
      <c r="N70" s="13">
        <v>28789</v>
      </c>
      <c r="O70" s="20">
        <f aca="true" t="shared" si="3" ref="O70:O79">100*M70/N70</f>
        <v>34.28392788912432</v>
      </c>
      <c r="P70" s="21">
        <v>2.5</v>
      </c>
      <c r="Q70" s="24">
        <v>81.04</v>
      </c>
      <c r="R70" s="20">
        <f>100*P70/Q70</f>
        <v>3.0848963474827245</v>
      </c>
      <c r="S70" s="164">
        <f t="shared" si="2"/>
        <v>3948</v>
      </c>
      <c r="T70" s="15">
        <f>1*N70/Q70</f>
        <v>355.2443237907206</v>
      </c>
      <c r="U70" s="232"/>
      <c r="V70" s="232"/>
      <c r="W70" s="232"/>
      <c r="X70" s="232"/>
    </row>
    <row r="71" spans="1:24" ht="14.25">
      <c r="A71" s="2" t="s">
        <v>190</v>
      </c>
      <c r="B71" s="107" t="s">
        <v>92</v>
      </c>
      <c r="C71" s="267">
        <f t="shared" si="0"/>
        <v>973418</v>
      </c>
      <c r="D71" s="5">
        <v>464889</v>
      </c>
      <c r="E71" s="5">
        <v>508529</v>
      </c>
      <c r="F71" s="115">
        <f>100*D71/E71</f>
        <v>91.41838518550564</v>
      </c>
      <c r="G71" s="150">
        <f>C71-C70</f>
        <v>-1002</v>
      </c>
      <c r="H71" s="151">
        <f>100*G71/C71</f>
        <v>-0.10293625143566279</v>
      </c>
      <c r="I71" s="5">
        <v>211265</v>
      </c>
      <c r="J71" s="231"/>
      <c r="K71" s="280" t="s">
        <v>9</v>
      </c>
      <c r="L71" s="282"/>
      <c r="M71" s="12">
        <v>12376</v>
      </c>
      <c r="N71" s="13">
        <v>52585</v>
      </c>
      <c r="O71" s="20">
        <f t="shared" si="3"/>
        <v>23.535228677379482</v>
      </c>
      <c r="P71" s="15">
        <v>2.6</v>
      </c>
      <c r="Q71" s="23">
        <v>59.75</v>
      </c>
      <c r="R71" s="20">
        <f aca="true" t="shared" si="4" ref="R71:R78">100*P71/Q71</f>
        <v>4.351464435146443</v>
      </c>
      <c r="S71" s="164">
        <f t="shared" si="2"/>
        <v>4760</v>
      </c>
      <c r="T71" s="15">
        <f>1*N71/Q71</f>
        <v>880.0836820083682</v>
      </c>
      <c r="U71" s="232"/>
      <c r="V71" s="232"/>
      <c r="W71" s="232"/>
      <c r="X71" s="232"/>
    </row>
    <row r="72" spans="1:24" ht="14.25">
      <c r="A72" s="238"/>
      <c r="B72" s="239"/>
      <c r="C72" s="240"/>
      <c r="D72" s="241"/>
      <c r="E72" s="241"/>
      <c r="F72" s="241"/>
      <c r="G72" s="241"/>
      <c r="H72" s="241"/>
      <c r="I72" s="241"/>
      <c r="J72" s="231"/>
      <c r="K72" s="280" t="s">
        <v>93</v>
      </c>
      <c r="L72" s="282"/>
      <c r="M72" s="12">
        <v>6712</v>
      </c>
      <c r="N72" s="13">
        <v>12247</v>
      </c>
      <c r="O72" s="20">
        <f t="shared" si="3"/>
        <v>54.80525843063607</v>
      </c>
      <c r="P72" s="15">
        <v>1.2</v>
      </c>
      <c r="Q72" s="23">
        <v>154.61</v>
      </c>
      <c r="R72" s="20">
        <f t="shared" si="4"/>
        <v>0.7761464329603518</v>
      </c>
      <c r="S72" s="164">
        <f t="shared" si="2"/>
        <v>5593.333333333334</v>
      </c>
      <c r="T72" s="15">
        <f aca="true" t="shared" si="5" ref="T72:T79">1*N72/Q72</f>
        <v>79.21221137054523</v>
      </c>
      <c r="U72" s="232"/>
      <c r="V72" s="232"/>
      <c r="W72" s="232"/>
      <c r="X72" s="232"/>
    </row>
    <row r="73" spans="1:24" ht="14.25">
      <c r="A73" s="2"/>
      <c r="B73" s="108"/>
      <c r="C73" s="46"/>
      <c r="D73" s="5"/>
      <c r="E73" s="5"/>
      <c r="F73" s="115"/>
      <c r="G73" s="153"/>
      <c r="H73" s="154"/>
      <c r="I73" s="5"/>
      <c r="J73" s="231"/>
      <c r="K73" s="280" t="s">
        <v>13</v>
      </c>
      <c r="L73" s="282"/>
      <c r="M73" s="12">
        <v>7162</v>
      </c>
      <c r="N73" s="13">
        <v>14423</v>
      </c>
      <c r="O73" s="20">
        <f t="shared" si="3"/>
        <v>49.65679816959024</v>
      </c>
      <c r="P73" s="15">
        <v>1.7</v>
      </c>
      <c r="Q73" s="24">
        <v>13.74</v>
      </c>
      <c r="R73" s="20">
        <f t="shared" si="4"/>
        <v>12.372634643377001</v>
      </c>
      <c r="S73" s="164">
        <f t="shared" si="2"/>
        <v>4212.941176470588</v>
      </c>
      <c r="T73" s="15">
        <f t="shared" si="5"/>
        <v>1049.7088791848616</v>
      </c>
      <c r="U73" s="207"/>
      <c r="V73" s="232"/>
      <c r="W73" s="232"/>
      <c r="X73" s="232"/>
    </row>
    <row r="74" spans="1:24" ht="14.25">
      <c r="A74" s="2"/>
      <c r="B74" s="108"/>
      <c r="C74" s="46"/>
      <c r="D74" s="5"/>
      <c r="E74" s="5"/>
      <c r="F74" s="115"/>
      <c r="G74" s="153"/>
      <c r="H74" s="154"/>
      <c r="I74" s="5"/>
      <c r="J74" s="232"/>
      <c r="K74" s="280" t="s">
        <v>18</v>
      </c>
      <c r="L74" s="282"/>
      <c r="M74" s="12">
        <v>7818</v>
      </c>
      <c r="N74" s="13">
        <v>12321</v>
      </c>
      <c r="O74" s="20">
        <f t="shared" si="3"/>
        <v>63.45264183102021</v>
      </c>
      <c r="P74" s="15">
        <v>2.3</v>
      </c>
      <c r="Q74" s="24">
        <v>9.67</v>
      </c>
      <c r="R74" s="20">
        <f t="shared" si="4"/>
        <v>23.784901758014474</v>
      </c>
      <c r="S74" s="164">
        <f t="shared" si="2"/>
        <v>3399.130434782609</v>
      </c>
      <c r="T74" s="15">
        <f t="shared" si="5"/>
        <v>1274.1468459152018</v>
      </c>
      <c r="U74" s="207"/>
      <c r="V74" s="232"/>
      <c r="W74" s="232"/>
      <c r="X74" s="232"/>
    </row>
    <row r="75" spans="1:24" ht="14.25">
      <c r="A75" s="2"/>
      <c r="B75" s="108"/>
      <c r="C75" s="46"/>
      <c r="D75" s="5"/>
      <c r="E75" s="5"/>
      <c r="F75" s="115"/>
      <c r="G75" s="153"/>
      <c r="H75" s="154"/>
      <c r="I75" s="5"/>
      <c r="J75" s="232"/>
      <c r="K75" s="280" t="s">
        <v>20</v>
      </c>
      <c r="L75" s="282"/>
      <c r="M75" s="12">
        <v>22082</v>
      </c>
      <c r="N75" s="13">
        <v>36080</v>
      </c>
      <c r="O75" s="20">
        <f t="shared" si="3"/>
        <v>61.20288248337029</v>
      </c>
      <c r="P75" s="15">
        <v>3.9</v>
      </c>
      <c r="Q75" s="24">
        <v>13.45</v>
      </c>
      <c r="R75" s="20">
        <f t="shared" si="4"/>
        <v>28.996282527881043</v>
      </c>
      <c r="S75" s="164">
        <f t="shared" si="2"/>
        <v>5662.051282051282</v>
      </c>
      <c r="T75" s="15">
        <f t="shared" si="5"/>
        <v>2682.527881040892</v>
      </c>
      <c r="U75" s="232"/>
      <c r="V75" s="232"/>
      <c r="W75" s="232"/>
      <c r="X75" s="232"/>
    </row>
    <row r="76" spans="1:24" ht="14.25">
      <c r="A76" s="2"/>
      <c r="B76" s="108"/>
      <c r="C76" s="46"/>
      <c r="D76" s="5"/>
      <c r="E76" s="5"/>
      <c r="F76" s="115"/>
      <c r="G76" s="153"/>
      <c r="H76" s="154"/>
      <c r="I76" s="5"/>
      <c r="J76" s="232"/>
      <c r="K76" s="280" t="s">
        <v>27</v>
      </c>
      <c r="L76" s="281"/>
      <c r="M76" s="13">
        <v>8011</v>
      </c>
      <c r="N76" s="13">
        <v>24591</v>
      </c>
      <c r="O76" s="20">
        <f t="shared" si="3"/>
        <v>32.57695905005897</v>
      </c>
      <c r="P76" s="15">
        <v>1.8</v>
      </c>
      <c r="Q76" s="24">
        <v>110.8</v>
      </c>
      <c r="R76" s="20">
        <f t="shared" si="4"/>
        <v>1.6245487364620939</v>
      </c>
      <c r="S76" s="164">
        <f t="shared" si="2"/>
        <v>4450.555555555556</v>
      </c>
      <c r="T76" s="15">
        <f t="shared" si="5"/>
        <v>221.9404332129964</v>
      </c>
      <c r="U76" s="232"/>
      <c r="V76" s="232"/>
      <c r="W76" s="232"/>
      <c r="X76" s="232"/>
    </row>
    <row r="77" spans="1:24" ht="14.25">
      <c r="A77" s="3"/>
      <c r="B77" s="107"/>
      <c r="C77" s="46"/>
      <c r="D77" s="46"/>
      <c r="E77" s="46"/>
      <c r="F77" s="115"/>
      <c r="G77" s="153"/>
      <c r="H77" s="154"/>
      <c r="I77" s="46"/>
      <c r="J77" s="232"/>
      <c r="K77" s="280" t="s">
        <v>96</v>
      </c>
      <c r="L77" s="281"/>
      <c r="M77" s="13">
        <v>5032</v>
      </c>
      <c r="N77" s="13">
        <v>11961</v>
      </c>
      <c r="O77" s="20">
        <f t="shared" si="3"/>
        <v>42.070061031686315</v>
      </c>
      <c r="P77" s="15">
        <v>1</v>
      </c>
      <c r="Q77" s="24">
        <v>26.98</v>
      </c>
      <c r="R77" s="20">
        <f t="shared" si="4"/>
        <v>3.7064492216456633</v>
      </c>
      <c r="S77" s="164">
        <f t="shared" si="2"/>
        <v>5032</v>
      </c>
      <c r="T77" s="15">
        <f t="shared" si="5"/>
        <v>443.3283914010378</v>
      </c>
      <c r="U77" s="232"/>
      <c r="V77" s="232"/>
      <c r="W77" s="232"/>
      <c r="X77" s="232"/>
    </row>
    <row r="78" spans="1:24" ht="14.25">
      <c r="A78" s="3"/>
      <c r="B78" s="107"/>
      <c r="C78" s="46"/>
      <c r="D78" s="46"/>
      <c r="E78" s="46"/>
      <c r="F78" s="115"/>
      <c r="G78" s="153"/>
      <c r="H78" s="154"/>
      <c r="I78" s="46"/>
      <c r="J78" s="232"/>
      <c r="K78" s="280" t="s">
        <v>31</v>
      </c>
      <c r="L78" s="281"/>
      <c r="M78" s="115">
        <v>19948</v>
      </c>
      <c r="N78" s="26">
        <v>23032</v>
      </c>
      <c r="O78" s="20">
        <f t="shared" si="3"/>
        <v>86.6099340048628</v>
      </c>
      <c r="P78" s="22">
        <v>3.3</v>
      </c>
      <c r="Q78" s="25">
        <v>20.31</v>
      </c>
      <c r="R78" s="20">
        <f t="shared" si="4"/>
        <v>16.248153618906944</v>
      </c>
      <c r="S78" s="164">
        <f t="shared" si="2"/>
        <v>6044.848484848485</v>
      </c>
      <c r="T78" s="15">
        <f t="shared" si="5"/>
        <v>1134.0226489414083</v>
      </c>
      <c r="U78" s="232"/>
      <c r="V78" s="232"/>
      <c r="W78" s="232"/>
      <c r="X78" s="232"/>
    </row>
    <row r="79" spans="1:24" ht="14.25">
      <c r="A79" s="2"/>
      <c r="B79" s="108"/>
      <c r="C79" s="46"/>
      <c r="D79" s="5"/>
      <c r="E79" s="5"/>
      <c r="F79" s="5"/>
      <c r="G79" s="153"/>
      <c r="H79" s="154"/>
      <c r="I79" s="5"/>
      <c r="J79" s="232"/>
      <c r="K79" s="272" t="s">
        <v>106</v>
      </c>
      <c r="L79" s="272"/>
      <c r="M79" s="19">
        <v>5892</v>
      </c>
      <c r="N79" s="209">
        <v>14953</v>
      </c>
      <c r="O79" s="165">
        <f t="shared" si="3"/>
        <v>39.4034641877884</v>
      </c>
      <c r="P79" s="166">
        <v>1</v>
      </c>
      <c r="Q79" s="167">
        <v>115.57</v>
      </c>
      <c r="R79" s="165">
        <f>100*P79/Q79</f>
        <v>0.865276455827637</v>
      </c>
      <c r="S79" s="168">
        <f t="shared" si="2"/>
        <v>5892</v>
      </c>
      <c r="T79" s="169">
        <f t="shared" si="5"/>
        <v>129.38478843990657</v>
      </c>
      <c r="U79" s="232"/>
      <c r="V79" s="232"/>
      <c r="W79" s="232"/>
      <c r="X79" s="232"/>
    </row>
    <row r="80" spans="1:24" ht="14.25">
      <c r="A80" s="2"/>
      <c r="B80" s="108"/>
      <c r="C80" s="46"/>
      <c r="D80" s="5"/>
      <c r="E80" s="5"/>
      <c r="F80" s="5"/>
      <c r="G80" s="153"/>
      <c r="H80" s="154"/>
      <c r="I80" s="5"/>
      <c r="J80" s="232"/>
      <c r="K80" s="208" t="s">
        <v>120</v>
      </c>
      <c r="L80" s="113"/>
      <c r="M80" s="207"/>
      <c r="N80" s="207"/>
      <c r="O80" s="207"/>
      <c r="P80" s="207"/>
      <c r="Q80" s="207"/>
      <c r="R80" s="207"/>
      <c r="S80" s="207"/>
      <c r="T80" s="232"/>
      <c r="U80" s="232"/>
      <c r="V80" s="232"/>
      <c r="W80" s="232"/>
      <c r="X80" s="232"/>
    </row>
    <row r="81" spans="1:24" ht="14.25">
      <c r="A81" s="242"/>
      <c r="B81" s="233"/>
      <c r="C81" s="46"/>
      <c r="D81" s="5"/>
      <c r="E81" s="5"/>
      <c r="F81" s="5"/>
      <c r="G81" s="153"/>
      <c r="H81" s="154"/>
      <c r="I81" s="5"/>
      <c r="J81" s="232"/>
      <c r="K81" s="6" t="s">
        <v>218</v>
      </c>
      <c r="L81" s="243"/>
      <c r="M81" s="232"/>
      <c r="N81" s="232"/>
      <c r="O81" s="232"/>
      <c r="P81" s="232"/>
      <c r="Q81" s="232"/>
      <c r="R81" s="232"/>
      <c r="S81" s="232"/>
      <c r="T81" s="207"/>
      <c r="U81" s="232"/>
      <c r="V81" s="232"/>
      <c r="W81" s="232"/>
      <c r="X81" s="232"/>
    </row>
    <row r="82" spans="1:24" ht="14.25">
      <c r="A82" s="2"/>
      <c r="B82" s="108"/>
      <c r="C82" s="46"/>
      <c r="D82" s="5"/>
      <c r="E82" s="5"/>
      <c r="F82" s="5"/>
      <c r="G82" s="153"/>
      <c r="H82" s="154"/>
      <c r="I82" s="46"/>
      <c r="J82" s="232"/>
      <c r="K82" s="232"/>
      <c r="L82" s="243"/>
      <c r="M82" s="232"/>
      <c r="N82" s="232"/>
      <c r="O82" s="232"/>
      <c r="P82" s="232"/>
      <c r="Q82" s="232"/>
      <c r="R82" s="232"/>
      <c r="S82" s="232"/>
      <c r="T82" s="232"/>
      <c r="U82" s="232"/>
      <c r="V82" s="232"/>
      <c r="W82" s="232"/>
      <c r="X82" s="232"/>
    </row>
    <row r="83" spans="1:24" ht="14.25">
      <c r="A83" s="3"/>
      <c r="B83" s="107"/>
      <c r="C83" s="46"/>
      <c r="D83" s="5"/>
      <c r="E83" s="5"/>
      <c r="F83" s="5"/>
      <c r="G83" s="153"/>
      <c r="H83" s="154"/>
      <c r="I83" s="5"/>
      <c r="J83" s="232"/>
      <c r="K83" s="232"/>
      <c r="L83" s="243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32"/>
    </row>
    <row r="84" spans="1:24" ht="14.25">
      <c r="A84" s="3"/>
      <c r="B84" s="107"/>
      <c r="C84" s="46"/>
      <c r="D84" s="5"/>
      <c r="E84" s="5"/>
      <c r="F84" s="5"/>
      <c r="G84" s="153"/>
      <c r="H84" s="154"/>
      <c r="I84" s="5"/>
      <c r="J84" s="232"/>
      <c r="K84" s="232"/>
      <c r="L84" s="243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</row>
    <row r="85" spans="1:24" ht="14.25">
      <c r="A85" s="2"/>
      <c r="B85" s="108"/>
      <c r="C85" s="46"/>
      <c r="D85" s="5"/>
      <c r="E85" s="5"/>
      <c r="F85" s="5"/>
      <c r="G85" s="153"/>
      <c r="H85" s="154"/>
      <c r="I85" s="5"/>
      <c r="J85" s="232"/>
      <c r="K85" s="232"/>
      <c r="L85" s="243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</row>
    <row r="86" spans="1:24" ht="14.25">
      <c r="A86" s="2"/>
      <c r="B86" s="108"/>
      <c r="C86" s="46"/>
      <c r="D86" s="5"/>
      <c r="E86" s="5"/>
      <c r="F86" s="5"/>
      <c r="G86" s="153"/>
      <c r="H86" s="154"/>
      <c r="I86" s="5"/>
      <c r="J86" s="232"/>
      <c r="K86" s="232"/>
      <c r="L86" s="243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</row>
    <row r="87" spans="1:24" ht="14.25">
      <c r="A87" s="6"/>
      <c r="B87" s="233"/>
      <c r="C87" s="46"/>
      <c r="D87" s="5"/>
      <c r="E87" s="5"/>
      <c r="F87" s="5"/>
      <c r="G87" s="153"/>
      <c r="H87" s="154"/>
      <c r="I87" s="5"/>
      <c r="J87" s="232"/>
      <c r="K87" s="232"/>
      <c r="L87" s="243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2"/>
      <c r="X87" s="232"/>
    </row>
    <row r="88" spans="1:24" ht="14.25">
      <c r="A88" s="2"/>
      <c r="B88" s="108"/>
      <c r="C88" s="46"/>
      <c r="D88" s="5"/>
      <c r="E88" s="5"/>
      <c r="F88" s="5"/>
      <c r="G88" s="153"/>
      <c r="H88" s="154"/>
      <c r="I88" s="5"/>
      <c r="J88" s="232"/>
      <c r="K88" s="232"/>
      <c r="L88" s="243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</row>
    <row r="89" spans="1:24" ht="14.25">
      <c r="A89" s="3"/>
      <c r="B89" s="107"/>
      <c r="C89" s="46"/>
      <c r="D89" s="5"/>
      <c r="E89" s="5"/>
      <c r="F89" s="5"/>
      <c r="G89" s="153"/>
      <c r="H89" s="154"/>
      <c r="I89" s="5"/>
      <c r="J89" s="232"/>
      <c r="K89" s="232"/>
      <c r="L89" s="243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</row>
    <row r="90" spans="1:24" ht="14.25">
      <c r="A90" s="2"/>
      <c r="B90" s="108"/>
      <c r="C90" s="46"/>
      <c r="D90" s="5"/>
      <c r="E90" s="5"/>
      <c r="F90" s="5"/>
      <c r="G90" s="153"/>
      <c r="H90" s="154"/>
      <c r="I90" s="5"/>
      <c r="J90" s="232"/>
      <c r="K90" s="232"/>
      <c r="L90" s="243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</row>
    <row r="91" spans="1:24" ht="14.25">
      <c r="A91" s="2"/>
      <c r="B91" s="108"/>
      <c r="C91" s="46"/>
      <c r="D91" s="5"/>
      <c r="E91" s="5"/>
      <c r="F91" s="5"/>
      <c r="G91" s="153"/>
      <c r="H91" s="154"/>
      <c r="I91" s="5"/>
      <c r="J91" s="232"/>
      <c r="K91" s="232"/>
      <c r="L91" s="243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</row>
    <row r="92" spans="1:24" ht="14.25">
      <c r="A92" s="2"/>
      <c r="B92" s="108"/>
      <c r="C92" s="46"/>
      <c r="D92" s="5"/>
      <c r="E92" s="5"/>
      <c r="F92" s="5"/>
      <c r="G92" s="153"/>
      <c r="H92" s="154"/>
      <c r="I92" s="5"/>
      <c r="J92" s="232"/>
      <c r="K92" s="232"/>
      <c r="L92" s="243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</row>
    <row r="93" spans="1:24" ht="14.25">
      <c r="A93" s="2"/>
      <c r="B93" s="108"/>
      <c r="C93" s="46"/>
      <c r="D93" s="5"/>
      <c r="E93" s="46"/>
      <c r="F93" s="5"/>
      <c r="G93" s="153"/>
      <c r="H93" s="154"/>
      <c r="I93" s="5"/>
      <c r="J93" s="232"/>
      <c r="K93" s="232"/>
      <c r="L93" s="243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</row>
    <row r="94" spans="1:24" ht="14.25">
      <c r="A94" s="2"/>
      <c r="B94" s="108"/>
      <c r="C94" s="46"/>
      <c r="D94" s="5"/>
      <c r="E94" s="5"/>
      <c r="F94" s="5"/>
      <c r="G94" s="153"/>
      <c r="H94" s="154"/>
      <c r="I94" s="5"/>
      <c r="J94" s="232"/>
      <c r="K94" s="232"/>
      <c r="L94" s="243"/>
      <c r="M94" s="232"/>
      <c r="N94" s="232"/>
      <c r="O94" s="232"/>
      <c r="P94" s="232"/>
      <c r="Q94" s="232"/>
      <c r="R94" s="232"/>
      <c r="S94" s="232"/>
      <c r="T94" s="232"/>
      <c r="U94" s="232"/>
      <c r="V94" s="232"/>
      <c r="W94" s="232"/>
      <c r="X94" s="232"/>
    </row>
    <row r="95" spans="1:24" ht="14.25">
      <c r="A95" s="3"/>
      <c r="B95" s="107"/>
      <c r="C95" s="46"/>
      <c r="D95" s="5"/>
      <c r="E95" s="5"/>
      <c r="F95" s="5"/>
      <c r="G95" s="153"/>
      <c r="H95" s="154"/>
      <c r="I95" s="5"/>
      <c r="J95" s="232"/>
      <c r="K95" s="232"/>
      <c r="L95" s="243"/>
      <c r="M95" s="232"/>
      <c r="N95" s="232"/>
      <c r="O95" s="232"/>
      <c r="P95" s="232"/>
      <c r="Q95" s="232"/>
      <c r="R95" s="232"/>
      <c r="S95" s="232"/>
      <c r="T95" s="232"/>
      <c r="U95" s="232"/>
      <c r="V95" s="232"/>
      <c r="W95" s="232"/>
      <c r="X95" s="232"/>
    </row>
    <row r="96" spans="1:24" ht="14.25">
      <c r="A96" s="2"/>
      <c r="B96" s="108"/>
      <c r="C96" s="46"/>
      <c r="D96" s="5"/>
      <c r="E96" s="5"/>
      <c r="F96" s="5"/>
      <c r="G96" s="153"/>
      <c r="H96" s="154"/>
      <c r="I96" s="5"/>
      <c r="J96" s="232"/>
      <c r="K96" s="232"/>
      <c r="L96" s="243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</row>
    <row r="97" spans="1:24" ht="14.25">
      <c r="A97" s="2"/>
      <c r="B97" s="108"/>
      <c r="C97" s="46"/>
      <c r="D97" s="5"/>
      <c r="E97" s="5"/>
      <c r="F97" s="5"/>
      <c r="G97" s="153"/>
      <c r="H97" s="154"/>
      <c r="I97" s="5"/>
      <c r="J97" s="232"/>
      <c r="K97" s="232"/>
      <c r="L97" s="243"/>
      <c r="M97" s="232"/>
      <c r="N97" s="232"/>
      <c r="O97" s="232"/>
      <c r="P97" s="232"/>
      <c r="Q97" s="232"/>
      <c r="R97" s="232"/>
      <c r="S97" s="232"/>
      <c r="T97" s="232"/>
      <c r="U97" s="232"/>
      <c r="V97" s="232"/>
      <c r="W97" s="232"/>
      <c r="X97" s="232"/>
    </row>
    <row r="98" spans="1:24" ht="14.25">
      <c r="A98" s="2"/>
      <c r="B98" s="108"/>
      <c r="C98" s="46"/>
      <c r="D98" s="5"/>
      <c r="E98" s="5"/>
      <c r="F98" s="5"/>
      <c r="G98" s="153"/>
      <c r="H98" s="154"/>
      <c r="I98" s="5"/>
      <c r="J98" s="232"/>
      <c r="K98" s="232"/>
      <c r="L98" s="243"/>
      <c r="M98" s="232"/>
      <c r="N98" s="232"/>
      <c r="O98" s="232"/>
      <c r="P98" s="232"/>
      <c r="Q98" s="232"/>
      <c r="R98" s="232"/>
      <c r="S98" s="232"/>
      <c r="T98" s="232"/>
      <c r="U98" s="232"/>
      <c r="V98" s="232"/>
      <c r="W98" s="232"/>
      <c r="X98" s="232"/>
    </row>
    <row r="99" spans="1:24" ht="14.25">
      <c r="A99" s="2"/>
      <c r="B99" s="108"/>
      <c r="C99" s="46"/>
      <c r="D99" s="5"/>
      <c r="E99" s="5"/>
      <c r="F99" s="5"/>
      <c r="G99" s="153"/>
      <c r="H99" s="154"/>
      <c r="I99" s="5"/>
      <c r="J99" s="232"/>
      <c r="K99" s="232"/>
      <c r="L99" s="243"/>
      <c r="M99" s="232"/>
      <c r="N99" s="232"/>
      <c r="O99" s="232"/>
      <c r="P99" s="232"/>
      <c r="Q99" s="232"/>
      <c r="R99" s="232"/>
      <c r="S99" s="232"/>
      <c r="T99" s="232"/>
      <c r="U99" s="232"/>
      <c r="V99" s="232"/>
      <c r="W99" s="232"/>
      <c r="X99" s="232"/>
    </row>
    <row r="100" spans="1:24" ht="14.25">
      <c r="A100" s="2"/>
      <c r="B100" s="108"/>
      <c r="C100" s="46"/>
      <c r="D100" s="5"/>
      <c r="E100" s="5"/>
      <c r="F100" s="5"/>
      <c r="G100" s="153"/>
      <c r="H100" s="154"/>
      <c r="I100" s="5"/>
      <c r="J100" s="232"/>
      <c r="K100" s="232"/>
      <c r="L100" s="243"/>
      <c r="M100" s="232"/>
      <c r="N100" s="232"/>
      <c r="O100" s="232"/>
      <c r="P100" s="232"/>
      <c r="Q100" s="232"/>
      <c r="R100" s="232"/>
      <c r="S100" s="232"/>
      <c r="T100" s="232"/>
      <c r="U100" s="232"/>
      <c r="V100" s="232"/>
      <c r="W100" s="232"/>
      <c r="X100" s="232"/>
    </row>
    <row r="101" spans="1:24" ht="14.25">
      <c r="A101" s="3"/>
      <c r="B101" s="107"/>
      <c r="C101" s="46"/>
      <c r="D101" s="5"/>
      <c r="E101" s="5"/>
      <c r="F101" s="5"/>
      <c r="G101" s="153"/>
      <c r="H101" s="154"/>
      <c r="I101" s="5"/>
      <c r="J101" s="232"/>
      <c r="K101" s="232"/>
      <c r="L101" s="243"/>
      <c r="M101" s="232"/>
      <c r="N101" s="232"/>
      <c r="O101" s="232"/>
      <c r="P101" s="232"/>
      <c r="Q101" s="232"/>
      <c r="R101" s="232"/>
      <c r="S101" s="232"/>
      <c r="T101" s="232"/>
      <c r="U101" s="232"/>
      <c r="V101" s="232"/>
      <c r="W101" s="232"/>
      <c r="X101" s="232"/>
    </row>
    <row r="102" spans="1:24" ht="14.25">
      <c r="A102" s="2"/>
      <c r="B102" s="108"/>
      <c r="C102" s="46"/>
      <c r="D102" s="5"/>
      <c r="E102" s="5"/>
      <c r="F102" s="5"/>
      <c r="G102" s="153"/>
      <c r="H102" s="154"/>
      <c r="I102" s="5"/>
      <c r="J102" s="232"/>
      <c r="K102" s="232"/>
      <c r="L102" s="243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</row>
    <row r="103" spans="1:24" ht="14.25">
      <c r="A103" s="2"/>
      <c r="B103" s="108"/>
      <c r="C103" s="46"/>
      <c r="D103" s="5"/>
      <c r="E103" s="5"/>
      <c r="F103" s="5"/>
      <c r="G103" s="153"/>
      <c r="H103" s="154"/>
      <c r="I103" s="5"/>
      <c r="J103" s="232"/>
      <c r="K103" s="232"/>
      <c r="L103" s="243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</row>
    <row r="104" spans="1:24" ht="14.25">
      <c r="A104" s="4"/>
      <c r="B104" s="109"/>
      <c r="C104" s="244"/>
      <c r="D104" s="206"/>
      <c r="E104" s="206"/>
      <c r="F104" s="206"/>
      <c r="G104" s="245"/>
      <c r="H104" s="246"/>
      <c r="I104" s="206"/>
      <c r="J104" s="232"/>
      <c r="K104" s="232"/>
      <c r="L104" s="243"/>
      <c r="M104" s="232"/>
      <c r="N104" s="232"/>
      <c r="O104" s="232"/>
      <c r="P104" s="232"/>
      <c r="Q104" s="232"/>
      <c r="R104" s="232"/>
      <c r="S104" s="232"/>
      <c r="T104" s="232"/>
      <c r="U104" s="232"/>
      <c r="V104" s="232"/>
      <c r="W104" s="232"/>
      <c r="X104" s="232"/>
    </row>
    <row r="105" spans="1:24" ht="13.5">
      <c r="A105" s="234"/>
      <c r="B105" s="247"/>
      <c r="C105" s="231"/>
      <c r="D105" s="231"/>
      <c r="E105" s="231"/>
      <c r="F105" s="231"/>
      <c r="G105" s="231"/>
      <c r="H105" s="231"/>
      <c r="I105" s="231"/>
      <c r="J105" s="232"/>
      <c r="K105" s="232"/>
      <c r="L105" s="243"/>
      <c r="M105" s="232"/>
      <c r="N105" s="232"/>
      <c r="O105" s="232"/>
      <c r="P105" s="232"/>
      <c r="Q105" s="232"/>
      <c r="R105" s="232"/>
      <c r="S105" s="232"/>
      <c r="T105" s="232"/>
      <c r="U105" s="232"/>
      <c r="V105" s="232"/>
      <c r="W105" s="232"/>
      <c r="X105" s="232"/>
    </row>
    <row r="106" spans="1:24" ht="13.5">
      <c r="A106" s="234"/>
      <c r="B106" s="247"/>
      <c r="C106" s="231"/>
      <c r="D106" s="231"/>
      <c r="E106" s="231"/>
      <c r="F106" s="231"/>
      <c r="G106" s="231"/>
      <c r="H106" s="231"/>
      <c r="I106" s="231"/>
      <c r="J106" s="232"/>
      <c r="K106" s="232"/>
      <c r="L106" s="243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</row>
    <row r="107" spans="1:24" ht="13.5">
      <c r="A107" s="234"/>
      <c r="B107" s="247"/>
      <c r="C107" s="231"/>
      <c r="D107" s="231"/>
      <c r="E107" s="231"/>
      <c r="F107" s="231"/>
      <c r="G107" s="231"/>
      <c r="H107" s="231"/>
      <c r="I107" s="231"/>
      <c r="J107" s="232"/>
      <c r="K107" s="232"/>
      <c r="L107" s="243"/>
      <c r="M107" s="232"/>
      <c r="N107" s="232"/>
      <c r="O107" s="232"/>
      <c r="P107" s="232"/>
      <c r="Q107" s="232"/>
      <c r="R107" s="232"/>
      <c r="S107" s="232"/>
      <c r="T107" s="232"/>
      <c r="U107" s="232"/>
      <c r="V107" s="232"/>
      <c r="W107" s="232"/>
      <c r="X107" s="232"/>
    </row>
    <row r="108" spans="1:24" ht="13.5">
      <c r="A108" s="234"/>
      <c r="B108" s="247"/>
      <c r="C108" s="231"/>
      <c r="D108" s="231"/>
      <c r="E108" s="231"/>
      <c r="F108" s="231"/>
      <c r="G108" s="231"/>
      <c r="H108" s="231"/>
      <c r="I108" s="231"/>
      <c r="J108" s="232"/>
      <c r="K108" s="232"/>
      <c r="L108" s="243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</row>
    <row r="109" spans="1:24" ht="13.5">
      <c r="A109" s="234"/>
      <c r="B109" s="247"/>
      <c r="C109" s="231"/>
      <c r="D109" s="231"/>
      <c r="E109" s="231"/>
      <c r="F109" s="231"/>
      <c r="G109" s="231"/>
      <c r="H109" s="231"/>
      <c r="I109" s="231"/>
      <c r="J109" s="232"/>
      <c r="K109" s="232"/>
      <c r="L109" s="243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</row>
    <row r="110" spans="1:24" ht="13.5">
      <c r="A110" s="234"/>
      <c r="B110" s="247"/>
      <c r="C110" s="231"/>
      <c r="D110" s="231"/>
      <c r="E110" s="231"/>
      <c r="F110" s="231"/>
      <c r="G110" s="231"/>
      <c r="H110" s="231"/>
      <c r="I110" s="231"/>
      <c r="J110" s="232"/>
      <c r="K110" s="232"/>
      <c r="L110" s="243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</row>
    <row r="111" spans="1:24" ht="13.5">
      <c r="A111" s="234"/>
      <c r="B111" s="247"/>
      <c r="C111" s="231"/>
      <c r="D111" s="231"/>
      <c r="E111" s="231"/>
      <c r="F111" s="231"/>
      <c r="G111" s="231"/>
      <c r="H111" s="231"/>
      <c r="I111" s="231"/>
      <c r="J111" s="232"/>
      <c r="K111" s="232"/>
      <c r="L111" s="243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</row>
    <row r="112" spans="1:24" ht="13.5">
      <c r="A112" s="234"/>
      <c r="B112" s="247"/>
      <c r="C112" s="231"/>
      <c r="D112" s="231"/>
      <c r="E112" s="231"/>
      <c r="F112" s="231"/>
      <c r="G112" s="231"/>
      <c r="H112" s="231"/>
      <c r="I112" s="231"/>
      <c r="J112" s="232"/>
      <c r="K112" s="232"/>
      <c r="L112" s="243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</row>
    <row r="113" spans="1:24" ht="13.5">
      <c r="A113" s="234"/>
      <c r="B113" s="247"/>
      <c r="C113" s="231"/>
      <c r="D113" s="231"/>
      <c r="E113" s="231"/>
      <c r="F113" s="231"/>
      <c r="G113" s="231"/>
      <c r="H113" s="231"/>
      <c r="I113" s="231"/>
      <c r="J113" s="232"/>
      <c r="K113" s="232"/>
      <c r="L113" s="243"/>
      <c r="M113" s="232"/>
      <c r="N113" s="232"/>
      <c r="O113" s="232"/>
      <c r="P113" s="232"/>
      <c r="Q113" s="232"/>
      <c r="R113" s="232"/>
      <c r="S113" s="232"/>
      <c r="T113" s="232"/>
      <c r="U113" s="232"/>
      <c r="V113" s="232"/>
      <c r="W113" s="232"/>
      <c r="X113" s="232"/>
    </row>
    <row r="114" spans="1:24" ht="13.5">
      <c r="A114" s="234"/>
      <c r="B114" s="247"/>
      <c r="C114" s="231"/>
      <c r="D114" s="231"/>
      <c r="E114" s="231"/>
      <c r="F114" s="231"/>
      <c r="G114" s="231"/>
      <c r="H114" s="231"/>
      <c r="I114" s="231"/>
      <c r="J114" s="232"/>
      <c r="K114" s="232"/>
      <c r="L114" s="243"/>
      <c r="M114" s="232"/>
      <c r="N114" s="232"/>
      <c r="O114" s="232"/>
      <c r="P114" s="232"/>
      <c r="Q114" s="232"/>
      <c r="R114" s="232"/>
      <c r="S114" s="232"/>
      <c r="T114" s="232"/>
      <c r="U114" s="232"/>
      <c r="V114" s="232"/>
      <c r="W114" s="232"/>
      <c r="X114" s="232"/>
    </row>
    <row r="115" spans="1:24" ht="13.5">
      <c r="A115" s="234"/>
      <c r="B115" s="247"/>
      <c r="C115" s="231"/>
      <c r="D115" s="231"/>
      <c r="E115" s="231"/>
      <c r="F115" s="231"/>
      <c r="G115" s="231"/>
      <c r="H115" s="231"/>
      <c r="I115" s="231"/>
      <c r="J115" s="232"/>
      <c r="K115" s="232"/>
      <c r="L115" s="243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</row>
    <row r="116" spans="1:24" ht="13.5">
      <c r="A116" s="234"/>
      <c r="B116" s="247"/>
      <c r="C116" s="231"/>
      <c r="D116" s="231"/>
      <c r="E116" s="231"/>
      <c r="F116" s="231"/>
      <c r="G116" s="231"/>
      <c r="H116" s="231"/>
      <c r="I116" s="231"/>
      <c r="J116" s="232"/>
      <c r="K116" s="232"/>
      <c r="L116" s="243"/>
      <c r="M116" s="232"/>
      <c r="N116" s="232"/>
      <c r="O116" s="232"/>
      <c r="P116" s="232"/>
      <c r="Q116" s="232"/>
      <c r="R116" s="232"/>
      <c r="S116" s="232"/>
      <c r="T116" s="232"/>
      <c r="U116" s="232"/>
      <c r="V116" s="232"/>
      <c r="W116" s="232"/>
      <c r="X116" s="232"/>
    </row>
    <row r="117" spans="1:24" ht="13.5">
      <c r="A117" s="234"/>
      <c r="B117" s="247"/>
      <c r="C117" s="231"/>
      <c r="D117" s="231"/>
      <c r="E117" s="231"/>
      <c r="F117" s="231"/>
      <c r="G117" s="231"/>
      <c r="H117" s="231"/>
      <c r="I117" s="231"/>
      <c r="J117" s="232"/>
      <c r="K117" s="232"/>
      <c r="L117" s="243"/>
      <c r="M117" s="232"/>
      <c r="N117" s="232"/>
      <c r="O117" s="232"/>
      <c r="P117" s="232"/>
      <c r="Q117" s="232"/>
      <c r="R117" s="232"/>
      <c r="S117" s="232"/>
      <c r="T117" s="232"/>
      <c r="U117" s="232"/>
      <c r="V117" s="232"/>
      <c r="W117" s="232"/>
      <c r="X117" s="232"/>
    </row>
    <row r="118" spans="1:24" ht="13.5">
      <c r="A118" s="234"/>
      <c r="B118" s="247"/>
      <c r="C118" s="231"/>
      <c r="D118" s="231"/>
      <c r="E118" s="231"/>
      <c r="F118" s="231"/>
      <c r="G118" s="231"/>
      <c r="H118" s="231"/>
      <c r="I118" s="231"/>
      <c r="J118" s="232"/>
      <c r="K118" s="232"/>
      <c r="L118" s="243"/>
      <c r="M118" s="232"/>
      <c r="N118" s="232"/>
      <c r="O118" s="232"/>
      <c r="P118" s="232"/>
      <c r="Q118" s="232"/>
      <c r="R118" s="232"/>
      <c r="S118" s="232"/>
      <c r="T118" s="232"/>
      <c r="U118" s="232"/>
      <c r="V118" s="232"/>
      <c r="W118" s="232"/>
      <c r="X118" s="232"/>
    </row>
    <row r="119" spans="1:24" ht="13.5">
      <c r="A119" s="234"/>
      <c r="B119" s="247"/>
      <c r="C119" s="231"/>
      <c r="D119" s="231"/>
      <c r="E119" s="231"/>
      <c r="F119" s="231"/>
      <c r="G119" s="231"/>
      <c r="H119" s="231"/>
      <c r="I119" s="231"/>
      <c r="J119" s="232"/>
      <c r="K119" s="232"/>
      <c r="L119" s="243"/>
      <c r="M119" s="232"/>
      <c r="N119" s="232"/>
      <c r="O119" s="232"/>
      <c r="P119" s="232"/>
      <c r="Q119" s="232"/>
      <c r="R119" s="232"/>
      <c r="S119" s="232"/>
      <c r="T119" s="232"/>
      <c r="U119" s="232"/>
      <c r="V119" s="232"/>
      <c r="W119" s="232"/>
      <c r="X119" s="232"/>
    </row>
    <row r="120" spans="1:24" ht="13.5">
      <c r="A120" s="234"/>
      <c r="B120" s="247"/>
      <c r="C120" s="231"/>
      <c r="D120" s="231"/>
      <c r="E120" s="231"/>
      <c r="F120" s="231"/>
      <c r="G120" s="231"/>
      <c r="H120" s="231"/>
      <c r="I120" s="231"/>
      <c r="J120" s="232"/>
      <c r="K120" s="232"/>
      <c r="L120" s="243"/>
      <c r="M120" s="232"/>
      <c r="N120" s="232"/>
      <c r="O120" s="232"/>
      <c r="P120" s="232"/>
      <c r="Q120" s="232"/>
      <c r="R120" s="232"/>
      <c r="S120" s="232"/>
      <c r="T120" s="232"/>
      <c r="U120" s="232"/>
      <c r="V120" s="232"/>
      <c r="W120" s="232"/>
      <c r="X120" s="232"/>
    </row>
    <row r="121" spans="1:24" ht="13.5">
      <c r="A121" s="234"/>
      <c r="B121" s="247"/>
      <c r="C121" s="231"/>
      <c r="D121" s="231"/>
      <c r="E121" s="231"/>
      <c r="F121" s="231"/>
      <c r="G121" s="231"/>
      <c r="H121" s="231"/>
      <c r="I121" s="231"/>
      <c r="J121" s="232"/>
      <c r="K121" s="232"/>
      <c r="L121" s="243"/>
      <c r="M121" s="232"/>
      <c r="N121" s="232"/>
      <c r="O121" s="232"/>
      <c r="P121" s="232"/>
      <c r="Q121" s="232"/>
      <c r="R121" s="232"/>
      <c r="S121" s="232"/>
      <c r="T121" s="232"/>
      <c r="U121" s="232"/>
      <c r="V121" s="232"/>
      <c r="W121" s="232"/>
      <c r="X121" s="232"/>
    </row>
    <row r="122" spans="1:24" ht="13.5">
      <c r="A122" s="234"/>
      <c r="B122" s="247"/>
      <c r="C122" s="231"/>
      <c r="D122" s="231"/>
      <c r="E122" s="231"/>
      <c r="F122" s="231"/>
      <c r="G122" s="231"/>
      <c r="H122" s="231"/>
      <c r="I122" s="231"/>
      <c r="J122" s="232"/>
      <c r="K122" s="232"/>
      <c r="L122" s="243"/>
      <c r="M122" s="232"/>
      <c r="N122" s="232"/>
      <c r="O122" s="232"/>
      <c r="P122" s="232"/>
      <c r="Q122" s="232"/>
      <c r="R122" s="232"/>
      <c r="S122" s="232"/>
      <c r="T122" s="232"/>
      <c r="U122" s="232"/>
      <c r="V122" s="232"/>
      <c r="W122" s="232"/>
      <c r="X122" s="232"/>
    </row>
    <row r="123" spans="1:24" ht="13.5">
      <c r="A123" s="234"/>
      <c r="B123" s="247"/>
      <c r="C123" s="231"/>
      <c r="D123" s="231"/>
      <c r="E123" s="231"/>
      <c r="F123" s="231"/>
      <c r="G123" s="231"/>
      <c r="H123" s="231"/>
      <c r="I123" s="231"/>
      <c r="J123" s="232"/>
      <c r="K123" s="232"/>
      <c r="L123" s="243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  <c r="W123" s="232"/>
      <c r="X123" s="232"/>
    </row>
    <row r="124" spans="1:24" ht="13.5">
      <c r="A124" s="234"/>
      <c r="B124" s="247"/>
      <c r="C124" s="231"/>
      <c r="D124" s="231"/>
      <c r="E124" s="231"/>
      <c r="F124" s="231"/>
      <c r="G124" s="231"/>
      <c r="H124" s="231"/>
      <c r="I124" s="231"/>
      <c r="J124" s="232"/>
      <c r="K124" s="232"/>
      <c r="L124" s="243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</row>
    <row r="125" spans="1:24" ht="13.5">
      <c r="A125" s="234"/>
      <c r="B125" s="247"/>
      <c r="C125" s="231"/>
      <c r="D125" s="231"/>
      <c r="E125" s="231"/>
      <c r="F125" s="231"/>
      <c r="G125" s="231"/>
      <c r="H125" s="231"/>
      <c r="I125" s="231"/>
      <c r="J125" s="232"/>
      <c r="K125" s="232"/>
      <c r="L125" s="243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32"/>
    </row>
    <row r="126" spans="1:24" ht="13.5">
      <c r="A126" s="234"/>
      <c r="B126" s="247"/>
      <c r="C126" s="231"/>
      <c r="D126" s="231"/>
      <c r="E126" s="231"/>
      <c r="F126" s="231"/>
      <c r="G126" s="231"/>
      <c r="H126" s="231"/>
      <c r="I126" s="231"/>
      <c r="J126" s="232"/>
      <c r="K126" s="232"/>
      <c r="L126" s="243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</row>
    <row r="127" spans="1:24" ht="13.5">
      <c r="A127" s="234"/>
      <c r="B127" s="247"/>
      <c r="C127" s="231"/>
      <c r="D127" s="231"/>
      <c r="E127" s="231"/>
      <c r="F127" s="231"/>
      <c r="G127" s="231"/>
      <c r="H127" s="231"/>
      <c r="I127" s="231"/>
      <c r="J127" s="232"/>
      <c r="K127" s="232"/>
      <c r="L127" s="243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</row>
  </sheetData>
  <sheetProtection/>
  <mergeCells count="59">
    <mergeCell ref="A6:I6"/>
    <mergeCell ref="A8:I10"/>
    <mergeCell ref="I11:I13"/>
    <mergeCell ref="A14:B14"/>
    <mergeCell ref="A11:B13"/>
    <mergeCell ref="H12:H13"/>
    <mergeCell ref="C11:H11"/>
    <mergeCell ref="C12:C13"/>
    <mergeCell ref="D12:D13"/>
    <mergeCell ref="K56:L56"/>
    <mergeCell ref="E12:E13"/>
    <mergeCell ref="F12:F13"/>
    <mergeCell ref="A31:B31"/>
    <mergeCell ref="G12:G13"/>
    <mergeCell ref="K13:L13"/>
    <mergeCell ref="K46:T46"/>
    <mergeCell ref="S11:S12"/>
    <mergeCell ref="T49:T52"/>
    <mergeCell ref="M48:O48"/>
    <mergeCell ref="K7:S7"/>
    <mergeCell ref="S48:T48"/>
    <mergeCell ref="M49:M52"/>
    <mergeCell ref="N49:N52"/>
    <mergeCell ref="Q49:Q52"/>
    <mergeCell ref="R49:R51"/>
    <mergeCell ref="P49:P52"/>
    <mergeCell ref="S49:S52"/>
    <mergeCell ref="P48:R48"/>
    <mergeCell ref="K48:L52"/>
    <mergeCell ref="K63:L63"/>
    <mergeCell ref="O49:O51"/>
    <mergeCell ref="K54:L54"/>
    <mergeCell ref="K66:L66"/>
    <mergeCell ref="K64:L64"/>
    <mergeCell ref="K57:L57"/>
    <mergeCell ref="K60:L60"/>
    <mergeCell ref="K61:L61"/>
    <mergeCell ref="K62:L62"/>
    <mergeCell ref="K59:L59"/>
    <mergeCell ref="K58:L58"/>
    <mergeCell ref="K74:L74"/>
    <mergeCell ref="K75:L75"/>
    <mergeCell ref="K76:L76"/>
    <mergeCell ref="K71:L71"/>
    <mergeCell ref="K72:L72"/>
    <mergeCell ref="K67:L67"/>
    <mergeCell ref="K68:L68"/>
    <mergeCell ref="K69:L69"/>
    <mergeCell ref="K70:L70"/>
    <mergeCell ref="A4:I4"/>
    <mergeCell ref="K79:L79"/>
    <mergeCell ref="M11:R11"/>
    <mergeCell ref="K11:L12"/>
    <mergeCell ref="K65:L65"/>
    <mergeCell ref="K78:L78"/>
    <mergeCell ref="K73:L73"/>
    <mergeCell ref="K55:L55"/>
    <mergeCell ref="K53:L53"/>
    <mergeCell ref="K77:L7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8.875" defaultRowHeight="18.75" customHeight="1"/>
  <cols>
    <col min="1" max="1" width="3.625" style="53" customWidth="1"/>
    <col min="2" max="2" width="15.25390625" style="53" customWidth="1"/>
    <col min="3" max="3" width="11.125" style="53" customWidth="1"/>
    <col min="4" max="4" width="14.25390625" style="53" bestFit="1" customWidth="1"/>
    <col min="5" max="6" width="11.625" style="53" bestFit="1" customWidth="1"/>
    <col min="7" max="7" width="14.75390625" style="53" customWidth="1"/>
    <col min="8" max="8" width="12.50390625" style="53" customWidth="1"/>
    <col min="9" max="9" width="3.125" style="53" customWidth="1"/>
    <col min="10" max="10" width="3.625" style="53" customWidth="1"/>
    <col min="11" max="11" width="15.25390625" style="53" customWidth="1"/>
    <col min="12" max="12" width="11.125" style="53" customWidth="1"/>
    <col min="13" max="13" width="10.625" style="55" customWidth="1"/>
    <col min="14" max="14" width="10.00390625" style="55" customWidth="1"/>
    <col min="15" max="15" width="10.00390625" style="53" customWidth="1"/>
    <col min="16" max="16" width="15.125" style="53" customWidth="1"/>
    <col min="17" max="17" width="12.50390625" style="53" customWidth="1"/>
    <col min="18" max="16384" width="8.875" style="53" customWidth="1"/>
  </cols>
  <sheetData>
    <row r="1" spans="1:17" ht="18.75" customHeight="1">
      <c r="A1" s="346" t="s">
        <v>220</v>
      </c>
      <c r="B1" s="346"/>
      <c r="Q1" s="146" t="s">
        <v>221</v>
      </c>
    </row>
    <row r="2" spans="1:17" ht="18.75" customHeight="1">
      <c r="A2" s="145"/>
      <c r="B2" s="145"/>
      <c r="Q2" s="146"/>
    </row>
    <row r="3" spans="1:17" ht="18.75" customHeight="1">
      <c r="A3" s="145"/>
      <c r="B3" s="145"/>
      <c r="Q3" s="146"/>
    </row>
    <row r="5" spans="1:17" ht="18.75" customHeight="1">
      <c r="A5" s="349" t="s">
        <v>222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</row>
    <row r="6" spans="1:17" ht="18.75" customHeight="1" thickBot="1">
      <c r="A6" s="56"/>
      <c r="B6" s="56"/>
      <c r="C6" s="56"/>
      <c r="D6" s="56"/>
      <c r="E6" s="56"/>
      <c r="F6" s="56"/>
      <c r="G6" s="56"/>
      <c r="H6" s="56"/>
      <c r="I6" s="57"/>
      <c r="J6" s="56"/>
      <c r="K6" s="56"/>
      <c r="L6" s="56"/>
      <c r="M6" s="58"/>
      <c r="N6" s="58"/>
      <c r="O6" s="56"/>
      <c r="P6" s="56"/>
      <c r="Q6" s="56"/>
    </row>
    <row r="7" spans="1:17" ht="18.75" customHeight="1">
      <c r="A7" s="339" t="s">
        <v>0</v>
      </c>
      <c r="B7" s="340"/>
      <c r="C7" s="106" t="s">
        <v>51</v>
      </c>
      <c r="D7" s="343" t="s">
        <v>54</v>
      </c>
      <c r="E7" s="344"/>
      <c r="F7" s="345"/>
      <c r="G7" s="106" t="s">
        <v>55</v>
      </c>
      <c r="H7" s="347" t="s">
        <v>57</v>
      </c>
      <c r="I7" s="77"/>
      <c r="J7" s="339" t="s">
        <v>0</v>
      </c>
      <c r="K7" s="340"/>
      <c r="L7" s="106" t="s">
        <v>51</v>
      </c>
      <c r="M7" s="343" t="s">
        <v>54</v>
      </c>
      <c r="N7" s="344"/>
      <c r="O7" s="345"/>
      <c r="P7" s="106" t="s">
        <v>55</v>
      </c>
      <c r="Q7" s="347" t="s">
        <v>57</v>
      </c>
    </row>
    <row r="8" spans="1:17" ht="18.75" customHeight="1">
      <c r="A8" s="341"/>
      <c r="B8" s="342"/>
      <c r="C8" s="69" t="s">
        <v>224</v>
      </c>
      <c r="D8" s="117" t="s">
        <v>1</v>
      </c>
      <c r="E8" s="118" t="s">
        <v>52</v>
      </c>
      <c r="F8" s="119" t="s">
        <v>53</v>
      </c>
      <c r="G8" s="69" t="s">
        <v>56</v>
      </c>
      <c r="H8" s="348"/>
      <c r="I8" s="77"/>
      <c r="J8" s="341"/>
      <c r="K8" s="342"/>
      <c r="L8" s="69" t="s">
        <v>225</v>
      </c>
      <c r="M8" s="120" t="s">
        <v>1</v>
      </c>
      <c r="N8" s="121" t="s">
        <v>52</v>
      </c>
      <c r="O8" s="119" t="s">
        <v>53</v>
      </c>
      <c r="P8" s="69" t="s">
        <v>56</v>
      </c>
      <c r="Q8" s="348"/>
    </row>
    <row r="9" spans="1:17" ht="18.75" customHeight="1">
      <c r="A9" s="122"/>
      <c r="B9" s="103"/>
      <c r="C9" s="123"/>
      <c r="D9" s="123"/>
      <c r="E9" s="123"/>
      <c r="F9" s="123"/>
      <c r="G9" s="123"/>
      <c r="H9" s="123"/>
      <c r="I9" s="77"/>
      <c r="J9" s="123"/>
      <c r="K9" s="123"/>
      <c r="L9" s="123"/>
      <c r="M9" s="124"/>
      <c r="N9" s="124"/>
      <c r="O9" s="123"/>
      <c r="P9" s="123"/>
      <c r="Q9" s="123"/>
    </row>
    <row r="10" spans="1:17" s="60" customFormat="1" ht="18.75" customHeight="1">
      <c r="A10" s="336" t="s">
        <v>1</v>
      </c>
      <c r="B10" s="337"/>
      <c r="C10" s="177">
        <f>SUM(C12:C19,C21,C24,C30,L10,L17,L23,L31,L37)</f>
        <v>4197.41</v>
      </c>
      <c r="D10" s="178">
        <f>SUM(D12:D19,D21,D24,D30,M10,M17,M23,M31,M37)</f>
        <v>1155470</v>
      </c>
      <c r="E10" s="178">
        <f>SUM(E12:E19,E21,E24,E30,N10,N17,N23,N31,N37)</f>
        <v>559046</v>
      </c>
      <c r="F10" s="178">
        <f>SUM(F12:F19,F21,F24,F30,O10,O17,O23,O31,O37)</f>
        <v>596424</v>
      </c>
      <c r="G10" s="179">
        <f>1*D10/C10</f>
        <v>275.2816617866732</v>
      </c>
      <c r="H10" s="180">
        <f>SUM(H12:H19,H21,H24,H30,Q10,Q17,Q23,Q31,Q37)</f>
        <v>341344</v>
      </c>
      <c r="I10" s="126"/>
      <c r="J10" s="338" t="s">
        <v>26</v>
      </c>
      <c r="K10" s="338"/>
      <c r="L10" s="187">
        <f>SUM(L11:L15)</f>
        <v>196.04000000000002</v>
      </c>
      <c r="M10" s="188">
        <f>SUM(M11:M15)</f>
        <v>82756</v>
      </c>
      <c r="N10" s="188">
        <f>SUM(N11:N15)</f>
        <v>40210</v>
      </c>
      <c r="O10" s="188">
        <f>SUM(O11:O15)</f>
        <v>42546</v>
      </c>
      <c r="P10" s="189">
        <f aca="true" t="shared" si="0" ref="P10:P15">1*M10/L10</f>
        <v>422.1383391144664</v>
      </c>
      <c r="Q10" s="188">
        <f>SUM(Q11:Q15)</f>
        <v>21756</v>
      </c>
    </row>
    <row r="11" spans="1:17" ht="18.75" customHeight="1">
      <c r="A11" s="77"/>
      <c r="B11" s="89"/>
      <c r="C11" s="6"/>
      <c r="D11" s="6"/>
      <c r="E11" s="6"/>
      <c r="F11" s="6"/>
      <c r="G11" s="6"/>
      <c r="H11" s="172"/>
      <c r="I11" s="123"/>
      <c r="J11" s="123"/>
      <c r="K11" s="123" t="s">
        <v>27</v>
      </c>
      <c r="L11" s="181">
        <v>110.8</v>
      </c>
      <c r="M11" s="182">
        <f>SUM(N11:O11)</f>
        <v>24790</v>
      </c>
      <c r="N11" s="182">
        <v>12079</v>
      </c>
      <c r="O11" s="182">
        <v>12711</v>
      </c>
      <c r="P11" s="129">
        <f t="shared" si="0"/>
        <v>223.73646209386283</v>
      </c>
      <c r="Q11" s="182">
        <v>6120</v>
      </c>
    </row>
    <row r="12" spans="1:17" ht="18.75" customHeight="1">
      <c r="A12" s="77"/>
      <c r="B12" s="89" t="s">
        <v>2</v>
      </c>
      <c r="C12" s="6">
        <v>468.09</v>
      </c>
      <c r="D12" s="29">
        <f>SUM(E12:F12)</f>
        <v>433012</v>
      </c>
      <c r="E12" s="29">
        <v>211093</v>
      </c>
      <c r="F12" s="26">
        <v>221919</v>
      </c>
      <c r="G12" s="171">
        <f>1*D12/C12</f>
        <v>925.0614198124293</v>
      </c>
      <c r="H12" s="127">
        <v>142674</v>
      </c>
      <c r="I12" s="123"/>
      <c r="J12" s="123"/>
      <c r="K12" s="123" t="s">
        <v>28</v>
      </c>
      <c r="L12" s="113">
        <v>26.98</v>
      </c>
      <c r="M12" s="182">
        <f>SUM(N12:O12)</f>
        <v>11907</v>
      </c>
      <c r="N12" s="182">
        <v>5603</v>
      </c>
      <c r="O12" s="182">
        <v>6304</v>
      </c>
      <c r="P12" s="129">
        <f t="shared" si="0"/>
        <v>441.32690882134915</v>
      </c>
      <c r="Q12" s="182">
        <v>2772</v>
      </c>
    </row>
    <row r="13" spans="1:17" ht="18.75" customHeight="1">
      <c r="A13" s="77"/>
      <c r="B13" s="89" t="s">
        <v>3</v>
      </c>
      <c r="C13" s="6">
        <v>144.73</v>
      </c>
      <c r="D13" s="29">
        <f aca="true" t="shared" si="1" ref="D13:D19">SUM(E13:F13)</f>
        <v>50404</v>
      </c>
      <c r="E13" s="29">
        <v>23985</v>
      </c>
      <c r="F13" s="26">
        <v>26419</v>
      </c>
      <c r="G13" s="171">
        <f aca="true" t="shared" si="2" ref="G13:G19">1*D13/C13</f>
        <v>348.26228148967044</v>
      </c>
      <c r="H13" s="127">
        <v>14284</v>
      </c>
      <c r="I13" s="123"/>
      <c r="J13" s="123"/>
      <c r="K13" s="123" t="s">
        <v>29</v>
      </c>
      <c r="L13" s="113">
        <v>6.11</v>
      </c>
      <c r="M13" s="182">
        <f>SUM(N13:O13)</f>
        <v>11418</v>
      </c>
      <c r="N13" s="182">
        <v>5504</v>
      </c>
      <c r="O13" s="182">
        <v>5914</v>
      </c>
      <c r="P13" s="129">
        <f t="shared" si="0"/>
        <v>1868.7397708674303</v>
      </c>
      <c r="Q13" s="182">
        <v>2758</v>
      </c>
    </row>
    <row r="14" spans="1:17" ht="18.75" customHeight="1">
      <c r="A14" s="77"/>
      <c r="B14" s="89" t="s">
        <v>4</v>
      </c>
      <c r="C14" s="6">
        <v>374.72</v>
      </c>
      <c r="D14" s="29">
        <f t="shared" si="1"/>
        <v>106269</v>
      </c>
      <c r="E14" s="29">
        <v>51759</v>
      </c>
      <c r="F14" s="26">
        <v>54510</v>
      </c>
      <c r="G14" s="171">
        <f t="shared" si="2"/>
        <v>283.5957514944492</v>
      </c>
      <c r="H14" s="127">
        <v>28303</v>
      </c>
      <c r="I14" s="123"/>
      <c r="J14" s="123"/>
      <c r="K14" s="123" t="s">
        <v>30</v>
      </c>
      <c r="L14" s="113">
        <v>31.84</v>
      </c>
      <c r="M14" s="182">
        <f>SUM(N14:O14)</f>
        <v>11296</v>
      </c>
      <c r="N14" s="182">
        <v>5492</v>
      </c>
      <c r="O14" s="182">
        <v>5804</v>
      </c>
      <c r="P14" s="129">
        <f t="shared" si="0"/>
        <v>354.77386934673365</v>
      </c>
      <c r="Q14" s="182">
        <v>2927</v>
      </c>
    </row>
    <row r="15" spans="1:17" ht="18.75" customHeight="1">
      <c r="A15" s="77"/>
      <c r="B15" s="89" t="s">
        <v>5</v>
      </c>
      <c r="C15" s="6">
        <v>271.23</v>
      </c>
      <c r="D15" s="29">
        <f t="shared" si="1"/>
        <v>31532</v>
      </c>
      <c r="E15" s="29">
        <v>15126</v>
      </c>
      <c r="F15" s="26">
        <v>16406</v>
      </c>
      <c r="G15" s="171">
        <f t="shared" si="2"/>
        <v>116.25557644803303</v>
      </c>
      <c r="H15" s="127">
        <v>9125</v>
      </c>
      <c r="I15" s="123"/>
      <c r="J15" s="123"/>
      <c r="K15" s="123" t="s">
        <v>31</v>
      </c>
      <c r="L15" s="113">
        <v>20.31</v>
      </c>
      <c r="M15" s="182">
        <f>SUM(N15:O15)</f>
        <v>23345</v>
      </c>
      <c r="N15" s="182">
        <v>11532</v>
      </c>
      <c r="O15" s="182">
        <v>11813</v>
      </c>
      <c r="P15" s="129">
        <f t="shared" si="0"/>
        <v>1149.4337764647958</v>
      </c>
      <c r="Q15" s="182">
        <v>7179</v>
      </c>
    </row>
    <row r="16" spans="1:17" ht="18.75" customHeight="1">
      <c r="A16" s="77"/>
      <c r="B16" s="89" t="s">
        <v>6</v>
      </c>
      <c r="C16" s="6">
        <v>247.39</v>
      </c>
      <c r="D16" s="29">
        <f t="shared" si="1"/>
        <v>25528</v>
      </c>
      <c r="E16" s="29">
        <v>11926</v>
      </c>
      <c r="F16" s="26">
        <v>13602</v>
      </c>
      <c r="G16" s="171">
        <f t="shared" si="2"/>
        <v>103.18929625288007</v>
      </c>
      <c r="H16" s="127">
        <v>7108</v>
      </c>
      <c r="I16" s="123"/>
      <c r="J16" s="123"/>
      <c r="K16" s="123"/>
      <c r="L16" s="113"/>
      <c r="M16" s="182"/>
      <c r="N16" s="182"/>
      <c r="O16" s="113"/>
      <c r="P16" s="113"/>
      <c r="Q16" s="113"/>
    </row>
    <row r="17" spans="1:17" ht="18.75" customHeight="1">
      <c r="A17" s="77"/>
      <c r="B17" s="89" t="s">
        <v>7</v>
      </c>
      <c r="C17" s="6">
        <v>152.03</v>
      </c>
      <c r="D17" s="29">
        <f t="shared" si="1"/>
        <v>68909</v>
      </c>
      <c r="E17" s="29">
        <v>31951</v>
      </c>
      <c r="F17" s="26">
        <v>36958</v>
      </c>
      <c r="G17" s="171">
        <f t="shared" si="2"/>
        <v>453.25922515293036</v>
      </c>
      <c r="H17" s="127">
        <v>20564</v>
      </c>
      <c r="I17" s="123"/>
      <c r="J17" s="338" t="s">
        <v>32</v>
      </c>
      <c r="K17" s="338"/>
      <c r="L17" s="187">
        <f>SUM(L18:L21)</f>
        <v>359.6</v>
      </c>
      <c r="M17" s="188">
        <f>SUM(M18:M21)</f>
        <v>46776</v>
      </c>
      <c r="N17" s="188">
        <f>SUM(N18:N21)</f>
        <v>22369</v>
      </c>
      <c r="O17" s="188">
        <f>SUM(O18:O21)</f>
        <v>24407</v>
      </c>
      <c r="P17" s="189">
        <f>1*M17/L17</f>
        <v>130.07786429365962</v>
      </c>
      <c r="Q17" s="188">
        <f>SUM(Q18:Q21)</f>
        <v>11799</v>
      </c>
    </row>
    <row r="18" spans="1:17" ht="18.75" customHeight="1">
      <c r="A18" s="77"/>
      <c r="B18" s="89" t="s">
        <v>8</v>
      </c>
      <c r="C18" s="6">
        <v>81.04</v>
      </c>
      <c r="D18" s="29">
        <f t="shared" si="1"/>
        <v>28529</v>
      </c>
      <c r="E18" s="29">
        <v>13528</v>
      </c>
      <c r="F18" s="26">
        <v>15001</v>
      </c>
      <c r="G18" s="171">
        <f t="shared" si="2"/>
        <v>352.03603158933856</v>
      </c>
      <c r="H18" s="127">
        <v>7598</v>
      </c>
      <c r="I18" s="123"/>
      <c r="J18" s="123"/>
      <c r="K18" s="123" t="s">
        <v>33</v>
      </c>
      <c r="L18" s="113">
        <v>124.22</v>
      </c>
      <c r="M18" s="182">
        <f>SUM(N18:O18)</f>
        <v>12444</v>
      </c>
      <c r="N18" s="182">
        <v>5898</v>
      </c>
      <c r="O18" s="182">
        <v>6546</v>
      </c>
      <c r="P18" s="129">
        <f>1*M18/L18</f>
        <v>100.17710513604895</v>
      </c>
      <c r="Q18" s="182">
        <v>3244</v>
      </c>
    </row>
    <row r="19" spans="1:17" ht="18.75" customHeight="1">
      <c r="A19" s="77"/>
      <c r="B19" s="89" t="s">
        <v>9</v>
      </c>
      <c r="C19" s="6">
        <v>59.75</v>
      </c>
      <c r="D19" s="29">
        <f t="shared" si="1"/>
        <v>53471</v>
      </c>
      <c r="E19" s="29">
        <v>26126</v>
      </c>
      <c r="F19" s="26">
        <v>27345</v>
      </c>
      <c r="G19" s="171">
        <f t="shared" si="2"/>
        <v>894.9121338912134</v>
      </c>
      <c r="H19" s="127">
        <v>13785</v>
      </c>
      <c r="I19" s="123"/>
      <c r="J19" s="123"/>
      <c r="K19" s="123" t="s">
        <v>34</v>
      </c>
      <c r="L19" s="113">
        <v>59.11</v>
      </c>
      <c r="M19" s="182">
        <f>SUM(N19:O19)</f>
        <v>7918</v>
      </c>
      <c r="N19" s="182">
        <v>3745</v>
      </c>
      <c r="O19" s="182">
        <v>4173</v>
      </c>
      <c r="P19" s="129">
        <f>1*M19/L19</f>
        <v>133.95364574522077</v>
      </c>
      <c r="Q19" s="182">
        <v>2003</v>
      </c>
    </row>
    <row r="20" spans="1:17" ht="18.75" customHeight="1">
      <c r="A20" s="77"/>
      <c r="B20" s="89"/>
      <c r="C20" s="6"/>
      <c r="D20" s="6"/>
      <c r="E20" s="6"/>
      <c r="F20" s="6"/>
      <c r="G20" s="6"/>
      <c r="H20" s="172"/>
      <c r="I20" s="123"/>
      <c r="J20" s="123"/>
      <c r="K20" s="123" t="s">
        <v>35</v>
      </c>
      <c r="L20" s="113">
        <v>122.54</v>
      </c>
      <c r="M20" s="182">
        <f>SUM(N20:O20)</f>
        <v>17145</v>
      </c>
      <c r="N20" s="182">
        <v>8262</v>
      </c>
      <c r="O20" s="182">
        <v>8883</v>
      </c>
      <c r="P20" s="129">
        <f>1*M20/L20</f>
        <v>139.9134976334258</v>
      </c>
      <c r="Q20" s="182">
        <v>4315</v>
      </c>
    </row>
    <row r="21" spans="1:17" ht="18.75" customHeight="1">
      <c r="A21" s="336" t="s">
        <v>10</v>
      </c>
      <c r="B21" s="337"/>
      <c r="C21" s="116">
        <f>SUM(C22)</f>
        <v>154.61</v>
      </c>
      <c r="D21" s="178">
        <f>SUM(D22)</f>
        <v>12124</v>
      </c>
      <c r="E21" s="178">
        <f>SUM(E22)</f>
        <v>5462</v>
      </c>
      <c r="F21" s="178">
        <f>SUM(F22)</f>
        <v>6662</v>
      </c>
      <c r="G21" s="179">
        <f>1*D21/C21</f>
        <v>78.41666127676088</v>
      </c>
      <c r="H21" s="180">
        <f>SUM(H22)</f>
        <v>3961</v>
      </c>
      <c r="I21" s="123"/>
      <c r="J21" s="123"/>
      <c r="K21" s="123" t="s">
        <v>36</v>
      </c>
      <c r="L21" s="113">
        <v>53.73</v>
      </c>
      <c r="M21" s="182">
        <f>SUM(N21:O21)</f>
        <v>9269</v>
      </c>
      <c r="N21" s="182">
        <v>4464</v>
      </c>
      <c r="O21" s="182">
        <v>4805</v>
      </c>
      <c r="P21" s="129">
        <f>1*M21/L21</f>
        <v>172.5107016564303</v>
      </c>
      <c r="Q21" s="182">
        <v>2237</v>
      </c>
    </row>
    <row r="22" spans="1:17" ht="18.75" customHeight="1">
      <c r="A22" s="77"/>
      <c r="B22" s="89" t="s">
        <v>11</v>
      </c>
      <c r="C22" s="6">
        <v>154.61</v>
      </c>
      <c r="D22" s="29">
        <f>SUM(E22:F22)</f>
        <v>12124</v>
      </c>
      <c r="E22" s="29">
        <v>5462</v>
      </c>
      <c r="F22" s="26">
        <v>6662</v>
      </c>
      <c r="G22" s="171">
        <f>1*D22/C22</f>
        <v>78.41666127676088</v>
      </c>
      <c r="H22" s="127">
        <v>3961</v>
      </c>
      <c r="I22" s="123"/>
      <c r="J22" s="123"/>
      <c r="K22" s="123"/>
      <c r="L22" s="113"/>
      <c r="M22" s="182"/>
      <c r="N22" s="182"/>
      <c r="O22" s="113"/>
      <c r="P22" s="129"/>
      <c r="Q22" s="113"/>
    </row>
    <row r="23" spans="1:17" ht="18.75" customHeight="1">
      <c r="A23" s="77"/>
      <c r="B23" s="89"/>
      <c r="C23" s="6"/>
      <c r="D23" s="6"/>
      <c r="E23" s="6"/>
      <c r="F23" s="6"/>
      <c r="G23" s="6"/>
      <c r="H23" s="172"/>
      <c r="I23" s="123"/>
      <c r="J23" s="338" t="s">
        <v>37</v>
      </c>
      <c r="K23" s="338"/>
      <c r="L23" s="190">
        <f>SUM(L24:L29)</f>
        <v>265.12</v>
      </c>
      <c r="M23" s="188">
        <f>SUM(M24:M29)</f>
        <v>41060</v>
      </c>
      <c r="N23" s="188">
        <f>SUM(N24:N29)</f>
        <v>19567</v>
      </c>
      <c r="O23" s="188">
        <f>SUM(O24:O29)</f>
        <v>21493</v>
      </c>
      <c r="P23" s="189">
        <f>1*M23/L23</f>
        <v>154.87326493663247</v>
      </c>
      <c r="Q23" s="188">
        <f>SUM(Q24:Q29)</f>
        <v>10358</v>
      </c>
    </row>
    <row r="24" spans="1:17" ht="18.75" customHeight="1">
      <c r="A24" s="336" t="s">
        <v>12</v>
      </c>
      <c r="B24" s="337"/>
      <c r="C24" s="177">
        <f>SUM(C25:C28)</f>
        <v>98.3</v>
      </c>
      <c r="D24" s="178">
        <f>SUM(D25:D28)</f>
        <v>43603</v>
      </c>
      <c r="E24" s="178">
        <f>SUM(E25:E28)</f>
        <v>21166</v>
      </c>
      <c r="F24" s="178">
        <f>SUM(F25:F28)</f>
        <v>22437</v>
      </c>
      <c r="G24" s="179">
        <f>1*D24/C24</f>
        <v>443.5707019328586</v>
      </c>
      <c r="H24" s="180">
        <f>SUM(H25:H28)</f>
        <v>10959</v>
      </c>
      <c r="I24" s="123"/>
      <c r="J24" s="123"/>
      <c r="K24" s="123" t="s">
        <v>38</v>
      </c>
      <c r="L24" s="113">
        <v>29.94</v>
      </c>
      <c r="M24" s="182">
        <f aca="true" t="shared" si="3" ref="M24:M29">SUM(N24:O24)</f>
        <v>6550</v>
      </c>
      <c r="N24" s="182">
        <v>3157</v>
      </c>
      <c r="O24" s="182">
        <v>3393</v>
      </c>
      <c r="P24" s="129">
        <f aca="true" t="shared" si="4" ref="P24:P29">1*M24/L24</f>
        <v>218.77087508350033</v>
      </c>
      <c r="Q24" s="182">
        <v>1628</v>
      </c>
    </row>
    <row r="25" spans="1:17" ht="18.75" customHeight="1">
      <c r="A25" s="77"/>
      <c r="B25" s="89" t="s">
        <v>13</v>
      </c>
      <c r="C25" s="6">
        <v>13.74</v>
      </c>
      <c r="D25" s="29">
        <f>SUM(E25:F25)</f>
        <v>14417</v>
      </c>
      <c r="E25" s="29">
        <v>6954</v>
      </c>
      <c r="F25" s="29">
        <v>7463</v>
      </c>
      <c r="G25" s="171">
        <f>1*D25/C25</f>
        <v>1049.2721979621542</v>
      </c>
      <c r="H25" s="127">
        <v>3594</v>
      </c>
      <c r="I25" s="123"/>
      <c r="J25" s="123"/>
      <c r="K25" s="123" t="s">
        <v>39</v>
      </c>
      <c r="L25" s="113">
        <v>26.58</v>
      </c>
      <c r="M25" s="182">
        <f t="shared" si="3"/>
        <v>6216</v>
      </c>
      <c r="N25" s="182">
        <v>2952</v>
      </c>
      <c r="O25" s="182">
        <v>3264</v>
      </c>
      <c r="P25" s="129">
        <f t="shared" si="4"/>
        <v>233.8600451467269</v>
      </c>
      <c r="Q25" s="182">
        <v>1572</v>
      </c>
    </row>
    <row r="26" spans="1:17" ht="18.75" customHeight="1">
      <c r="A26" s="77"/>
      <c r="B26" s="89" t="s">
        <v>14</v>
      </c>
      <c r="C26" s="6">
        <v>13.31</v>
      </c>
      <c r="D26" s="29">
        <f>SUM(E26:F26)</f>
        <v>13786</v>
      </c>
      <c r="E26" s="29">
        <v>6712</v>
      </c>
      <c r="F26" s="29">
        <v>7074</v>
      </c>
      <c r="G26" s="171">
        <f>1*D26/C26</f>
        <v>1035.762584522915</v>
      </c>
      <c r="H26" s="127">
        <v>3518</v>
      </c>
      <c r="I26" s="123"/>
      <c r="J26" s="123"/>
      <c r="K26" s="123" t="s">
        <v>40</v>
      </c>
      <c r="L26" s="113">
        <v>98.88</v>
      </c>
      <c r="M26" s="182">
        <f t="shared" si="3"/>
        <v>8792</v>
      </c>
      <c r="N26" s="182">
        <v>4203</v>
      </c>
      <c r="O26" s="182">
        <v>4589</v>
      </c>
      <c r="P26" s="129">
        <f t="shared" si="4"/>
        <v>88.915857605178</v>
      </c>
      <c r="Q26" s="182">
        <v>2250</v>
      </c>
    </row>
    <row r="27" spans="1:17" ht="18.75" customHeight="1">
      <c r="A27" s="77"/>
      <c r="B27" s="89" t="s">
        <v>15</v>
      </c>
      <c r="C27" s="6">
        <v>56.15</v>
      </c>
      <c r="D27" s="29">
        <f>SUM(E27:F27)</f>
        <v>11096</v>
      </c>
      <c r="E27" s="29">
        <v>5433</v>
      </c>
      <c r="F27" s="29">
        <v>5663</v>
      </c>
      <c r="G27" s="171">
        <f>1*D27/C27</f>
        <v>197.61353517364205</v>
      </c>
      <c r="H27" s="127">
        <v>2894</v>
      </c>
      <c r="I27" s="123"/>
      <c r="J27" s="123"/>
      <c r="K27" s="123" t="s">
        <v>41</v>
      </c>
      <c r="L27" s="181">
        <v>47.9</v>
      </c>
      <c r="M27" s="182">
        <f t="shared" si="3"/>
        <v>9946</v>
      </c>
      <c r="N27" s="182">
        <v>4718</v>
      </c>
      <c r="O27" s="182">
        <v>5228</v>
      </c>
      <c r="P27" s="129">
        <f t="shared" si="4"/>
        <v>207.6409185803758</v>
      </c>
      <c r="Q27" s="182">
        <v>2473</v>
      </c>
    </row>
    <row r="28" spans="1:17" ht="18.75" customHeight="1">
      <c r="A28" s="77"/>
      <c r="B28" s="89" t="s">
        <v>16</v>
      </c>
      <c r="C28" s="170">
        <v>15.1</v>
      </c>
      <c r="D28" s="29">
        <f>SUM(E28:F28)</f>
        <v>4304</v>
      </c>
      <c r="E28" s="29">
        <v>2067</v>
      </c>
      <c r="F28" s="29">
        <v>2237</v>
      </c>
      <c r="G28" s="171">
        <f>1*D28/C28</f>
        <v>285.0331125827815</v>
      </c>
      <c r="H28" s="127">
        <v>953</v>
      </c>
      <c r="I28" s="123"/>
      <c r="J28" s="123"/>
      <c r="K28" s="123" t="s">
        <v>42</v>
      </c>
      <c r="L28" s="113">
        <v>47.49</v>
      </c>
      <c r="M28" s="182">
        <f t="shared" si="3"/>
        <v>3874</v>
      </c>
      <c r="N28" s="182">
        <v>1836</v>
      </c>
      <c r="O28" s="182">
        <v>2038</v>
      </c>
      <c r="P28" s="129">
        <f t="shared" si="4"/>
        <v>81.5750684354601</v>
      </c>
      <c r="Q28" s="182">
        <v>939</v>
      </c>
    </row>
    <row r="29" spans="1:17" ht="18.75" customHeight="1">
      <c r="A29" s="77"/>
      <c r="B29" s="89"/>
      <c r="C29" s="6"/>
      <c r="D29" s="6"/>
      <c r="E29" s="6"/>
      <c r="F29" s="6"/>
      <c r="G29" s="6"/>
      <c r="H29" s="172"/>
      <c r="I29" s="123"/>
      <c r="J29" s="123"/>
      <c r="K29" s="123" t="s">
        <v>43</v>
      </c>
      <c r="L29" s="113">
        <v>14.33</v>
      </c>
      <c r="M29" s="182">
        <f t="shared" si="3"/>
        <v>5682</v>
      </c>
      <c r="N29" s="182">
        <v>2701</v>
      </c>
      <c r="O29" s="182">
        <v>2981</v>
      </c>
      <c r="P29" s="129">
        <f t="shared" si="4"/>
        <v>396.51081646894625</v>
      </c>
      <c r="Q29" s="182">
        <v>1496</v>
      </c>
    </row>
    <row r="30" spans="1:17" ht="18.75" customHeight="1">
      <c r="A30" s="336" t="s">
        <v>17</v>
      </c>
      <c r="B30" s="337"/>
      <c r="C30" s="116">
        <f>SUM(C31:C38)</f>
        <v>709.3100000000001</v>
      </c>
      <c r="D30" s="178">
        <f>SUM(D31:D38)</f>
        <v>76851</v>
      </c>
      <c r="E30" s="178">
        <f>SUM(E31:E38)</f>
        <v>38936</v>
      </c>
      <c r="F30" s="178">
        <f>SUM(F31:F38)</f>
        <v>37915</v>
      </c>
      <c r="G30" s="179">
        <f>1*D30/C30</f>
        <v>108.34613920570695</v>
      </c>
      <c r="H30" s="180">
        <f>SUM(H31:H38)</f>
        <v>23651</v>
      </c>
      <c r="I30" s="123"/>
      <c r="J30" s="123"/>
      <c r="K30" s="123"/>
      <c r="L30" s="113"/>
      <c r="M30" s="182"/>
      <c r="N30" s="182"/>
      <c r="O30" s="113"/>
      <c r="P30" s="113"/>
      <c r="Q30" s="113"/>
    </row>
    <row r="31" spans="1:17" ht="18.75" customHeight="1">
      <c r="A31" s="77"/>
      <c r="B31" s="89" t="s">
        <v>18</v>
      </c>
      <c r="C31" s="6">
        <v>9.67</v>
      </c>
      <c r="D31" s="29">
        <f aca="true" t="shared" si="5" ref="D31:D38">SUM(E31:F31)</f>
        <v>12324</v>
      </c>
      <c r="E31" s="29">
        <v>5951</v>
      </c>
      <c r="F31" s="29">
        <v>6373</v>
      </c>
      <c r="G31" s="171">
        <f aca="true" t="shared" si="6" ref="G31:G38">1*D31/C31</f>
        <v>1274.4570837642193</v>
      </c>
      <c r="H31" s="127">
        <v>3323</v>
      </c>
      <c r="I31" s="123"/>
      <c r="J31" s="338" t="s">
        <v>44</v>
      </c>
      <c r="K31" s="338"/>
      <c r="L31" s="190">
        <f>SUM(L32:L35)</f>
        <v>561.46</v>
      </c>
      <c r="M31" s="188">
        <f>SUM(M32:M35)</f>
        <v>44790</v>
      </c>
      <c r="N31" s="188">
        <f>SUM(N32:N35)</f>
        <v>21105</v>
      </c>
      <c r="O31" s="188">
        <f>SUM(O32:O35)</f>
        <v>23685</v>
      </c>
      <c r="P31" s="189">
        <f>1*M31/L31</f>
        <v>79.77416022512735</v>
      </c>
      <c r="Q31" s="188">
        <f>SUM(Q32:Q35)</f>
        <v>12810</v>
      </c>
    </row>
    <row r="32" spans="1:17" ht="18.75" customHeight="1">
      <c r="A32" s="77"/>
      <c r="B32" s="89" t="s">
        <v>19</v>
      </c>
      <c r="C32" s="6">
        <v>35.43</v>
      </c>
      <c r="D32" s="29">
        <f t="shared" si="5"/>
        <v>19610</v>
      </c>
      <c r="E32" s="29">
        <v>9586</v>
      </c>
      <c r="F32" s="29">
        <v>10024</v>
      </c>
      <c r="G32" s="171">
        <f t="shared" si="6"/>
        <v>553.4857465424782</v>
      </c>
      <c r="H32" s="127">
        <v>4982</v>
      </c>
      <c r="I32" s="123"/>
      <c r="J32" s="123"/>
      <c r="K32" s="123" t="s">
        <v>45</v>
      </c>
      <c r="L32" s="113">
        <v>182.96</v>
      </c>
      <c r="M32" s="182">
        <f>SUM(N32:O32)</f>
        <v>13444</v>
      </c>
      <c r="N32" s="182">
        <v>6360</v>
      </c>
      <c r="O32" s="182">
        <v>7084</v>
      </c>
      <c r="P32" s="129">
        <f>1*M32/L32</f>
        <v>73.4805421950153</v>
      </c>
      <c r="Q32" s="182">
        <v>3850</v>
      </c>
    </row>
    <row r="33" spans="1:17" ht="18.75" customHeight="1">
      <c r="A33" s="77"/>
      <c r="B33" s="89" t="s">
        <v>20</v>
      </c>
      <c r="C33" s="6">
        <v>13.45</v>
      </c>
      <c r="D33" s="29">
        <f t="shared" si="5"/>
        <v>36842</v>
      </c>
      <c r="E33" s="29">
        <v>19463</v>
      </c>
      <c r="F33" s="29">
        <v>17379</v>
      </c>
      <c r="G33" s="171">
        <f t="shared" si="6"/>
        <v>2739.1821561338293</v>
      </c>
      <c r="H33" s="127">
        <v>13166</v>
      </c>
      <c r="I33" s="123"/>
      <c r="J33" s="123"/>
      <c r="K33" s="123" t="s">
        <v>46</v>
      </c>
      <c r="L33" s="113">
        <v>157.91</v>
      </c>
      <c r="M33" s="182">
        <f>SUM(N33:O33)</f>
        <v>11198</v>
      </c>
      <c r="N33" s="182">
        <v>5231</v>
      </c>
      <c r="O33" s="182">
        <v>5967</v>
      </c>
      <c r="P33" s="129">
        <f>1*M33/L33</f>
        <v>70.9138116648724</v>
      </c>
      <c r="Q33" s="182">
        <v>3475</v>
      </c>
    </row>
    <row r="34" spans="1:17" ht="18.75" customHeight="1">
      <c r="A34" s="77"/>
      <c r="B34" s="89" t="s">
        <v>21</v>
      </c>
      <c r="C34" s="6">
        <v>74.59</v>
      </c>
      <c r="D34" s="29">
        <f t="shared" si="5"/>
        <v>997</v>
      </c>
      <c r="E34" s="29">
        <v>473</v>
      </c>
      <c r="F34" s="29">
        <v>524</v>
      </c>
      <c r="G34" s="171">
        <f t="shared" si="6"/>
        <v>13.366403003083523</v>
      </c>
      <c r="H34" s="127">
        <v>259</v>
      </c>
      <c r="I34" s="123"/>
      <c r="J34" s="123"/>
      <c r="K34" s="123" t="s">
        <v>47</v>
      </c>
      <c r="L34" s="113">
        <v>115.57</v>
      </c>
      <c r="M34" s="182">
        <f>SUM(N34:O34)</f>
        <v>14737</v>
      </c>
      <c r="N34" s="182">
        <v>6944</v>
      </c>
      <c r="O34" s="182">
        <v>7793</v>
      </c>
      <c r="P34" s="129">
        <f>1*M34/L34</f>
        <v>127.51579129531886</v>
      </c>
      <c r="Q34" s="182">
        <v>4097</v>
      </c>
    </row>
    <row r="35" spans="1:17" ht="18.75" customHeight="1">
      <c r="A35" s="77"/>
      <c r="B35" s="89" t="s">
        <v>22</v>
      </c>
      <c r="C35" s="6">
        <v>142.58</v>
      </c>
      <c r="D35" s="29">
        <f t="shared" si="5"/>
        <v>1510</v>
      </c>
      <c r="E35" s="29">
        <v>729</v>
      </c>
      <c r="F35" s="29">
        <v>781</v>
      </c>
      <c r="G35" s="171">
        <f t="shared" si="6"/>
        <v>10.59054565857764</v>
      </c>
      <c r="H35" s="127">
        <v>417</v>
      </c>
      <c r="I35" s="123"/>
      <c r="J35" s="123"/>
      <c r="K35" s="123" t="s">
        <v>48</v>
      </c>
      <c r="L35" s="113">
        <v>105.02</v>
      </c>
      <c r="M35" s="182">
        <f>SUM(N35:O35)</f>
        <v>5411</v>
      </c>
      <c r="N35" s="182">
        <v>2570</v>
      </c>
      <c r="O35" s="182">
        <v>2841</v>
      </c>
      <c r="P35" s="183">
        <f>1*M35/L35</f>
        <v>51.5235193296515</v>
      </c>
      <c r="Q35" s="182">
        <v>1388</v>
      </c>
    </row>
    <row r="36" spans="1:17" ht="18.75" customHeight="1">
      <c r="A36" s="77"/>
      <c r="B36" s="89" t="s">
        <v>23</v>
      </c>
      <c r="C36" s="6">
        <v>74.58</v>
      </c>
      <c r="D36" s="29">
        <f t="shared" si="5"/>
        <v>3377</v>
      </c>
      <c r="E36" s="29">
        <v>1634</v>
      </c>
      <c r="F36" s="29">
        <v>1743</v>
      </c>
      <c r="G36" s="171">
        <f t="shared" si="6"/>
        <v>45.280235988200594</v>
      </c>
      <c r="H36" s="127">
        <v>819</v>
      </c>
      <c r="I36" s="123"/>
      <c r="J36" s="123"/>
      <c r="K36" s="123"/>
      <c r="L36" s="113"/>
      <c r="M36" s="182"/>
      <c r="N36" s="182"/>
      <c r="O36" s="113"/>
      <c r="P36" s="113"/>
      <c r="Q36" s="113"/>
    </row>
    <row r="37" spans="1:17" ht="18.75" customHeight="1">
      <c r="A37" s="77"/>
      <c r="B37" s="89" t="s">
        <v>24</v>
      </c>
      <c r="C37" s="6">
        <v>136.77</v>
      </c>
      <c r="D37" s="29">
        <f t="shared" si="5"/>
        <v>915</v>
      </c>
      <c r="E37" s="29">
        <v>434</v>
      </c>
      <c r="F37" s="29">
        <v>481</v>
      </c>
      <c r="G37" s="171">
        <f t="shared" si="6"/>
        <v>6.690063610440886</v>
      </c>
      <c r="H37" s="127">
        <v>255</v>
      </c>
      <c r="I37" s="123"/>
      <c r="J37" s="338" t="s">
        <v>49</v>
      </c>
      <c r="K37" s="338"/>
      <c r="L37" s="190">
        <f>SUM(L38)</f>
        <v>53.99</v>
      </c>
      <c r="M37" s="188">
        <f>SUM(M38)</f>
        <v>9856</v>
      </c>
      <c r="N37" s="188">
        <f>SUM(N38)</f>
        <v>4737</v>
      </c>
      <c r="O37" s="188">
        <f>SUM(O38)</f>
        <v>5119</v>
      </c>
      <c r="P37" s="189">
        <f>1*M37/L37</f>
        <v>182.55232450453786</v>
      </c>
      <c r="Q37" s="188">
        <f>SUM(Q38)</f>
        <v>2609</v>
      </c>
    </row>
    <row r="38" spans="1:17" ht="18.75" customHeight="1">
      <c r="A38" s="128"/>
      <c r="B38" s="90" t="s">
        <v>25</v>
      </c>
      <c r="C38" s="173">
        <v>222.24</v>
      </c>
      <c r="D38" s="174">
        <f t="shared" si="5"/>
        <v>1276</v>
      </c>
      <c r="E38" s="173">
        <v>666</v>
      </c>
      <c r="F38" s="173">
        <v>610</v>
      </c>
      <c r="G38" s="175">
        <f t="shared" si="6"/>
        <v>5.74154067674586</v>
      </c>
      <c r="H38" s="176">
        <v>430</v>
      </c>
      <c r="I38" s="123"/>
      <c r="J38" s="128"/>
      <c r="K38" s="128" t="s">
        <v>50</v>
      </c>
      <c r="L38" s="184">
        <v>53.99</v>
      </c>
      <c r="M38" s="185">
        <f>SUM(N38:O38)</f>
        <v>9856</v>
      </c>
      <c r="N38" s="185">
        <v>4737</v>
      </c>
      <c r="O38" s="185">
        <v>5119</v>
      </c>
      <c r="P38" s="186">
        <f>1*M38/L38</f>
        <v>182.55232450453786</v>
      </c>
      <c r="Q38" s="185">
        <v>2609</v>
      </c>
    </row>
    <row r="39" spans="1:17" ht="18.75" customHeight="1">
      <c r="A39" s="59" t="s">
        <v>223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</row>
    <row r="40" spans="1:17" ht="18.75" customHeight="1">
      <c r="A40" s="6" t="s">
        <v>114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</sheetData>
  <sheetProtection/>
  <mergeCells count="17">
    <mergeCell ref="A1:B1"/>
    <mergeCell ref="Q7:Q8"/>
    <mergeCell ref="J10:K10"/>
    <mergeCell ref="A5:Q5"/>
    <mergeCell ref="A7:B8"/>
    <mergeCell ref="D7:F7"/>
    <mergeCell ref="H7:H8"/>
    <mergeCell ref="A10:B10"/>
    <mergeCell ref="A24:B24"/>
    <mergeCell ref="J37:K37"/>
    <mergeCell ref="J7:K8"/>
    <mergeCell ref="M7:O7"/>
    <mergeCell ref="J23:K23"/>
    <mergeCell ref="J31:K31"/>
    <mergeCell ref="A30:B30"/>
    <mergeCell ref="A21:B21"/>
    <mergeCell ref="J17:K1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1"/>
  <sheetViews>
    <sheetView view="pageBreakPreview" zoomScale="75" zoomScaleNormal="70" zoomScaleSheetLayoutView="75" zoomScalePageLayoutView="0" workbookViewId="0" topLeftCell="A16">
      <selection activeCell="A1" sqref="A1"/>
    </sheetView>
  </sheetViews>
  <sheetFormatPr defaultColWidth="9.00390625" defaultRowHeight="13.5"/>
  <cols>
    <col min="1" max="1" width="7.00390625" style="27" customWidth="1"/>
    <col min="2" max="2" width="7.25390625" style="27" customWidth="1"/>
    <col min="3" max="3" width="3.75390625" style="37" customWidth="1"/>
    <col min="4" max="11" width="17.625" style="27" customWidth="1"/>
    <col min="12" max="18" width="16.375" style="27" customWidth="1"/>
    <col min="19" max="16384" width="9.00390625" style="27" customWidth="1"/>
  </cols>
  <sheetData>
    <row r="1" spans="1:47" ht="13.5">
      <c r="A1" s="264" t="s">
        <v>226</v>
      </c>
      <c r="B1" s="208"/>
      <c r="C1" s="217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62" t="s">
        <v>227</v>
      </c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</row>
    <row r="2" spans="1:47" ht="13.5">
      <c r="A2" s="263"/>
      <c r="B2" s="208"/>
      <c r="C2" s="217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62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</row>
    <row r="3" spans="1:47" ht="13.5">
      <c r="A3" s="263"/>
      <c r="B3" s="208"/>
      <c r="C3" s="217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62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</row>
    <row r="4" spans="1:47" ht="17.25">
      <c r="A4" s="350" t="s">
        <v>327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</row>
    <row r="5" spans="1:47" ht="14.25">
      <c r="A5" s="351" t="s">
        <v>121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</row>
    <row r="6" spans="1:47" ht="15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61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</row>
    <row r="7" spans="1:47" ht="13.5" customHeight="1">
      <c r="A7" s="352" t="s">
        <v>80</v>
      </c>
      <c r="B7" s="353"/>
      <c r="C7" s="376" t="s">
        <v>97</v>
      </c>
      <c r="D7" s="377"/>
      <c r="E7" s="358" t="s">
        <v>64</v>
      </c>
      <c r="F7" s="358" t="s">
        <v>65</v>
      </c>
      <c r="G7" s="373" t="s">
        <v>122</v>
      </c>
      <c r="H7" s="358" t="s">
        <v>66</v>
      </c>
      <c r="I7" s="358" t="s">
        <v>67</v>
      </c>
      <c r="J7" s="358" t="s">
        <v>68</v>
      </c>
      <c r="K7" s="358" t="s">
        <v>98</v>
      </c>
      <c r="L7" s="364" t="s">
        <v>228</v>
      </c>
      <c r="M7" s="364" t="s">
        <v>229</v>
      </c>
      <c r="N7" s="364" t="s">
        <v>230</v>
      </c>
      <c r="O7" s="364" t="s">
        <v>231</v>
      </c>
      <c r="P7" s="364" t="s">
        <v>232</v>
      </c>
      <c r="Q7" s="364" t="s">
        <v>233</v>
      </c>
      <c r="R7" s="361" t="s">
        <v>99</v>
      </c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</row>
    <row r="8" spans="1:47" ht="13.5" customHeight="1">
      <c r="A8" s="354"/>
      <c r="B8" s="355"/>
      <c r="C8" s="378"/>
      <c r="D8" s="379"/>
      <c r="E8" s="359"/>
      <c r="F8" s="359"/>
      <c r="G8" s="374"/>
      <c r="H8" s="359"/>
      <c r="I8" s="359"/>
      <c r="J8" s="359"/>
      <c r="K8" s="359"/>
      <c r="L8" s="369"/>
      <c r="M8" s="369"/>
      <c r="N8" s="369"/>
      <c r="O8" s="365"/>
      <c r="P8" s="365"/>
      <c r="Q8" s="365"/>
      <c r="R8" s="362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</row>
    <row r="9" spans="1:47" ht="13.5" customHeight="1">
      <c r="A9" s="356"/>
      <c r="B9" s="357"/>
      <c r="C9" s="380"/>
      <c r="D9" s="381"/>
      <c r="E9" s="360"/>
      <c r="F9" s="360"/>
      <c r="G9" s="375"/>
      <c r="H9" s="360"/>
      <c r="I9" s="360"/>
      <c r="J9" s="360"/>
      <c r="K9" s="360"/>
      <c r="L9" s="370"/>
      <c r="M9" s="370"/>
      <c r="N9" s="370"/>
      <c r="O9" s="366"/>
      <c r="P9" s="366"/>
      <c r="Q9" s="366"/>
      <c r="R9" s="363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</row>
    <row r="10" spans="1:47" ht="13.5" customHeight="1">
      <c r="A10" s="217"/>
      <c r="B10" s="261"/>
      <c r="C10" s="260"/>
      <c r="D10" s="259"/>
      <c r="E10" s="253"/>
      <c r="F10" s="253"/>
      <c r="G10" s="253"/>
      <c r="H10" s="253"/>
      <c r="I10" s="253"/>
      <c r="J10" s="253"/>
      <c r="K10" s="253"/>
      <c r="L10" s="217"/>
      <c r="M10" s="217"/>
      <c r="N10" s="217"/>
      <c r="O10" s="258"/>
      <c r="P10" s="258"/>
      <c r="Q10" s="258"/>
      <c r="R10" s="25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</row>
    <row r="11" spans="1:47" ht="12.75" customHeight="1">
      <c r="A11" s="371" t="s">
        <v>105</v>
      </c>
      <c r="B11" s="372"/>
      <c r="C11" s="217"/>
      <c r="D11" s="26">
        <v>749600</v>
      </c>
      <c r="E11" s="28">
        <v>25540</v>
      </c>
      <c r="F11" s="28">
        <v>18327</v>
      </c>
      <c r="G11" s="28">
        <v>4356</v>
      </c>
      <c r="H11" s="28">
        <v>1246</v>
      </c>
      <c r="I11" s="28">
        <v>7121</v>
      </c>
      <c r="J11" s="28">
        <v>819</v>
      </c>
      <c r="K11" s="28">
        <f>E11-F11</f>
        <v>7213</v>
      </c>
      <c r="L11" s="131">
        <f>1000*E11/D11</f>
        <v>34.071504802561364</v>
      </c>
      <c r="M11" s="131">
        <f aca="true" t="shared" si="0" ref="M11:N13">1000*F11/D11</f>
        <v>24.449039487726786</v>
      </c>
      <c r="N11" s="131">
        <f t="shared" si="0"/>
        <v>170.55599060297573</v>
      </c>
      <c r="O11" s="131">
        <f>1000*H11/(E11+H11)</f>
        <v>46.51683715373703</v>
      </c>
      <c r="P11" s="131">
        <f>1000*I11/D11</f>
        <v>9.499733191035219</v>
      </c>
      <c r="Q11" s="132">
        <f>1000*J11/D11</f>
        <v>1.0925827107790822</v>
      </c>
      <c r="R11" s="131">
        <f>1000*K11/D11</f>
        <v>9.622465314834578</v>
      </c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</row>
    <row r="12" spans="1:47" ht="14.25">
      <c r="A12" s="367" t="s">
        <v>235</v>
      </c>
      <c r="B12" s="368"/>
      <c r="C12" s="257"/>
      <c r="D12" s="28">
        <v>759200</v>
      </c>
      <c r="E12" s="28">
        <v>25520</v>
      </c>
      <c r="F12" s="28">
        <v>17711</v>
      </c>
      <c r="G12" s="28">
        <v>4252</v>
      </c>
      <c r="H12" s="28">
        <v>1286</v>
      </c>
      <c r="I12" s="28">
        <v>6776</v>
      </c>
      <c r="J12" s="28">
        <v>729</v>
      </c>
      <c r="K12" s="28">
        <f>E12-F12</f>
        <v>7809</v>
      </c>
      <c r="L12" s="131">
        <f>1000*E12/D12</f>
        <v>33.614330874604846</v>
      </c>
      <c r="M12" s="131">
        <f t="shared" si="0"/>
        <v>23.32850368809273</v>
      </c>
      <c r="N12" s="131">
        <f t="shared" si="0"/>
        <v>166.61442006269593</v>
      </c>
      <c r="O12" s="131">
        <f aca="true" t="shared" si="1" ref="O12:O75">1000*H12/(E12+H12)</f>
        <v>47.97433410430501</v>
      </c>
      <c r="P12" s="131">
        <f>1000*I12/D12</f>
        <v>8.92518440463646</v>
      </c>
      <c r="Q12" s="132">
        <f>1000*J12/D12</f>
        <v>0.9602212855637513</v>
      </c>
      <c r="R12" s="131">
        <f>1000*K12/D12</f>
        <v>10.285827186512117</v>
      </c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</row>
    <row r="13" spans="1:47" ht="14.25">
      <c r="A13" s="367" t="s">
        <v>236</v>
      </c>
      <c r="B13" s="368"/>
      <c r="C13" s="253"/>
      <c r="D13" s="28">
        <v>764300</v>
      </c>
      <c r="E13" s="256">
        <v>23133</v>
      </c>
      <c r="F13" s="28">
        <v>20016</v>
      </c>
      <c r="G13" s="28">
        <v>4460</v>
      </c>
      <c r="H13" s="28">
        <v>1240</v>
      </c>
      <c r="I13" s="28">
        <v>6787</v>
      </c>
      <c r="J13" s="28">
        <v>762</v>
      </c>
      <c r="K13" s="28">
        <f>E13-F13</f>
        <v>3117</v>
      </c>
      <c r="L13" s="131">
        <f>1000*E13/D13</f>
        <v>30.266910898861703</v>
      </c>
      <c r="M13" s="131">
        <f t="shared" si="0"/>
        <v>26.18866937066597</v>
      </c>
      <c r="N13" s="131">
        <f t="shared" si="0"/>
        <v>192.7981671205637</v>
      </c>
      <c r="O13" s="131">
        <f t="shared" si="1"/>
        <v>50.87596931030238</v>
      </c>
      <c r="P13" s="131">
        <f>1000*I13/D13</f>
        <v>8.880020934188146</v>
      </c>
      <c r="Q13" s="132">
        <f>1000*J13/D13</f>
        <v>0.9969907104540102</v>
      </c>
      <c r="R13" s="131">
        <f>1000*K13/D13</f>
        <v>4.0782415281957345</v>
      </c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</row>
    <row r="14" spans="1:47" ht="14.25">
      <c r="A14" s="62"/>
      <c r="B14" s="254"/>
      <c r="C14" s="253"/>
      <c r="D14" s="28"/>
      <c r="E14" s="256"/>
      <c r="F14" s="28"/>
      <c r="G14" s="28"/>
      <c r="H14" s="28"/>
      <c r="I14" s="28"/>
      <c r="J14" s="28"/>
      <c r="K14" s="28"/>
      <c r="L14" s="131"/>
      <c r="M14" s="131"/>
      <c r="N14" s="131"/>
      <c r="O14" s="131"/>
      <c r="P14" s="131"/>
      <c r="Q14" s="132"/>
      <c r="R14" s="131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</row>
    <row r="15" spans="1:47" ht="14.25">
      <c r="A15" s="367" t="s">
        <v>357</v>
      </c>
      <c r="B15" s="368"/>
      <c r="C15" s="253" t="s">
        <v>358</v>
      </c>
      <c r="D15" s="28">
        <v>768416</v>
      </c>
      <c r="E15" s="256">
        <v>23958</v>
      </c>
      <c r="F15" s="28">
        <v>17698</v>
      </c>
      <c r="G15" s="28">
        <v>3514</v>
      </c>
      <c r="H15" s="28">
        <v>1170</v>
      </c>
      <c r="I15" s="28">
        <v>7426</v>
      </c>
      <c r="J15" s="28">
        <v>777</v>
      </c>
      <c r="K15" s="28">
        <f>E15-F15</f>
        <v>6260</v>
      </c>
      <c r="L15" s="131">
        <f>1000*E15/D15</f>
        <v>31.178424186898763</v>
      </c>
      <c r="M15" s="131">
        <f aca="true" t="shared" si="2" ref="M15:N19">1000*F15/D15</f>
        <v>23.03179527755799</v>
      </c>
      <c r="N15" s="131">
        <f t="shared" si="2"/>
        <v>146.67334502045244</v>
      </c>
      <c r="O15" s="131">
        <f t="shared" si="1"/>
        <v>46.561604584527224</v>
      </c>
      <c r="P15" s="131">
        <f>1000*I15/D15</f>
        <v>9.664036147086994</v>
      </c>
      <c r="Q15" s="132">
        <f>1000*J15/D15</f>
        <v>1.011171032357473</v>
      </c>
      <c r="R15" s="131">
        <f>1000*K15/D15</f>
        <v>8.146628909340773</v>
      </c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</row>
    <row r="16" spans="1:47" ht="14.25" customHeight="1">
      <c r="A16" s="367" t="s">
        <v>237</v>
      </c>
      <c r="B16" s="368"/>
      <c r="C16" s="253"/>
      <c r="D16" s="28">
        <v>777700</v>
      </c>
      <c r="E16" s="28">
        <v>24386</v>
      </c>
      <c r="F16" s="28">
        <v>19095</v>
      </c>
      <c r="G16" s="28">
        <v>4123</v>
      </c>
      <c r="H16" s="28">
        <v>1214</v>
      </c>
      <c r="I16" s="28">
        <v>7375</v>
      </c>
      <c r="J16" s="28">
        <v>712</v>
      </c>
      <c r="K16" s="28">
        <f>E16-F16</f>
        <v>5291</v>
      </c>
      <c r="L16" s="131">
        <f>1000*E16/D16</f>
        <v>31.356564227851358</v>
      </c>
      <c r="M16" s="131">
        <f t="shared" si="2"/>
        <v>24.553169602674554</v>
      </c>
      <c r="N16" s="131">
        <f t="shared" si="2"/>
        <v>169.07241860083656</v>
      </c>
      <c r="O16" s="131">
        <f t="shared" si="1"/>
        <v>47.421875</v>
      </c>
      <c r="P16" s="131">
        <f>1000*I16/D16</f>
        <v>9.483091166259483</v>
      </c>
      <c r="Q16" s="132">
        <f>1000*J16/D16</f>
        <v>0.9155201234409155</v>
      </c>
      <c r="R16" s="131">
        <f>1000*K16/D16</f>
        <v>6.803394625176804</v>
      </c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</row>
    <row r="17" spans="1:47" ht="14.25" customHeight="1">
      <c r="A17" s="367" t="s">
        <v>238</v>
      </c>
      <c r="B17" s="368"/>
      <c r="C17" s="253"/>
      <c r="D17" s="28">
        <v>777100</v>
      </c>
      <c r="E17" s="28">
        <v>22862</v>
      </c>
      <c r="F17" s="28">
        <v>18322</v>
      </c>
      <c r="G17" s="28">
        <v>3553</v>
      </c>
      <c r="H17" s="28">
        <v>1151</v>
      </c>
      <c r="I17" s="28">
        <v>9017</v>
      </c>
      <c r="J17" s="28">
        <v>662</v>
      </c>
      <c r="K17" s="28">
        <f>E17-F17</f>
        <v>4540</v>
      </c>
      <c r="L17" s="131">
        <f>1000*E17/D17</f>
        <v>29.419637112340755</v>
      </c>
      <c r="M17" s="131">
        <f t="shared" si="2"/>
        <v>23.577403165615753</v>
      </c>
      <c r="N17" s="131">
        <f t="shared" si="2"/>
        <v>155.41072522089055</v>
      </c>
      <c r="O17" s="131">
        <f t="shared" si="1"/>
        <v>47.93236996626827</v>
      </c>
      <c r="P17" s="131">
        <f>1000*I17/D17</f>
        <v>11.603397246171664</v>
      </c>
      <c r="Q17" s="132">
        <f>1000*J17/D17</f>
        <v>0.8518852142581392</v>
      </c>
      <c r="R17" s="131">
        <f>1000*K17/D17</f>
        <v>5.8422339467250035</v>
      </c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</row>
    <row r="18" spans="1:47" ht="14.25" customHeight="1">
      <c r="A18" s="367" t="s">
        <v>239</v>
      </c>
      <c r="B18" s="368"/>
      <c r="C18" s="253"/>
      <c r="D18" s="28">
        <v>764400</v>
      </c>
      <c r="E18" s="28">
        <v>19664</v>
      </c>
      <c r="F18" s="28">
        <v>18168</v>
      </c>
      <c r="G18" s="28">
        <v>3226</v>
      </c>
      <c r="H18" s="28">
        <v>1001</v>
      </c>
      <c r="I18" s="28">
        <v>6256</v>
      </c>
      <c r="J18" s="28">
        <v>643</v>
      </c>
      <c r="K18" s="28">
        <f>E18-F18</f>
        <v>1496</v>
      </c>
      <c r="L18" s="131">
        <f>1000*E18/D18</f>
        <v>25.724751439037153</v>
      </c>
      <c r="M18" s="131">
        <f t="shared" si="2"/>
        <v>23.767660910518053</v>
      </c>
      <c r="N18" s="131">
        <f t="shared" si="2"/>
        <v>164.05614320585843</v>
      </c>
      <c r="O18" s="131">
        <f t="shared" si="1"/>
        <v>48.439390273409145</v>
      </c>
      <c r="P18" s="131">
        <f>1000*I18/D18</f>
        <v>8.184196755625328</v>
      </c>
      <c r="Q18" s="132">
        <f>1000*J18/D18</f>
        <v>0.8411826268969126</v>
      </c>
      <c r="R18" s="131">
        <f>1000*K18/D18</f>
        <v>1.9570905285191</v>
      </c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</row>
    <row r="19" spans="1:47" ht="14.25" customHeight="1">
      <c r="A19" s="367" t="s">
        <v>240</v>
      </c>
      <c r="B19" s="368"/>
      <c r="C19" s="253"/>
      <c r="D19" s="28">
        <v>749900</v>
      </c>
      <c r="E19" s="28">
        <v>19398</v>
      </c>
      <c r="F19" s="28">
        <v>17559</v>
      </c>
      <c r="G19" s="28">
        <v>2798</v>
      </c>
      <c r="H19" s="28">
        <v>881</v>
      </c>
      <c r="I19" s="28">
        <v>6778</v>
      </c>
      <c r="J19" s="28">
        <v>680</v>
      </c>
      <c r="K19" s="28">
        <f>E19-F19</f>
        <v>1839</v>
      </c>
      <c r="L19" s="131">
        <f>1000*E19/D19</f>
        <v>25.867448993199094</v>
      </c>
      <c r="M19" s="131">
        <f t="shared" si="2"/>
        <v>23.415122016268835</v>
      </c>
      <c r="N19" s="131">
        <f t="shared" si="2"/>
        <v>144.2416743994226</v>
      </c>
      <c r="O19" s="131">
        <f t="shared" si="1"/>
        <v>43.44395680260368</v>
      </c>
      <c r="P19" s="131">
        <f>1000*I19/D19</f>
        <v>9.03853847179624</v>
      </c>
      <c r="Q19" s="132">
        <f>1000*J19/D19</f>
        <v>0.9067875716762235</v>
      </c>
      <c r="R19" s="131">
        <f>1000*K19/D19</f>
        <v>2.4523269769302574</v>
      </c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</row>
    <row r="20" spans="1:47" ht="14.25" customHeight="1">
      <c r="A20" s="63"/>
      <c r="B20" s="255"/>
      <c r="C20" s="253"/>
      <c r="D20" s="28"/>
      <c r="E20" s="28"/>
      <c r="F20" s="28"/>
      <c r="G20" s="28"/>
      <c r="H20" s="28"/>
      <c r="I20" s="28"/>
      <c r="J20" s="28"/>
      <c r="K20" s="28"/>
      <c r="L20" s="131"/>
      <c r="M20" s="131"/>
      <c r="N20" s="131"/>
      <c r="O20" s="131"/>
      <c r="P20" s="131"/>
      <c r="Q20" s="132"/>
      <c r="R20" s="131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</row>
    <row r="21" spans="1:47" ht="14.25" customHeight="1">
      <c r="A21" s="367" t="s">
        <v>359</v>
      </c>
      <c r="B21" s="368"/>
      <c r="C21" s="253" t="s">
        <v>358</v>
      </c>
      <c r="D21" s="28">
        <v>757676</v>
      </c>
      <c r="E21" s="28">
        <v>21279</v>
      </c>
      <c r="F21" s="256">
        <v>16953</v>
      </c>
      <c r="G21" s="256">
        <v>2756</v>
      </c>
      <c r="H21" s="256">
        <v>949</v>
      </c>
      <c r="I21" s="256">
        <v>8958</v>
      </c>
      <c r="J21" s="256">
        <v>766</v>
      </c>
      <c r="K21" s="28">
        <f>E21-F21</f>
        <v>4326</v>
      </c>
      <c r="L21" s="131">
        <f>1000*E21/D21</f>
        <v>28.0845638505113</v>
      </c>
      <c r="M21" s="131">
        <f aca="true" t="shared" si="3" ref="M21:N24">1000*F21/D21</f>
        <v>22.37499934008732</v>
      </c>
      <c r="N21" s="131">
        <f t="shared" si="3"/>
        <v>129.51736453780723</v>
      </c>
      <c r="O21" s="131">
        <f t="shared" si="1"/>
        <v>42.69389958610761</v>
      </c>
      <c r="P21" s="131">
        <f>1000*I21/D21</f>
        <v>11.822995581224692</v>
      </c>
      <c r="Q21" s="132">
        <f>1000*J21/D21</f>
        <v>1.0109862263025355</v>
      </c>
      <c r="R21" s="131">
        <f>1000*K21/D21</f>
        <v>5.709564510423981</v>
      </c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</row>
    <row r="22" spans="1:47" ht="14.25" customHeight="1">
      <c r="A22" s="367" t="s">
        <v>241</v>
      </c>
      <c r="B22" s="368"/>
      <c r="C22" s="253"/>
      <c r="D22" s="28">
        <v>736600</v>
      </c>
      <c r="E22" s="28">
        <v>23463</v>
      </c>
      <c r="F22" s="256">
        <v>15659</v>
      </c>
      <c r="G22" s="256">
        <v>2588</v>
      </c>
      <c r="H22" s="256">
        <v>950</v>
      </c>
      <c r="I22" s="256">
        <v>11798</v>
      </c>
      <c r="J22" s="256">
        <v>713</v>
      </c>
      <c r="K22" s="28">
        <f>E22-F22</f>
        <v>7804</v>
      </c>
      <c r="L22" s="131">
        <f>1000*E22/D22</f>
        <v>31.85310887863155</v>
      </c>
      <c r="M22" s="131">
        <f t="shared" si="3"/>
        <v>21.258484930762965</v>
      </c>
      <c r="N22" s="131">
        <f t="shared" si="3"/>
        <v>110.30132549119891</v>
      </c>
      <c r="O22" s="131">
        <f t="shared" si="1"/>
        <v>38.913693523942165</v>
      </c>
      <c r="P22" s="131">
        <f>1000*I22/D22</f>
        <v>16.016834102633723</v>
      </c>
      <c r="Q22" s="132">
        <f>1000*J22/D22</f>
        <v>0.9679609014390442</v>
      </c>
      <c r="R22" s="131">
        <f>1000*K22/D22</f>
        <v>10.594623947868586</v>
      </c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</row>
    <row r="23" spans="1:47" ht="14.25" customHeight="1">
      <c r="A23" s="367" t="s">
        <v>242</v>
      </c>
      <c r="B23" s="368"/>
      <c r="C23" s="253"/>
      <c r="D23" s="28">
        <v>737300</v>
      </c>
      <c r="E23" s="28">
        <v>24983</v>
      </c>
      <c r="F23" s="28">
        <v>15351</v>
      </c>
      <c r="G23" s="28">
        <v>2750</v>
      </c>
      <c r="H23" s="28">
        <v>1019</v>
      </c>
      <c r="I23" s="28">
        <v>8151</v>
      </c>
      <c r="J23" s="28">
        <v>750</v>
      </c>
      <c r="K23" s="28">
        <f>E23-F23</f>
        <v>9632</v>
      </c>
      <c r="L23" s="131">
        <f>1000*E23/D23</f>
        <v>33.88444323884443</v>
      </c>
      <c r="M23" s="131">
        <f t="shared" si="3"/>
        <v>20.820561508205614</v>
      </c>
      <c r="N23" s="131">
        <f t="shared" si="3"/>
        <v>110.07485089861106</v>
      </c>
      <c r="O23" s="131">
        <f t="shared" si="1"/>
        <v>39.18929313129759</v>
      </c>
      <c r="P23" s="131">
        <f>1000*I23/D23</f>
        <v>11.055201410552014</v>
      </c>
      <c r="Q23" s="132">
        <f>1000*J23/D23</f>
        <v>1.0172250101722502</v>
      </c>
      <c r="R23" s="131">
        <f>1000*K23/D23</f>
        <v>13.063881730638817</v>
      </c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</row>
    <row r="24" spans="1:47" ht="14.25" customHeight="1">
      <c r="A24" s="367" t="s">
        <v>243</v>
      </c>
      <c r="B24" s="368"/>
      <c r="C24" s="253"/>
      <c r="D24" s="28">
        <v>741000</v>
      </c>
      <c r="E24" s="28">
        <v>24032</v>
      </c>
      <c r="F24" s="28">
        <v>16091</v>
      </c>
      <c r="G24" s="28">
        <v>2740</v>
      </c>
      <c r="H24" s="28">
        <v>843</v>
      </c>
      <c r="I24" s="28">
        <v>9878</v>
      </c>
      <c r="J24" s="28">
        <v>811</v>
      </c>
      <c r="K24" s="28">
        <f>E24-F24</f>
        <v>7941</v>
      </c>
      <c r="L24" s="131">
        <f>1000*E24/D24</f>
        <v>32.43184885290148</v>
      </c>
      <c r="M24" s="131">
        <f t="shared" si="3"/>
        <v>21.715249662618085</v>
      </c>
      <c r="N24" s="131">
        <f t="shared" si="3"/>
        <v>114.01464713715046</v>
      </c>
      <c r="O24" s="131">
        <f t="shared" si="1"/>
        <v>33.88944723618091</v>
      </c>
      <c r="P24" s="131">
        <f>1000*I24/D24</f>
        <v>13.3306342780027</v>
      </c>
      <c r="Q24" s="132">
        <f>1000*J24/D24</f>
        <v>1.0944669365721997</v>
      </c>
      <c r="R24" s="131">
        <f>1000*K24/D24</f>
        <v>10.7165991902834</v>
      </c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</row>
    <row r="25" spans="1:47" ht="14.25" customHeight="1">
      <c r="A25" s="367" t="s">
        <v>244</v>
      </c>
      <c r="B25" s="368"/>
      <c r="C25" s="253"/>
      <c r="D25" s="28">
        <v>743700</v>
      </c>
      <c r="E25" s="28" t="s">
        <v>91</v>
      </c>
      <c r="F25" s="28" t="s">
        <v>91</v>
      </c>
      <c r="G25" s="28" t="s">
        <v>91</v>
      </c>
      <c r="H25" s="28" t="s">
        <v>91</v>
      </c>
      <c r="I25" s="28" t="s">
        <v>91</v>
      </c>
      <c r="J25" s="28" t="s">
        <v>91</v>
      </c>
      <c r="K25" s="28" t="s">
        <v>91</v>
      </c>
      <c r="L25" s="131" t="s">
        <v>91</v>
      </c>
      <c r="M25" s="131" t="s">
        <v>91</v>
      </c>
      <c r="N25" s="131" t="s">
        <v>91</v>
      </c>
      <c r="O25" s="131" t="s">
        <v>91</v>
      </c>
      <c r="P25" s="131" t="s">
        <v>91</v>
      </c>
      <c r="Q25" s="132" t="s">
        <v>91</v>
      </c>
      <c r="R25" s="191" t="s">
        <v>91</v>
      </c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</row>
    <row r="26" spans="1:47" ht="14.25" customHeight="1">
      <c r="A26" s="63"/>
      <c r="B26" s="255"/>
      <c r="C26" s="253"/>
      <c r="D26" s="28"/>
      <c r="E26" s="28"/>
      <c r="F26" s="28"/>
      <c r="G26" s="28"/>
      <c r="H26" s="28"/>
      <c r="I26" s="28"/>
      <c r="J26" s="28"/>
      <c r="K26" s="28"/>
      <c r="L26" s="131"/>
      <c r="M26" s="131"/>
      <c r="N26" s="131"/>
      <c r="O26" s="131"/>
      <c r="P26" s="131"/>
      <c r="Q26" s="132"/>
      <c r="R26" s="191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</row>
    <row r="27" spans="1:47" ht="14.25" customHeight="1">
      <c r="A27" s="367" t="s">
        <v>360</v>
      </c>
      <c r="B27" s="368"/>
      <c r="C27" s="253"/>
      <c r="D27" s="28">
        <v>887500</v>
      </c>
      <c r="E27" s="28" t="s">
        <v>91</v>
      </c>
      <c r="F27" s="28" t="s">
        <v>91</v>
      </c>
      <c r="G27" s="28" t="s">
        <v>91</v>
      </c>
      <c r="H27" s="28" t="s">
        <v>91</v>
      </c>
      <c r="I27" s="28" t="s">
        <v>91</v>
      </c>
      <c r="J27" s="28" t="s">
        <v>91</v>
      </c>
      <c r="K27" s="28" t="s">
        <v>91</v>
      </c>
      <c r="L27" s="131" t="s">
        <v>91</v>
      </c>
      <c r="M27" s="131" t="s">
        <v>91</v>
      </c>
      <c r="N27" s="131" t="s">
        <v>91</v>
      </c>
      <c r="O27" s="131" t="s">
        <v>91</v>
      </c>
      <c r="P27" s="131" t="s">
        <v>91</v>
      </c>
      <c r="Q27" s="132" t="s">
        <v>91</v>
      </c>
      <c r="R27" s="191" t="s">
        <v>91</v>
      </c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</row>
    <row r="28" spans="1:47" ht="14.25" customHeight="1">
      <c r="A28" s="367" t="s">
        <v>245</v>
      </c>
      <c r="B28" s="368"/>
      <c r="C28" s="253"/>
      <c r="D28" s="28">
        <v>877200</v>
      </c>
      <c r="E28" s="28" t="s">
        <v>91</v>
      </c>
      <c r="F28" s="28" t="s">
        <v>91</v>
      </c>
      <c r="G28" s="28" t="s">
        <v>91</v>
      </c>
      <c r="H28" s="28" t="s">
        <v>91</v>
      </c>
      <c r="I28" s="28" t="s">
        <v>91</v>
      </c>
      <c r="J28" s="28" t="s">
        <v>91</v>
      </c>
      <c r="K28" s="28" t="s">
        <v>91</v>
      </c>
      <c r="L28" s="131" t="s">
        <v>91</v>
      </c>
      <c r="M28" s="131" t="s">
        <v>91</v>
      </c>
      <c r="N28" s="131" t="s">
        <v>91</v>
      </c>
      <c r="O28" s="131" t="s">
        <v>91</v>
      </c>
      <c r="P28" s="131" t="s">
        <v>91</v>
      </c>
      <c r="Q28" s="132" t="s">
        <v>91</v>
      </c>
      <c r="R28" s="191" t="s">
        <v>91</v>
      </c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</row>
    <row r="29" spans="1:47" ht="14.25" customHeight="1">
      <c r="A29" s="367" t="s">
        <v>246</v>
      </c>
      <c r="B29" s="368"/>
      <c r="C29" s="253" t="s">
        <v>358</v>
      </c>
      <c r="D29" s="28">
        <v>927743</v>
      </c>
      <c r="E29" s="28">
        <v>37289</v>
      </c>
      <c r="F29" s="28">
        <v>15185</v>
      </c>
      <c r="G29" s="28">
        <v>3241</v>
      </c>
      <c r="H29" s="28">
        <v>1428</v>
      </c>
      <c r="I29" s="28">
        <v>12797</v>
      </c>
      <c r="J29" s="28">
        <v>1234</v>
      </c>
      <c r="K29" s="28">
        <f>E29-F29</f>
        <v>22104</v>
      </c>
      <c r="L29" s="131">
        <f>1000*E29/D29</f>
        <v>40.193243171869796</v>
      </c>
      <c r="M29" s="131">
        <f aca="true" t="shared" si="4" ref="M29:N31">1000*F29/D29</f>
        <v>16.36767941121625</v>
      </c>
      <c r="N29" s="131">
        <f t="shared" si="4"/>
        <v>86.91571240848508</v>
      </c>
      <c r="O29" s="131">
        <f t="shared" si="1"/>
        <v>36.883022961489786</v>
      </c>
      <c r="P29" s="131">
        <f>1000*I29/D29</f>
        <v>13.793690709603846</v>
      </c>
      <c r="Q29" s="132">
        <f>1000*J29/D29</f>
        <v>1.3301097394429275</v>
      </c>
      <c r="R29" s="131">
        <f>1000*K29/D29</f>
        <v>23.825563760653544</v>
      </c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</row>
    <row r="30" spans="1:47" ht="14.25" customHeight="1">
      <c r="A30" s="367" t="s">
        <v>247</v>
      </c>
      <c r="B30" s="368"/>
      <c r="C30" s="253"/>
      <c r="D30" s="28">
        <v>945100</v>
      </c>
      <c r="E30" s="28">
        <v>34339</v>
      </c>
      <c r="F30" s="28">
        <v>13475</v>
      </c>
      <c r="G30" s="28">
        <v>3018</v>
      </c>
      <c r="H30" s="28">
        <v>1479</v>
      </c>
      <c r="I30" s="28">
        <v>11401</v>
      </c>
      <c r="J30" s="28">
        <v>1156</v>
      </c>
      <c r="K30" s="28">
        <f>E30-F30</f>
        <v>20864</v>
      </c>
      <c r="L30" s="131">
        <f>1000*E30/D30</f>
        <v>36.333721299333405</v>
      </c>
      <c r="M30" s="131">
        <f t="shared" si="4"/>
        <v>14.257750502592318</v>
      </c>
      <c r="N30" s="131">
        <f t="shared" si="4"/>
        <v>87.88840676781503</v>
      </c>
      <c r="O30" s="131">
        <f t="shared" si="1"/>
        <v>41.29208777709532</v>
      </c>
      <c r="P30" s="131">
        <f>1000*I30/D30</f>
        <v>12.063273727647868</v>
      </c>
      <c r="Q30" s="132">
        <f>1000*J30/D30</f>
        <v>1.2231509893133001</v>
      </c>
      <c r="R30" s="131">
        <f>1000*K30/D30</f>
        <v>22.075970796741085</v>
      </c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</row>
    <row r="31" spans="1:47" ht="14.25" customHeight="1">
      <c r="A31" s="367" t="s">
        <v>248</v>
      </c>
      <c r="B31" s="368"/>
      <c r="C31" s="253"/>
      <c r="D31" s="28">
        <v>952600</v>
      </c>
      <c r="E31" s="28">
        <v>32131</v>
      </c>
      <c r="F31" s="28">
        <v>12979</v>
      </c>
      <c r="G31" s="28">
        <v>2650</v>
      </c>
      <c r="H31" s="28">
        <v>2009</v>
      </c>
      <c r="I31" s="28">
        <v>9615</v>
      </c>
      <c r="J31" s="28">
        <v>1112</v>
      </c>
      <c r="K31" s="28">
        <f>E31-F31</f>
        <v>19152</v>
      </c>
      <c r="L31" s="131">
        <f>1000*E31/D31</f>
        <v>33.729792147806</v>
      </c>
      <c r="M31" s="131">
        <f t="shared" si="4"/>
        <v>13.624816292252781</v>
      </c>
      <c r="N31" s="131">
        <f t="shared" si="4"/>
        <v>82.47486850704927</v>
      </c>
      <c r="O31" s="131">
        <f t="shared" si="1"/>
        <v>58.845928529584064</v>
      </c>
      <c r="P31" s="131">
        <f>1000*I31/D31</f>
        <v>10.093428511442369</v>
      </c>
      <c r="Q31" s="132">
        <f>1000*J31/D31</f>
        <v>1.167331513751837</v>
      </c>
      <c r="R31" s="131">
        <f>1000*K31/D31</f>
        <v>20.104975855553224</v>
      </c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</row>
    <row r="32" spans="1:47" ht="14.25" customHeight="1">
      <c r="A32" s="63"/>
      <c r="B32" s="255"/>
      <c r="C32" s="253"/>
      <c r="D32" s="28"/>
      <c r="E32" s="28"/>
      <c r="F32" s="28"/>
      <c r="G32" s="28"/>
      <c r="H32" s="28"/>
      <c r="I32" s="28"/>
      <c r="J32" s="28"/>
      <c r="K32" s="28"/>
      <c r="L32" s="131"/>
      <c r="M32" s="131"/>
      <c r="N32" s="131"/>
      <c r="O32" s="131"/>
      <c r="P32" s="131"/>
      <c r="Q32" s="132"/>
      <c r="R32" s="131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</row>
    <row r="33" spans="1:47" ht="14.25" customHeight="1">
      <c r="A33" s="367" t="s">
        <v>361</v>
      </c>
      <c r="B33" s="368"/>
      <c r="C33" s="253" t="s">
        <v>358</v>
      </c>
      <c r="D33" s="28">
        <v>957279</v>
      </c>
      <c r="E33" s="28">
        <v>26283</v>
      </c>
      <c r="F33" s="28">
        <v>12688</v>
      </c>
      <c r="G33" s="28">
        <v>2190</v>
      </c>
      <c r="H33" s="28">
        <v>2043</v>
      </c>
      <c r="I33" s="28">
        <v>8069</v>
      </c>
      <c r="J33" s="28">
        <v>1135</v>
      </c>
      <c r="K33" s="28">
        <f>E33-F33</f>
        <v>13595</v>
      </c>
      <c r="L33" s="131">
        <f>1000*E33/D33</f>
        <v>27.455945445371725</v>
      </c>
      <c r="M33" s="131">
        <f aca="true" t="shared" si="5" ref="M33:N37">1000*F33/D33</f>
        <v>13.254234136547444</v>
      </c>
      <c r="N33" s="131">
        <f t="shared" si="5"/>
        <v>83.32382148156603</v>
      </c>
      <c r="O33" s="131">
        <f t="shared" si="1"/>
        <v>72.12454988349926</v>
      </c>
      <c r="P33" s="131">
        <f>1000*I33/D33</f>
        <v>8.429099562405527</v>
      </c>
      <c r="Q33" s="132">
        <f>1000*J33/D33</f>
        <v>1.185652249762086</v>
      </c>
      <c r="R33" s="131">
        <f>1000*K33/D33</f>
        <v>14.201711308824283</v>
      </c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</row>
    <row r="34" spans="1:47" ht="14.25" customHeight="1">
      <c r="A34" s="367" t="s">
        <v>249</v>
      </c>
      <c r="B34" s="368"/>
      <c r="C34" s="253"/>
      <c r="D34" s="28">
        <v>960000</v>
      </c>
      <c r="E34" s="28">
        <v>22177</v>
      </c>
      <c r="F34" s="28">
        <v>11210</v>
      </c>
      <c r="G34" s="28">
        <v>1888</v>
      </c>
      <c r="H34" s="28">
        <v>1870</v>
      </c>
      <c r="I34" s="28">
        <v>7514</v>
      </c>
      <c r="J34" s="28">
        <v>1045</v>
      </c>
      <c r="K34" s="28">
        <f>E34-F34</f>
        <v>10967</v>
      </c>
      <c r="L34" s="131">
        <f>1000*E34/D34</f>
        <v>23.101041666666667</v>
      </c>
      <c r="M34" s="131">
        <f t="shared" si="5"/>
        <v>11.677083333333334</v>
      </c>
      <c r="N34" s="131">
        <f t="shared" si="5"/>
        <v>85.13324615592731</v>
      </c>
      <c r="O34" s="131">
        <f t="shared" si="1"/>
        <v>77.7643780929014</v>
      </c>
      <c r="P34" s="131">
        <f>1000*I34/D34</f>
        <v>7.827083333333333</v>
      </c>
      <c r="Q34" s="132">
        <f>1000*J34/D34</f>
        <v>1.0885416666666667</v>
      </c>
      <c r="R34" s="131">
        <f>1000*K34/D34</f>
        <v>11.423958333333333</v>
      </c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</row>
    <row r="35" spans="1:47" ht="14.25" customHeight="1">
      <c r="A35" s="367" t="s">
        <v>250</v>
      </c>
      <c r="B35" s="368"/>
      <c r="C35" s="253"/>
      <c r="D35" s="28">
        <v>959000</v>
      </c>
      <c r="E35" s="28">
        <v>20626</v>
      </c>
      <c r="F35" s="28">
        <v>10251</v>
      </c>
      <c r="G35" s="28">
        <v>1484</v>
      </c>
      <c r="H35" s="28">
        <v>1725</v>
      </c>
      <c r="I35" s="28">
        <v>7614</v>
      </c>
      <c r="J35" s="28">
        <v>986</v>
      </c>
      <c r="K35" s="28">
        <f>E35-F35</f>
        <v>10375</v>
      </c>
      <c r="L35" s="131">
        <f>1000*E35/D35</f>
        <v>21.50782064650678</v>
      </c>
      <c r="M35" s="131">
        <f t="shared" si="5"/>
        <v>10.689259645464025</v>
      </c>
      <c r="N35" s="131">
        <f t="shared" si="5"/>
        <v>71.9480267623388</v>
      </c>
      <c r="O35" s="131">
        <f t="shared" si="1"/>
        <v>77.17775491029484</v>
      </c>
      <c r="P35" s="131">
        <f>1000*I35/D35</f>
        <v>7.9395203336809175</v>
      </c>
      <c r="Q35" s="132">
        <f>1000*J35/D35</f>
        <v>1.0281543274244005</v>
      </c>
      <c r="R35" s="131">
        <f>1000*K35/D35</f>
        <v>10.818561001042752</v>
      </c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</row>
    <row r="36" spans="1:47" ht="14.25" customHeight="1">
      <c r="A36" s="367" t="s">
        <v>251</v>
      </c>
      <c r="B36" s="368"/>
      <c r="C36" s="253"/>
      <c r="D36" s="28">
        <v>958000</v>
      </c>
      <c r="E36" s="28">
        <v>19355</v>
      </c>
      <c r="F36" s="28">
        <v>10165</v>
      </c>
      <c r="G36" s="28">
        <v>1284</v>
      </c>
      <c r="H36" s="28">
        <v>1717</v>
      </c>
      <c r="I36" s="28">
        <v>7354</v>
      </c>
      <c r="J36" s="28">
        <v>908</v>
      </c>
      <c r="K36" s="28">
        <f>E36-F36</f>
        <v>9190</v>
      </c>
      <c r="L36" s="131">
        <f>1000*E36/D36</f>
        <v>20.203549060542798</v>
      </c>
      <c r="M36" s="131">
        <f t="shared" si="5"/>
        <v>10.610647181628392</v>
      </c>
      <c r="N36" s="131">
        <f t="shared" si="5"/>
        <v>66.33944717127358</v>
      </c>
      <c r="O36" s="131">
        <f t="shared" si="1"/>
        <v>81.48253606681853</v>
      </c>
      <c r="P36" s="131">
        <f>1000*I36/D36</f>
        <v>7.676409185803758</v>
      </c>
      <c r="Q36" s="132">
        <f>1000*J36/D36</f>
        <v>0.9478079331941545</v>
      </c>
      <c r="R36" s="131">
        <f>1000*K36/D36</f>
        <v>9.592901878914406</v>
      </c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</row>
    <row r="37" spans="1:47" ht="14.25" customHeight="1">
      <c r="A37" s="367" t="s">
        <v>252</v>
      </c>
      <c r="B37" s="368"/>
      <c r="C37" s="253"/>
      <c r="D37" s="28">
        <v>962000</v>
      </c>
      <c r="E37" s="28">
        <v>19006</v>
      </c>
      <c r="F37" s="28">
        <v>9038</v>
      </c>
      <c r="G37" s="28">
        <v>1116</v>
      </c>
      <c r="H37" s="28">
        <v>1729</v>
      </c>
      <c r="I37" s="28">
        <v>7425</v>
      </c>
      <c r="J37" s="28">
        <v>930</v>
      </c>
      <c r="K37" s="28">
        <f>E37-F37</f>
        <v>9968</v>
      </c>
      <c r="L37" s="131">
        <f>1000*E37/D37</f>
        <v>19.756756756756758</v>
      </c>
      <c r="M37" s="131">
        <f t="shared" si="5"/>
        <v>9.395010395010395</v>
      </c>
      <c r="N37" s="131">
        <f t="shared" si="5"/>
        <v>58.718299484373354</v>
      </c>
      <c r="O37" s="131">
        <f t="shared" si="1"/>
        <v>83.38557993730407</v>
      </c>
      <c r="P37" s="131">
        <f>1000*I37/D37</f>
        <v>7.718295218295219</v>
      </c>
      <c r="Q37" s="132">
        <f>1000*J37/D37</f>
        <v>0.9667359667359667</v>
      </c>
      <c r="R37" s="131">
        <f>1000*K37/D37</f>
        <v>10.361746361746361</v>
      </c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</row>
    <row r="38" spans="1:47" ht="14.25" customHeight="1">
      <c r="A38" s="63"/>
      <c r="B38" s="255"/>
      <c r="C38" s="253"/>
      <c r="D38" s="28"/>
      <c r="E38" s="28"/>
      <c r="F38" s="28"/>
      <c r="G38" s="28"/>
      <c r="H38" s="28"/>
      <c r="I38" s="28"/>
      <c r="J38" s="28"/>
      <c r="K38" s="28"/>
      <c r="L38" s="131"/>
      <c r="M38" s="131"/>
      <c r="N38" s="131"/>
      <c r="O38" s="131"/>
      <c r="P38" s="131"/>
      <c r="Q38" s="132"/>
      <c r="R38" s="131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</row>
    <row r="39" spans="1:47" ht="14.25" customHeight="1">
      <c r="A39" s="367" t="s">
        <v>362</v>
      </c>
      <c r="B39" s="368"/>
      <c r="C39" s="253" t="s">
        <v>358</v>
      </c>
      <c r="D39" s="28">
        <v>966187</v>
      </c>
      <c r="E39" s="28">
        <v>18264</v>
      </c>
      <c r="F39" s="28">
        <v>8775</v>
      </c>
      <c r="G39" s="28">
        <v>952</v>
      </c>
      <c r="H39" s="28">
        <v>1592</v>
      </c>
      <c r="I39" s="28">
        <v>7413</v>
      </c>
      <c r="J39" s="28">
        <v>824</v>
      </c>
      <c r="K39" s="28">
        <f>E39-F39</f>
        <v>9489</v>
      </c>
      <c r="L39" s="131">
        <f>1000*E39/D39</f>
        <v>18.903172988251757</v>
      </c>
      <c r="M39" s="131">
        <f aca="true" t="shared" si="6" ref="M39:N43">1000*F39/D39</f>
        <v>9.08209280398101</v>
      </c>
      <c r="N39" s="131">
        <f t="shared" si="6"/>
        <v>52.12439772229523</v>
      </c>
      <c r="O39" s="131">
        <f t="shared" si="1"/>
        <v>80.17727639000806</v>
      </c>
      <c r="P39" s="131">
        <f>1000*I39/D39</f>
        <v>7.672427801243445</v>
      </c>
      <c r="Q39" s="132">
        <f>1000*J39/D39</f>
        <v>0.8528369766929176</v>
      </c>
      <c r="R39" s="131">
        <f>1000*K39/D39</f>
        <v>9.821080184270746</v>
      </c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</row>
    <row r="40" spans="1:47" ht="14.25" customHeight="1">
      <c r="A40" s="367" t="s">
        <v>253</v>
      </c>
      <c r="B40" s="368"/>
      <c r="C40" s="253"/>
      <c r="D40" s="28">
        <v>969000</v>
      </c>
      <c r="E40" s="28">
        <v>16848</v>
      </c>
      <c r="F40" s="28">
        <v>9075</v>
      </c>
      <c r="G40" s="28">
        <v>871</v>
      </c>
      <c r="H40" s="28">
        <v>1597</v>
      </c>
      <c r="I40" s="28">
        <v>7494</v>
      </c>
      <c r="J40" s="28">
        <v>863</v>
      </c>
      <c r="K40" s="28">
        <f>E40-F40</f>
        <v>7773</v>
      </c>
      <c r="L40" s="131">
        <f>1000*E40/D40</f>
        <v>17.386996904024766</v>
      </c>
      <c r="M40" s="131">
        <f t="shared" si="6"/>
        <v>9.365325077399381</v>
      </c>
      <c r="N40" s="131">
        <f t="shared" si="6"/>
        <v>51.69753086419753</v>
      </c>
      <c r="O40" s="131">
        <f t="shared" si="1"/>
        <v>86.58172946597995</v>
      </c>
      <c r="P40" s="131">
        <f>1000*I40/D40</f>
        <v>7.733746130030959</v>
      </c>
      <c r="Q40" s="132">
        <f>1000*J40/D40</f>
        <v>0.890608875128999</v>
      </c>
      <c r="R40" s="131">
        <f>1000*K40/D40</f>
        <v>8.021671826625386</v>
      </c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</row>
    <row r="41" spans="1:47" ht="14.25" customHeight="1">
      <c r="A41" s="367" t="s">
        <v>254</v>
      </c>
      <c r="B41" s="368"/>
      <c r="C41" s="253"/>
      <c r="D41" s="28">
        <v>969000</v>
      </c>
      <c r="E41" s="28">
        <v>16556</v>
      </c>
      <c r="F41" s="28">
        <v>9559</v>
      </c>
      <c r="G41" s="28">
        <v>852</v>
      </c>
      <c r="H41" s="28">
        <v>1664</v>
      </c>
      <c r="I41" s="28">
        <v>7848</v>
      </c>
      <c r="J41" s="28">
        <v>810</v>
      </c>
      <c r="K41" s="28">
        <f>E41-F41</f>
        <v>6997</v>
      </c>
      <c r="L41" s="131">
        <f>1000*E41/D41</f>
        <v>17.08565531475748</v>
      </c>
      <c r="M41" s="131">
        <f t="shared" si="6"/>
        <v>9.864809081527348</v>
      </c>
      <c r="N41" s="131">
        <f t="shared" si="6"/>
        <v>51.461705726020774</v>
      </c>
      <c r="O41" s="131">
        <f t="shared" si="1"/>
        <v>91.32821075740944</v>
      </c>
      <c r="P41" s="131">
        <f>1000*I41/D41</f>
        <v>8.09907120743034</v>
      </c>
      <c r="Q41" s="132">
        <f>1000*J41/D41</f>
        <v>0.8359133126934984</v>
      </c>
      <c r="R41" s="131">
        <f>1000*K41/D41</f>
        <v>7.220846233230134</v>
      </c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</row>
    <row r="42" spans="1:47" ht="14.25" customHeight="1">
      <c r="A42" s="367" t="s">
        <v>255</v>
      </c>
      <c r="B42" s="368"/>
      <c r="C42" s="253"/>
      <c r="D42" s="28">
        <v>970000</v>
      </c>
      <c r="E42" s="28">
        <v>17678</v>
      </c>
      <c r="F42" s="28">
        <v>8627</v>
      </c>
      <c r="G42" s="28">
        <v>816</v>
      </c>
      <c r="H42" s="28">
        <v>1611</v>
      </c>
      <c r="I42" s="28">
        <v>8137</v>
      </c>
      <c r="J42" s="28">
        <v>764</v>
      </c>
      <c r="K42" s="28">
        <f>E42-F42</f>
        <v>9051</v>
      </c>
      <c r="L42" s="131">
        <f>1000*E42/D42</f>
        <v>18.224742268041236</v>
      </c>
      <c r="M42" s="131">
        <f t="shared" si="6"/>
        <v>8.893814432989691</v>
      </c>
      <c r="N42" s="131">
        <f t="shared" si="6"/>
        <v>46.15906776784704</v>
      </c>
      <c r="O42" s="131">
        <f t="shared" si="1"/>
        <v>83.51910415262584</v>
      </c>
      <c r="P42" s="131">
        <f>1000*I42/D42</f>
        <v>8.388659793814433</v>
      </c>
      <c r="Q42" s="132">
        <f>1000*J42/D42</f>
        <v>0.7876288659793814</v>
      </c>
      <c r="R42" s="131">
        <f>1000*K42/D42</f>
        <v>9.330927835051547</v>
      </c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</row>
    <row r="43" spans="1:47" ht="14.25" customHeight="1">
      <c r="A43" s="367" t="s">
        <v>256</v>
      </c>
      <c r="B43" s="368"/>
      <c r="C43" s="253"/>
      <c r="D43" s="28">
        <v>972000</v>
      </c>
      <c r="E43" s="28">
        <v>16291</v>
      </c>
      <c r="F43" s="28">
        <v>8654</v>
      </c>
      <c r="G43" s="28">
        <v>731</v>
      </c>
      <c r="H43" s="28">
        <v>1458</v>
      </c>
      <c r="I43" s="28">
        <v>7956</v>
      </c>
      <c r="J43" s="28">
        <v>821</v>
      </c>
      <c r="K43" s="28">
        <f>E43-F43</f>
        <v>7637</v>
      </c>
      <c r="L43" s="131">
        <f>1000*E43/D43</f>
        <v>16.76028806584362</v>
      </c>
      <c r="M43" s="131">
        <f t="shared" si="6"/>
        <v>8.90329218106996</v>
      </c>
      <c r="N43" s="131">
        <f t="shared" si="6"/>
        <v>44.871401387269046</v>
      </c>
      <c r="O43" s="131">
        <f t="shared" si="1"/>
        <v>82.14547298439349</v>
      </c>
      <c r="P43" s="131">
        <f>1000*I43/D43</f>
        <v>8.185185185185185</v>
      </c>
      <c r="Q43" s="132">
        <f>1000*J43/D43</f>
        <v>0.8446502057613169</v>
      </c>
      <c r="R43" s="131">
        <f>1000*K43/D43</f>
        <v>7.856995884773663</v>
      </c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</row>
    <row r="44" spans="1:47" ht="14.25" customHeight="1">
      <c r="A44" s="63"/>
      <c r="B44" s="255"/>
      <c r="C44" s="253"/>
      <c r="D44" s="28"/>
      <c r="E44" s="28"/>
      <c r="F44" s="28"/>
      <c r="G44" s="28"/>
      <c r="H44" s="28"/>
      <c r="I44" s="28"/>
      <c r="J44" s="28"/>
      <c r="K44" s="28"/>
      <c r="L44" s="131"/>
      <c r="M44" s="131"/>
      <c r="N44" s="131"/>
      <c r="O44" s="131"/>
      <c r="P44" s="131"/>
      <c r="Q44" s="132"/>
      <c r="R44" s="131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</row>
    <row r="45" spans="1:47" ht="14.25" customHeight="1">
      <c r="A45" s="367" t="s">
        <v>363</v>
      </c>
      <c r="B45" s="368"/>
      <c r="C45" s="253" t="s">
        <v>358</v>
      </c>
      <c r="D45" s="28">
        <v>973418</v>
      </c>
      <c r="E45" s="28">
        <v>16303</v>
      </c>
      <c r="F45" s="28">
        <v>8810</v>
      </c>
      <c r="G45" s="28">
        <v>629</v>
      </c>
      <c r="H45" s="28">
        <v>1479</v>
      </c>
      <c r="I45" s="28">
        <v>8159</v>
      </c>
      <c r="J45" s="28">
        <v>751</v>
      </c>
      <c r="K45" s="28">
        <f>E45-F45</f>
        <v>7493</v>
      </c>
      <c r="L45" s="131">
        <f>1000*E45/D45</f>
        <v>16.748200670215674</v>
      </c>
      <c r="M45" s="131">
        <f aca="true" t="shared" si="7" ref="M45:N49">1000*F45/D45</f>
        <v>9.050582586309273</v>
      </c>
      <c r="N45" s="131">
        <f t="shared" si="7"/>
        <v>38.581856100104275</v>
      </c>
      <c r="O45" s="131">
        <f t="shared" si="1"/>
        <v>83.17399617590821</v>
      </c>
      <c r="P45" s="131">
        <f>1000*I45/D45</f>
        <v>8.381805144347032</v>
      </c>
      <c r="Q45" s="132">
        <f>1000*J45/D45</f>
        <v>0.7715082318181912</v>
      </c>
      <c r="R45" s="131">
        <f>1000*K45/D45</f>
        <v>7.6976180839064</v>
      </c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</row>
    <row r="46" spans="1:47" ht="14.25" customHeight="1">
      <c r="A46" s="367" t="s">
        <v>257</v>
      </c>
      <c r="B46" s="368"/>
      <c r="C46" s="253"/>
      <c r="D46" s="28">
        <v>976000</v>
      </c>
      <c r="E46" s="28">
        <v>15815</v>
      </c>
      <c r="F46" s="28">
        <v>8855</v>
      </c>
      <c r="G46" s="28">
        <v>547</v>
      </c>
      <c r="H46" s="28">
        <v>1564</v>
      </c>
      <c r="I46" s="28">
        <v>8091</v>
      </c>
      <c r="J46" s="28">
        <v>682</v>
      </c>
      <c r="K46" s="28">
        <f>E46-F46</f>
        <v>6960</v>
      </c>
      <c r="L46" s="131">
        <f>1000*E46/D46</f>
        <v>16.203893442622952</v>
      </c>
      <c r="M46" s="131">
        <f t="shared" si="7"/>
        <v>9.072745901639344</v>
      </c>
      <c r="N46" s="131">
        <f t="shared" si="7"/>
        <v>34.58741700916851</v>
      </c>
      <c r="O46" s="131">
        <f t="shared" si="1"/>
        <v>89.99367052189424</v>
      </c>
      <c r="P46" s="131">
        <f>1000*I46/D46</f>
        <v>8.289959016393443</v>
      </c>
      <c r="Q46" s="132">
        <f>1000*J46/D46</f>
        <v>0.6987704918032787</v>
      </c>
      <c r="R46" s="131">
        <f>1000*K46/D46</f>
        <v>7.131147540983607</v>
      </c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</row>
    <row r="47" spans="1:47" ht="14.25" customHeight="1">
      <c r="A47" s="367" t="s">
        <v>258</v>
      </c>
      <c r="B47" s="368"/>
      <c r="C47" s="253"/>
      <c r="D47" s="28">
        <v>977000</v>
      </c>
      <c r="E47" s="28">
        <v>16084</v>
      </c>
      <c r="F47" s="28">
        <v>8703</v>
      </c>
      <c r="G47" s="28">
        <v>501</v>
      </c>
      <c r="H47" s="28">
        <v>1572</v>
      </c>
      <c r="I47" s="28">
        <v>8398</v>
      </c>
      <c r="J47" s="28">
        <v>791</v>
      </c>
      <c r="K47" s="28">
        <f>E47-F47</f>
        <v>7381</v>
      </c>
      <c r="L47" s="131">
        <f>1000*E47/D47</f>
        <v>16.462640736949847</v>
      </c>
      <c r="M47" s="131">
        <f t="shared" si="7"/>
        <v>8.907881269191403</v>
      </c>
      <c r="N47" s="131">
        <f t="shared" si="7"/>
        <v>31.14896791842825</v>
      </c>
      <c r="O47" s="131">
        <f t="shared" si="1"/>
        <v>89.03488898957862</v>
      </c>
      <c r="P47" s="131">
        <f>1000*I47/D47</f>
        <v>8.595701125895598</v>
      </c>
      <c r="Q47" s="132">
        <f>1000*J47/D47</f>
        <v>0.8096212896622313</v>
      </c>
      <c r="R47" s="131">
        <f>1000*K47/D47</f>
        <v>7.554759467758444</v>
      </c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</row>
    <row r="48" spans="1:47" ht="14.25" customHeight="1">
      <c r="A48" s="367" t="s">
        <v>259</v>
      </c>
      <c r="B48" s="368"/>
      <c r="C48" s="253"/>
      <c r="D48" s="28">
        <v>979000</v>
      </c>
      <c r="E48" s="28">
        <v>16277</v>
      </c>
      <c r="F48" s="28">
        <v>8155</v>
      </c>
      <c r="G48" s="28">
        <v>400</v>
      </c>
      <c r="H48" s="28">
        <v>1343</v>
      </c>
      <c r="I48" s="28">
        <v>8393</v>
      </c>
      <c r="J48" s="28">
        <v>722</v>
      </c>
      <c r="K48" s="28">
        <f>E48-F48</f>
        <v>8122</v>
      </c>
      <c r="L48" s="131">
        <f>1000*E48/D48</f>
        <v>16.62614913176711</v>
      </c>
      <c r="M48" s="131">
        <f t="shared" si="7"/>
        <v>8.329928498467824</v>
      </c>
      <c r="N48" s="131">
        <f t="shared" si="7"/>
        <v>24.574553050316396</v>
      </c>
      <c r="O48" s="131">
        <f t="shared" si="1"/>
        <v>76.22020431328036</v>
      </c>
      <c r="P48" s="131">
        <f>1000*I48/D48</f>
        <v>8.573033707865168</v>
      </c>
      <c r="Q48" s="132">
        <f>1000*J48/D48</f>
        <v>0.7374872318692544</v>
      </c>
      <c r="R48" s="131">
        <f>1000*K48/D48</f>
        <v>8.296220633299285</v>
      </c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</row>
    <row r="49" spans="1:47" ht="14.25" customHeight="1">
      <c r="A49" s="367" t="s">
        <v>260</v>
      </c>
      <c r="B49" s="368"/>
      <c r="C49" s="64"/>
      <c r="D49" s="28">
        <v>984000</v>
      </c>
      <c r="E49" s="28">
        <v>16953</v>
      </c>
      <c r="F49" s="28">
        <v>8365</v>
      </c>
      <c r="G49" s="28">
        <v>390</v>
      </c>
      <c r="H49" s="28">
        <v>1303</v>
      </c>
      <c r="I49" s="28">
        <v>8670</v>
      </c>
      <c r="J49" s="28">
        <v>684</v>
      </c>
      <c r="K49" s="28">
        <f>E49-F49</f>
        <v>8588</v>
      </c>
      <c r="L49" s="131">
        <f>1000*E49/D49</f>
        <v>17.228658536585368</v>
      </c>
      <c r="M49" s="131">
        <f t="shared" si="7"/>
        <v>8.501016260162602</v>
      </c>
      <c r="N49" s="131">
        <f t="shared" si="7"/>
        <v>23.0047779154132</v>
      </c>
      <c r="O49" s="131">
        <f t="shared" si="1"/>
        <v>71.3737949167397</v>
      </c>
      <c r="P49" s="131">
        <f>1000*I49/D49</f>
        <v>8.810975609756097</v>
      </c>
      <c r="Q49" s="132">
        <f>1000*J49/D49</f>
        <v>0.6951219512195121</v>
      </c>
      <c r="R49" s="131">
        <f>1000*K49/D49</f>
        <v>8.727642276422765</v>
      </c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</row>
    <row r="50" spans="1:47" ht="14.25" customHeight="1">
      <c r="A50" s="63"/>
      <c r="B50" s="255"/>
      <c r="C50" s="64"/>
      <c r="D50" s="28"/>
      <c r="E50" s="28"/>
      <c r="F50" s="28"/>
      <c r="G50" s="28"/>
      <c r="H50" s="28"/>
      <c r="I50" s="28"/>
      <c r="J50" s="28"/>
      <c r="K50" s="28"/>
      <c r="L50" s="131"/>
      <c r="M50" s="131"/>
      <c r="N50" s="131"/>
      <c r="O50" s="131"/>
      <c r="P50" s="131"/>
      <c r="Q50" s="132"/>
      <c r="R50" s="131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</row>
    <row r="51" spans="1:47" ht="14.25" customHeight="1">
      <c r="A51" s="367" t="s">
        <v>364</v>
      </c>
      <c r="B51" s="368"/>
      <c r="C51" s="253" t="s">
        <v>358</v>
      </c>
      <c r="D51" s="28">
        <v>980499</v>
      </c>
      <c r="E51" s="28">
        <v>17433</v>
      </c>
      <c r="F51" s="28">
        <v>8604</v>
      </c>
      <c r="G51" s="28">
        <v>355</v>
      </c>
      <c r="H51" s="28">
        <v>1233</v>
      </c>
      <c r="I51" s="28">
        <v>8380</v>
      </c>
      <c r="J51" s="28">
        <v>763</v>
      </c>
      <c r="K51" s="28">
        <f>E51-F51</f>
        <v>8829</v>
      </c>
      <c r="L51" s="131">
        <f>1000*E51/D51</f>
        <v>17.779722365856568</v>
      </c>
      <c r="M51" s="131">
        <f aca="true" t="shared" si="8" ref="M51:N55">1000*F51/D51</f>
        <v>8.775123687020589</v>
      </c>
      <c r="N51" s="131">
        <f t="shared" si="8"/>
        <v>20.363678081798888</v>
      </c>
      <c r="O51" s="131">
        <f t="shared" si="1"/>
        <v>66.0559305689489</v>
      </c>
      <c r="P51" s="131">
        <f>1000*I51/D51</f>
        <v>8.54666858405771</v>
      </c>
      <c r="Q51" s="132">
        <f>1000*J51/D51</f>
        <v>0.778175194467307</v>
      </c>
      <c r="R51" s="131">
        <f>1000*K51/D51</f>
        <v>9.00459867883598</v>
      </c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</row>
    <row r="52" spans="1:47" ht="14.25" customHeight="1">
      <c r="A52" s="367" t="s">
        <v>261</v>
      </c>
      <c r="B52" s="368"/>
      <c r="C52" s="253"/>
      <c r="D52" s="28">
        <v>982000</v>
      </c>
      <c r="E52" s="28">
        <v>13291</v>
      </c>
      <c r="F52" s="28">
        <v>7830</v>
      </c>
      <c r="G52" s="28">
        <v>299</v>
      </c>
      <c r="H52" s="28">
        <v>1175</v>
      </c>
      <c r="I52" s="28">
        <v>8998</v>
      </c>
      <c r="J52" s="28">
        <v>783</v>
      </c>
      <c r="K52" s="28">
        <f>E52-F52</f>
        <v>5461</v>
      </c>
      <c r="L52" s="131">
        <f>1000*E52/D52</f>
        <v>13.534623217922608</v>
      </c>
      <c r="M52" s="131">
        <f t="shared" si="8"/>
        <v>7.973523421588594</v>
      </c>
      <c r="N52" s="131">
        <f t="shared" si="8"/>
        <v>22.496426153035888</v>
      </c>
      <c r="O52" s="131">
        <f t="shared" si="1"/>
        <v>81.22494124153187</v>
      </c>
      <c r="P52" s="131">
        <f>1000*I52/D52</f>
        <v>9.162932790224033</v>
      </c>
      <c r="Q52" s="132">
        <f>1000*J52/D52</f>
        <v>0.7973523421588594</v>
      </c>
      <c r="R52" s="131">
        <f>1000*K52/D52</f>
        <v>5.5610997963340125</v>
      </c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</row>
    <row r="53" spans="1:47" ht="14.25" customHeight="1">
      <c r="A53" s="367" t="s">
        <v>262</v>
      </c>
      <c r="B53" s="368"/>
      <c r="C53" s="253"/>
      <c r="D53" s="28">
        <v>985000</v>
      </c>
      <c r="E53" s="28">
        <v>18006</v>
      </c>
      <c r="F53" s="28">
        <v>7779</v>
      </c>
      <c r="G53" s="28">
        <v>287</v>
      </c>
      <c r="H53" s="28">
        <v>1152</v>
      </c>
      <c r="I53" s="28">
        <v>8616</v>
      </c>
      <c r="J53" s="28">
        <v>793</v>
      </c>
      <c r="K53" s="28">
        <f>E53-F53</f>
        <v>10227</v>
      </c>
      <c r="L53" s="131">
        <f>1000*E53/D53</f>
        <v>18.28020304568528</v>
      </c>
      <c r="M53" s="131">
        <f t="shared" si="8"/>
        <v>7.8974619289340104</v>
      </c>
      <c r="N53" s="131">
        <f t="shared" si="8"/>
        <v>15.93913140064423</v>
      </c>
      <c r="O53" s="131">
        <f t="shared" si="1"/>
        <v>60.13153773880363</v>
      </c>
      <c r="P53" s="131">
        <f>1000*I53/D53</f>
        <v>8.747208121827411</v>
      </c>
      <c r="Q53" s="132">
        <f>1000*J53/D53</f>
        <v>0.8050761421319796</v>
      </c>
      <c r="R53" s="131">
        <f>1000*K53/D53</f>
        <v>10.38274111675127</v>
      </c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</row>
    <row r="54" spans="1:47" ht="14.25" customHeight="1">
      <c r="A54" s="367" t="s">
        <v>263</v>
      </c>
      <c r="B54" s="368"/>
      <c r="C54" s="253"/>
      <c r="D54" s="28">
        <v>991000</v>
      </c>
      <c r="E54" s="28">
        <v>17006</v>
      </c>
      <c r="F54" s="28">
        <v>7823</v>
      </c>
      <c r="G54" s="28">
        <v>262</v>
      </c>
      <c r="H54" s="28">
        <v>1138</v>
      </c>
      <c r="I54" s="28">
        <v>8553</v>
      </c>
      <c r="J54" s="28">
        <v>852</v>
      </c>
      <c r="K54" s="28">
        <f>E54-F54</f>
        <v>9183</v>
      </c>
      <c r="L54" s="131">
        <f>1000*E54/D54</f>
        <v>17.16044399596367</v>
      </c>
      <c r="M54" s="131">
        <f t="shared" si="8"/>
        <v>7.894046417759839</v>
      </c>
      <c r="N54" s="131">
        <f t="shared" si="8"/>
        <v>15.406327178642831</v>
      </c>
      <c r="O54" s="131">
        <f t="shared" si="1"/>
        <v>62.720458553791886</v>
      </c>
      <c r="P54" s="131">
        <f>1000*I54/D54</f>
        <v>8.630676084762866</v>
      </c>
      <c r="Q54" s="132">
        <f>1000*J54/D54</f>
        <v>0.8597376387487387</v>
      </c>
      <c r="R54" s="131">
        <f>1000*K54/D54</f>
        <v>9.266397578203835</v>
      </c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</row>
    <row r="55" spans="1:47" ht="14.25" customHeight="1">
      <c r="A55" s="367" t="s">
        <v>264</v>
      </c>
      <c r="B55" s="368"/>
      <c r="C55" s="253"/>
      <c r="D55" s="28">
        <v>998000</v>
      </c>
      <c r="E55" s="28">
        <v>17185</v>
      </c>
      <c r="F55" s="28">
        <v>7622</v>
      </c>
      <c r="G55" s="28">
        <v>279</v>
      </c>
      <c r="H55" s="28">
        <v>1106</v>
      </c>
      <c r="I55" s="28">
        <v>9229</v>
      </c>
      <c r="J55" s="28">
        <v>883</v>
      </c>
      <c r="K55" s="28">
        <f>E55-F55</f>
        <v>9563</v>
      </c>
      <c r="L55" s="131">
        <f>1000*E55/D55</f>
        <v>17.21943887775551</v>
      </c>
      <c r="M55" s="131">
        <f t="shared" si="8"/>
        <v>7.637274549098197</v>
      </c>
      <c r="N55" s="131">
        <f t="shared" si="8"/>
        <v>16.23508874018039</v>
      </c>
      <c r="O55" s="131">
        <f t="shared" si="1"/>
        <v>60.46689628779181</v>
      </c>
      <c r="P55" s="131">
        <f>1000*I55/D55</f>
        <v>9.24749498997996</v>
      </c>
      <c r="Q55" s="132">
        <f>1000*J55/D55</f>
        <v>0.8847695390781564</v>
      </c>
      <c r="R55" s="131">
        <f>1000*K55/D55</f>
        <v>9.582164328657315</v>
      </c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</row>
    <row r="56" spans="1:47" ht="14.25" customHeight="1">
      <c r="A56" s="63"/>
      <c r="B56" s="255"/>
      <c r="C56" s="253"/>
      <c r="D56" s="28"/>
      <c r="E56" s="28"/>
      <c r="F56" s="28"/>
      <c r="G56" s="28"/>
      <c r="H56" s="28"/>
      <c r="I56" s="28"/>
      <c r="J56" s="28"/>
      <c r="K56" s="28"/>
      <c r="L56" s="131"/>
      <c r="M56" s="131"/>
      <c r="N56" s="131"/>
      <c r="O56" s="131"/>
      <c r="P56" s="131"/>
      <c r="Q56" s="132"/>
      <c r="R56" s="131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</row>
    <row r="57" spans="1:47" ht="14.25" customHeight="1">
      <c r="A57" s="367" t="s">
        <v>365</v>
      </c>
      <c r="B57" s="368"/>
      <c r="C57" s="253" t="s">
        <v>358</v>
      </c>
      <c r="D57" s="28">
        <v>999535</v>
      </c>
      <c r="E57" s="28">
        <v>18125</v>
      </c>
      <c r="F57" s="28">
        <v>7776</v>
      </c>
      <c r="G57" s="28">
        <v>237</v>
      </c>
      <c r="H57" s="28">
        <v>1078</v>
      </c>
      <c r="I57" s="28">
        <v>9766</v>
      </c>
      <c r="J57" s="28">
        <v>955</v>
      </c>
      <c r="K57" s="28">
        <f>E57-F57</f>
        <v>10349</v>
      </c>
      <c r="L57" s="131">
        <f>1000*E57/D57</f>
        <v>18.133432045901344</v>
      </c>
      <c r="M57" s="131">
        <f aca="true" t="shared" si="9" ref="M57:N61">1000*F57/D57</f>
        <v>7.779617522147799</v>
      </c>
      <c r="N57" s="131">
        <f t="shared" si="9"/>
        <v>13.075862068965517</v>
      </c>
      <c r="O57" s="131">
        <f t="shared" si="1"/>
        <v>56.13706191740874</v>
      </c>
      <c r="P57" s="131">
        <f>1000*I57/D57</f>
        <v>9.770543302635726</v>
      </c>
      <c r="Q57" s="132">
        <f>1000*J57/D57</f>
        <v>0.9554442815909397</v>
      </c>
      <c r="R57" s="131">
        <f>1000*K57/D57</f>
        <v>10.353814523753545</v>
      </c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</row>
    <row r="58" spans="1:47" ht="14.25" customHeight="1">
      <c r="A58" s="367" t="s">
        <v>265</v>
      </c>
      <c r="B58" s="368"/>
      <c r="C58" s="253"/>
      <c r="D58" s="28">
        <v>1009348</v>
      </c>
      <c r="E58" s="28">
        <v>19065</v>
      </c>
      <c r="F58" s="28">
        <v>7512</v>
      </c>
      <c r="G58" s="28">
        <v>234</v>
      </c>
      <c r="H58" s="28">
        <v>1077</v>
      </c>
      <c r="I58" s="28">
        <v>10154</v>
      </c>
      <c r="J58" s="28">
        <v>1042</v>
      </c>
      <c r="K58" s="28">
        <f>E58-F58</f>
        <v>11553</v>
      </c>
      <c r="L58" s="131">
        <f>1000*E58/D58</f>
        <v>18.888430947502744</v>
      </c>
      <c r="M58" s="131">
        <f t="shared" si="9"/>
        <v>7.442428181360641</v>
      </c>
      <c r="N58" s="131">
        <f t="shared" si="9"/>
        <v>12.273800157356412</v>
      </c>
      <c r="O58" s="131">
        <f t="shared" si="1"/>
        <v>53.470360440869825</v>
      </c>
      <c r="P58" s="131">
        <f>1000*I58/D58</f>
        <v>10.059959498607022</v>
      </c>
      <c r="Q58" s="132">
        <f>1000*J58/D58</f>
        <v>1.0323495959768088</v>
      </c>
      <c r="R58" s="131">
        <f>1000*K58/D58</f>
        <v>11.446002766142104</v>
      </c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</row>
    <row r="59" spans="1:47" ht="14.25" customHeight="1">
      <c r="A59" s="367" t="s">
        <v>266</v>
      </c>
      <c r="B59" s="368"/>
      <c r="C59" s="253"/>
      <c r="D59" s="28">
        <v>1021450</v>
      </c>
      <c r="E59" s="28">
        <v>19818</v>
      </c>
      <c r="F59" s="28">
        <v>7644</v>
      </c>
      <c r="G59" s="28">
        <v>236</v>
      </c>
      <c r="H59" s="28">
        <v>1049</v>
      </c>
      <c r="I59" s="28">
        <v>10020</v>
      </c>
      <c r="J59" s="28">
        <v>1087</v>
      </c>
      <c r="K59" s="28">
        <f>E59-F59</f>
        <v>12174</v>
      </c>
      <c r="L59" s="131">
        <f>1000*E59/D59</f>
        <v>19.40183073082383</v>
      </c>
      <c r="M59" s="131">
        <f t="shared" si="9"/>
        <v>7.483479367565716</v>
      </c>
      <c r="N59" s="131">
        <f t="shared" si="9"/>
        <v>11.908366131799374</v>
      </c>
      <c r="O59" s="131">
        <f t="shared" si="1"/>
        <v>50.270762447884216</v>
      </c>
      <c r="P59" s="131">
        <f>1000*I59/D59</f>
        <v>9.809584414312987</v>
      </c>
      <c r="Q59" s="132">
        <f>1000*J59/D59</f>
        <v>1.0641734788780655</v>
      </c>
      <c r="R59" s="131">
        <f>1000*K59/D59</f>
        <v>11.918351363258113</v>
      </c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08"/>
      <c r="AK59" s="208"/>
      <c r="AL59" s="208"/>
      <c r="AM59" s="208"/>
      <c r="AN59" s="208"/>
      <c r="AO59" s="208"/>
      <c r="AP59" s="208"/>
      <c r="AQ59" s="208"/>
      <c r="AR59" s="208"/>
      <c r="AS59" s="208"/>
      <c r="AT59" s="208"/>
      <c r="AU59" s="208"/>
    </row>
    <row r="60" spans="1:47" ht="14.25" customHeight="1">
      <c r="A60" s="367" t="s">
        <v>267</v>
      </c>
      <c r="B60" s="368"/>
      <c r="C60" s="253"/>
      <c r="D60" s="28">
        <v>1036942</v>
      </c>
      <c r="E60" s="28">
        <v>20312</v>
      </c>
      <c r="F60" s="28">
        <v>7882</v>
      </c>
      <c r="G60" s="28">
        <v>226</v>
      </c>
      <c r="H60" s="28">
        <v>981</v>
      </c>
      <c r="I60" s="28">
        <v>9743</v>
      </c>
      <c r="J60" s="28">
        <v>1030</v>
      </c>
      <c r="K60" s="28">
        <f>E60-F60</f>
        <v>12430</v>
      </c>
      <c r="L60" s="131">
        <f>1000*E60/D60</f>
        <v>19.588366562449973</v>
      </c>
      <c r="M60" s="131">
        <f t="shared" si="9"/>
        <v>7.601196595373705</v>
      </c>
      <c r="N60" s="131">
        <f t="shared" si="9"/>
        <v>11.126427727451752</v>
      </c>
      <c r="O60" s="131">
        <f t="shared" si="1"/>
        <v>46.07147888977598</v>
      </c>
      <c r="P60" s="131">
        <f>1000*I60/D60</f>
        <v>9.395896781112155</v>
      </c>
      <c r="Q60" s="132">
        <f>1000*J60/D60</f>
        <v>0.9933053150513722</v>
      </c>
      <c r="R60" s="131">
        <f>1000*K60/D60</f>
        <v>11.987169967076268</v>
      </c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208"/>
      <c r="AE60" s="208"/>
      <c r="AF60" s="208"/>
      <c r="AG60" s="208"/>
      <c r="AH60" s="208"/>
      <c r="AI60" s="208"/>
      <c r="AJ60" s="208"/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</row>
    <row r="61" spans="1:47" ht="14.25" customHeight="1">
      <c r="A61" s="367" t="s">
        <v>268</v>
      </c>
      <c r="B61" s="368"/>
      <c r="C61" s="253"/>
      <c r="D61" s="28">
        <v>1052801</v>
      </c>
      <c r="E61" s="28">
        <v>19723</v>
      </c>
      <c r="F61" s="28">
        <v>7857</v>
      </c>
      <c r="G61" s="28">
        <v>228</v>
      </c>
      <c r="H61" s="28">
        <v>993</v>
      </c>
      <c r="I61" s="28">
        <v>9023</v>
      </c>
      <c r="J61" s="28">
        <v>1053</v>
      </c>
      <c r="K61" s="28">
        <f>E61-F61</f>
        <v>11866</v>
      </c>
      <c r="L61" s="131">
        <f>1000*E61/D61</f>
        <v>18.733834789290665</v>
      </c>
      <c r="M61" s="131">
        <f t="shared" si="9"/>
        <v>7.462948838384462</v>
      </c>
      <c r="N61" s="131">
        <f t="shared" si="9"/>
        <v>11.560107488718755</v>
      </c>
      <c r="O61" s="131">
        <f t="shared" si="1"/>
        <v>47.933964085730835</v>
      </c>
      <c r="P61" s="131">
        <f>1000*I61/D61</f>
        <v>8.570470582759706</v>
      </c>
      <c r="Q61" s="132">
        <f>1000*J61/D61</f>
        <v>1.000189019577299</v>
      </c>
      <c r="R61" s="131">
        <f>1000*K61/D61</f>
        <v>11.270885950906202</v>
      </c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208"/>
      <c r="AD61" s="208"/>
      <c r="AE61" s="208"/>
      <c r="AF61" s="208"/>
      <c r="AG61" s="208"/>
      <c r="AH61" s="208"/>
      <c r="AI61" s="208"/>
      <c r="AJ61" s="208"/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</row>
    <row r="62" spans="1:47" ht="14.25" customHeight="1">
      <c r="A62" s="63"/>
      <c r="B62" s="255"/>
      <c r="C62" s="253"/>
      <c r="D62" s="28"/>
      <c r="E62" s="28"/>
      <c r="F62" s="28"/>
      <c r="G62" s="28"/>
      <c r="H62" s="28"/>
      <c r="I62" s="28"/>
      <c r="J62" s="28"/>
      <c r="K62" s="28"/>
      <c r="L62" s="131"/>
      <c r="M62" s="131"/>
      <c r="N62" s="131"/>
      <c r="O62" s="131"/>
      <c r="P62" s="131"/>
      <c r="Q62" s="132"/>
      <c r="R62" s="131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</row>
    <row r="63" spans="1:47" ht="14.25" customHeight="1">
      <c r="A63" s="367" t="s">
        <v>366</v>
      </c>
      <c r="B63" s="368"/>
      <c r="C63" s="253" t="s">
        <v>358</v>
      </c>
      <c r="D63" s="28">
        <v>1066896</v>
      </c>
      <c r="E63" s="28">
        <v>18817</v>
      </c>
      <c r="F63" s="28">
        <v>7706</v>
      </c>
      <c r="G63" s="28">
        <v>186</v>
      </c>
      <c r="H63" s="28">
        <v>901</v>
      </c>
      <c r="I63" s="28">
        <v>8427</v>
      </c>
      <c r="J63" s="28">
        <v>1120</v>
      </c>
      <c r="K63" s="28">
        <f>E63-F63</f>
        <v>11111</v>
      </c>
      <c r="L63" s="131">
        <f>1000*E63/D63</f>
        <v>17.63714551371455</v>
      </c>
      <c r="M63" s="131">
        <f aca="true" t="shared" si="10" ref="M63:N67">1000*F63/D63</f>
        <v>7.222822093249952</v>
      </c>
      <c r="N63" s="131">
        <f t="shared" si="10"/>
        <v>9.884678747940692</v>
      </c>
      <c r="O63" s="131">
        <f t="shared" si="1"/>
        <v>45.694289481691854</v>
      </c>
      <c r="P63" s="131">
        <f>1000*I63/D63</f>
        <v>7.8986142979259455</v>
      </c>
      <c r="Q63" s="132">
        <f>1000*J63/D63</f>
        <v>1.049774298525817</v>
      </c>
      <c r="R63" s="131">
        <f>1000*K63/D63</f>
        <v>10.4143234204646</v>
      </c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</row>
    <row r="64" spans="1:47" ht="14.25" customHeight="1">
      <c r="A64" s="367" t="s">
        <v>269</v>
      </c>
      <c r="B64" s="368"/>
      <c r="C64" s="253"/>
      <c r="D64" s="28">
        <v>1078685</v>
      </c>
      <c r="E64" s="28">
        <v>18062</v>
      </c>
      <c r="F64" s="28">
        <v>7539</v>
      </c>
      <c r="G64" s="28">
        <v>166</v>
      </c>
      <c r="H64" s="28">
        <v>842</v>
      </c>
      <c r="I64" s="28">
        <v>7784</v>
      </c>
      <c r="J64" s="28">
        <v>1167</v>
      </c>
      <c r="K64" s="28">
        <f>E64-F64</f>
        <v>10523</v>
      </c>
      <c r="L64" s="131">
        <f>1000*E64/D64</f>
        <v>16.744462006980722</v>
      </c>
      <c r="M64" s="131">
        <f t="shared" si="10"/>
        <v>6.989065389803326</v>
      </c>
      <c r="N64" s="131">
        <f t="shared" si="10"/>
        <v>9.19056582881187</v>
      </c>
      <c r="O64" s="131">
        <f t="shared" si="1"/>
        <v>44.54083791790097</v>
      </c>
      <c r="P64" s="131">
        <f>1000*I64/D64</f>
        <v>7.2161937915146686</v>
      </c>
      <c r="Q64" s="132">
        <f>1000*J64/D64</f>
        <v>1.0818728359066827</v>
      </c>
      <c r="R64" s="131">
        <f>1000*K64/D64</f>
        <v>9.755396617177396</v>
      </c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</row>
    <row r="65" spans="1:47" ht="14.25" customHeight="1">
      <c r="A65" s="367" t="s">
        <v>270</v>
      </c>
      <c r="B65" s="368"/>
      <c r="C65" s="253"/>
      <c r="D65" s="28">
        <v>1088566</v>
      </c>
      <c r="E65" s="28">
        <v>17009</v>
      </c>
      <c r="F65" s="28">
        <v>7506</v>
      </c>
      <c r="G65" s="28">
        <v>160</v>
      </c>
      <c r="H65" s="28">
        <v>901</v>
      </c>
      <c r="I65" s="28">
        <v>7335</v>
      </c>
      <c r="J65" s="28">
        <v>1163</v>
      </c>
      <c r="K65" s="28">
        <f>E65-F65</f>
        <v>9503</v>
      </c>
      <c r="L65" s="131">
        <f>1000*E65/D65</f>
        <v>15.625143537461211</v>
      </c>
      <c r="M65" s="131">
        <f t="shared" si="10"/>
        <v>6.895309976611432</v>
      </c>
      <c r="N65" s="131">
        <f t="shared" si="10"/>
        <v>9.40678464342407</v>
      </c>
      <c r="O65" s="131">
        <f t="shared" si="1"/>
        <v>50.3070910106086</v>
      </c>
      <c r="P65" s="131">
        <f>1000*I65/D65</f>
        <v>6.738222579062731</v>
      </c>
      <c r="Q65" s="132">
        <f>1000*J65/D65</f>
        <v>1.0683780312815208</v>
      </c>
      <c r="R65" s="131">
        <f>1000*K65/D65</f>
        <v>8.729833560849778</v>
      </c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</row>
    <row r="66" spans="1:47" ht="14.25" customHeight="1">
      <c r="A66" s="367" t="s">
        <v>271</v>
      </c>
      <c r="B66" s="368"/>
      <c r="C66" s="253"/>
      <c r="D66" s="28">
        <v>1097284</v>
      </c>
      <c r="E66" s="28">
        <v>16462</v>
      </c>
      <c r="F66" s="28">
        <v>7466</v>
      </c>
      <c r="G66" s="28">
        <v>123</v>
      </c>
      <c r="H66" s="28">
        <v>786</v>
      </c>
      <c r="I66" s="28">
        <v>7180</v>
      </c>
      <c r="J66" s="28">
        <v>1151</v>
      </c>
      <c r="K66" s="28">
        <f>E66-F66</f>
        <v>8996</v>
      </c>
      <c r="L66" s="131">
        <f>1000*E66/D66</f>
        <v>15.002497074595091</v>
      </c>
      <c r="M66" s="131">
        <f t="shared" si="10"/>
        <v>6.80407260107684</v>
      </c>
      <c r="N66" s="131">
        <f t="shared" si="10"/>
        <v>7.47175312841696</v>
      </c>
      <c r="O66" s="131">
        <f t="shared" si="1"/>
        <v>45.570500927643785</v>
      </c>
      <c r="P66" s="131">
        <f>1000*I66/D66</f>
        <v>6.5434290484505375</v>
      </c>
      <c r="Q66" s="132">
        <f>1000*J66/D66</f>
        <v>1.0489535981569038</v>
      </c>
      <c r="R66" s="131">
        <f>1000*K66/D66</f>
        <v>8.19842447351825</v>
      </c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</row>
    <row r="67" spans="1:47" ht="14.25" customHeight="1">
      <c r="A67" s="367" t="s">
        <v>272</v>
      </c>
      <c r="B67" s="368"/>
      <c r="C67" s="253"/>
      <c r="D67" s="28">
        <v>1107627</v>
      </c>
      <c r="E67" s="28">
        <v>15863</v>
      </c>
      <c r="F67" s="28">
        <v>7361</v>
      </c>
      <c r="G67" s="28">
        <v>137</v>
      </c>
      <c r="H67" s="28">
        <v>737</v>
      </c>
      <c r="I67" s="28">
        <v>7046</v>
      </c>
      <c r="J67" s="28">
        <v>1275</v>
      </c>
      <c r="K67" s="28">
        <f>E67-F67</f>
        <v>8502</v>
      </c>
      <c r="L67" s="131">
        <f>1000*E67/D67</f>
        <v>14.321608267042967</v>
      </c>
      <c r="M67" s="131">
        <f t="shared" si="10"/>
        <v>6.64573904392002</v>
      </c>
      <c r="N67" s="131">
        <f t="shared" si="10"/>
        <v>8.636449599697409</v>
      </c>
      <c r="O67" s="131">
        <f t="shared" si="1"/>
        <v>44.397590361445786</v>
      </c>
      <c r="P67" s="131">
        <f>1000*I67/D67</f>
        <v>6.361347276655408</v>
      </c>
      <c r="Q67" s="132">
        <f>1000*J67/D67</f>
        <v>1.1511095341662851</v>
      </c>
      <c r="R67" s="131">
        <f>1000*K67/D67</f>
        <v>7.675869223122946</v>
      </c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  <c r="AR67" s="208"/>
      <c r="AS67" s="208"/>
      <c r="AT67" s="208"/>
      <c r="AU67" s="208"/>
    </row>
    <row r="68" spans="1:47" ht="14.25" customHeight="1">
      <c r="A68" s="63"/>
      <c r="B68" s="255"/>
      <c r="C68" s="253"/>
      <c r="D68" s="28"/>
      <c r="E68" s="28"/>
      <c r="F68" s="28"/>
      <c r="G68" s="28"/>
      <c r="H68" s="28"/>
      <c r="I68" s="28"/>
      <c r="J68" s="28"/>
      <c r="K68" s="28"/>
      <c r="L68" s="131"/>
      <c r="M68" s="131"/>
      <c r="N68" s="131"/>
      <c r="O68" s="131"/>
      <c r="P68" s="131"/>
      <c r="Q68" s="132"/>
      <c r="R68" s="131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</row>
    <row r="69" spans="1:47" ht="14.25" customHeight="1">
      <c r="A69" s="367" t="s">
        <v>367</v>
      </c>
      <c r="B69" s="368"/>
      <c r="C69" s="253" t="s">
        <v>358</v>
      </c>
      <c r="D69" s="28">
        <v>1116217</v>
      </c>
      <c r="E69" s="28">
        <v>15138</v>
      </c>
      <c r="F69" s="28">
        <v>7681</v>
      </c>
      <c r="G69" s="28">
        <v>125</v>
      </c>
      <c r="H69" s="28">
        <v>702</v>
      </c>
      <c r="I69" s="28">
        <v>6932</v>
      </c>
      <c r="J69" s="28">
        <v>1267</v>
      </c>
      <c r="K69" s="28">
        <f>E69-F69</f>
        <v>7457</v>
      </c>
      <c r="L69" s="131">
        <f>1000*E69/D69</f>
        <v>13.561879096985622</v>
      </c>
      <c r="M69" s="131">
        <f aca="true" t="shared" si="11" ref="M69:N73">1000*F69/D69</f>
        <v>6.8812784610877635</v>
      </c>
      <c r="N69" s="131">
        <f t="shared" si="11"/>
        <v>8.257365570088519</v>
      </c>
      <c r="O69" s="131">
        <f t="shared" si="1"/>
        <v>44.31818181818182</v>
      </c>
      <c r="P69" s="131">
        <f>1000*I69/D69</f>
        <v>6.210261983109019</v>
      </c>
      <c r="Q69" s="132">
        <f>1000*J69/D69</f>
        <v>1.1350839487303992</v>
      </c>
      <c r="R69" s="131">
        <f>1000*K69/D69</f>
        <v>6.680600635897859</v>
      </c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</row>
    <row r="70" spans="1:47" ht="14.25">
      <c r="A70" s="367" t="s">
        <v>273</v>
      </c>
      <c r="B70" s="368"/>
      <c r="C70" s="26"/>
      <c r="D70" s="29">
        <v>1122579</v>
      </c>
      <c r="E70" s="29">
        <v>14320</v>
      </c>
      <c r="F70" s="29">
        <v>7676</v>
      </c>
      <c r="G70" s="29">
        <v>103</v>
      </c>
      <c r="H70" s="29">
        <v>696</v>
      </c>
      <c r="I70" s="29">
        <v>6974</v>
      </c>
      <c r="J70" s="29">
        <v>1318</v>
      </c>
      <c r="K70" s="28">
        <f>E70-F70</f>
        <v>6644</v>
      </c>
      <c r="L70" s="131">
        <f>1000*E70/D70</f>
        <v>12.756340533717449</v>
      </c>
      <c r="M70" s="131">
        <f t="shared" si="11"/>
        <v>6.837826112906085</v>
      </c>
      <c r="N70" s="131">
        <f t="shared" si="11"/>
        <v>7.192737430167598</v>
      </c>
      <c r="O70" s="131">
        <f t="shared" si="1"/>
        <v>46.350559403303144</v>
      </c>
      <c r="P70" s="131">
        <f>1000*I70/D70</f>
        <v>6.212480368864909</v>
      </c>
      <c r="Q70" s="132">
        <f>1000*J70/D70</f>
        <v>1.1740821804077932</v>
      </c>
      <c r="R70" s="131">
        <f>1000*K70/D70</f>
        <v>5.918514420811364</v>
      </c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</row>
    <row r="71" spans="1:47" ht="14.25">
      <c r="A71" s="367" t="s">
        <v>274</v>
      </c>
      <c r="B71" s="368"/>
      <c r="C71" s="217"/>
      <c r="D71" s="28">
        <v>1129065</v>
      </c>
      <c r="E71" s="28">
        <v>14418</v>
      </c>
      <c r="F71" s="28">
        <v>7224</v>
      </c>
      <c r="G71" s="28">
        <v>86</v>
      </c>
      <c r="H71" s="28">
        <v>685</v>
      </c>
      <c r="I71" s="28">
        <v>7149</v>
      </c>
      <c r="J71" s="28">
        <v>1358</v>
      </c>
      <c r="K71" s="28">
        <f>E71-F71</f>
        <v>7194</v>
      </c>
      <c r="L71" s="131">
        <f>1000*E71/D71</f>
        <v>12.769858245539451</v>
      </c>
      <c r="M71" s="131">
        <f t="shared" si="11"/>
        <v>6.398214451780898</v>
      </c>
      <c r="N71" s="131">
        <f t="shared" si="11"/>
        <v>5.9647662643917325</v>
      </c>
      <c r="O71" s="131">
        <f t="shared" si="1"/>
        <v>45.3552274382573</v>
      </c>
      <c r="P71" s="131">
        <f>1000*I71/D71</f>
        <v>6.331787806725034</v>
      </c>
      <c r="Q71" s="132">
        <f>1000*J71/D71</f>
        <v>1.2027651198115255</v>
      </c>
      <c r="R71" s="131">
        <f>1000*K71/D71</f>
        <v>6.371643793758553</v>
      </c>
      <c r="S71" s="208"/>
      <c r="T71" s="208"/>
      <c r="U71" s="208"/>
      <c r="V71" s="208"/>
      <c r="W71" s="208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8"/>
      <c r="AJ71" s="208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</row>
    <row r="72" spans="1:47" ht="14.25">
      <c r="A72" s="367" t="s">
        <v>275</v>
      </c>
      <c r="B72" s="368"/>
      <c r="C72" s="217"/>
      <c r="D72" s="28">
        <v>1134996</v>
      </c>
      <c r="E72" s="28">
        <v>14212</v>
      </c>
      <c r="F72" s="28">
        <v>7538</v>
      </c>
      <c r="G72" s="28">
        <v>82</v>
      </c>
      <c r="H72" s="28">
        <v>624</v>
      </c>
      <c r="I72" s="28">
        <v>6678</v>
      </c>
      <c r="J72" s="28">
        <v>1392</v>
      </c>
      <c r="K72" s="28">
        <f>E72-F72</f>
        <v>6674</v>
      </c>
      <c r="L72" s="131">
        <f>1000*E72/D72</f>
        <v>12.521630032176326</v>
      </c>
      <c r="M72" s="131">
        <f t="shared" si="11"/>
        <v>6.641433097561578</v>
      </c>
      <c r="N72" s="131">
        <f t="shared" si="11"/>
        <v>5.769772023641993</v>
      </c>
      <c r="O72" s="131">
        <f t="shared" si="1"/>
        <v>42.05985440819628</v>
      </c>
      <c r="P72" s="131">
        <f>1000*I72/D72</f>
        <v>5.883721176109872</v>
      </c>
      <c r="Q72" s="132">
        <f>1000*J72/D72</f>
        <v>1.2264360403032257</v>
      </c>
      <c r="R72" s="131">
        <f>1000*K72/D72</f>
        <v>5.880196934614747</v>
      </c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</row>
    <row r="73" spans="1:47" ht="14.25">
      <c r="A73" s="367" t="s">
        <v>276</v>
      </c>
      <c r="B73" s="368"/>
      <c r="C73" s="217"/>
      <c r="D73" s="28">
        <v>1139583</v>
      </c>
      <c r="E73" s="28">
        <v>13965</v>
      </c>
      <c r="F73" s="28">
        <v>7597</v>
      </c>
      <c r="G73" s="28">
        <v>94</v>
      </c>
      <c r="H73" s="28">
        <v>659</v>
      </c>
      <c r="I73" s="28">
        <v>6571</v>
      </c>
      <c r="J73" s="28">
        <v>1371</v>
      </c>
      <c r="K73" s="28">
        <f>E73-F73</f>
        <v>6368</v>
      </c>
      <c r="L73" s="131">
        <f>1000*E73/D73</f>
        <v>12.25448256072616</v>
      </c>
      <c r="M73" s="131">
        <f t="shared" si="11"/>
        <v>6.666473613593745</v>
      </c>
      <c r="N73" s="131">
        <f t="shared" si="11"/>
        <v>6.731113498030791</v>
      </c>
      <c r="O73" s="131">
        <f t="shared" si="1"/>
        <v>45.0629102844639</v>
      </c>
      <c r="P73" s="131">
        <f>1000*I73/D73</f>
        <v>5.766144282601618</v>
      </c>
      <c r="Q73" s="132">
        <f>1000*J73/D73</f>
        <v>1.2030716498929872</v>
      </c>
      <c r="R73" s="131">
        <f>1000*K73/D73</f>
        <v>5.588008947132416</v>
      </c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</row>
    <row r="74" spans="1:47" ht="14.25">
      <c r="A74" s="63"/>
      <c r="B74" s="255"/>
      <c r="C74" s="217"/>
      <c r="D74" s="28"/>
      <c r="E74" s="28"/>
      <c r="F74" s="28"/>
      <c r="G74" s="28"/>
      <c r="H74" s="28"/>
      <c r="I74" s="28"/>
      <c r="J74" s="28"/>
      <c r="K74" s="28"/>
      <c r="L74" s="131"/>
      <c r="M74" s="131"/>
      <c r="N74" s="131"/>
      <c r="O74" s="131"/>
      <c r="P74" s="131"/>
      <c r="Q74" s="132"/>
      <c r="R74" s="131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</row>
    <row r="75" spans="1:47" ht="14.25">
      <c r="A75" s="367" t="s">
        <v>368</v>
      </c>
      <c r="B75" s="368"/>
      <c r="C75" s="253" t="s">
        <v>358</v>
      </c>
      <c r="D75" s="28">
        <v>1149057</v>
      </c>
      <c r="E75" s="28">
        <v>13256</v>
      </c>
      <c r="F75" s="28">
        <v>7657</v>
      </c>
      <c r="G75" s="28">
        <v>66</v>
      </c>
      <c r="H75" s="28">
        <v>557</v>
      </c>
      <c r="I75" s="28">
        <v>6552</v>
      </c>
      <c r="J75" s="28">
        <v>1374</v>
      </c>
      <c r="K75" s="28">
        <f>E75-F75</f>
        <v>5599</v>
      </c>
      <c r="L75" s="131">
        <f>1000*E75/D75</f>
        <v>11.536416383173332</v>
      </c>
      <c r="M75" s="131">
        <f>1000*F75/D75</f>
        <v>6.663725124167034</v>
      </c>
      <c r="N75" s="131">
        <f>1000*G75/E75</f>
        <v>4.978877489438744</v>
      </c>
      <c r="O75" s="131">
        <f t="shared" si="1"/>
        <v>40.324332150872365</v>
      </c>
      <c r="P75" s="131">
        <f>1000*I75/D75</f>
        <v>5.702066999287242</v>
      </c>
      <c r="Q75" s="132">
        <f>1000*J75/D75</f>
        <v>1.1957631344659143</v>
      </c>
      <c r="R75" s="131">
        <f>1000*K75/D75</f>
        <v>4.872691259006298</v>
      </c>
      <c r="S75" s="208"/>
      <c r="T75" s="208"/>
      <c r="U75" s="208"/>
      <c r="V75" s="208"/>
      <c r="W75" s="208"/>
      <c r="X75" s="208"/>
      <c r="Y75" s="208"/>
      <c r="Z75" s="208"/>
      <c r="AA75" s="208"/>
      <c r="AB75" s="208"/>
      <c r="AC75" s="208"/>
      <c r="AD75" s="208"/>
      <c r="AE75" s="208"/>
      <c r="AF75" s="208"/>
      <c r="AG75" s="208"/>
      <c r="AH75" s="208"/>
      <c r="AI75" s="208"/>
      <c r="AJ75" s="208"/>
      <c r="AK75" s="208"/>
      <c r="AL75" s="208"/>
      <c r="AM75" s="208"/>
      <c r="AN75" s="208"/>
      <c r="AO75" s="208"/>
      <c r="AP75" s="208"/>
      <c r="AQ75" s="208"/>
      <c r="AR75" s="208"/>
      <c r="AS75" s="208"/>
      <c r="AT75" s="208"/>
      <c r="AU75" s="208"/>
    </row>
    <row r="76" spans="1:47" s="66" customFormat="1" ht="14.25">
      <c r="A76" s="382" t="s">
        <v>277</v>
      </c>
      <c r="B76" s="383"/>
      <c r="C76" s="252"/>
      <c r="D76" s="65">
        <v>1151593</v>
      </c>
      <c r="E76" s="65">
        <v>13031</v>
      </c>
      <c r="F76" s="65">
        <v>7712</v>
      </c>
      <c r="G76" s="65">
        <v>61</v>
      </c>
      <c r="H76" s="65">
        <v>541</v>
      </c>
      <c r="I76" s="65">
        <v>6441</v>
      </c>
      <c r="J76" s="65">
        <v>1358</v>
      </c>
      <c r="K76" s="65">
        <f>E76-F76</f>
        <v>5319</v>
      </c>
      <c r="L76" s="192">
        <f>1000*E76/D76</f>
        <v>11.315629740715687</v>
      </c>
      <c r="M76" s="192">
        <f>1000*F76/D76</f>
        <v>6.696810418264092</v>
      </c>
      <c r="N76" s="192">
        <f>1000*G76/E76</f>
        <v>4.68114496201366</v>
      </c>
      <c r="O76" s="192">
        <f>1000*H76/(E76+H76)</f>
        <v>39.86147951665193</v>
      </c>
      <c r="P76" s="192">
        <f>1000*I76/D76</f>
        <v>5.593121875523731</v>
      </c>
      <c r="Q76" s="193">
        <f>1000*J76/D76</f>
        <v>1.1792360669090556</v>
      </c>
      <c r="R76" s="192">
        <f>1000*K76/D76</f>
        <v>4.618819322451595</v>
      </c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1"/>
      <c r="AP76" s="251"/>
      <c r="AQ76" s="251"/>
      <c r="AR76" s="251"/>
      <c r="AS76" s="251"/>
      <c r="AT76" s="251"/>
      <c r="AU76" s="251"/>
    </row>
    <row r="77" spans="1:47" ht="14.25">
      <c r="A77" s="130" t="s">
        <v>278</v>
      </c>
      <c r="B77" s="208"/>
      <c r="C77" s="217"/>
      <c r="D77" s="208"/>
      <c r="E77" s="208"/>
      <c r="F77" s="208"/>
      <c r="G77" s="208"/>
      <c r="H77" s="208"/>
      <c r="I77" s="208"/>
      <c r="J77" s="28"/>
      <c r="K77" s="208"/>
      <c r="L77" s="248"/>
      <c r="M77" s="248"/>
      <c r="N77" s="250"/>
      <c r="O77" s="250"/>
      <c r="P77" s="248"/>
      <c r="Q77" s="249"/>
      <c r="R77" s="24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08"/>
      <c r="AP77" s="208"/>
      <c r="AQ77" s="208"/>
      <c r="AR77" s="208"/>
      <c r="AS77" s="208"/>
      <c r="AT77" s="208"/>
      <c r="AU77" s="208"/>
    </row>
    <row r="78" spans="1:47" ht="13.5">
      <c r="A78" s="208" t="s">
        <v>100</v>
      </c>
      <c r="B78" s="208"/>
      <c r="C78" s="217"/>
      <c r="D78" s="208"/>
      <c r="E78" s="208"/>
      <c r="F78" s="208"/>
      <c r="G78" s="208"/>
      <c r="H78" s="208"/>
      <c r="I78" s="208"/>
      <c r="J78" s="208"/>
      <c r="K78" s="208"/>
      <c r="L78" s="248"/>
      <c r="M78" s="248"/>
      <c r="N78" s="248"/>
      <c r="O78" s="248"/>
      <c r="P78" s="248"/>
      <c r="Q78" s="249"/>
      <c r="R78" s="24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08"/>
      <c r="AP78" s="208"/>
      <c r="AQ78" s="208"/>
      <c r="AR78" s="208"/>
      <c r="AS78" s="208"/>
      <c r="AT78" s="208"/>
      <c r="AU78" s="208"/>
    </row>
    <row r="79" spans="1:47" ht="13.5">
      <c r="A79" s="208"/>
      <c r="B79" s="208"/>
      <c r="C79" s="217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208"/>
      <c r="AB79" s="208"/>
      <c r="AC79" s="208"/>
      <c r="AD79" s="208"/>
      <c r="AE79" s="208"/>
      <c r="AF79" s="208"/>
      <c r="AG79" s="208"/>
      <c r="AH79" s="208"/>
      <c r="AI79" s="208"/>
      <c r="AJ79" s="208"/>
      <c r="AK79" s="208"/>
      <c r="AL79" s="208"/>
      <c r="AM79" s="208"/>
      <c r="AN79" s="208"/>
      <c r="AO79" s="208"/>
      <c r="AP79" s="208"/>
      <c r="AQ79" s="208"/>
      <c r="AR79" s="208"/>
      <c r="AS79" s="208"/>
      <c r="AT79" s="208"/>
      <c r="AU79" s="208"/>
    </row>
    <row r="80" spans="1:47" ht="13.5">
      <c r="A80" s="208"/>
      <c r="B80" s="208"/>
      <c r="C80" s="217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8"/>
      <c r="X80" s="208"/>
      <c r="Y80" s="208"/>
      <c r="Z80" s="208"/>
      <c r="AA80" s="208"/>
      <c r="AB80" s="208"/>
      <c r="AC80" s="208"/>
      <c r="AD80" s="208"/>
      <c r="AE80" s="208"/>
      <c r="AF80" s="208"/>
      <c r="AG80" s="208"/>
      <c r="AH80" s="208"/>
      <c r="AI80" s="208"/>
      <c r="AJ80" s="208"/>
      <c r="AK80" s="208"/>
      <c r="AL80" s="208"/>
      <c r="AM80" s="208"/>
      <c r="AN80" s="208"/>
      <c r="AO80" s="208"/>
      <c r="AP80" s="208"/>
      <c r="AQ80" s="208"/>
      <c r="AR80" s="208"/>
      <c r="AS80" s="208"/>
      <c r="AT80" s="208"/>
      <c r="AU80" s="208"/>
    </row>
    <row r="81" spans="1:47" ht="13.5">
      <c r="A81" s="208"/>
      <c r="B81" s="208"/>
      <c r="C81" s="217"/>
      <c r="D81" s="232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208"/>
      <c r="AD81" s="208"/>
      <c r="AE81" s="208"/>
      <c r="AF81" s="208"/>
      <c r="AG81" s="208"/>
      <c r="AH81" s="208"/>
      <c r="AI81" s="208"/>
      <c r="AJ81" s="208"/>
      <c r="AK81" s="208"/>
      <c r="AL81" s="208"/>
      <c r="AM81" s="208"/>
      <c r="AN81" s="208"/>
      <c r="AO81" s="208"/>
      <c r="AP81" s="208"/>
      <c r="AQ81" s="208"/>
      <c r="AR81" s="208"/>
      <c r="AS81" s="208"/>
      <c r="AT81" s="208"/>
      <c r="AU81" s="208"/>
    </row>
  </sheetData>
  <sheetProtection/>
  <mergeCells count="73">
    <mergeCell ref="A75:B75"/>
    <mergeCell ref="A76:B76"/>
    <mergeCell ref="A70:B70"/>
    <mergeCell ref="A71:B71"/>
    <mergeCell ref="A72:B72"/>
    <mergeCell ref="A73:B73"/>
    <mergeCell ref="A69:B69"/>
    <mergeCell ref="G7:G9"/>
    <mergeCell ref="A49:B49"/>
    <mergeCell ref="C7:D9"/>
    <mergeCell ref="A64:B64"/>
    <mergeCell ref="A65:B65"/>
    <mergeCell ref="A66:B66"/>
    <mergeCell ref="A67:B67"/>
    <mergeCell ref="A59:B59"/>
    <mergeCell ref="A60:B60"/>
    <mergeCell ref="A63:B63"/>
    <mergeCell ref="A54:B54"/>
    <mergeCell ref="A55:B55"/>
    <mergeCell ref="A57:B57"/>
    <mergeCell ref="A58:B58"/>
    <mergeCell ref="A51:B51"/>
    <mergeCell ref="A52:B52"/>
    <mergeCell ref="A61:B61"/>
    <mergeCell ref="A53:B53"/>
    <mergeCell ref="A47:B47"/>
    <mergeCell ref="A48:B48"/>
    <mergeCell ref="A37:B37"/>
    <mergeCell ref="A39:B39"/>
    <mergeCell ref="A40:B40"/>
    <mergeCell ref="A41:B41"/>
    <mergeCell ref="A42:B42"/>
    <mergeCell ref="A43:B43"/>
    <mergeCell ref="A45:B45"/>
    <mergeCell ref="A46:B46"/>
    <mergeCell ref="A19:B19"/>
    <mergeCell ref="A21:B21"/>
    <mergeCell ref="A36:B36"/>
    <mergeCell ref="A30:B30"/>
    <mergeCell ref="A31:B31"/>
    <mergeCell ref="A33:B33"/>
    <mergeCell ref="A28:B28"/>
    <mergeCell ref="A29:B29"/>
    <mergeCell ref="A34:B34"/>
    <mergeCell ref="A35:B35"/>
    <mergeCell ref="A25:B25"/>
    <mergeCell ref="A27:B27"/>
    <mergeCell ref="A13:B13"/>
    <mergeCell ref="A15:B15"/>
    <mergeCell ref="A16:B16"/>
    <mergeCell ref="A17:B17"/>
    <mergeCell ref="A22:B22"/>
    <mergeCell ref="A23:B23"/>
    <mergeCell ref="A24:B24"/>
    <mergeCell ref="A18:B18"/>
    <mergeCell ref="A12:B12"/>
    <mergeCell ref="M7:M9"/>
    <mergeCell ref="O7:O9"/>
    <mergeCell ref="P7:P9"/>
    <mergeCell ref="K7:K9"/>
    <mergeCell ref="L7:L9"/>
    <mergeCell ref="N7:N9"/>
    <mergeCell ref="A11:B11"/>
    <mergeCell ref="A4:R4"/>
    <mergeCell ref="A5:R5"/>
    <mergeCell ref="A7:B9"/>
    <mergeCell ref="E7:E9"/>
    <mergeCell ref="F7:F9"/>
    <mergeCell ref="H7:H9"/>
    <mergeCell ref="I7:I9"/>
    <mergeCell ref="J7:J9"/>
    <mergeCell ref="R7:R9"/>
    <mergeCell ref="Q7:Q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4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.75390625" style="10" customWidth="1"/>
    <col min="2" max="2" width="13.625" style="10" customWidth="1"/>
    <col min="3" max="3" width="13.00390625" style="10" customWidth="1"/>
    <col min="4" max="5" width="10.875" style="10" customWidth="1"/>
    <col min="6" max="9" width="7.25390625" style="10" customWidth="1"/>
    <col min="10" max="11" width="6.125" style="10" customWidth="1"/>
    <col min="12" max="16" width="7.875" style="10" customWidth="1"/>
    <col min="17" max="29" width="6.125" style="10" customWidth="1"/>
    <col min="30" max="16384" width="9.00390625" style="10" customWidth="1"/>
  </cols>
  <sheetData>
    <row r="1" spans="1:29" ht="14.25">
      <c r="A1" s="145" t="s">
        <v>279</v>
      </c>
      <c r="B1" s="67"/>
      <c r="AC1" s="146" t="s">
        <v>280</v>
      </c>
    </row>
    <row r="2" spans="1:29" ht="14.25">
      <c r="A2" s="194"/>
      <c r="B2" s="67"/>
      <c r="AC2" s="146"/>
    </row>
    <row r="3" spans="1:29" ht="14.25">
      <c r="A3" s="194"/>
      <c r="B3" s="67"/>
      <c r="AC3" s="146"/>
    </row>
    <row r="4" spans="2:29" ht="14.25">
      <c r="B4" s="426" t="s">
        <v>281</v>
      </c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</row>
    <row r="5" spans="2:29" ht="15" thickBot="1">
      <c r="B5" s="32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</row>
    <row r="6" spans="1:30" ht="14.25">
      <c r="A6" s="339" t="s">
        <v>63</v>
      </c>
      <c r="B6" s="340"/>
      <c r="C6" s="412" t="s">
        <v>64</v>
      </c>
      <c r="D6" s="412"/>
      <c r="E6" s="412"/>
      <c r="F6" s="412"/>
      <c r="G6" s="412"/>
      <c r="H6" s="412"/>
      <c r="I6" s="412"/>
      <c r="J6" s="412" t="s">
        <v>65</v>
      </c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21" t="s">
        <v>66</v>
      </c>
      <c r="X6" s="421"/>
      <c r="Y6" s="421" t="s">
        <v>67</v>
      </c>
      <c r="Z6" s="421"/>
      <c r="AA6" s="409" t="s">
        <v>68</v>
      </c>
      <c r="AB6" s="410"/>
      <c r="AC6" s="410"/>
      <c r="AD6" s="32"/>
    </row>
    <row r="7" spans="1:30" ht="14.25">
      <c r="A7" s="410"/>
      <c r="B7" s="420"/>
      <c r="C7" s="416" t="s">
        <v>1</v>
      </c>
      <c r="D7" s="417"/>
      <c r="E7" s="418"/>
      <c r="F7" s="405" t="s">
        <v>60</v>
      </c>
      <c r="G7" s="405"/>
      <c r="H7" s="405" t="s">
        <v>61</v>
      </c>
      <c r="I7" s="405"/>
      <c r="J7" s="416" t="s">
        <v>1</v>
      </c>
      <c r="K7" s="417"/>
      <c r="L7" s="418"/>
      <c r="M7" s="405" t="s">
        <v>60</v>
      </c>
      <c r="N7" s="405"/>
      <c r="O7" s="405" t="s">
        <v>61</v>
      </c>
      <c r="P7" s="405"/>
      <c r="Q7" s="413" t="s">
        <v>282</v>
      </c>
      <c r="R7" s="414"/>
      <c r="S7" s="414"/>
      <c r="T7" s="414"/>
      <c r="U7" s="414"/>
      <c r="V7" s="415"/>
      <c r="W7" s="422"/>
      <c r="X7" s="422"/>
      <c r="Y7" s="422"/>
      <c r="Z7" s="422"/>
      <c r="AA7" s="409"/>
      <c r="AB7" s="410"/>
      <c r="AC7" s="410"/>
      <c r="AD7" s="32"/>
    </row>
    <row r="8" spans="1:30" ht="14.25">
      <c r="A8" s="341"/>
      <c r="B8" s="342"/>
      <c r="C8" s="419"/>
      <c r="D8" s="341"/>
      <c r="E8" s="342"/>
      <c r="F8" s="406"/>
      <c r="G8" s="406"/>
      <c r="H8" s="406"/>
      <c r="I8" s="406"/>
      <c r="J8" s="419"/>
      <c r="K8" s="341"/>
      <c r="L8" s="342"/>
      <c r="M8" s="406"/>
      <c r="N8" s="406"/>
      <c r="O8" s="406"/>
      <c r="P8" s="406"/>
      <c r="Q8" s="406" t="s">
        <v>59</v>
      </c>
      <c r="R8" s="406"/>
      <c r="S8" s="406" t="s">
        <v>60</v>
      </c>
      <c r="T8" s="406"/>
      <c r="U8" s="406" t="s">
        <v>61</v>
      </c>
      <c r="V8" s="406"/>
      <c r="W8" s="423"/>
      <c r="X8" s="423"/>
      <c r="Y8" s="423"/>
      <c r="Z8" s="423"/>
      <c r="AA8" s="409"/>
      <c r="AB8" s="410"/>
      <c r="AC8" s="410"/>
      <c r="AD8" s="32"/>
    </row>
    <row r="9" spans="1:30" s="81" customFormat="1" ht="18.75" customHeight="1">
      <c r="A9" s="388" t="s">
        <v>1</v>
      </c>
      <c r="B9" s="389"/>
      <c r="C9" s="424">
        <f>SUM(C11:E24)</f>
        <v>13031</v>
      </c>
      <c r="D9" s="411"/>
      <c r="E9" s="411"/>
      <c r="F9" s="411">
        <f>SUM(F11:G24)</f>
        <v>6738</v>
      </c>
      <c r="G9" s="411"/>
      <c r="H9" s="411">
        <f>SUM(H11:I24)</f>
        <v>6293</v>
      </c>
      <c r="I9" s="411"/>
      <c r="J9" s="411">
        <f>SUM(J11:L24)</f>
        <v>7712</v>
      </c>
      <c r="K9" s="411"/>
      <c r="L9" s="411"/>
      <c r="M9" s="411">
        <f>SUM(M11:N24)</f>
        <v>4060</v>
      </c>
      <c r="N9" s="411"/>
      <c r="O9" s="411">
        <f>SUM(O11:P24)</f>
        <v>3652</v>
      </c>
      <c r="P9" s="411"/>
      <c r="Q9" s="411">
        <f>SUM(Q11:R24)</f>
        <v>61</v>
      </c>
      <c r="R9" s="411"/>
      <c r="S9" s="411">
        <f>SUM(S11:T24)</f>
        <v>32</v>
      </c>
      <c r="T9" s="411"/>
      <c r="U9" s="411">
        <f>SUM(U11:V24)</f>
        <v>29</v>
      </c>
      <c r="V9" s="411"/>
      <c r="W9" s="411">
        <f>SUM(W11:X24)</f>
        <v>541</v>
      </c>
      <c r="X9" s="411"/>
      <c r="Y9" s="411">
        <f>SUM(Y11:Z24)</f>
        <v>6441</v>
      </c>
      <c r="Z9" s="411"/>
      <c r="AA9" s="411">
        <f>SUM(AA11:AC24)</f>
        <v>1358</v>
      </c>
      <c r="AB9" s="411"/>
      <c r="AC9" s="411"/>
      <c r="AD9" s="80"/>
    </row>
    <row r="10" spans="2:30" s="81" customFormat="1" ht="18.75" customHeight="1">
      <c r="B10" s="125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</row>
    <row r="11" spans="1:30" ht="18.75" customHeight="1">
      <c r="A11" s="394" t="s">
        <v>283</v>
      </c>
      <c r="B11" s="395"/>
      <c r="C11" s="398">
        <f>SUM(F11:I11)</f>
        <v>1115</v>
      </c>
      <c r="D11" s="398"/>
      <c r="E11" s="398"/>
      <c r="F11" s="398">
        <v>580</v>
      </c>
      <c r="G11" s="398"/>
      <c r="H11" s="398">
        <v>535</v>
      </c>
      <c r="I11" s="398"/>
      <c r="J11" s="398">
        <f>SUM(M11:P11)</f>
        <v>795</v>
      </c>
      <c r="K11" s="398"/>
      <c r="L11" s="398"/>
      <c r="M11" s="398">
        <v>413</v>
      </c>
      <c r="N11" s="398"/>
      <c r="O11" s="398">
        <v>382</v>
      </c>
      <c r="P11" s="398"/>
      <c r="Q11" s="398">
        <f>SUM(S11:V11)</f>
        <v>4</v>
      </c>
      <c r="R11" s="398"/>
      <c r="S11" s="408">
        <v>2</v>
      </c>
      <c r="T11" s="408"/>
      <c r="U11" s="408">
        <v>2</v>
      </c>
      <c r="V11" s="408"/>
      <c r="W11" s="408">
        <v>58</v>
      </c>
      <c r="X11" s="408"/>
      <c r="Y11" s="408">
        <v>239</v>
      </c>
      <c r="Z11" s="408"/>
      <c r="AA11" s="408">
        <v>71</v>
      </c>
      <c r="AB11" s="408"/>
      <c r="AC11" s="408"/>
      <c r="AD11" s="32"/>
    </row>
    <row r="12" spans="1:30" ht="18.75" customHeight="1">
      <c r="A12" s="392" t="s">
        <v>284</v>
      </c>
      <c r="B12" s="393"/>
      <c r="C12" s="398">
        <f aca="true" t="shared" si="0" ref="C12:C24">SUM(F12:I12)</f>
        <v>1008</v>
      </c>
      <c r="D12" s="398"/>
      <c r="E12" s="398"/>
      <c r="F12" s="398">
        <v>541</v>
      </c>
      <c r="G12" s="398"/>
      <c r="H12" s="398">
        <v>467</v>
      </c>
      <c r="I12" s="398"/>
      <c r="J12" s="398">
        <f aca="true" t="shared" si="1" ref="J12:J24">SUM(M12:P12)</f>
        <v>663</v>
      </c>
      <c r="K12" s="398"/>
      <c r="L12" s="398"/>
      <c r="M12" s="398">
        <v>339</v>
      </c>
      <c r="N12" s="398"/>
      <c r="O12" s="398">
        <v>324</v>
      </c>
      <c r="P12" s="398"/>
      <c r="Q12" s="398">
        <f aca="true" t="shared" si="2" ref="Q12:Q24">SUM(S12:V12)</f>
        <v>4</v>
      </c>
      <c r="R12" s="398"/>
      <c r="S12" s="408">
        <v>3</v>
      </c>
      <c r="T12" s="408"/>
      <c r="U12" s="408">
        <v>1</v>
      </c>
      <c r="V12" s="408"/>
      <c r="W12" s="408">
        <v>55</v>
      </c>
      <c r="X12" s="408"/>
      <c r="Y12" s="408">
        <v>259</v>
      </c>
      <c r="Z12" s="408"/>
      <c r="AA12" s="408">
        <v>101</v>
      </c>
      <c r="AB12" s="408"/>
      <c r="AC12" s="408"/>
      <c r="AD12" s="32"/>
    </row>
    <row r="13" spans="1:29" ht="18.75" customHeight="1">
      <c r="A13" s="392" t="s">
        <v>217</v>
      </c>
      <c r="B13" s="393"/>
      <c r="C13" s="398">
        <f t="shared" si="0"/>
        <v>1093</v>
      </c>
      <c r="D13" s="398"/>
      <c r="E13" s="398"/>
      <c r="F13" s="398">
        <v>556</v>
      </c>
      <c r="G13" s="398"/>
      <c r="H13" s="398">
        <v>537</v>
      </c>
      <c r="I13" s="398"/>
      <c r="J13" s="398">
        <f t="shared" si="1"/>
        <v>668</v>
      </c>
      <c r="K13" s="398"/>
      <c r="L13" s="398"/>
      <c r="M13" s="398">
        <v>366</v>
      </c>
      <c r="N13" s="398"/>
      <c r="O13" s="398">
        <v>302</v>
      </c>
      <c r="P13" s="398"/>
      <c r="Q13" s="398">
        <f t="shared" si="2"/>
        <v>4</v>
      </c>
      <c r="R13" s="398"/>
      <c r="S13" s="408">
        <v>3</v>
      </c>
      <c r="T13" s="408"/>
      <c r="U13" s="408">
        <v>1</v>
      </c>
      <c r="V13" s="408"/>
      <c r="W13" s="408">
        <v>48</v>
      </c>
      <c r="X13" s="408"/>
      <c r="Y13" s="408">
        <v>765</v>
      </c>
      <c r="Z13" s="408"/>
      <c r="AA13" s="408">
        <v>127</v>
      </c>
      <c r="AB13" s="408"/>
      <c r="AC13" s="408"/>
    </row>
    <row r="14" spans="1:29" ht="18.75" customHeight="1">
      <c r="A14" s="392" t="s">
        <v>285</v>
      </c>
      <c r="B14" s="393"/>
      <c r="C14" s="398">
        <f t="shared" si="0"/>
        <v>1049</v>
      </c>
      <c r="D14" s="398"/>
      <c r="E14" s="398"/>
      <c r="F14" s="398">
        <v>528</v>
      </c>
      <c r="G14" s="398"/>
      <c r="H14" s="398">
        <v>521</v>
      </c>
      <c r="I14" s="398"/>
      <c r="J14" s="398">
        <f t="shared" si="1"/>
        <v>655</v>
      </c>
      <c r="K14" s="398"/>
      <c r="L14" s="398"/>
      <c r="M14" s="398">
        <v>353</v>
      </c>
      <c r="N14" s="398"/>
      <c r="O14" s="398">
        <v>302</v>
      </c>
      <c r="P14" s="398"/>
      <c r="Q14" s="398">
        <f t="shared" si="2"/>
        <v>12</v>
      </c>
      <c r="R14" s="398"/>
      <c r="S14" s="408">
        <v>7</v>
      </c>
      <c r="T14" s="408"/>
      <c r="U14" s="408">
        <v>5</v>
      </c>
      <c r="V14" s="408"/>
      <c r="W14" s="408">
        <v>42</v>
      </c>
      <c r="X14" s="408"/>
      <c r="Y14" s="408">
        <v>791</v>
      </c>
      <c r="Z14" s="408"/>
      <c r="AA14" s="408">
        <v>125</v>
      </c>
      <c r="AB14" s="408"/>
      <c r="AC14" s="408"/>
    </row>
    <row r="15" spans="2:29" ht="18.75" customHeight="1">
      <c r="B15" s="134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</row>
    <row r="16" spans="1:29" ht="18.75" customHeight="1">
      <c r="A16" s="392" t="s">
        <v>286</v>
      </c>
      <c r="B16" s="393"/>
      <c r="C16" s="398">
        <f t="shared" si="0"/>
        <v>1079</v>
      </c>
      <c r="D16" s="398"/>
      <c r="E16" s="398"/>
      <c r="F16" s="398">
        <v>552</v>
      </c>
      <c r="G16" s="398"/>
      <c r="H16" s="398">
        <v>527</v>
      </c>
      <c r="I16" s="398"/>
      <c r="J16" s="398">
        <f t="shared" si="1"/>
        <v>621</v>
      </c>
      <c r="K16" s="398"/>
      <c r="L16" s="398"/>
      <c r="M16" s="398">
        <v>317</v>
      </c>
      <c r="N16" s="398"/>
      <c r="O16" s="398">
        <v>304</v>
      </c>
      <c r="P16" s="398"/>
      <c r="Q16" s="398">
        <f t="shared" si="2"/>
        <v>5</v>
      </c>
      <c r="R16" s="398"/>
      <c r="S16" s="408">
        <v>1</v>
      </c>
      <c r="T16" s="408"/>
      <c r="U16" s="408">
        <v>4</v>
      </c>
      <c r="V16" s="408"/>
      <c r="W16" s="408">
        <v>50</v>
      </c>
      <c r="X16" s="408"/>
      <c r="Y16" s="408">
        <v>736</v>
      </c>
      <c r="Z16" s="408"/>
      <c r="AA16" s="408">
        <v>124</v>
      </c>
      <c r="AB16" s="408"/>
      <c r="AC16" s="408"/>
    </row>
    <row r="17" spans="1:29" ht="18.75" customHeight="1">
      <c r="A17" s="392" t="s">
        <v>287</v>
      </c>
      <c r="B17" s="393"/>
      <c r="C17" s="398">
        <f t="shared" si="0"/>
        <v>1075</v>
      </c>
      <c r="D17" s="398"/>
      <c r="E17" s="398"/>
      <c r="F17" s="398">
        <v>559</v>
      </c>
      <c r="G17" s="398"/>
      <c r="H17" s="398">
        <v>516</v>
      </c>
      <c r="I17" s="398"/>
      <c r="J17" s="398">
        <f t="shared" si="1"/>
        <v>570</v>
      </c>
      <c r="K17" s="398"/>
      <c r="L17" s="398"/>
      <c r="M17" s="398">
        <v>303</v>
      </c>
      <c r="N17" s="398"/>
      <c r="O17" s="398">
        <v>267</v>
      </c>
      <c r="P17" s="398"/>
      <c r="Q17" s="398">
        <f t="shared" si="2"/>
        <v>3</v>
      </c>
      <c r="R17" s="398"/>
      <c r="S17" s="408">
        <v>2</v>
      </c>
      <c r="T17" s="408"/>
      <c r="U17" s="408">
        <v>1</v>
      </c>
      <c r="V17" s="408"/>
      <c r="W17" s="408">
        <v>46</v>
      </c>
      <c r="X17" s="408"/>
      <c r="Y17" s="408">
        <v>675</v>
      </c>
      <c r="Z17" s="408"/>
      <c r="AA17" s="408">
        <v>98</v>
      </c>
      <c r="AB17" s="408"/>
      <c r="AC17" s="408"/>
    </row>
    <row r="18" spans="1:29" ht="18.75" customHeight="1">
      <c r="A18" s="392" t="s">
        <v>288</v>
      </c>
      <c r="B18" s="393"/>
      <c r="C18" s="398">
        <f t="shared" si="0"/>
        <v>1160</v>
      </c>
      <c r="D18" s="398"/>
      <c r="E18" s="398"/>
      <c r="F18" s="398">
        <v>607</v>
      </c>
      <c r="G18" s="398"/>
      <c r="H18" s="398">
        <v>553</v>
      </c>
      <c r="I18" s="398"/>
      <c r="J18" s="398">
        <f t="shared" si="1"/>
        <v>582</v>
      </c>
      <c r="K18" s="398"/>
      <c r="L18" s="398"/>
      <c r="M18" s="398">
        <v>311</v>
      </c>
      <c r="N18" s="398"/>
      <c r="O18" s="398">
        <v>271</v>
      </c>
      <c r="P18" s="398"/>
      <c r="Q18" s="398">
        <f t="shared" si="2"/>
        <v>5</v>
      </c>
      <c r="R18" s="398"/>
      <c r="S18" s="408">
        <v>2</v>
      </c>
      <c r="T18" s="408"/>
      <c r="U18" s="408">
        <v>3</v>
      </c>
      <c r="V18" s="408"/>
      <c r="W18" s="408">
        <v>39</v>
      </c>
      <c r="X18" s="408"/>
      <c r="Y18" s="408">
        <v>338</v>
      </c>
      <c r="Z18" s="408"/>
      <c r="AA18" s="408">
        <v>118</v>
      </c>
      <c r="AB18" s="408"/>
      <c r="AC18" s="408"/>
    </row>
    <row r="19" spans="1:29" ht="18.75" customHeight="1">
      <c r="A19" s="392" t="s">
        <v>234</v>
      </c>
      <c r="B19" s="393"/>
      <c r="C19" s="398">
        <f t="shared" si="0"/>
        <v>1160</v>
      </c>
      <c r="D19" s="398"/>
      <c r="E19" s="398"/>
      <c r="F19" s="398">
        <v>597</v>
      </c>
      <c r="G19" s="398"/>
      <c r="H19" s="398">
        <v>563</v>
      </c>
      <c r="I19" s="398"/>
      <c r="J19" s="398">
        <f t="shared" si="1"/>
        <v>571</v>
      </c>
      <c r="K19" s="398"/>
      <c r="L19" s="398"/>
      <c r="M19" s="398">
        <v>302</v>
      </c>
      <c r="N19" s="398"/>
      <c r="O19" s="398">
        <v>269</v>
      </c>
      <c r="P19" s="398"/>
      <c r="Q19" s="398">
        <f t="shared" si="2"/>
        <v>2</v>
      </c>
      <c r="R19" s="398"/>
      <c r="S19" s="408">
        <v>2</v>
      </c>
      <c r="T19" s="408"/>
      <c r="U19" s="408" t="s">
        <v>293</v>
      </c>
      <c r="V19" s="408"/>
      <c r="W19" s="408">
        <v>40</v>
      </c>
      <c r="X19" s="408"/>
      <c r="Y19" s="408">
        <v>159</v>
      </c>
      <c r="Z19" s="408"/>
      <c r="AA19" s="408">
        <v>129</v>
      </c>
      <c r="AB19" s="408"/>
      <c r="AC19" s="408"/>
    </row>
    <row r="20" spans="2:29" ht="18.75" customHeight="1">
      <c r="B20" s="134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</row>
    <row r="21" spans="1:29" ht="18.75" customHeight="1">
      <c r="A21" s="392" t="s">
        <v>289</v>
      </c>
      <c r="B21" s="393"/>
      <c r="C21" s="398">
        <f t="shared" si="0"/>
        <v>1120</v>
      </c>
      <c r="D21" s="398"/>
      <c r="E21" s="398"/>
      <c r="F21" s="398">
        <v>593</v>
      </c>
      <c r="G21" s="398"/>
      <c r="H21" s="398">
        <v>527</v>
      </c>
      <c r="I21" s="398"/>
      <c r="J21" s="398">
        <f t="shared" si="1"/>
        <v>553</v>
      </c>
      <c r="K21" s="398"/>
      <c r="L21" s="398"/>
      <c r="M21" s="398">
        <v>277</v>
      </c>
      <c r="N21" s="398"/>
      <c r="O21" s="398">
        <v>276</v>
      </c>
      <c r="P21" s="398"/>
      <c r="Q21" s="398">
        <f t="shared" si="2"/>
        <v>5</v>
      </c>
      <c r="R21" s="398"/>
      <c r="S21" s="408">
        <v>1</v>
      </c>
      <c r="T21" s="408"/>
      <c r="U21" s="408">
        <v>4</v>
      </c>
      <c r="V21" s="408"/>
      <c r="W21" s="408">
        <v>45</v>
      </c>
      <c r="X21" s="408"/>
      <c r="Y21" s="408">
        <v>249</v>
      </c>
      <c r="Z21" s="408"/>
      <c r="AA21" s="408">
        <v>113</v>
      </c>
      <c r="AB21" s="408"/>
      <c r="AC21" s="408"/>
    </row>
    <row r="22" spans="1:29" ht="18.75" customHeight="1">
      <c r="A22" s="392" t="s">
        <v>290</v>
      </c>
      <c r="B22" s="393"/>
      <c r="C22" s="398">
        <f t="shared" si="0"/>
        <v>1086</v>
      </c>
      <c r="D22" s="398"/>
      <c r="E22" s="398"/>
      <c r="F22" s="398">
        <v>563</v>
      </c>
      <c r="G22" s="398"/>
      <c r="H22" s="398">
        <v>523</v>
      </c>
      <c r="I22" s="398"/>
      <c r="J22" s="398">
        <f t="shared" si="1"/>
        <v>645</v>
      </c>
      <c r="K22" s="398"/>
      <c r="L22" s="398"/>
      <c r="M22" s="398">
        <v>332</v>
      </c>
      <c r="N22" s="398"/>
      <c r="O22" s="398">
        <v>313</v>
      </c>
      <c r="P22" s="398"/>
      <c r="Q22" s="398">
        <f t="shared" si="2"/>
        <v>5</v>
      </c>
      <c r="R22" s="398"/>
      <c r="S22" s="408">
        <v>1</v>
      </c>
      <c r="T22" s="408"/>
      <c r="U22" s="408">
        <v>4</v>
      </c>
      <c r="V22" s="408"/>
      <c r="W22" s="408">
        <v>42</v>
      </c>
      <c r="X22" s="408"/>
      <c r="Y22" s="408">
        <v>807</v>
      </c>
      <c r="Z22" s="408"/>
      <c r="AA22" s="408">
        <v>118</v>
      </c>
      <c r="AB22" s="408"/>
      <c r="AC22" s="408"/>
    </row>
    <row r="23" spans="1:29" ht="18.75" customHeight="1">
      <c r="A23" s="392" t="s">
        <v>291</v>
      </c>
      <c r="B23" s="393"/>
      <c r="C23" s="399">
        <f t="shared" si="0"/>
        <v>1012</v>
      </c>
      <c r="D23" s="398"/>
      <c r="E23" s="398"/>
      <c r="F23" s="398">
        <v>528</v>
      </c>
      <c r="G23" s="398"/>
      <c r="H23" s="398">
        <v>484</v>
      </c>
      <c r="I23" s="398"/>
      <c r="J23" s="398">
        <f t="shared" si="1"/>
        <v>663</v>
      </c>
      <c r="K23" s="398"/>
      <c r="L23" s="398"/>
      <c r="M23" s="398">
        <v>362</v>
      </c>
      <c r="N23" s="398"/>
      <c r="O23" s="398">
        <v>301</v>
      </c>
      <c r="P23" s="398"/>
      <c r="Q23" s="398">
        <f t="shared" si="2"/>
        <v>5</v>
      </c>
      <c r="R23" s="398"/>
      <c r="S23" s="408">
        <v>3</v>
      </c>
      <c r="T23" s="408"/>
      <c r="U23" s="408">
        <v>2</v>
      </c>
      <c r="V23" s="408"/>
      <c r="W23" s="408">
        <v>33</v>
      </c>
      <c r="X23" s="408"/>
      <c r="Y23" s="408">
        <v>828</v>
      </c>
      <c r="Z23" s="408"/>
      <c r="AA23" s="408">
        <v>123</v>
      </c>
      <c r="AB23" s="408"/>
      <c r="AC23" s="408"/>
    </row>
    <row r="24" spans="1:29" ht="18.75" customHeight="1">
      <c r="A24" s="390" t="s">
        <v>292</v>
      </c>
      <c r="B24" s="391"/>
      <c r="C24" s="400">
        <f t="shared" si="0"/>
        <v>1074</v>
      </c>
      <c r="D24" s="401"/>
      <c r="E24" s="401"/>
      <c r="F24" s="401">
        <v>534</v>
      </c>
      <c r="G24" s="401"/>
      <c r="H24" s="401">
        <v>540</v>
      </c>
      <c r="I24" s="401"/>
      <c r="J24" s="401">
        <f t="shared" si="1"/>
        <v>726</v>
      </c>
      <c r="K24" s="401"/>
      <c r="L24" s="401"/>
      <c r="M24" s="401">
        <v>385</v>
      </c>
      <c r="N24" s="401"/>
      <c r="O24" s="401">
        <v>341</v>
      </c>
      <c r="P24" s="401"/>
      <c r="Q24" s="401">
        <f t="shared" si="2"/>
        <v>7</v>
      </c>
      <c r="R24" s="401"/>
      <c r="S24" s="427">
        <v>5</v>
      </c>
      <c r="T24" s="427"/>
      <c r="U24" s="427">
        <v>2</v>
      </c>
      <c r="V24" s="427"/>
      <c r="W24" s="427">
        <v>43</v>
      </c>
      <c r="X24" s="427"/>
      <c r="Y24" s="427">
        <v>595</v>
      </c>
      <c r="Z24" s="427"/>
      <c r="AA24" s="427">
        <v>111</v>
      </c>
      <c r="AB24" s="427"/>
      <c r="AC24" s="427"/>
    </row>
    <row r="25" spans="1:30" ht="14.25">
      <c r="A25" s="10" t="s">
        <v>294</v>
      </c>
      <c r="AD25" s="32"/>
    </row>
    <row r="26" ht="14.25">
      <c r="AD26" s="32"/>
    </row>
    <row r="27" spans="2:30" ht="14.25">
      <c r="B27" s="425" t="s">
        <v>305</v>
      </c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  <c r="T27" s="425"/>
      <c r="U27" s="425"/>
      <c r="V27" s="425"/>
      <c r="W27" s="425"/>
      <c r="X27" s="425"/>
      <c r="Y27" s="425"/>
      <c r="Z27" s="425"/>
      <c r="AA27" s="425"/>
      <c r="AB27" s="425"/>
      <c r="AC27" s="425"/>
      <c r="AD27" s="32"/>
    </row>
    <row r="28" spans="2:30" ht="15" thickBot="1">
      <c r="B28" s="32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32"/>
    </row>
    <row r="29" spans="1:30" ht="14.25" customHeight="1">
      <c r="A29" s="384" t="s">
        <v>102</v>
      </c>
      <c r="B29" s="385"/>
      <c r="C29" s="402" t="s">
        <v>1</v>
      </c>
      <c r="D29" s="403"/>
      <c r="E29" s="404"/>
      <c r="F29" s="396" t="s">
        <v>295</v>
      </c>
      <c r="G29" s="397"/>
      <c r="H29" s="396" t="s">
        <v>296</v>
      </c>
      <c r="I29" s="397"/>
      <c r="J29" s="396" t="s">
        <v>297</v>
      </c>
      <c r="K29" s="397"/>
      <c r="L29" s="396" t="s">
        <v>298</v>
      </c>
      <c r="M29" s="397"/>
      <c r="N29" s="396" t="s">
        <v>299</v>
      </c>
      <c r="O29" s="397"/>
      <c r="P29" s="396" t="s">
        <v>300</v>
      </c>
      <c r="Q29" s="397"/>
      <c r="R29" s="396" t="s">
        <v>301</v>
      </c>
      <c r="S29" s="397"/>
      <c r="T29" s="396" t="s">
        <v>302</v>
      </c>
      <c r="U29" s="397"/>
      <c r="V29" s="396" t="s">
        <v>303</v>
      </c>
      <c r="W29" s="397"/>
      <c r="X29" s="396" t="s">
        <v>304</v>
      </c>
      <c r="Y29" s="397"/>
      <c r="Z29" s="396" t="s">
        <v>72</v>
      </c>
      <c r="AA29" s="397"/>
      <c r="AB29" s="396" t="s">
        <v>71</v>
      </c>
      <c r="AC29" s="407"/>
      <c r="AD29" s="32"/>
    </row>
    <row r="30" spans="1:30" s="48" customFormat="1" ht="14.25">
      <c r="A30" s="386"/>
      <c r="B30" s="387"/>
      <c r="C30" s="70" t="s">
        <v>59</v>
      </c>
      <c r="D30" s="70" t="s">
        <v>60</v>
      </c>
      <c r="E30" s="70" t="s">
        <v>61</v>
      </c>
      <c r="F30" s="70" t="s">
        <v>60</v>
      </c>
      <c r="G30" s="70" t="s">
        <v>61</v>
      </c>
      <c r="H30" s="70" t="s">
        <v>60</v>
      </c>
      <c r="I30" s="70" t="s">
        <v>61</v>
      </c>
      <c r="J30" s="70" t="s">
        <v>60</v>
      </c>
      <c r="K30" s="70" t="s">
        <v>61</v>
      </c>
      <c r="L30" s="70" t="s">
        <v>60</v>
      </c>
      <c r="M30" s="70" t="s">
        <v>61</v>
      </c>
      <c r="N30" s="70" t="s">
        <v>60</v>
      </c>
      <c r="O30" s="70" t="s">
        <v>61</v>
      </c>
      <c r="P30" s="70" t="s">
        <v>60</v>
      </c>
      <c r="Q30" s="70" t="s">
        <v>61</v>
      </c>
      <c r="R30" s="70" t="s">
        <v>60</v>
      </c>
      <c r="S30" s="70" t="s">
        <v>61</v>
      </c>
      <c r="T30" s="70" t="s">
        <v>60</v>
      </c>
      <c r="U30" s="70" t="s">
        <v>61</v>
      </c>
      <c r="V30" s="70" t="s">
        <v>60</v>
      </c>
      <c r="W30" s="70" t="s">
        <v>61</v>
      </c>
      <c r="X30" s="70" t="s">
        <v>60</v>
      </c>
      <c r="Y30" s="70" t="s">
        <v>61</v>
      </c>
      <c r="Z30" s="70" t="s">
        <v>60</v>
      </c>
      <c r="AA30" s="70" t="s">
        <v>61</v>
      </c>
      <c r="AB30" s="70" t="s">
        <v>60</v>
      </c>
      <c r="AC30" s="72" t="s">
        <v>61</v>
      </c>
      <c r="AD30" s="47"/>
    </row>
    <row r="31" spans="2:30" ht="18.75" customHeight="1">
      <c r="B31" s="135"/>
      <c r="AD31" s="32"/>
    </row>
    <row r="32" spans="1:30" s="81" customFormat="1" ht="18.75" customHeight="1">
      <c r="A32" s="336" t="s">
        <v>62</v>
      </c>
      <c r="B32" s="337"/>
      <c r="C32" s="178">
        <f>SUM(C34:C50)</f>
        <v>13031</v>
      </c>
      <c r="D32" s="178">
        <f aca="true" t="shared" si="3" ref="D32:AC32">SUM(D34:D50)</f>
        <v>6738</v>
      </c>
      <c r="E32" s="178">
        <f t="shared" si="3"/>
        <v>6293</v>
      </c>
      <c r="F32" s="178">
        <f t="shared" si="3"/>
        <v>580</v>
      </c>
      <c r="G32" s="178">
        <f t="shared" si="3"/>
        <v>535</v>
      </c>
      <c r="H32" s="178">
        <f t="shared" si="3"/>
        <v>541</v>
      </c>
      <c r="I32" s="178">
        <f t="shared" si="3"/>
        <v>467</v>
      </c>
      <c r="J32" s="178">
        <f t="shared" si="3"/>
        <v>556</v>
      </c>
      <c r="K32" s="178">
        <f t="shared" si="3"/>
        <v>537</v>
      </c>
      <c r="L32" s="178">
        <f t="shared" si="3"/>
        <v>528</v>
      </c>
      <c r="M32" s="178">
        <f t="shared" si="3"/>
        <v>521</v>
      </c>
      <c r="N32" s="178">
        <f t="shared" si="3"/>
        <v>552</v>
      </c>
      <c r="O32" s="178">
        <f t="shared" si="3"/>
        <v>527</v>
      </c>
      <c r="P32" s="178">
        <f t="shared" si="3"/>
        <v>559</v>
      </c>
      <c r="Q32" s="178">
        <f t="shared" si="3"/>
        <v>516</v>
      </c>
      <c r="R32" s="178">
        <f t="shared" si="3"/>
        <v>607</v>
      </c>
      <c r="S32" s="178">
        <f t="shared" si="3"/>
        <v>553</v>
      </c>
      <c r="T32" s="178">
        <f t="shared" si="3"/>
        <v>597</v>
      </c>
      <c r="U32" s="178">
        <f t="shared" si="3"/>
        <v>563</v>
      </c>
      <c r="V32" s="178">
        <f t="shared" si="3"/>
        <v>593</v>
      </c>
      <c r="W32" s="178">
        <f t="shared" si="3"/>
        <v>527</v>
      </c>
      <c r="X32" s="178">
        <f t="shared" si="3"/>
        <v>563</v>
      </c>
      <c r="Y32" s="178">
        <f t="shared" si="3"/>
        <v>523</v>
      </c>
      <c r="Z32" s="178">
        <f t="shared" si="3"/>
        <v>528</v>
      </c>
      <c r="AA32" s="178">
        <f t="shared" si="3"/>
        <v>484</v>
      </c>
      <c r="AB32" s="178">
        <f t="shared" si="3"/>
        <v>534</v>
      </c>
      <c r="AC32" s="178">
        <f t="shared" si="3"/>
        <v>540</v>
      </c>
      <c r="AD32" s="80"/>
    </row>
    <row r="33" spans="2:30" ht="18.75" customHeight="1">
      <c r="B33" s="73"/>
      <c r="C33" s="30"/>
      <c r="D33" s="30"/>
      <c r="E33" s="31"/>
      <c r="AD33" s="32"/>
    </row>
    <row r="34" spans="2:30" ht="18.75" customHeight="1">
      <c r="B34" s="89" t="s">
        <v>2</v>
      </c>
      <c r="C34" s="29">
        <f>SUM(D34:E34)</f>
        <v>5318</v>
      </c>
      <c r="D34" s="26">
        <f>SUM(F34,H34,J34,L34,N34,P34,R34,T34,V34,X34,Z34,AB34)</f>
        <v>2703</v>
      </c>
      <c r="E34" s="26">
        <f>SUM(G34,I34,K34,M34,O34,Q34,S34,U34,W34,Y34,AA34,AC34)</f>
        <v>2615</v>
      </c>
      <c r="F34" s="10">
        <v>238</v>
      </c>
      <c r="G34" s="10">
        <v>210</v>
      </c>
      <c r="H34" s="10">
        <v>228</v>
      </c>
      <c r="I34" s="10">
        <v>179</v>
      </c>
      <c r="J34" s="10">
        <v>213</v>
      </c>
      <c r="K34" s="10">
        <v>249</v>
      </c>
      <c r="L34" s="10">
        <v>197</v>
      </c>
      <c r="M34" s="10">
        <v>222</v>
      </c>
      <c r="N34" s="10">
        <v>230</v>
      </c>
      <c r="O34" s="10">
        <v>217</v>
      </c>
      <c r="P34" s="10">
        <v>228</v>
      </c>
      <c r="Q34" s="10">
        <v>222</v>
      </c>
      <c r="R34" s="10">
        <v>232</v>
      </c>
      <c r="S34" s="10">
        <v>230</v>
      </c>
      <c r="T34" s="10">
        <v>242</v>
      </c>
      <c r="U34" s="10">
        <v>227</v>
      </c>
      <c r="V34" s="10">
        <v>235</v>
      </c>
      <c r="W34" s="10">
        <v>222</v>
      </c>
      <c r="X34" s="10">
        <v>233</v>
      </c>
      <c r="Y34" s="10">
        <v>223</v>
      </c>
      <c r="Z34" s="10">
        <v>215</v>
      </c>
      <c r="AA34" s="10">
        <v>195</v>
      </c>
      <c r="AB34" s="10">
        <v>212</v>
      </c>
      <c r="AC34" s="10">
        <v>219</v>
      </c>
      <c r="AD34" s="32"/>
    </row>
    <row r="35" spans="2:30" ht="18.75" customHeight="1">
      <c r="B35" s="89" t="s">
        <v>3</v>
      </c>
      <c r="C35" s="29">
        <f aca="true" t="shared" si="4" ref="C35:C41">SUM(D35:E35)</f>
        <v>512</v>
      </c>
      <c r="D35" s="26">
        <f aca="true" t="shared" si="5" ref="D35:E41">SUM(F35,H35,J35,L35,N35,P35,R35,T35,V35,X35,Z35,AB35)</f>
        <v>268</v>
      </c>
      <c r="E35" s="26">
        <f t="shared" si="5"/>
        <v>244</v>
      </c>
      <c r="F35" s="10">
        <v>26</v>
      </c>
      <c r="G35" s="10">
        <v>25</v>
      </c>
      <c r="H35" s="10">
        <v>26</v>
      </c>
      <c r="I35" s="10">
        <v>21</v>
      </c>
      <c r="J35" s="10">
        <v>18</v>
      </c>
      <c r="K35" s="10">
        <v>21</v>
      </c>
      <c r="L35" s="10">
        <v>24</v>
      </c>
      <c r="M35" s="10">
        <v>17</v>
      </c>
      <c r="N35" s="10">
        <v>18</v>
      </c>
      <c r="O35" s="10">
        <v>23</v>
      </c>
      <c r="P35" s="10">
        <v>14</v>
      </c>
      <c r="Q35" s="10">
        <v>17</v>
      </c>
      <c r="R35" s="10">
        <v>24</v>
      </c>
      <c r="S35" s="10">
        <v>20</v>
      </c>
      <c r="T35" s="10">
        <v>25</v>
      </c>
      <c r="U35" s="10">
        <v>25</v>
      </c>
      <c r="V35" s="10">
        <v>27</v>
      </c>
      <c r="W35" s="10">
        <v>19</v>
      </c>
      <c r="X35" s="10">
        <v>24</v>
      </c>
      <c r="Y35" s="10">
        <v>16</v>
      </c>
      <c r="Z35" s="10">
        <v>18</v>
      </c>
      <c r="AA35" s="10">
        <v>19</v>
      </c>
      <c r="AB35" s="10">
        <v>24</v>
      </c>
      <c r="AC35" s="10">
        <v>21</v>
      </c>
      <c r="AD35" s="32"/>
    </row>
    <row r="36" spans="2:29" ht="18.75" customHeight="1">
      <c r="B36" s="89" t="s">
        <v>4</v>
      </c>
      <c r="C36" s="29">
        <f t="shared" si="4"/>
        <v>1226</v>
      </c>
      <c r="D36" s="26">
        <f t="shared" si="5"/>
        <v>625</v>
      </c>
      <c r="E36" s="26">
        <f t="shared" si="5"/>
        <v>601</v>
      </c>
      <c r="F36" s="10">
        <v>55</v>
      </c>
      <c r="G36" s="10">
        <v>55</v>
      </c>
      <c r="H36" s="10">
        <v>47</v>
      </c>
      <c r="I36" s="10">
        <v>41</v>
      </c>
      <c r="J36" s="10">
        <v>50</v>
      </c>
      <c r="K36" s="10">
        <v>47</v>
      </c>
      <c r="L36" s="10">
        <v>46</v>
      </c>
      <c r="M36" s="10">
        <v>64</v>
      </c>
      <c r="N36" s="10">
        <v>51</v>
      </c>
      <c r="O36" s="10">
        <v>58</v>
      </c>
      <c r="P36" s="10">
        <v>52</v>
      </c>
      <c r="Q36" s="10">
        <v>49</v>
      </c>
      <c r="R36" s="10">
        <v>64</v>
      </c>
      <c r="S36" s="10">
        <v>49</v>
      </c>
      <c r="T36" s="10">
        <v>52</v>
      </c>
      <c r="U36" s="10">
        <v>51</v>
      </c>
      <c r="V36" s="10">
        <v>58</v>
      </c>
      <c r="W36" s="10">
        <v>65</v>
      </c>
      <c r="X36" s="10">
        <v>50</v>
      </c>
      <c r="Y36" s="10">
        <v>39</v>
      </c>
      <c r="Z36" s="10">
        <v>50</v>
      </c>
      <c r="AA36" s="10">
        <v>47</v>
      </c>
      <c r="AB36" s="10">
        <v>50</v>
      </c>
      <c r="AC36" s="10">
        <v>36</v>
      </c>
    </row>
    <row r="37" spans="2:29" ht="18.75" customHeight="1">
      <c r="B37" s="89" t="s">
        <v>5</v>
      </c>
      <c r="C37" s="29">
        <f t="shared" si="4"/>
        <v>333</v>
      </c>
      <c r="D37" s="26">
        <f t="shared" si="5"/>
        <v>184</v>
      </c>
      <c r="E37" s="26">
        <f t="shared" si="5"/>
        <v>149</v>
      </c>
      <c r="F37" s="10">
        <v>19</v>
      </c>
      <c r="G37" s="10">
        <v>14</v>
      </c>
      <c r="H37" s="10">
        <v>12</v>
      </c>
      <c r="I37" s="10">
        <v>14</v>
      </c>
      <c r="J37" s="10">
        <v>9</v>
      </c>
      <c r="K37" s="10">
        <v>15</v>
      </c>
      <c r="L37" s="10">
        <v>14</v>
      </c>
      <c r="M37" s="10">
        <v>14</v>
      </c>
      <c r="N37" s="10">
        <v>24</v>
      </c>
      <c r="O37" s="10">
        <v>14</v>
      </c>
      <c r="P37" s="10">
        <v>18</v>
      </c>
      <c r="Q37" s="10">
        <v>12</v>
      </c>
      <c r="R37" s="10">
        <v>15</v>
      </c>
      <c r="S37" s="10">
        <v>6</v>
      </c>
      <c r="T37" s="10">
        <v>14</v>
      </c>
      <c r="U37" s="10">
        <v>9</v>
      </c>
      <c r="V37" s="10">
        <v>19</v>
      </c>
      <c r="W37" s="10">
        <v>11</v>
      </c>
      <c r="X37" s="10">
        <v>15</v>
      </c>
      <c r="Y37" s="10">
        <v>16</v>
      </c>
      <c r="Z37" s="10">
        <v>14</v>
      </c>
      <c r="AA37" s="10">
        <v>10</v>
      </c>
      <c r="AB37" s="10">
        <v>11</v>
      </c>
      <c r="AC37" s="10">
        <v>14</v>
      </c>
    </row>
    <row r="38" spans="2:29" ht="18.75" customHeight="1">
      <c r="B38" s="89" t="s">
        <v>6</v>
      </c>
      <c r="C38" s="29">
        <f t="shared" si="4"/>
        <v>199</v>
      </c>
      <c r="D38" s="26">
        <f t="shared" si="5"/>
        <v>99</v>
      </c>
      <c r="E38" s="26">
        <f t="shared" si="5"/>
        <v>100</v>
      </c>
      <c r="F38" s="10">
        <v>5</v>
      </c>
      <c r="G38" s="10">
        <v>7</v>
      </c>
      <c r="H38" s="10">
        <v>9</v>
      </c>
      <c r="I38" s="10">
        <v>19</v>
      </c>
      <c r="J38" s="10">
        <v>3</v>
      </c>
      <c r="K38" s="10">
        <v>2</v>
      </c>
      <c r="L38" s="10">
        <v>12</v>
      </c>
      <c r="M38" s="10">
        <v>5</v>
      </c>
      <c r="N38" s="10">
        <v>6</v>
      </c>
      <c r="O38" s="10">
        <v>9</v>
      </c>
      <c r="P38" s="10">
        <v>9</v>
      </c>
      <c r="Q38" s="10">
        <v>12</v>
      </c>
      <c r="R38" s="10">
        <v>10</v>
      </c>
      <c r="S38" s="10">
        <v>8</v>
      </c>
      <c r="T38" s="10">
        <v>9</v>
      </c>
      <c r="U38" s="10">
        <v>10</v>
      </c>
      <c r="V38" s="10">
        <v>11</v>
      </c>
      <c r="W38" s="10">
        <v>11</v>
      </c>
      <c r="X38" s="10">
        <v>9</v>
      </c>
      <c r="Y38" s="10">
        <v>6</v>
      </c>
      <c r="Z38" s="10">
        <v>6</v>
      </c>
      <c r="AA38" s="10">
        <v>2</v>
      </c>
      <c r="AB38" s="10">
        <v>10</v>
      </c>
      <c r="AC38" s="10">
        <v>9</v>
      </c>
    </row>
    <row r="39" spans="2:29" ht="18.75" customHeight="1">
      <c r="B39" s="89" t="s">
        <v>7</v>
      </c>
      <c r="C39" s="29">
        <f t="shared" si="4"/>
        <v>724</v>
      </c>
      <c r="D39" s="26">
        <f t="shared" si="5"/>
        <v>375</v>
      </c>
      <c r="E39" s="26">
        <f t="shared" si="5"/>
        <v>349</v>
      </c>
      <c r="F39" s="10">
        <v>28</v>
      </c>
      <c r="G39" s="10">
        <v>31</v>
      </c>
      <c r="H39" s="10">
        <v>34</v>
      </c>
      <c r="I39" s="10">
        <v>25</v>
      </c>
      <c r="J39" s="10">
        <v>39</v>
      </c>
      <c r="K39" s="10">
        <v>25</v>
      </c>
      <c r="L39" s="10">
        <v>28</v>
      </c>
      <c r="M39" s="10">
        <v>21</v>
      </c>
      <c r="N39" s="10">
        <v>37</v>
      </c>
      <c r="O39" s="10">
        <v>29</v>
      </c>
      <c r="P39" s="10">
        <v>32</v>
      </c>
      <c r="Q39" s="10">
        <v>18</v>
      </c>
      <c r="R39" s="10">
        <v>29</v>
      </c>
      <c r="S39" s="10">
        <v>31</v>
      </c>
      <c r="T39" s="10">
        <v>32</v>
      </c>
      <c r="U39" s="10">
        <v>38</v>
      </c>
      <c r="V39" s="10">
        <v>39</v>
      </c>
      <c r="W39" s="10">
        <v>25</v>
      </c>
      <c r="X39" s="10">
        <v>23</v>
      </c>
      <c r="Y39" s="10">
        <v>31</v>
      </c>
      <c r="Z39" s="10">
        <v>23</v>
      </c>
      <c r="AA39" s="10">
        <v>32</v>
      </c>
      <c r="AB39" s="10">
        <v>31</v>
      </c>
      <c r="AC39" s="10">
        <v>43</v>
      </c>
    </row>
    <row r="40" spans="2:29" ht="18.75" customHeight="1">
      <c r="B40" s="89" t="s">
        <v>8</v>
      </c>
      <c r="C40" s="29">
        <f t="shared" si="4"/>
        <v>274</v>
      </c>
      <c r="D40" s="26">
        <f t="shared" si="5"/>
        <v>153</v>
      </c>
      <c r="E40" s="26">
        <f t="shared" si="5"/>
        <v>121</v>
      </c>
      <c r="F40" s="10">
        <v>9</v>
      </c>
      <c r="G40" s="10">
        <v>12</v>
      </c>
      <c r="H40" s="10">
        <v>13</v>
      </c>
      <c r="I40" s="10">
        <v>8</v>
      </c>
      <c r="J40" s="10">
        <v>14</v>
      </c>
      <c r="K40" s="10">
        <v>9</v>
      </c>
      <c r="L40" s="10">
        <v>19</v>
      </c>
      <c r="M40" s="10">
        <v>7</v>
      </c>
      <c r="N40" s="10">
        <v>11</v>
      </c>
      <c r="O40" s="10">
        <v>14</v>
      </c>
      <c r="P40" s="10">
        <v>10</v>
      </c>
      <c r="Q40" s="10">
        <v>12</v>
      </c>
      <c r="R40" s="10">
        <v>16</v>
      </c>
      <c r="S40" s="10">
        <v>11</v>
      </c>
      <c r="T40" s="10">
        <v>18</v>
      </c>
      <c r="U40" s="10">
        <v>7</v>
      </c>
      <c r="V40" s="10">
        <v>9</v>
      </c>
      <c r="W40" s="10">
        <v>7</v>
      </c>
      <c r="X40" s="10">
        <v>12</v>
      </c>
      <c r="Y40" s="10">
        <v>9</v>
      </c>
      <c r="Z40" s="10">
        <v>15</v>
      </c>
      <c r="AA40" s="10">
        <v>8</v>
      </c>
      <c r="AB40" s="10">
        <v>7</v>
      </c>
      <c r="AC40" s="10">
        <v>17</v>
      </c>
    </row>
    <row r="41" spans="2:29" ht="18.75" customHeight="1">
      <c r="B41" s="89" t="s">
        <v>9</v>
      </c>
      <c r="C41" s="29">
        <f t="shared" si="4"/>
        <v>655</v>
      </c>
      <c r="D41" s="26">
        <f t="shared" si="5"/>
        <v>340</v>
      </c>
      <c r="E41" s="26">
        <f t="shared" si="5"/>
        <v>315</v>
      </c>
      <c r="F41" s="10">
        <v>22</v>
      </c>
      <c r="G41" s="10">
        <v>23</v>
      </c>
      <c r="H41" s="10">
        <v>23</v>
      </c>
      <c r="I41" s="10">
        <v>19</v>
      </c>
      <c r="J41" s="10">
        <v>30</v>
      </c>
      <c r="K41" s="10">
        <v>23</v>
      </c>
      <c r="L41" s="10">
        <v>28</v>
      </c>
      <c r="M41" s="10">
        <v>30</v>
      </c>
      <c r="N41" s="10">
        <v>26</v>
      </c>
      <c r="O41" s="10">
        <v>23</v>
      </c>
      <c r="P41" s="10">
        <v>34</v>
      </c>
      <c r="Q41" s="10">
        <v>33</v>
      </c>
      <c r="R41" s="10">
        <v>36</v>
      </c>
      <c r="S41" s="10">
        <v>33</v>
      </c>
      <c r="T41" s="10">
        <v>26</v>
      </c>
      <c r="U41" s="10">
        <v>31</v>
      </c>
      <c r="V41" s="10">
        <v>29</v>
      </c>
      <c r="W41" s="10">
        <v>21</v>
      </c>
      <c r="X41" s="10">
        <v>31</v>
      </c>
      <c r="Y41" s="10">
        <v>28</v>
      </c>
      <c r="Z41" s="10">
        <v>22</v>
      </c>
      <c r="AA41" s="10">
        <v>26</v>
      </c>
      <c r="AB41" s="10">
        <v>33</v>
      </c>
      <c r="AC41" s="10">
        <v>25</v>
      </c>
    </row>
    <row r="42" spans="2:5" ht="18.75" customHeight="1">
      <c r="B42" s="89"/>
      <c r="C42" s="26"/>
      <c r="D42" s="26"/>
      <c r="E42" s="29"/>
    </row>
    <row r="43" spans="2:29" ht="18.75" customHeight="1">
      <c r="B43" s="89" t="s">
        <v>10</v>
      </c>
      <c r="C43" s="29">
        <f>SUM(D43:E43)</f>
        <v>109</v>
      </c>
      <c r="D43" s="26">
        <f>SUM(F43,H43,J43,L43,N43,P43,R43,T43,V43,X43,Z43,AB43)</f>
        <v>54</v>
      </c>
      <c r="E43" s="26">
        <f>SUM(G43,I43,K43,M43,O43,Q43,S43,U43,W43,Y43,AA43,AC43)</f>
        <v>55</v>
      </c>
      <c r="F43" s="32">
        <v>6</v>
      </c>
      <c r="G43" s="32">
        <v>8</v>
      </c>
      <c r="H43" s="10">
        <v>4</v>
      </c>
      <c r="I43" s="10">
        <v>6</v>
      </c>
      <c r="J43" s="10">
        <v>4</v>
      </c>
      <c r="K43" s="10">
        <v>5</v>
      </c>
      <c r="L43" s="10">
        <v>5</v>
      </c>
      <c r="M43" s="10">
        <v>5</v>
      </c>
      <c r="N43" s="10">
        <v>3</v>
      </c>
      <c r="O43" s="10">
        <v>2</v>
      </c>
      <c r="P43" s="10">
        <v>9</v>
      </c>
      <c r="Q43" s="10">
        <v>5</v>
      </c>
      <c r="R43" s="10">
        <v>1</v>
      </c>
      <c r="S43" s="10">
        <v>5</v>
      </c>
      <c r="T43" s="10">
        <v>2</v>
      </c>
      <c r="U43" s="33" t="s">
        <v>219</v>
      </c>
      <c r="V43" s="10">
        <v>6</v>
      </c>
      <c r="W43" s="10">
        <v>3</v>
      </c>
      <c r="X43" s="10">
        <v>3</v>
      </c>
      <c r="Y43" s="10">
        <v>5</v>
      </c>
      <c r="Z43" s="10">
        <v>6</v>
      </c>
      <c r="AA43" s="33">
        <v>7</v>
      </c>
      <c r="AB43" s="10">
        <v>5</v>
      </c>
      <c r="AC43" s="10">
        <v>4</v>
      </c>
    </row>
    <row r="44" spans="2:29" ht="18.75" customHeight="1">
      <c r="B44" s="89" t="s">
        <v>12</v>
      </c>
      <c r="C44" s="29">
        <f aca="true" t="shared" si="6" ref="C44:C50">SUM(D44:E44)</f>
        <v>473</v>
      </c>
      <c r="D44" s="26">
        <f aca="true" t="shared" si="7" ref="D44:D50">SUM(F44,H44,J44,L44,N44,P44,R44,T44,V44,X44,Z44,AB44)</f>
        <v>259</v>
      </c>
      <c r="E44" s="26">
        <f aca="true" t="shared" si="8" ref="E44:E50">SUM(G44,I44,K44,M44,O44,Q44,S44,U44,W44,Y44,AA44,AC44)</f>
        <v>214</v>
      </c>
      <c r="F44" s="32">
        <v>14</v>
      </c>
      <c r="G44" s="32">
        <v>18</v>
      </c>
      <c r="H44" s="10">
        <v>14</v>
      </c>
      <c r="I44" s="10">
        <v>21</v>
      </c>
      <c r="J44" s="10">
        <v>28</v>
      </c>
      <c r="K44" s="10">
        <v>13</v>
      </c>
      <c r="L44" s="10">
        <v>21</v>
      </c>
      <c r="M44" s="10">
        <v>17</v>
      </c>
      <c r="N44" s="10">
        <v>14</v>
      </c>
      <c r="O44" s="10">
        <v>19</v>
      </c>
      <c r="P44" s="10">
        <v>27</v>
      </c>
      <c r="Q44" s="10">
        <v>20</v>
      </c>
      <c r="R44" s="10">
        <v>30</v>
      </c>
      <c r="S44" s="10">
        <v>18</v>
      </c>
      <c r="T44" s="10">
        <v>22</v>
      </c>
      <c r="U44" s="10">
        <v>24</v>
      </c>
      <c r="V44" s="10">
        <v>21</v>
      </c>
      <c r="W44" s="10">
        <v>19</v>
      </c>
      <c r="X44" s="10">
        <v>24</v>
      </c>
      <c r="Y44" s="10">
        <v>15</v>
      </c>
      <c r="Z44" s="10">
        <v>22</v>
      </c>
      <c r="AA44" s="10">
        <v>15</v>
      </c>
      <c r="AB44" s="10">
        <v>22</v>
      </c>
      <c r="AC44" s="10">
        <v>15</v>
      </c>
    </row>
    <row r="45" spans="2:29" ht="18.75" customHeight="1">
      <c r="B45" s="89" t="s">
        <v>17</v>
      </c>
      <c r="C45" s="29">
        <f t="shared" si="6"/>
        <v>1019</v>
      </c>
      <c r="D45" s="26">
        <f t="shared" si="7"/>
        <v>529</v>
      </c>
      <c r="E45" s="26">
        <f t="shared" si="8"/>
        <v>490</v>
      </c>
      <c r="F45" s="32">
        <v>51</v>
      </c>
      <c r="G45" s="32">
        <v>39</v>
      </c>
      <c r="H45" s="10">
        <v>36</v>
      </c>
      <c r="I45" s="10">
        <v>31</v>
      </c>
      <c r="J45" s="10">
        <v>53</v>
      </c>
      <c r="K45" s="10">
        <v>40</v>
      </c>
      <c r="L45" s="10">
        <v>37</v>
      </c>
      <c r="M45" s="10">
        <v>48</v>
      </c>
      <c r="N45" s="10">
        <v>50</v>
      </c>
      <c r="O45" s="10">
        <v>40</v>
      </c>
      <c r="P45" s="10">
        <v>41</v>
      </c>
      <c r="Q45" s="10">
        <v>25</v>
      </c>
      <c r="R45" s="10">
        <v>50</v>
      </c>
      <c r="S45" s="10">
        <v>49</v>
      </c>
      <c r="T45" s="10">
        <v>50</v>
      </c>
      <c r="U45" s="10">
        <v>56</v>
      </c>
      <c r="V45" s="10">
        <v>38</v>
      </c>
      <c r="W45" s="10">
        <v>41</v>
      </c>
      <c r="X45" s="10">
        <v>41</v>
      </c>
      <c r="Y45" s="10">
        <v>49</v>
      </c>
      <c r="Z45" s="10">
        <v>44</v>
      </c>
      <c r="AA45" s="10">
        <v>36</v>
      </c>
      <c r="AB45" s="10">
        <v>38</v>
      </c>
      <c r="AC45" s="10">
        <v>36</v>
      </c>
    </row>
    <row r="46" spans="2:29" ht="18.75" customHeight="1">
      <c r="B46" s="89" t="s">
        <v>26</v>
      </c>
      <c r="C46" s="29">
        <f t="shared" si="6"/>
        <v>925</v>
      </c>
      <c r="D46" s="26">
        <f t="shared" si="7"/>
        <v>467</v>
      </c>
      <c r="E46" s="26">
        <f t="shared" si="8"/>
        <v>458</v>
      </c>
      <c r="F46" s="32">
        <v>36</v>
      </c>
      <c r="G46" s="32">
        <v>43</v>
      </c>
      <c r="H46" s="10">
        <v>38</v>
      </c>
      <c r="I46" s="10">
        <v>33</v>
      </c>
      <c r="J46" s="10">
        <v>38</v>
      </c>
      <c r="K46" s="10">
        <v>41</v>
      </c>
      <c r="L46" s="10">
        <v>34</v>
      </c>
      <c r="M46" s="10">
        <v>23</v>
      </c>
      <c r="N46" s="10">
        <v>32</v>
      </c>
      <c r="O46" s="10">
        <v>41</v>
      </c>
      <c r="P46" s="10">
        <v>38</v>
      </c>
      <c r="Q46" s="10">
        <v>44</v>
      </c>
      <c r="R46" s="10">
        <v>35</v>
      </c>
      <c r="S46" s="10">
        <v>41</v>
      </c>
      <c r="T46" s="10">
        <v>39</v>
      </c>
      <c r="U46" s="10">
        <v>42</v>
      </c>
      <c r="V46" s="10">
        <v>49</v>
      </c>
      <c r="W46" s="10">
        <v>34</v>
      </c>
      <c r="X46" s="10">
        <v>48</v>
      </c>
      <c r="Y46" s="10">
        <v>41</v>
      </c>
      <c r="Z46" s="10">
        <v>38</v>
      </c>
      <c r="AA46" s="10">
        <v>40</v>
      </c>
      <c r="AB46" s="10">
        <v>42</v>
      </c>
      <c r="AC46" s="10">
        <v>35</v>
      </c>
    </row>
    <row r="47" spans="2:29" ht="18.75" customHeight="1">
      <c r="B47" s="89" t="s">
        <v>32</v>
      </c>
      <c r="C47" s="29">
        <f t="shared" si="6"/>
        <v>442</v>
      </c>
      <c r="D47" s="26">
        <f t="shared" si="7"/>
        <v>244</v>
      </c>
      <c r="E47" s="26">
        <f t="shared" si="8"/>
        <v>198</v>
      </c>
      <c r="F47" s="32">
        <v>18</v>
      </c>
      <c r="G47" s="32">
        <v>19</v>
      </c>
      <c r="H47" s="10">
        <v>22</v>
      </c>
      <c r="I47" s="10">
        <v>16</v>
      </c>
      <c r="J47" s="10">
        <v>21</v>
      </c>
      <c r="K47" s="10">
        <v>12</v>
      </c>
      <c r="L47" s="10">
        <v>29</v>
      </c>
      <c r="M47" s="10">
        <v>15</v>
      </c>
      <c r="N47" s="10">
        <v>14</v>
      </c>
      <c r="O47" s="10">
        <v>16</v>
      </c>
      <c r="P47" s="10">
        <v>16</v>
      </c>
      <c r="Q47" s="10">
        <v>15</v>
      </c>
      <c r="R47" s="10">
        <v>24</v>
      </c>
      <c r="S47" s="10">
        <v>14</v>
      </c>
      <c r="T47" s="10">
        <v>23</v>
      </c>
      <c r="U47" s="10">
        <v>10</v>
      </c>
      <c r="V47" s="10">
        <v>16</v>
      </c>
      <c r="W47" s="10">
        <v>15</v>
      </c>
      <c r="X47" s="10">
        <v>21</v>
      </c>
      <c r="Y47" s="10">
        <v>24</v>
      </c>
      <c r="Z47" s="10">
        <v>22</v>
      </c>
      <c r="AA47" s="10">
        <v>19</v>
      </c>
      <c r="AB47" s="10">
        <v>18</v>
      </c>
      <c r="AC47" s="10">
        <v>23</v>
      </c>
    </row>
    <row r="48" spans="2:29" ht="18.75" customHeight="1">
      <c r="B48" s="89" t="s">
        <v>37</v>
      </c>
      <c r="C48" s="29">
        <f t="shared" si="6"/>
        <v>394</v>
      </c>
      <c r="D48" s="26">
        <f t="shared" si="7"/>
        <v>200</v>
      </c>
      <c r="E48" s="26">
        <f t="shared" si="8"/>
        <v>194</v>
      </c>
      <c r="F48" s="32">
        <v>26</v>
      </c>
      <c r="G48" s="32">
        <v>11</v>
      </c>
      <c r="H48" s="10">
        <v>10</v>
      </c>
      <c r="I48" s="10">
        <v>13</v>
      </c>
      <c r="J48" s="10">
        <v>13</v>
      </c>
      <c r="K48" s="10">
        <v>18</v>
      </c>
      <c r="L48" s="10">
        <v>15</v>
      </c>
      <c r="M48" s="10">
        <v>13</v>
      </c>
      <c r="N48" s="10">
        <v>21</v>
      </c>
      <c r="O48" s="10">
        <v>14</v>
      </c>
      <c r="P48" s="10">
        <v>10</v>
      </c>
      <c r="Q48" s="10">
        <v>20</v>
      </c>
      <c r="R48" s="10">
        <v>18</v>
      </c>
      <c r="S48" s="10">
        <v>18</v>
      </c>
      <c r="T48" s="10">
        <v>17</v>
      </c>
      <c r="U48" s="10">
        <v>17</v>
      </c>
      <c r="V48" s="10">
        <v>24</v>
      </c>
      <c r="W48" s="10">
        <v>18</v>
      </c>
      <c r="X48" s="10">
        <v>17</v>
      </c>
      <c r="Y48" s="10">
        <v>14</v>
      </c>
      <c r="Z48" s="10">
        <v>16</v>
      </c>
      <c r="AA48" s="10">
        <v>15</v>
      </c>
      <c r="AB48" s="10">
        <v>13</v>
      </c>
      <c r="AC48" s="10">
        <v>23</v>
      </c>
    </row>
    <row r="49" spans="2:29" ht="18.75" customHeight="1">
      <c r="B49" s="89" t="s">
        <v>44</v>
      </c>
      <c r="C49" s="29">
        <f t="shared" si="6"/>
        <v>343</v>
      </c>
      <c r="D49" s="26">
        <f t="shared" si="7"/>
        <v>192</v>
      </c>
      <c r="E49" s="26">
        <f t="shared" si="8"/>
        <v>151</v>
      </c>
      <c r="F49" s="32">
        <v>19</v>
      </c>
      <c r="G49" s="32">
        <v>13</v>
      </c>
      <c r="H49" s="10">
        <v>22</v>
      </c>
      <c r="I49" s="10">
        <v>18</v>
      </c>
      <c r="J49" s="10">
        <v>21</v>
      </c>
      <c r="K49" s="10">
        <v>14</v>
      </c>
      <c r="L49" s="10">
        <v>16</v>
      </c>
      <c r="M49" s="10">
        <v>15</v>
      </c>
      <c r="N49" s="10">
        <v>10</v>
      </c>
      <c r="O49" s="10">
        <v>6</v>
      </c>
      <c r="P49" s="10">
        <v>17</v>
      </c>
      <c r="Q49" s="10">
        <v>11</v>
      </c>
      <c r="R49" s="10">
        <v>20</v>
      </c>
      <c r="S49" s="10">
        <v>16</v>
      </c>
      <c r="T49" s="10">
        <v>22</v>
      </c>
      <c r="U49" s="10">
        <v>12</v>
      </c>
      <c r="V49" s="10">
        <v>9</v>
      </c>
      <c r="W49" s="10">
        <v>11</v>
      </c>
      <c r="X49" s="10">
        <v>10</v>
      </c>
      <c r="Y49" s="10">
        <v>7</v>
      </c>
      <c r="Z49" s="10">
        <v>10</v>
      </c>
      <c r="AA49" s="10">
        <v>12</v>
      </c>
      <c r="AB49" s="10">
        <v>16</v>
      </c>
      <c r="AC49" s="10">
        <v>16</v>
      </c>
    </row>
    <row r="50" spans="1:29" ht="18.75" customHeight="1">
      <c r="A50" s="34"/>
      <c r="B50" s="90" t="s">
        <v>49</v>
      </c>
      <c r="C50" s="199">
        <f t="shared" si="6"/>
        <v>85</v>
      </c>
      <c r="D50" s="174">
        <f t="shared" si="7"/>
        <v>46</v>
      </c>
      <c r="E50" s="174">
        <f t="shared" si="8"/>
        <v>39</v>
      </c>
      <c r="F50" s="34">
        <v>8</v>
      </c>
      <c r="G50" s="34">
        <v>7</v>
      </c>
      <c r="H50" s="34">
        <v>3</v>
      </c>
      <c r="I50" s="34">
        <v>3</v>
      </c>
      <c r="J50" s="34">
        <v>2</v>
      </c>
      <c r="K50" s="34">
        <v>3</v>
      </c>
      <c r="L50" s="34">
        <v>3</v>
      </c>
      <c r="M50" s="34">
        <v>5</v>
      </c>
      <c r="N50" s="34">
        <v>5</v>
      </c>
      <c r="O50" s="34">
        <v>2</v>
      </c>
      <c r="P50" s="34">
        <v>4</v>
      </c>
      <c r="Q50" s="34">
        <v>1</v>
      </c>
      <c r="R50" s="34">
        <v>3</v>
      </c>
      <c r="S50" s="34">
        <v>4</v>
      </c>
      <c r="T50" s="34">
        <v>4</v>
      </c>
      <c r="U50" s="34">
        <v>4</v>
      </c>
      <c r="V50" s="34">
        <v>3</v>
      </c>
      <c r="W50" s="34">
        <v>5</v>
      </c>
      <c r="X50" s="34">
        <v>2</v>
      </c>
      <c r="Y50" s="39" t="s">
        <v>219</v>
      </c>
      <c r="Z50" s="34">
        <v>7</v>
      </c>
      <c r="AA50" s="34">
        <v>1</v>
      </c>
      <c r="AB50" s="34">
        <v>2</v>
      </c>
      <c r="AC50" s="34">
        <v>4</v>
      </c>
    </row>
    <row r="51" spans="1:7" ht="14.25">
      <c r="A51" s="10" t="s">
        <v>74</v>
      </c>
      <c r="C51" s="75"/>
      <c r="D51" s="76"/>
      <c r="E51" s="77"/>
      <c r="F51" s="32"/>
      <c r="G51" s="32"/>
    </row>
    <row r="52" spans="2:7" ht="14.25">
      <c r="B52" s="75"/>
      <c r="C52" s="76"/>
      <c r="D52" s="76"/>
      <c r="E52" s="77"/>
      <c r="F52" s="32"/>
      <c r="G52" s="32"/>
    </row>
    <row r="53" spans="2:7" ht="14.25">
      <c r="B53" s="75"/>
      <c r="C53" s="76"/>
      <c r="D53" s="76"/>
      <c r="E53" s="77"/>
      <c r="F53" s="32"/>
      <c r="G53" s="32"/>
    </row>
    <row r="54" spans="2:7" ht="14.25">
      <c r="B54" s="78"/>
      <c r="C54" s="78"/>
      <c r="D54" s="76"/>
      <c r="E54" s="77"/>
      <c r="F54" s="32"/>
      <c r="G54" s="32"/>
    </row>
    <row r="55" spans="2:7" ht="14.25">
      <c r="B55" s="78"/>
      <c r="C55" s="78"/>
      <c r="D55" s="76"/>
      <c r="E55" s="77"/>
      <c r="F55" s="32"/>
      <c r="G55" s="32"/>
    </row>
    <row r="56" spans="2:7" ht="14.25">
      <c r="B56" s="78"/>
      <c r="C56" s="78"/>
      <c r="D56" s="76"/>
      <c r="E56" s="77"/>
      <c r="F56" s="32"/>
      <c r="G56" s="32"/>
    </row>
    <row r="57" spans="2:7" ht="14.25">
      <c r="B57" s="78"/>
      <c r="C57" s="78"/>
      <c r="D57" s="78"/>
      <c r="E57" s="76"/>
      <c r="F57" s="32"/>
      <c r="G57" s="32"/>
    </row>
    <row r="58" spans="2:7" ht="14.25">
      <c r="B58" s="78"/>
      <c r="C58" s="78"/>
      <c r="D58" s="76"/>
      <c r="E58" s="77"/>
      <c r="F58" s="32"/>
      <c r="G58" s="32"/>
    </row>
    <row r="59" spans="2:7" ht="14.25">
      <c r="B59" s="78"/>
      <c r="C59" s="78"/>
      <c r="D59" s="76"/>
      <c r="E59" s="77"/>
      <c r="F59" s="32"/>
      <c r="G59" s="32"/>
    </row>
    <row r="60" spans="3:7" ht="14.25">
      <c r="C60" s="32"/>
      <c r="D60" s="77"/>
      <c r="E60" s="77"/>
      <c r="F60" s="32"/>
      <c r="G60" s="32"/>
    </row>
    <row r="61" spans="3:7" ht="14.25">
      <c r="C61" s="32"/>
      <c r="D61" s="77"/>
      <c r="E61" s="77"/>
      <c r="F61" s="32"/>
      <c r="G61" s="32"/>
    </row>
    <row r="62" spans="3:7" ht="14.25">
      <c r="C62" s="32"/>
      <c r="D62" s="77"/>
      <c r="E62" s="77"/>
      <c r="F62" s="32"/>
      <c r="G62" s="32"/>
    </row>
    <row r="63" ht="14.25">
      <c r="E63" s="79"/>
    </row>
    <row r="64" spans="4:5" ht="14.25">
      <c r="D64" s="77"/>
      <c r="E64" s="77"/>
    </row>
  </sheetData>
  <sheetProtection/>
  <mergeCells count="202">
    <mergeCell ref="B27:AC27"/>
    <mergeCell ref="B4:AC4"/>
    <mergeCell ref="Y23:Z23"/>
    <mergeCell ref="AA23:AC23"/>
    <mergeCell ref="Q24:R24"/>
    <mergeCell ref="S24:T24"/>
    <mergeCell ref="U24:V24"/>
    <mergeCell ref="W24:X24"/>
    <mergeCell ref="Y24:Z24"/>
    <mergeCell ref="AA24:AC24"/>
    <mergeCell ref="S23:T23"/>
    <mergeCell ref="U23:V23"/>
    <mergeCell ref="W23:X23"/>
    <mergeCell ref="Y21:Z21"/>
    <mergeCell ref="W21:X21"/>
    <mergeCell ref="W22:X22"/>
    <mergeCell ref="Y22:Z22"/>
    <mergeCell ref="S17:T17"/>
    <mergeCell ref="AA22:AC22"/>
    <mergeCell ref="Q21:R21"/>
    <mergeCell ref="S21:T21"/>
    <mergeCell ref="U21:V21"/>
    <mergeCell ref="S22:T22"/>
    <mergeCell ref="U22:V22"/>
    <mergeCell ref="AA21:AC21"/>
    <mergeCell ref="Q22:R22"/>
    <mergeCell ref="U18:V18"/>
    <mergeCell ref="S18:T18"/>
    <mergeCell ref="S19:T19"/>
    <mergeCell ref="U19:V19"/>
    <mergeCell ref="W19:X19"/>
    <mergeCell ref="Y19:Z19"/>
    <mergeCell ref="W18:X18"/>
    <mergeCell ref="W14:X14"/>
    <mergeCell ref="Y14:Z14"/>
    <mergeCell ref="U17:V17"/>
    <mergeCell ref="W17:X17"/>
    <mergeCell ref="Y18:Z18"/>
    <mergeCell ref="AA18:AC18"/>
    <mergeCell ref="Y17:Z17"/>
    <mergeCell ref="AA17:AC17"/>
    <mergeCell ref="AA16:AC16"/>
    <mergeCell ref="Y13:Z13"/>
    <mergeCell ref="AA13:AC13"/>
    <mergeCell ref="AA14:AC14"/>
    <mergeCell ref="S16:T16"/>
    <mergeCell ref="U16:V16"/>
    <mergeCell ref="W16:X16"/>
    <mergeCell ref="Y16:Z16"/>
    <mergeCell ref="S14:T14"/>
    <mergeCell ref="U14:V14"/>
    <mergeCell ref="S13:T13"/>
    <mergeCell ref="U13:V13"/>
    <mergeCell ref="W13:X13"/>
    <mergeCell ref="AA11:AC11"/>
    <mergeCell ref="Y12:Z12"/>
    <mergeCell ref="AA12:AC12"/>
    <mergeCell ref="S11:T11"/>
    <mergeCell ref="U11:V11"/>
    <mergeCell ref="W11:X11"/>
    <mergeCell ref="S12:T12"/>
    <mergeCell ref="U12:V12"/>
    <mergeCell ref="W12:X12"/>
    <mergeCell ref="J18:L18"/>
    <mergeCell ref="M18:N18"/>
    <mergeCell ref="O18:P18"/>
    <mergeCell ref="Q11:R11"/>
    <mergeCell ref="Q12:R12"/>
    <mergeCell ref="Q14:R14"/>
    <mergeCell ref="Q13:R13"/>
    <mergeCell ref="Q18:R18"/>
    <mergeCell ref="M16:N16"/>
    <mergeCell ref="Q9:R9"/>
    <mergeCell ref="Q16:R16"/>
    <mergeCell ref="M24:N24"/>
    <mergeCell ref="O24:P24"/>
    <mergeCell ref="M13:N13"/>
    <mergeCell ref="O13:P13"/>
    <mergeCell ref="M14:N14"/>
    <mergeCell ref="O14:P14"/>
    <mergeCell ref="Q17:R17"/>
    <mergeCell ref="Q19:R19"/>
    <mergeCell ref="J21:L21"/>
    <mergeCell ref="M21:N21"/>
    <mergeCell ref="O21:P21"/>
    <mergeCell ref="J23:L23"/>
    <mergeCell ref="M23:N23"/>
    <mergeCell ref="M22:N22"/>
    <mergeCell ref="O22:P22"/>
    <mergeCell ref="O16:P16"/>
    <mergeCell ref="J11:L11"/>
    <mergeCell ref="M11:N11"/>
    <mergeCell ref="O11:P11"/>
    <mergeCell ref="M12:N12"/>
    <mergeCell ref="O12:P12"/>
    <mergeCell ref="J13:L13"/>
    <mergeCell ref="F24:G24"/>
    <mergeCell ref="H24:I24"/>
    <mergeCell ref="J9:L9"/>
    <mergeCell ref="J12:L12"/>
    <mergeCell ref="J14:L14"/>
    <mergeCell ref="J17:L17"/>
    <mergeCell ref="J19:L19"/>
    <mergeCell ref="J22:L22"/>
    <mergeCell ref="J24:L24"/>
    <mergeCell ref="J16:L16"/>
    <mergeCell ref="H14:I14"/>
    <mergeCell ref="F22:G22"/>
    <mergeCell ref="H22:I22"/>
    <mergeCell ref="F19:G19"/>
    <mergeCell ref="F23:G23"/>
    <mergeCell ref="H19:I19"/>
    <mergeCell ref="F21:G21"/>
    <mergeCell ref="H21:I21"/>
    <mergeCell ref="H23:I23"/>
    <mergeCell ref="C19:E19"/>
    <mergeCell ref="F16:G16"/>
    <mergeCell ref="C17:E17"/>
    <mergeCell ref="C18:E18"/>
    <mergeCell ref="F18:G18"/>
    <mergeCell ref="H18:I18"/>
    <mergeCell ref="H16:I16"/>
    <mergeCell ref="F11:G11"/>
    <mergeCell ref="F12:G12"/>
    <mergeCell ref="C12:E12"/>
    <mergeCell ref="C13:E13"/>
    <mergeCell ref="F17:G17"/>
    <mergeCell ref="H17:I17"/>
    <mergeCell ref="H12:I12"/>
    <mergeCell ref="F13:G13"/>
    <mergeCell ref="H13:I13"/>
    <mergeCell ref="F14:G14"/>
    <mergeCell ref="S9:T9"/>
    <mergeCell ref="U9:V9"/>
    <mergeCell ref="C14:E14"/>
    <mergeCell ref="C16:E16"/>
    <mergeCell ref="AA9:AC9"/>
    <mergeCell ref="C9:E9"/>
    <mergeCell ref="C11:E11"/>
    <mergeCell ref="H9:I9"/>
    <mergeCell ref="H11:I11"/>
    <mergeCell ref="M9:N9"/>
    <mergeCell ref="F7:G8"/>
    <mergeCell ref="H7:I8"/>
    <mergeCell ref="C7:E8"/>
    <mergeCell ref="A6:B8"/>
    <mergeCell ref="Y11:Z11"/>
    <mergeCell ref="Q8:R8"/>
    <mergeCell ref="S8:T8"/>
    <mergeCell ref="U8:V8"/>
    <mergeCell ref="W6:X8"/>
    <mergeCell ref="Y6:Z8"/>
    <mergeCell ref="AA6:AC8"/>
    <mergeCell ref="Y9:Z9"/>
    <mergeCell ref="C6:I6"/>
    <mergeCell ref="J6:V6"/>
    <mergeCell ref="Q7:V7"/>
    <mergeCell ref="J7:L8"/>
    <mergeCell ref="O9:P9"/>
    <mergeCell ref="F9:G9"/>
    <mergeCell ref="W9:X9"/>
    <mergeCell ref="M7:N8"/>
    <mergeCell ref="M19:N19"/>
    <mergeCell ref="O19:P19"/>
    <mergeCell ref="AB29:AC29"/>
    <mergeCell ref="Z29:AA29"/>
    <mergeCell ref="R29:S29"/>
    <mergeCell ref="T29:U29"/>
    <mergeCell ref="V29:W29"/>
    <mergeCell ref="X29:Y29"/>
    <mergeCell ref="AA19:AC19"/>
    <mergeCell ref="Q23:R23"/>
    <mergeCell ref="L29:M29"/>
    <mergeCell ref="C29:E29"/>
    <mergeCell ref="F29:G29"/>
    <mergeCell ref="H29:I29"/>
    <mergeCell ref="O7:P8"/>
    <mergeCell ref="N29:O29"/>
    <mergeCell ref="P29:Q29"/>
    <mergeCell ref="M17:N17"/>
    <mergeCell ref="O17:P17"/>
    <mergeCell ref="O23:P23"/>
    <mergeCell ref="A11:B11"/>
    <mergeCell ref="A19:B19"/>
    <mergeCell ref="A18:B18"/>
    <mergeCell ref="A17:B17"/>
    <mergeCell ref="A16:B16"/>
    <mergeCell ref="J29:K29"/>
    <mergeCell ref="C21:E21"/>
    <mergeCell ref="C22:E22"/>
    <mergeCell ref="C23:E23"/>
    <mergeCell ref="C24:E24"/>
    <mergeCell ref="A29:B30"/>
    <mergeCell ref="A32:B32"/>
    <mergeCell ref="A9:B9"/>
    <mergeCell ref="A24:B24"/>
    <mergeCell ref="A23:B23"/>
    <mergeCell ref="A22:B22"/>
    <mergeCell ref="A21:B21"/>
    <mergeCell ref="A14:B14"/>
    <mergeCell ref="A13:B13"/>
    <mergeCell ref="A12:B12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5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22.5" customHeight="1"/>
  <cols>
    <col min="1" max="1" width="16.625" style="83" customWidth="1"/>
    <col min="2" max="7" width="5.00390625" style="83" customWidth="1"/>
    <col min="8" max="9" width="4.50390625" style="83" bestFit="1" customWidth="1"/>
    <col min="10" max="11" width="4.125" style="83" bestFit="1" customWidth="1"/>
    <col min="12" max="12" width="4.50390625" style="83" bestFit="1" customWidth="1"/>
    <col min="13" max="13" width="4.125" style="83" bestFit="1" customWidth="1"/>
    <col min="14" max="16" width="4.50390625" style="83" bestFit="1" customWidth="1"/>
    <col min="17" max="17" width="4.125" style="83" bestFit="1" customWidth="1"/>
    <col min="18" max="25" width="4.50390625" style="83" bestFit="1" customWidth="1"/>
    <col min="26" max="26" width="5.625" style="83" bestFit="1" customWidth="1"/>
    <col min="27" max="27" width="4.50390625" style="83" bestFit="1" customWidth="1"/>
    <col min="28" max="28" width="5.625" style="83" bestFit="1" customWidth="1"/>
    <col min="29" max="29" width="4.50390625" style="83" bestFit="1" customWidth="1"/>
    <col min="30" max="43" width="5.625" style="83" bestFit="1" customWidth="1"/>
    <col min="44" max="44" width="4.00390625" style="83" customWidth="1"/>
    <col min="45" max="45" width="5.625" style="83" bestFit="1" customWidth="1"/>
    <col min="46" max="46" width="4.00390625" style="83" customWidth="1"/>
    <col min="47" max="47" width="5.625" style="83" bestFit="1" customWidth="1"/>
    <col min="48" max="48" width="4.00390625" style="83" customWidth="1"/>
    <col min="49" max="49" width="5.625" style="83" bestFit="1" customWidth="1"/>
    <col min="50" max="50" width="4.00390625" style="83" customWidth="1"/>
    <col min="51" max="51" width="5.625" style="83" bestFit="1" customWidth="1"/>
    <col min="52" max="52" width="4.00390625" style="83" customWidth="1"/>
    <col min="53" max="53" width="5.625" style="83" bestFit="1" customWidth="1"/>
    <col min="54" max="54" width="4.00390625" style="83" customWidth="1"/>
    <col min="55" max="55" width="5.625" style="83" bestFit="1" customWidth="1"/>
    <col min="56" max="56" width="4.625" style="83" customWidth="1"/>
    <col min="57" max="16384" width="9.00390625" style="83" customWidth="1"/>
  </cols>
  <sheetData>
    <row r="1" spans="1:55" ht="22.5" customHeight="1">
      <c r="A1" s="145" t="s">
        <v>306</v>
      </c>
      <c r="BA1" s="457" t="s">
        <v>307</v>
      </c>
      <c r="BB1" s="457"/>
      <c r="BC1" s="457"/>
    </row>
    <row r="2" spans="1:55" ht="22.5" customHeight="1">
      <c r="A2" s="194"/>
      <c r="BA2" s="146"/>
      <c r="BB2" s="146"/>
      <c r="BC2" s="146"/>
    </row>
    <row r="3" spans="1:55" ht="22.5" customHeight="1">
      <c r="A3" s="194"/>
      <c r="BA3" s="146"/>
      <c r="BB3" s="146"/>
      <c r="BC3" s="146"/>
    </row>
    <row r="4" spans="1:55" ht="22.5" customHeight="1">
      <c r="A4" s="426" t="s">
        <v>151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58"/>
      <c r="AD4" s="458"/>
      <c r="AE4" s="458"/>
      <c r="AF4" s="458"/>
      <c r="AG4" s="458"/>
      <c r="AH4" s="458"/>
      <c r="AI4" s="458"/>
      <c r="AJ4" s="458"/>
      <c r="AK4" s="458"/>
      <c r="AL4" s="458"/>
      <c r="AM4" s="458"/>
      <c r="AN4" s="458"/>
      <c r="AO4" s="458"/>
      <c r="AP4" s="458"/>
      <c r="AQ4" s="458"/>
      <c r="AR4" s="458"/>
      <c r="AS4" s="458"/>
      <c r="AT4" s="458"/>
      <c r="AU4" s="458"/>
      <c r="AV4" s="458"/>
      <c r="AW4" s="458"/>
      <c r="AX4" s="458"/>
      <c r="AY4" s="458"/>
      <c r="AZ4" s="458"/>
      <c r="BA4" s="458"/>
      <c r="BB4" s="458"/>
      <c r="BC4" s="458"/>
    </row>
    <row r="5" spans="1:55" ht="22.5" customHeight="1" thickBot="1">
      <c r="A5" s="436" t="s">
        <v>150</v>
      </c>
      <c r="B5" s="436"/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6"/>
      <c r="AL5" s="436"/>
      <c r="AM5" s="436"/>
      <c r="AN5" s="436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  <c r="BB5" s="436"/>
      <c r="BC5" s="436"/>
    </row>
    <row r="6" spans="1:55" ht="22.5" customHeight="1">
      <c r="A6" s="440" t="s">
        <v>102</v>
      </c>
      <c r="B6" s="442" t="s">
        <v>103</v>
      </c>
      <c r="C6" s="443"/>
      <c r="D6" s="443"/>
      <c r="E6" s="443"/>
      <c r="F6" s="443"/>
      <c r="G6" s="444"/>
      <c r="H6" s="429" t="s">
        <v>138</v>
      </c>
      <c r="I6" s="430"/>
      <c r="J6" s="430"/>
      <c r="K6" s="430"/>
      <c r="L6" s="429" t="s">
        <v>139</v>
      </c>
      <c r="M6" s="430"/>
      <c r="N6" s="430"/>
      <c r="O6" s="430"/>
      <c r="P6" s="429" t="s">
        <v>140</v>
      </c>
      <c r="Q6" s="430"/>
      <c r="R6" s="430"/>
      <c r="S6" s="430"/>
      <c r="T6" s="429" t="s">
        <v>141</v>
      </c>
      <c r="U6" s="430"/>
      <c r="V6" s="430"/>
      <c r="W6" s="430"/>
      <c r="X6" s="429" t="s">
        <v>142</v>
      </c>
      <c r="Y6" s="430"/>
      <c r="Z6" s="430"/>
      <c r="AA6" s="430"/>
      <c r="AB6" s="429" t="s">
        <v>143</v>
      </c>
      <c r="AC6" s="430"/>
      <c r="AD6" s="430"/>
      <c r="AE6" s="430"/>
      <c r="AF6" s="429" t="s">
        <v>144</v>
      </c>
      <c r="AG6" s="430"/>
      <c r="AH6" s="430"/>
      <c r="AI6" s="430"/>
      <c r="AJ6" s="429" t="s">
        <v>145</v>
      </c>
      <c r="AK6" s="430"/>
      <c r="AL6" s="430"/>
      <c r="AM6" s="430"/>
      <c r="AN6" s="429" t="s">
        <v>146</v>
      </c>
      <c r="AO6" s="430"/>
      <c r="AP6" s="430"/>
      <c r="AQ6" s="430"/>
      <c r="AR6" s="429" t="s">
        <v>147</v>
      </c>
      <c r="AS6" s="430"/>
      <c r="AT6" s="430"/>
      <c r="AU6" s="430"/>
      <c r="AV6" s="429" t="s">
        <v>148</v>
      </c>
      <c r="AW6" s="430"/>
      <c r="AX6" s="430"/>
      <c r="AY6" s="430"/>
      <c r="AZ6" s="429" t="s">
        <v>149</v>
      </c>
      <c r="BA6" s="430"/>
      <c r="BB6" s="430"/>
      <c r="BC6" s="430"/>
    </row>
    <row r="7" spans="1:55" ht="22.5" customHeight="1">
      <c r="A7" s="441"/>
      <c r="B7" s="432" t="s">
        <v>59</v>
      </c>
      <c r="C7" s="432"/>
      <c r="D7" s="432" t="s">
        <v>60</v>
      </c>
      <c r="E7" s="432"/>
      <c r="F7" s="432" t="s">
        <v>61</v>
      </c>
      <c r="G7" s="432"/>
      <c r="H7" s="432" t="s">
        <v>60</v>
      </c>
      <c r="I7" s="432"/>
      <c r="J7" s="432" t="s">
        <v>61</v>
      </c>
      <c r="K7" s="432"/>
      <c r="L7" s="432" t="s">
        <v>60</v>
      </c>
      <c r="M7" s="432"/>
      <c r="N7" s="432" t="s">
        <v>61</v>
      </c>
      <c r="O7" s="432"/>
      <c r="P7" s="432" t="s">
        <v>60</v>
      </c>
      <c r="Q7" s="432"/>
      <c r="R7" s="432" t="s">
        <v>61</v>
      </c>
      <c r="S7" s="432"/>
      <c r="T7" s="432" t="s">
        <v>60</v>
      </c>
      <c r="U7" s="432"/>
      <c r="V7" s="432" t="s">
        <v>61</v>
      </c>
      <c r="W7" s="432"/>
      <c r="X7" s="432" t="s">
        <v>60</v>
      </c>
      <c r="Y7" s="432"/>
      <c r="Z7" s="432" t="s">
        <v>61</v>
      </c>
      <c r="AA7" s="432"/>
      <c r="AB7" s="432" t="s">
        <v>60</v>
      </c>
      <c r="AC7" s="432"/>
      <c r="AD7" s="432" t="s">
        <v>61</v>
      </c>
      <c r="AE7" s="432"/>
      <c r="AF7" s="432" t="s">
        <v>60</v>
      </c>
      <c r="AG7" s="432"/>
      <c r="AH7" s="432" t="s">
        <v>61</v>
      </c>
      <c r="AI7" s="432"/>
      <c r="AJ7" s="432" t="s">
        <v>60</v>
      </c>
      <c r="AK7" s="432"/>
      <c r="AL7" s="432" t="s">
        <v>61</v>
      </c>
      <c r="AM7" s="432"/>
      <c r="AN7" s="432" t="s">
        <v>60</v>
      </c>
      <c r="AO7" s="432"/>
      <c r="AP7" s="432" t="s">
        <v>61</v>
      </c>
      <c r="AQ7" s="432"/>
      <c r="AR7" s="432" t="s">
        <v>60</v>
      </c>
      <c r="AS7" s="432"/>
      <c r="AT7" s="432" t="s">
        <v>61</v>
      </c>
      <c r="AU7" s="432"/>
      <c r="AV7" s="432" t="s">
        <v>60</v>
      </c>
      <c r="AW7" s="432"/>
      <c r="AX7" s="432" t="s">
        <v>61</v>
      </c>
      <c r="AY7" s="432"/>
      <c r="AZ7" s="432" t="s">
        <v>60</v>
      </c>
      <c r="BA7" s="432"/>
      <c r="BB7" s="432" t="s">
        <v>61</v>
      </c>
      <c r="BC7" s="445"/>
    </row>
    <row r="8" spans="1:55" ht="22.5" customHeight="1">
      <c r="A8" s="85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</row>
    <row r="9" spans="1:55" s="88" customFormat="1" ht="22.5" customHeight="1">
      <c r="A9" s="105" t="s">
        <v>1</v>
      </c>
      <c r="B9" s="428">
        <f>SUM(B11:C18,B20:C27)</f>
        <v>7712</v>
      </c>
      <c r="C9" s="428"/>
      <c r="D9" s="428">
        <f>SUM(D11:E18,D20:E27)</f>
        <v>4060</v>
      </c>
      <c r="E9" s="428"/>
      <c r="F9" s="428">
        <f>SUM(F11:G27)</f>
        <v>3652</v>
      </c>
      <c r="G9" s="428"/>
      <c r="H9" s="428">
        <f>SUM(H11:I27)</f>
        <v>413</v>
      </c>
      <c r="I9" s="428"/>
      <c r="J9" s="428">
        <f>SUM(J11:K27)</f>
        <v>382</v>
      </c>
      <c r="K9" s="428"/>
      <c r="L9" s="428">
        <f>SUM(L11:M27)</f>
        <v>339</v>
      </c>
      <c r="M9" s="428"/>
      <c r="N9" s="428">
        <f>SUM(N11:O27)</f>
        <v>324</v>
      </c>
      <c r="O9" s="428"/>
      <c r="P9" s="428">
        <f>SUM(P11:Q27)</f>
        <v>366</v>
      </c>
      <c r="Q9" s="428"/>
      <c r="R9" s="428">
        <f>SUM(R11:S27)</f>
        <v>302</v>
      </c>
      <c r="S9" s="428"/>
      <c r="T9" s="428">
        <f aca="true" t="shared" si="0" ref="T9:BB9">SUM(T11:U27)</f>
        <v>353</v>
      </c>
      <c r="U9" s="428"/>
      <c r="V9" s="428">
        <f t="shared" si="0"/>
        <v>302</v>
      </c>
      <c r="W9" s="428"/>
      <c r="X9" s="428">
        <f t="shared" si="0"/>
        <v>317</v>
      </c>
      <c r="Y9" s="428"/>
      <c r="Z9" s="428">
        <f t="shared" si="0"/>
        <v>304</v>
      </c>
      <c r="AA9" s="428"/>
      <c r="AB9" s="428">
        <f t="shared" si="0"/>
        <v>303</v>
      </c>
      <c r="AC9" s="428"/>
      <c r="AD9" s="428">
        <f t="shared" si="0"/>
        <v>267</v>
      </c>
      <c r="AE9" s="428"/>
      <c r="AF9" s="428">
        <f t="shared" si="0"/>
        <v>311</v>
      </c>
      <c r="AG9" s="428"/>
      <c r="AH9" s="428">
        <f t="shared" si="0"/>
        <v>271</v>
      </c>
      <c r="AI9" s="428"/>
      <c r="AJ9" s="428">
        <f t="shared" si="0"/>
        <v>302</v>
      </c>
      <c r="AK9" s="428"/>
      <c r="AL9" s="428">
        <f t="shared" si="0"/>
        <v>269</v>
      </c>
      <c r="AM9" s="428"/>
      <c r="AN9" s="428">
        <f t="shared" si="0"/>
        <v>277</v>
      </c>
      <c r="AO9" s="428"/>
      <c r="AP9" s="428">
        <f t="shared" si="0"/>
        <v>276</v>
      </c>
      <c r="AQ9" s="428"/>
      <c r="AR9" s="428">
        <f t="shared" si="0"/>
        <v>332</v>
      </c>
      <c r="AS9" s="428"/>
      <c r="AT9" s="428">
        <f t="shared" si="0"/>
        <v>313</v>
      </c>
      <c r="AU9" s="428"/>
      <c r="AV9" s="428">
        <f t="shared" si="0"/>
        <v>362</v>
      </c>
      <c r="AW9" s="428"/>
      <c r="AX9" s="428">
        <f t="shared" si="0"/>
        <v>301</v>
      </c>
      <c r="AY9" s="428"/>
      <c r="AZ9" s="428">
        <f t="shared" si="0"/>
        <v>385</v>
      </c>
      <c r="BA9" s="428"/>
      <c r="BB9" s="428">
        <f t="shared" si="0"/>
        <v>341</v>
      </c>
      <c r="BC9" s="428"/>
    </row>
    <row r="10" ht="22.5" customHeight="1">
      <c r="A10" s="54"/>
    </row>
    <row r="11" spans="1:55" ht="22.5" customHeight="1">
      <c r="A11" s="89" t="s">
        <v>2</v>
      </c>
      <c r="B11" s="433">
        <f>SUM(D11:G11)</f>
        <v>2517</v>
      </c>
      <c r="C11" s="433"/>
      <c r="D11" s="435">
        <v>1342</v>
      </c>
      <c r="E11" s="435"/>
      <c r="F11" s="435">
        <v>1175</v>
      </c>
      <c r="G11" s="435"/>
      <c r="H11" s="435">
        <v>137</v>
      </c>
      <c r="I11" s="435"/>
      <c r="J11" s="435">
        <v>119</v>
      </c>
      <c r="K11" s="435"/>
      <c r="L11" s="435">
        <v>104</v>
      </c>
      <c r="M11" s="435"/>
      <c r="N11" s="431">
        <v>109</v>
      </c>
      <c r="O11" s="431"/>
      <c r="P11" s="431">
        <v>111</v>
      </c>
      <c r="Q11" s="431"/>
      <c r="R11" s="431">
        <v>84</v>
      </c>
      <c r="S11" s="431"/>
      <c r="T11" s="431">
        <v>121</v>
      </c>
      <c r="U11" s="431"/>
      <c r="V11" s="431">
        <v>88</v>
      </c>
      <c r="W11" s="431"/>
      <c r="X11" s="431">
        <v>110</v>
      </c>
      <c r="Y11" s="431"/>
      <c r="Z11" s="431">
        <v>99</v>
      </c>
      <c r="AA11" s="431"/>
      <c r="AB11" s="431">
        <v>106</v>
      </c>
      <c r="AC11" s="431"/>
      <c r="AD11" s="431">
        <v>93</v>
      </c>
      <c r="AE11" s="431"/>
      <c r="AF11" s="431">
        <v>94</v>
      </c>
      <c r="AG11" s="431"/>
      <c r="AH11" s="431">
        <v>92</v>
      </c>
      <c r="AI11" s="431"/>
      <c r="AJ11" s="431">
        <v>90</v>
      </c>
      <c r="AK11" s="431"/>
      <c r="AL11" s="431">
        <v>92</v>
      </c>
      <c r="AM11" s="431"/>
      <c r="AN11" s="431">
        <v>97</v>
      </c>
      <c r="AO11" s="431"/>
      <c r="AP11" s="431">
        <v>104</v>
      </c>
      <c r="AQ11" s="431"/>
      <c r="AR11" s="431">
        <v>103</v>
      </c>
      <c r="AS11" s="431"/>
      <c r="AT11" s="431">
        <v>105</v>
      </c>
      <c r="AU11" s="431"/>
      <c r="AV11" s="431">
        <v>124</v>
      </c>
      <c r="AW11" s="431"/>
      <c r="AX11" s="431">
        <v>88</v>
      </c>
      <c r="AY11" s="431"/>
      <c r="AZ11" s="431">
        <v>145</v>
      </c>
      <c r="BA11" s="431"/>
      <c r="BB11" s="431">
        <v>102</v>
      </c>
      <c r="BC11" s="431"/>
    </row>
    <row r="12" spans="1:55" ht="22.5" customHeight="1">
      <c r="A12" s="89" t="s">
        <v>3</v>
      </c>
      <c r="B12" s="433">
        <f aca="true" t="shared" si="1" ref="B12:B18">SUM(D12:G12)</f>
        <v>382</v>
      </c>
      <c r="C12" s="433"/>
      <c r="D12" s="435">
        <v>198</v>
      </c>
      <c r="E12" s="435"/>
      <c r="F12" s="435">
        <v>184</v>
      </c>
      <c r="G12" s="435"/>
      <c r="H12" s="435">
        <v>24</v>
      </c>
      <c r="I12" s="435"/>
      <c r="J12" s="435">
        <v>22</v>
      </c>
      <c r="K12" s="435"/>
      <c r="L12" s="435">
        <v>15</v>
      </c>
      <c r="M12" s="435"/>
      <c r="N12" s="431">
        <v>15</v>
      </c>
      <c r="O12" s="431"/>
      <c r="P12" s="431">
        <v>19</v>
      </c>
      <c r="Q12" s="431"/>
      <c r="R12" s="431">
        <v>13</v>
      </c>
      <c r="S12" s="431"/>
      <c r="T12" s="431">
        <v>12</v>
      </c>
      <c r="U12" s="431"/>
      <c r="V12" s="431">
        <v>16</v>
      </c>
      <c r="W12" s="431"/>
      <c r="X12" s="431">
        <v>16</v>
      </c>
      <c r="Y12" s="431"/>
      <c r="Z12" s="431">
        <v>7</v>
      </c>
      <c r="AA12" s="431"/>
      <c r="AB12" s="431">
        <v>15</v>
      </c>
      <c r="AC12" s="431"/>
      <c r="AD12" s="431">
        <v>22</v>
      </c>
      <c r="AE12" s="431"/>
      <c r="AF12" s="431">
        <v>17</v>
      </c>
      <c r="AG12" s="431"/>
      <c r="AH12" s="431">
        <v>12</v>
      </c>
      <c r="AI12" s="431"/>
      <c r="AJ12" s="431">
        <v>17</v>
      </c>
      <c r="AK12" s="431"/>
      <c r="AL12" s="431">
        <v>15</v>
      </c>
      <c r="AM12" s="431"/>
      <c r="AN12" s="431">
        <v>15</v>
      </c>
      <c r="AO12" s="431"/>
      <c r="AP12" s="431">
        <v>13</v>
      </c>
      <c r="AQ12" s="431"/>
      <c r="AR12" s="431">
        <v>15</v>
      </c>
      <c r="AS12" s="431"/>
      <c r="AT12" s="431">
        <v>15</v>
      </c>
      <c r="AU12" s="431"/>
      <c r="AV12" s="431">
        <v>15</v>
      </c>
      <c r="AW12" s="431"/>
      <c r="AX12" s="431">
        <v>18</v>
      </c>
      <c r="AY12" s="431"/>
      <c r="AZ12" s="431">
        <v>18</v>
      </c>
      <c r="BA12" s="431"/>
      <c r="BB12" s="431">
        <v>16</v>
      </c>
      <c r="BC12" s="431"/>
    </row>
    <row r="13" spans="1:55" ht="22.5" customHeight="1">
      <c r="A13" s="89" t="s">
        <v>4</v>
      </c>
      <c r="B13" s="433">
        <f t="shared" si="1"/>
        <v>683</v>
      </c>
      <c r="C13" s="433"/>
      <c r="D13" s="435">
        <v>368</v>
      </c>
      <c r="E13" s="435"/>
      <c r="F13" s="435">
        <v>315</v>
      </c>
      <c r="G13" s="435"/>
      <c r="H13" s="435">
        <v>36</v>
      </c>
      <c r="I13" s="435"/>
      <c r="J13" s="435">
        <v>27</v>
      </c>
      <c r="K13" s="435"/>
      <c r="L13" s="435">
        <v>26</v>
      </c>
      <c r="M13" s="435"/>
      <c r="N13" s="431">
        <v>30</v>
      </c>
      <c r="O13" s="431"/>
      <c r="P13" s="431">
        <v>36</v>
      </c>
      <c r="Q13" s="431"/>
      <c r="R13" s="431">
        <v>28</v>
      </c>
      <c r="S13" s="431"/>
      <c r="T13" s="431">
        <v>35</v>
      </c>
      <c r="U13" s="431"/>
      <c r="V13" s="431">
        <v>26</v>
      </c>
      <c r="W13" s="431"/>
      <c r="X13" s="431">
        <v>26</v>
      </c>
      <c r="Y13" s="431"/>
      <c r="Z13" s="431">
        <v>26</v>
      </c>
      <c r="AA13" s="431"/>
      <c r="AB13" s="431">
        <v>27</v>
      </c>
      <c r="AC13" s="431"/>
      <c r="AD13" s="431">
        <v>24</v>
      </c>
      <c r="AE13" s="431"/>
      <c r="AF13" s="431">
        <v>39</v>
      </c>
      <c r="AG13" s="431"/>
      <c r="AH13" s="431">
        <v>22</v>
      </c>
      <c r="AI13" s="431"/>
      <c r="AJ13" s="431">
        <v>23</v>
      </c>
      <c r="AK13" s="431"/>
      <c r="AL13" s="431">
        <v>19</v>
      </c>
      <c r="AM13" s="431"/>
      <c r="AN13" s="431">
        <v>25</v>
      </c>
      <c r="AO13" s="431"/>
      <c r="AP13" s="431">
        <v>19</v>
      </c>
      <c r="AQ13" s="431"/>
      <c r="AR13" s="431">
        <v>36</v>
      </c>
      <c r="AS13" s="431"/>
      <c r="AT13" s="431">
        <v>29</v>
      </c>
      <c r="AU13" s="431"/>
      <c r="AV13" s="431">
        <v>28</v>
      </c>
      <c r="AW13" s="431"/>
      <c r="AX13" s="431">
        <v>38</v>
      </c>
      <c r="AY13" s="431"/>
      <c r="AZ13" s="431">
        <v>31</v>
      </c>
      <c r="BA13" s="431"/>
      <c r="BB13" s="431">
        <v>27</v>
      </c>
      <c r="BC13" s="431"/>
    </row>
    <row r="14" spans="1:55" ht="22.5" customHeight="1">
      <c r="A14" s="89" t="s">
        <v>5</v>
      </c>
      <c r="B14" s="433">
        <f t="shared" si="1"/>
        <v>298</v>
      </c>
      <c r="C14" s="433"/>
      <c r="D14" s="435">
        <v>162</v>
      </c>
      <c r="E14" s="435"/>
      <c r="F14" s="435">
        <v>136</v>
      </c>
      <c r="G14" s="435"/>
      <c r="H14" s="431">
        <v>18</v>
      </c>
      <c r="I14" s="431"/>
      <c r="J14" s="431">
        <v>20</v>
      </c>
      <c r="K14" s="431"/>
      <c r="L14" s="431">
        <v>9</v>
      </c>
      <c r="M14" s="431"/>
      <c r="N14" s="431">
        <v>20</v>
      </c>
      <c r="O14" s="431"/>
      <c r="P14" s="431">
        <v>18</v>
      </c>
      <c r="Q14" s="431"/>
      <c r="R14" s="431">
        <v>16</v>
      </c>
      <c r="S14" s="431"/>
      <c r="T14" s="431">
        <v>17</v>
      </c>
      <c r="U14" s="431"/>
      <c r="V14" s="431">
        <v>7</v>
      </c>
      <c r="W14" s="431"/>
      <c r="X14" s="431">
        <v>13</v>
      </c>
      <c r="Y14" s="431"/>
      <c r="Z14" s="431">
        <v>12</v>
      </c>
      <c r="AA14" s="431"/>
      <c r="AB14" s="431">
        <v>10</v>
      </c>
      <c r="AC14" s="431"/>
      <c r="AD14" s="431">
        <v>12</v>
      </c>
      <c r="AE14" s="431"/>
      <c r="AF14" s="431">
        <v>17</v>
      </c>
      <c r="AG14" s="431"/>
      <c r="AH14" s="431">
        <v>4</v>
      </c>
      <c r="AI14" s="431"/>
      <c r="AJ14" s="431">
        <v>13</v>
      </c>
      <c r="AK14" s="431"/>
      <c r="AL14" s="431">
        <v>9</v>
      </c>
      <c r="AM14" s="431"/>
      <c r="AN14" s="431">
        <v>11</v>
      </c>
      <c r="AO14" s="431"/>
      <c r="AP14" s="431">
        <v>7</v>
      </c>
      <c r="AQ14" s="431"/>
      <c r="AR14" s="431">
        <v>7</v>
      </c>
      <c r="AS14" s="431"/>
      <c r="AT14" s="431">
        <v>8</v>
      </c>
      <c r="AU14" s="431"/>
      <c r="AV14" s="431">
        <v>9</v>
      </c>
      <c r="AW14" s="431"/>
      <c r="AX14" s="431">
        <v>8</v>
      </c>
      <c r="AY14" s="431"/>
      <c r="AZ14" s="431">
        <v>20</v>
      </c>
      <c r="BA14" s="431"/>
      <c r="BB14" s="431">
        <v>13</v>
      </c>
      <c r="BC14" s="431"/>
    </row>
    <row r="15" spans="1:55" ht="22.5" customHeight="1">
      <c r="A15" s="89" t="s">
        <v>6</v>
      </c>
      <c r="B15" s="433">
        <f t="shared" si="1"/>
        <v>266</v>
      </c>
      <c r="C15" s="433"/>
      <c r="D15" s="435">
        <v>132</v>
      </c>
      <c r="E15" s="435"/>
      <c r="F15" s="435">
        <v>134</v>
      </c>
      <c r="G15" s="435"/>
      <c r="H15" s="431">
        <v>11</v>
      </c>
      <c r="I15" s="431"/>
      <c r="J15" s="431">
        <v>20</v>
      </c>
      <c r="K15" s="431"/>
      <c r="L15" s="431">
        <v>12</v>
      </c>
      <c r="M15" s="431"/>
      <c r="N15" s="431">
        <v>8</v>
      </c>
      <c r="O15" s="431"/>
      <c r="P15" s="431">
        <v>12</v>
      </c>
      <c r="Q15" s="431"/>
      <c r="R15" s="431">
        <v>12</v>
      </c>
      <c r="S15" s="431"/>
      <c r="T15" s="431">
        <v>12</v>
      </c>
      <c r="U15" s="431"/>
      <c r="V15" s="431">
        <v>8</v>
      </c>
      <c r="W15" s="431"/>
      <c r="X15" s="431">
        <v>8</v>
      </c>
      <c r="Y15" s="431"/>
      <c r="Z15" s="431">
        <v>11</v>
      </c>
      <c r="AA15" s="431"/>
      <c r="AB15" s="431">
        <v>12</v>
      </c>
      <c r="AC15" s="431"/>
      <c r="AD15" s="431">
        <v>12</v>
      </c>
      <c r="AE15" s="431"/>
      <c r="AF15" s="431">
        <v>9</v>
      </c>
      <c r="AG15" s="431"/>
      <c r="AH15" s="431">
        <v>8</v>
      </c>
      <c r="AI15" s="431"/>
      <c r="AJ15" s="431">
        <v>11</v>
      </c>
      <c r="AK15" s="431"/>
      <c r="AL15" s="431">
        <v>13</v>
      </c>
      <c r="AM15" s="431"/>
      <c r="AN15" s="431">
        <v>13</v>
      </c>
      <c r="AO15" s="431"/>
      <c r="AP15" s="431">
        <v>11</v>
      </c>
      <c r="AQ15" s="431"/>
      <c r="AR15" s="431">
        <v>11</v>
      </c>
      <c r="AS15" s="431"/>
      <c r="AT15" s="431">
        <v>6</v>
      </c>
      <c r="AU15" s="431"/>
      <c r="AV15" s="431">
        <v>10</v>
      </c>
      <c r="AW15" s="431"/>
      <c r="AX15" s="431">
        <v>13</v>
      </c>
      <c r="AY15" s="431"/>
      <c r="AZ15" s="431">
        <v>11</v>
      </c>
      <c r="BA15" s="431"/>
      <c r="BB15" s="431">
        <v>12</v>
      </c>
      <c r="BC15" s="431"/>
    </row>
    <row r="16" spans="1:55" ht="22.5" customHeight="1">
      <c r="A16" s="89" t="s">
        <v>7</v>
      </c>
      <c r="B16" s="433">
        <f t="shared" si="1"/>
        <v>465</v>
      </c>
      <c r="C16" s="433"/>
      <c r="D16" s="435">
        <v>215</v>
      </c>
      <c r="E16" s="435"/>
      <c r="F16" s="435">
        <v>250</v>
      </c>
      <c r="G16" s="435"/>
      <c r="H16" s="431">
        <v>25</v>
      </c>
      <c r="I16" s="431"/>
      <c r="J16" s="431">
        <v>26</v>
      </c>
      <c r="K16" s="431"/>
      <c r="L16" s="431">
        <v>18</v>
      </c>
      <c r="M16" s="431"/>
      <c r="N16" s="431">
        <v>23</v>
      </c>
      <c r="O16" s="431"/>
      <c r="P16" s="431">
        <v>23</v>
      </c>
      <c r="Q16" s="431"/>
      <c r="R16" s="431">
        <v>22</v>
      </c>
      <c r="S16" s="431"/>
      <c r="T16" s="431">
        <v>18</v>
      </c>
      <c r="U16" s="431"/>
      <c r="V16" s="431">
        <v>32</v>
      </c>
      <c r="W16" s="431"/>
      <c r="X16" s="431">
        <v>13</v>
      </c>
      <c r="Y16" s="431"/>
      <c r="Z16" s="431">
        <v>16</v>
      </c>
      <c r="AA16" s="431"/>
      <c r="AB16" s="431">
        <v>10</v>
      </c>
      <c r="AC16" s="431"/>
      <c r="AD16" s="431">
        <v>7</v>
      </c>
      <c r="AE16" s="431"/>
      <c r="AF16" s="431">
        <v>20</v>
      </c>
      <c r="AG16" s="431"/>
      <c r="AH16" s="431">
        <v>24</v>
      </c>
      <c r="AI16" s="431"/>
      <c r="AJ16" s="431">
        <v>19</v>
      </c>
      <c r="AK16" s="431"/>
      <c r="AL16" s="431">
        <v>10</v>
      </c>
      <c r="AM16" s="431"/>
      <c r="AN16" s="431">
        <v>11</v>
      </c>
      <c r="AO16" s="431"/>
      <c r="AP16" s="431">
        <v>23</v>
      </c>
      <c r="AQ16" s="431"/>
      <c r="AR16" s="431">
        <v>19</v>
      </c>
      <c r="AS16" s="431"/>
      <c r="AT16" s="431">
        <v>20</v>
      </c>
      <c r="AU16" s="431"/>
      <c r="AV16" s="431">
        <v>26</v>
      </c>
      <c r="AW16" s="431"/>
      <c r="AX16" s="431">
        <v>23</v>
      </c>
      <c r="AY16" s="431"/>
      <c r="AZ16" s="431">
        <v>13</v>
      </c>
      <c r="BA16" s="431"/>
      <c r="BB16" s="431">
        <v>24</v>
      </c>
      <c r="BC16" s="431"/>
    </row>
    <row r="17" spans="1:55" ht="22.5" customHeight="1">
      <c r="A17" s="89" t="s">
        <v>8</v>
      </c>
      <c r="B17" s="433">
        <f t="shared" si="1"/>
        <v>214</v>
      </c>
      <c r="C17" s="433"/>
      <c r="D17" s="435">
        <v>113</v>
      </c>
      <c r="E17" s="435"/>
      <c r="F17" s="435">
        <v>101</v>
      </c>
      <c r="G17" s="435"/>
      <c r="H17" s="431">
        <v>13</v>
      </c>
      <c r="I17" s="431"/>
      <c r="J17" s="431">
        <v>8</v>
      </c>
      <c r="K17" s="431"/>
      <c r="L17" s="431">
        <v>11</v>
      </c>
      <c r="M17" s="431"/>
      <c r="N17" s="431">
        <v>11</v>
      </c>
      <c r="O17" s="431"/>
      <c r="P17" s="431">
        <v>9</v>
      </c>
      <c r="Q17" s="431"/>
      <c r="R17" s="431">
        <v>10</v>
      </c>
      <c r="S17" s="431"/>
      <c r="T17" s="431">
        <v>8</v>
      </c>
      <c r="U17" s="431"/>
      <c r="V17" s="431">
        <v>14</v>
      </c>
      <c r="W17" s="431"/>
      <c r="X17" s="431">
        <v>5</v>
      </c>
      <c r="Y17" s="431"/>
      <c r="Z17" s="431">
        <v>7</v>
      </c>
      <c r="AA17" s="431"/>
      <c r="AB17" s="431">
        <v>10</v>
      </c>
      <c r="AC17" s="431"/>
      <c r="AD17" s="431">
        <v>3</v>
      </c>
      <c r="AE17" s="431"/>
      <c r="AF17" s="431">
        <v>10</v>
      </c>
      <c r="AG17" s="431"/>
      <c r="AH17" s="431">
        <v>3</v>
      </c>
      <c r="AI17" s="431"/>
      <c r="AJ17" s="431">
        <v>13</v>
      </c>
      <c r="AK17" s="431"/>
      <c r="AL17" s="431">
        <v>6</v>
      </c>
      <c r="AM17" s="431"/>
      <c r="AN17" s="431">
        <v>11</v>
      </c>
      <c r="AO17" s="431"/>
      <c r="AP17" s="431">
        <v>15</v>
      </c>
      <c r="AQ17" s="431"/>
      <c r="AR17" s="431">
        <v>7</v>
      </c>
      <c r="AS17" s="431"/>
      <c r="AT17" s="431">
        <v>8</v>
      </c>
      <c r="AU17" s="431"/>
      <c r="AV17" s="431">
        <v>7</v>
      </c>
      <c r="AW17" s="431"/>
      <c r="AX17" s="431">
        <v>7</v>
      </c>
      <c r="AY17" s="431"/>
      <c r="AZ17" s="431">
        <v>9</v>
      </c>
      <c r="BA17" s="431"/>
      <c r="BB17" s="431">
        <v>9</v>
      </c>
      <c r="BC17" s="431"/>
    </row>
    <row r="18" spans="1:55" ht="22.5" customHeight="1">
      <c r="A18" s="89" t="s">
        <v>9</v>
      </c>
      <c r="B18" s="433">
        <f t="shared" si="1"/>
        <v>283</v>
      </c>
      <c r="C18" s="433"/>
      <c r="D18" s="435">
        <v>158</v>
      </c>
      <c r="E18" s="435"/>
      <c r="F18" s="435">
        <v>125</v>
      </c>
      <c r="G18" s="435"/>
      <c r="H18" s="431">
        <v>12</v>
      </c>
      <c r="I18" s="431"/>
      <c r="J18" s="431">
        <v>10</v>
      </c>
      <c r="K18" s="431"/>
      <c r="L18" s="431">
        <v>14</v>
      </c>
      <c r="M18" s="431"/>
      <c r="N18" s="431">
        <v>11</v>
      </c>
      <c r="O18" s="431"/>
      <c r="P18" s="431">
        <v>10</v>
      </c>
      <c r="Q18" s="431"/>
      <c r="R18" s="431">
        <v>10</v>
      </c>
      <c r="S18" s="431"/>
      <c r="T18" s="431">
        <v>14</v>
      </c>
      <c r="U18" s="431"/>
      <c r="V18" s="431">
        <v>11</v>
      </c>
      <c r="W18" s="431"/>
      <c r="X18" s="431">
        <v>9</v>
      </c>
      <c r="Y18" s="431"/>
      <c r="Z18" s="431">
        <v>10</v>
      </c>
      <c r="AA18" s="431"/>
      <c r="AB18" s="431">
        <v>10</v>
      </c>
      <c r="AC18" s="431"/>
      <c r="AD18" s="431">
        <v>12</v>
      </c>
      <c r="AE18" s="431"/>
      <c r="AF18" s="431">
        <v>13</v>
      </c>
      <c r="AG18" s="431"/>
      <c r="AH18" s="431">
        <v>9</v>
      </c>
      <c r="AI18" s="431"/>
      <c r="AJ18" s="431">
        <v>16</v>
      </c>
      <c r="AK18" s="431"/>
      <c r="AL18" s="431">
        <v>10</v>
      </c>
      <c r="AM18" s="431"/>
      <c r="AN18" s="431">
        <v>10</v>
      </c>
      <c r="AO18" s="431"/>
      <c r="AP18" s="431">
        <v>6</v>
      </c>
      <c r="AQ18" s="431"/>
      <c r="AR18" s="431">
        <v>16</v>
      </c>
      <c r="AS18" s="431"/>
      <c r="AT18" s="431">
        <v>14</v>
      </c>
      <c r="AU18" s="431"/>
      <c r="AV18" s="431">
        <v>17</v>
      </c>
      <c r="AW18" s="431"/>
      <c r="AX18" s="431">
        <v>8</v>
      </c>
      <c r="AY18" s="431"/>
      <c r="AZ18" s="431">
        <v>17</v>
      </c>
      <c r="BA18" s="431"/>
      <c r="BB18" s="431">
        <v>14</v>
      </c>
      <c r="BC18" s="431"/>
    </row>
    <row r="19" spans="1:55" ht="22.5" customHeight="1">
      <c r="A19" s="89"/>
      <c r="B19" s="26"/>
      <c r="C19" s="26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</row>
    <row r="20" spans="1:55" ht="22.5" customHeight="1">
      <c r="A20" s="89" t="s">
        <v>10</v>
      </c>
      <c r="B20" s="446">
        <f>SUM(D20:G20)</f>
        <v>85</v>
      </c>
      <c r="C20" s="433"/>
      <c r="D20" s="435">
        <v>46</v>
      </c>
      <c r="E20" s="435"/>
      <c r="F20" s="435">
        <v>39</v>
      </c>
      <c r="G20" s="435"/>
      <c r="H20" s="431">
        <v>5</v>
      </c>
      <c r="I20" s="431"/>
      <c r="J20" s="431">
        <v>7</v>
      </c>
      <c r="K20" s="431"/>
      <c r="L20" s="431">
        <v>5</v>
      </c>
      <c r="M20" s="431"/>
      <c r="N20" s="431">
        <v>1</v>
      </c>
      <c r="O20" s="431"/>
      <c r="P20" s="431">
        <v>2</v>
      </c>
      <c r="Q20" s="431"/>
      <c r="R20" s="431">
        <v>5</v>
      </c>
      <c r="S20" s="431"/>
      <c r="T20" s="431">
        <v>4</v>
      </c>
      <c r="U20" s="431"/>
      <c r="V20" s="431">
        <v>1</v>
      </c>
      <c r="W20" s="431"/>
      <c r="X20" s="431">
        <v>6</v>
      </c>
      <c r="Y20" s="431"/>
      <c r="Z20" s="431">
        <v>7</v>
      </c>
      <c r="AA20" s="431"/>
      <c r="AB20" s="431">
        <v>2</v>
      </c>
      <c r="AC20" s="431"/>
      <c r="AD20" s="447" t="s">
        <v>219</v>
      </c>
      <c r="AE20" s="447"/>
      <c r="AF20" s="431">
        <v>3</v>
      </c>
      <c r="AG20" s="431"/>
      <c r="AH20" s="431">
        <v>2</v>
      </c>
      <c r="AI20" s="431"/>
      <c r="AJ20" s="431">
        <v>2</v>
      </c>
      <c r="AK20" s="431"/>
      <c r="AL20" s="447" t="s">
        <v>219</v>
      </c>
      <c r="AM20" s="447"/>
      <c r="AN20" s="431">
        <v>4</v>
      </c>
      <c r="AO20" s="431"/>
      <c r="AP20" s="431">
        <v>3</v>
      </c>
      <c r="AQ20" s="431"/>
      <c r="AR20" s="431">
        <v>6</v>
      </c>
      <c r="AS20" s="431"/>
      <c r="AT20" s="431">
        <v>5</v>
      </c>
      <c r="AU20" s="431"/>
      <c r="AV20" s="431">
        <v>2</v>
      </c>
      <c r="AW20" s="431"/>
      <c r="AX20" s="431">
        <v>7</v>
      </c>
      <c r="AY20" s="431"/>
      <c r="AZ20" s="435">
        <v>5</v>
      </c>
      <c r="BA20" s="435"/>
      <c r="BB20" s="431">
        <v>1</v>
      </c>
      <c r="BC20" s="431"/>
    </row>
    <row r="21" spans="1:55" ht="22.5" customHeight="1">
      <c r="A21" s="89" t="s">
        <v>12</v>
      </c>
      <c r="B21" s="446">
        <f aca="true" t="shared" si="2" ref="B21:B27">SUM(D21:G21)</f>
        <v>278</v>
      </c>
      <c r="C21" s="433"/>
      <c r="D21" s="435">
        <v>140</v>
      </c>
      <c r="E21" s="435"/>
      <c r="F21" s="435">
        <v>138</v>
      </c>
      <c r="G21" s="435"/>
      <c r="H21" s="431">
        <v>13</v>
      </c>
      <c r="I21" s="431"/>
      <c r="J21" s="431">
        <v>16</v>
      </c>
      <c r="K21" s="431"/>
      <c r="L21" s="431">
        <v>14</v>
      </c>
      <c r="M21" s="431"/>
      <c r="N21" s="431">
        <v>5</v>
      </c>
      <c r="O21" s="431"/>
      <c r="P21" s="431">
        <v>12</v>
      </c>
      <c r="Q21" s="431"/>
      <c r="R21" s="431">
        <v>14</v>
      </c>
      <c r="S21" s="431"/>
      <c r="T21" s="431">
        <v>16</v>
      </c>
      <c r="U21" s="431"/>
      <c r="V21" s="431">
        <v>12</v>
      </c>
      <c r="W21" s="431"/>
      <c r="X21" s="431">
        <v>14</v>
      </c>
      <c r="Y21" s="431"/>
      <c r="Z21" s="431">
        <v>9</v>
      </c>
      <c r="AA21" s="431"/>
      <c r="AB21" s="431">
        <v>10</v>
      </c>
      <c r="AC21" s="431"/>
      <c r="AD21" s="431">
        <v>11</v>
      </c>
      <c r="AE21" s="431"/>
      <c r="AF21" s="431">
        <v>15</v>
      </c>
      <c r="AG21" s="431"/>
      <c r="AH21" s="431">
        <v>13</v>
      </c>
      <c r="AI21" s="431"/>
      <c r="AJ21" s="431">
        <v>9</v>
      </c>
      <c r="AK21" s="431"/>
      <c r="AL21" s="431">
        <v>13</v>
      </c>
      <c r="AM21" s="431"/>
      <c r="AN21" s="431">
        <v>4</v>
      </c>
      <c r="AO21" s="431"/>
      <c r="AP21" s="431">
        <v>8</v>
      </c>
      <c r="AQ21" s="431"/>
      <c r="AR21" s="431">
        <v>8</v>
      </c>
      <c r="AS21" s="431"/>
      <c r="AT21" s="431">
        <v>15</v>
      </c>
      <c r="AU21" s="431"/>
      <c r="AV21" s="431">
        <v>16</v>
      </c>
      <c r="AW21" s="431"/>
      <c r="AX21" s="431">
        <v>7</v>
      </c>
      <c r="AY21" s="431"/>
      <c r="AZ21" s="431">
        <v>9</v>
      </c>
      <c r="BA21" s="431"/>
      <c r="BB21" s="431">
        <v>15</v>
      </c>
      <c r="BC21" s="431"/>
    </row>
    <row r="22" spans="1:55" ht="22.5" customHeight="1">
      <c r="A22" s="89" t="s">
        <v>17</v>
      </c>
      <c r="B22" s="446">
        <f t="shared" si="2"/>
        <v>403</v>
      </c>
      <c r="C22" s="433"/>
      <c r="D22" s="435">
        <v>220</v>
      </c>
      <c r="E22" s="435"/>
      <c r="F22" s="435">
        <v>183</v>
      </c>
      <c r="G22" s="435"/>
      <c r="H22" s="431">
        <v>23</v>
      </c>
      <c r="I22" s="431"/>
      <c r="J22" s="431">
        <v>16</v>
      </c>
      <c r="K22" s="431"/>
      <c r="L22" s="431">
        <v>29</v>
      </c>
      <c r="M22" s="431"/>
      <c r="N22" s="431">
        <v>16</v>
      </c>
      <c r="O22" s="431"/>
      <c r="P22" s="431">
        <v>15</v>
      </c>
      <c r="Q22" s="431"/>
      <c r="R22" s="431">
        <v>14</v>
      </c>
      <c r="S22" s="431"/>
      <c r="T22" s="431">
        <v>22</v>
      </c>
      <c r="U22" s="431"/>
      <c r="V22" s="431">
        <v>17</v>
      </c>
      <c r="W22" s="431"/>
      <c r="X22" s="431">
        <v>22</v>
      </c>
      <c r="Y22" s="431"/>
      <c r="Z22" s="435">
        <v>24</v>
      </c>
      <c r="AA22" s="435"/>
      <c r="AB22" s="431">
        <v>13</v>
      </c>
      <c r="AC22" s="431"/>
      <c r="AD22" s="431">
        <v>10</v>
      </c>
      <c r="AE22" s="431"/>
      <c r="AF22" s="431">
        <v>14</v>
      </c>
      <c r="AG22" s="431"/>
      <c r="AH22" s="431">
        <v>15</v>
      </c>
      <c r="AI22" s="431"/>
      <c r="AJ22" s="431">
        <v>15</v>
      </c>
      <c r="AK22" s="431"/>
      <c r="AL22" s="431">
        <v>11</v>
      </c>
      <c r="AM22" s="431"/>
      <c r="AN22" s="431">
        <v>13</v>
      </c>
      <c r="AO22" s="431"/>
      <c r="AP22" s="431">
        <v>14</v>
      </c>
      <c r="AQ22" s="431"/>
      <c r="AR22" s="431">
        <v>15</v>
      </c>
      <c r="AS22" s="431"/>
      <c r="AT22" s="431">
        <v>11</v>
      </c>
      <c r="AU22" s="431"/>
      <c r="AV22" s="431">
        <v>22</v>
      </c>
      <c r="AW22" s="431"/>
      <c r="AX22" s="431">
        <v>13</v>
      </c>
      <c r="AY22" s="431"/>
      <c r="AZ22" s="431">
        <v>17</v>
      </c>
      <c r="BA22" s="431"/>
      <c r="BB22" s="431">
        <v>22</v>
      </c>
      <c r="BC22" s="431"/>
    </row>
    <row r="23" spans="1:55" ht="22.5" customHeight="1">
      <c r="A23" s="89" t="s">
        <v>26</v>
      </c>
      <c r="B23" s="446">
        <f t="shared" si="2"/>
        <v>498</v>
      </c>
      <c r="C23" s="433"/>
      <c r="D23" s="435">
        <v>263</v>
      </c>
      <c r="E23" s="435"/>
      <c r="F23" s="435">
        <v>235</v>
      </c>
      <c r="G23" s="435"/>
      <c r="H23" s="431">
        <v>31</v>
      </c>
      <c r="I23" s="431"/>
      <c r="J23" s="431">
        <v>26</v>
      </c>
      <c r="K23" s="431"/>
      <c r="L23" s="431">
        <v>25</v>
      </c>
      <c r="M23" s="431"/>
      <c r="N23" s="431">
        <v>17</v>
      </c>
      <c r="O23" s="431"/>
      <c r="P23" s="431">
        <v>28</v>
      </c>
      <c r="Q23" s="431"/>
      <c r="R23" s="431">
        <v>13</v>
      </c>
      <c r="S23" s="431"/>
      <c r="T23" s="431">
        <v>17</v>
      </c>
      <c r="U23" s="431"/>
      <c r="V23" s="431">
        <v>17</v>
      </c>
      <c r="W23" s="431"/>
      <c r="X23" s="431">
        <v>20</v>
      </c>
      <c r="Y23" s="431"/>
      <c r="Z23" s="431">
        <v>23</v>
      </c>
      <c r="AA23" s="431"/>
      <c r="AB23" s="431">
        <v>21</v>
      </c>
      <c r="AC23" s="431"/>
      <c r="AD23" s="431">
        <v>22</v>
      </c>
      <c r="AE23" s="431"/>
      <c r="AF23" s="431">
        <v>15</v>
      </c>
      <c r="AG23" s="431"/>
      <c r="AH23" s="431">
        <v>20</v>
      </c>
      <c r="AI23" s="431"/>
      <c r="AJ23" s="431">
        <v>19</v>
      </c>
      <c r="AK23" s="431"/>
      <c r="AL23" s="431">
        <v>19</v>
      </c>
      <c r="AM23" s="431"/>
      <c r="AN23" s="431">
        <v>17</v>
      </c>
      <c r="AO23" s="431"/>
      <c r="AP23" s="431">
        <v>18</v>
      </c>
      <c r="AQ23" s="431"/>
      <c r="AR23" s="431">
        <v>26</v>
      </c>
      <c r="AS23" s="431"/>
      <c r="AT23" s="431">
        <v>26</v>
      </c>
      <c r="AU23" s="431"/>
      <c r="AV23" s="431">
        <v>21</v>
      </c>
      <c r="AW23" s="431"/>
      <c r="AX23" s="431">
        <v>19</v>
      </c>
      <c r="AY23" s="431"/>
      <c r="AZ23" s="431">
        <v>23</v>
      </c>
      <c r="BA23" s="431"/>
      <c r="BB23" s="431">
        <v>15</v>
      </c>
      <c r="BC23" s="431"/>
    </row>
    <row r="24" spans="1:55" ht="22.5" customHeight="1">
      <c r="A24" s="89" t="s">
        <v>32</v>
      </c>
      <c r="B24" s="446">
        <f t="shared" si="2"/>
        <v>393</v>
      </c>
      <c r="C24" s="433"/>
      <c r="D24" s="435">
        <v>227</v>
      </c>
      <c r="E24" s="435"/>
      <c r="F24" s="435">
        <v>166</v>
      </c>
      <c r="G24" s="435"/>
      <c r="H24" s="431">
        <v>23</v>
      </c>
      <c r="I24" s="431"/>
      <c r="J24" s="431">
        <v>17</v>
      </c>
      <c r="K24" s="431"/>
      <c r="L24" s="431">
        <v>21</v>
      </c>
      <c r="M24" s="431"/>
      <c r="N24" s="431">
        <v>17</v>
      </c>
      <c r="O24" s="431"/>
      <c r="P24" s="431">
        <v>28</v>
      </c>
      <c r="Q24" s="431"/>
      <c r="R24" s="431">
        <v>15</v>
      </c>
      <c r="S24" s="431"/>
      <c r="T24" s="431">
        <v>23</v>
      </c>
      <c r="U24" s="431"/>
      <c r="V24" s="431">
        <v>15</v>
      </c>
      <c r="W24" s="431"/>
      <c r="X24" s="431">
        <v>14</v>
      </c>
      <c r="Y24" s="431"/>
      <c r="Z24" s="431">
        <v>13</v>
      </c>
      <c r="AA24" s="431"/>
      <c r="AB24" s="431">
        <v>25</v>
      </c>
      <c r="AC24" s="431"/>
      <c r="AD24" s="431">
        <v>9</v>
      </c>
      <c r="AE24" s="431"/>
      <c r="AF24" s="431">
        <v>14</v>
      </c>
      <c r="AG24" s="431"/>
      <c r="AH24" s="431">
        <v>13</v>
      </c>
      <c r="AI24" s="431"/>
      <c r="AJ24" s="431">
        <v>13</v>
      </c>
      <c r="AK24" s="431"/>
      <c r="AL24" s="431">
        <v>17</v>
      </c>
      <c r="AM24" s="431"/>
      <c r="AN24" s="431">
        <v>7</v>
      </c>
      <c r="AO24" s="431"/>
      <c r="AP24" s="431">
        <v>13</v>
      </c>
      <c r="AQ24" s="431"/>
      <c r="AR24" s="431">
        <v>17</v>
      </c>
      <c r="AS24" s="431"/>
      <c r="AT24" s="431">
        <v>11</v>
      </c>
      <c r="AU24" s="431"/>
      <c r="AV24" s="431">
        <v>23</v>
      </c>
      <c r="AW24" s="431"/>
      <c r="AX24" s="431">
        <v>8</v>
      </c>
      <c r="AY24" s="431"/>
      <c r="AZ24" s="431">
        <v>19</v>
      </c>
      <c r="BA24" s="431"/>
      <c r="BB24" s="431">
        <v>18</v>
      </c>
      <c r="BC24" s="431"/>
    </row>
    <row r="25" spans="1:55" ht="22.5" customHeight="1">
      <c r="A25" s="89" t="s">
        <v>37</v>
      </c>
      <c r="B25" s="446">
        <f t="shared" si="2"/>
        <v>352</v>
      </c>
      <c r="C25" s="433"/>
      <c r="D25" s="435">
        <v>176</v>
      </c>
      <c r="E25" s="435"/>
      <c r="F25" s="435">
        <v>176</v>
      </c>
      <c r="G25" s="435"/>
      <c r="H25" s="431">
        <v>12</v>
      </c>
      <c r="I25" s="431"/>
      <c r="J25" s="431">
        <v>18</v>
      </c>
      <c r="K25" s="431"/>
      <c r="L25" s="431">
        <v>14</v>
      </c>
      <c r="M25" s="431"/>
      <c r="N25" s="431">
        <v>15</v>
      </c>
      <c r="O25" s="431"/>
      <c r="P25" s="431">
        <v>15</v>
      </c>
      <c r="Q25" s="431"/>
      <c r="R25" s="431">
        <v>12</v>
      </c>
      <c r="S25" s="431"/>
      <c r="T25" s="431">
        <v>18</v>
      </c>
      <c r="U25" s="431"/>
      <c r="V25" s="431">
        <v>11</v>
      </c>
      <c r="W25" s="431"/>
      <c r="X25" s="431">
        <v>13</v>
      </c>
      <c r="Y25" s="431"/>
      <c r="Z25" s="431">
        <v>21</v>
      </c>
      <c r="AA25" s="431"/>
      <c r="AB25" s="431">
        <v>9</v>
      </c>
      <c r="AC25" s="431"/>
      <c r="AD25" s="431">
        <v>17</v>
      </c>
      <c r="AE25" s="431"/>
      <c r="AF25" s="431">
        <v>15</v>
      </c>
      <c r="AG25" s="431"/>
      <c r="AH25" s="431">
        <v>14</v>
      </c>
      <c r="AI25" s="431"/>
      <c r="AJ25" s="431">
        <v>10</v>
      </c>
      <c r="AK25" s="431"/>
      <c r="AL25" s="431">
        <v>14</v>
      </c>
      <c r="AM25" s="431"/>
      <c r="AN25" s="431">
        <v>13</v>
      </c>
      <c r="AO25" s="431"/>
      <c r="AP25" s="431">
        <v>7</v>
      </c>
      <c r="AQ25" s="431"/>
      <c r="AR25" s="431">
        <v>20</v>
      </c>
      <c r="AS25" s="431"/>
      <c r="AT25" s="431">
        <v>12</v>
      </c>
      <c r="AU25" s="431"/>
      <c r="AV25" s="431">
        <v>19</v>
      </c>
      <c r="AW25" s="431"/>
      <c r="AX25" s="431">
        <v>15</v>
      </c>
      <c r="AY25" s="431"/>
      <c r="AZ25" s="431">
        <v>18</v>
      </c>
      <c r="BA25" s="431"/>
      <c r="BB25" s="431">
        <v>20</v>
      </c>
      <c r="BC25" s="431"/>
    </row>
    <row r="26" spans="1:55" ht="22.5" customHeight="1">
      <c r="A26" s="89" t="s">
        <v>44</v>
      </c>
      <c r="B26" s="446">
        <f t="shared" si="2"/>
        <v>517</v>
      </c>
      <c r="C26" s="433"/>
      <c r="D26" s="435">
        <v>256</v>
      </c>
      <c r="E26" s="435"/>
      <c r="F26" s="435">
        <v>261</v>
      </c>
      <c r="G26" s="435"/>
      <c r="H26" s="431">
        <v>23</v>
      </c>
      <c r="I26" s="431"/>
      <c r="J26" s="431">
        <v>26</v>
      </c>
      <c r="K26" s="431"/>
      <c r="L26" s="431">
        <v>16</v>
      </c>
      <c r="M26" s="431"/>
      <c r="N26" s="431">
        <v>24</v>
      </c>
      <c r="O26" s="431"/>
      <c r="P26" s="431">
        <v>25</v>
      </c>
      <c r="Q26" s="431"/>
      <c r="R26" s="431">
        <v>29</v>
      </c>
      <c r="S26" s="431"/>
      <c r="T26" s="431">
        <v>13</v>
      </c>
      <c r="U26" s="431"/>
      <c r="V26" s="431">
        <v>27</v>
      </c>
      <c r="W26" s="431"/>
      <c r="X26" s="431">
        <v>26</v>
      </c>
      <c r="Y26" s="431"/>
      <c r="Z26" s="431">
        <v>15</v>
      </c>
      <c r="AA26" s="431"/>
      <c r="AB26" s="431">
        <v>18</v>
      </c>
      <c r="AC26" s="431"/>
      <c r="AD26" s="431">
        <v>12</v>
      </c>
      <c r="AE26" s="431"/>
      <c r="AF26" s="431">
        <v>16</v>
      </c>
      <c r="AG26" s="431"/>
      <c r="AH26" s="431">
        <v>18</v>
      </c>
      <c r="AI26" s="431"/>
      <c r="AJ26" s="431">
        <v>24</v>
      </c>
      <c r="AK26" s="431"/>
      <c r="AL26" s="431">
        <v>17</v>
      </c>
      <c r="AM26" s="431"/>
      <c r="AN26" s="431">
        <v>25</v>
      </c>
      <c r="AO26" s="431"/>
      <c r="AP26" s="431">
        <v>13</v>
      </c>
      <c r="AQ26" s="431"/>
      <c r="AR26" s="431">
        <v>23</v>
      </c>
      <c r="AS26" s="431"/>
      <c r="AT26" s="431">
        <v>26</v>
      </c>
      <c r="AU26" s="431"/>
      <c r="AV26" s="431">
        <v>19</v>
      </c>
      <c r="AW26" s="431"/>
      <c r="AX26" s="431">
        <v>27</v>
      </c>
      <c r="AY26" s="431"/>
      <c r="AZ26" s="431">
        <v>28</v>
      </c>
      <c r="BA26" s="431"/>
      <c r="BB26" s="431">
        <v>27</v>
      </c>
      <c r="BC26" s="431"/>
    </row>
    <row r="27" spans="1:55" ht="22.5" customHeight="1">
      <c r="A27" s="90" t="s">
        <v>49</v>
      </c>
      <c r="B27" s="449">
        <f t="shared" si="2"/>
        <v>78</v>
      </c>
      <c r="C27" s="450"/>
      <c r="D27" s="451">
        <v>44</v>
      </c>
      <c r="E27" s="451"/>
      <c r="F27" s="451">
        <v>34</v>
      </c>
      <c r="G27" s="451"/>
      <c r="H27" s="448">
        <v>7</v>
      </c>
      <c r="I27" s="448"/>
      <c r="J27" s="448">
        <v>4</v>
      </c>
      <c r="K27" s="448"/>
      <c r="L27" s="448">
        <v>6</v>
      </c>
      <c r="M27" s="448"/>
      <c r="N27" s="448">
        <v>2</v>
      </c>
      <c r="O27" s="448"/>
      <c r="P27" s="448">
        <v>3</v>
      </c>
      <c r="Q27" s="448"/>
      <c r="R27" s="448">
        <v>5</v>
      </c>
      <c r="S27" s="448"/>
      <c r="T27" s="448">
        <v>3</v>
      </c>
      <c r="U27" s="448"/>
      <c r="V27" s="453" t="s">
        <v>219</v>
      </c>
      <c r="W27" s="453"/>
      <c r="X27" s="448">
        <v>2</v>
      </c>
      <c r="Y27" s="448"/>
      <c r="Z27" s="448">
        <v>4</v>
      </c>
      <c r="AA27" s="448"/>
      <c r="AB27" s="448">
        <v>5</v>
      </c>
      <c r="AC27" s="448"/>
      <c r="AD27" s="448">
        <v>1</v>
      </c>
      <c r="AE27" s="448"/>
      <c r="AF27" s="453" t="s">
        <v>219</v>
      </c>
      <c r="AG27" s="453"/>
      <c r="AH27" s="448">
        <v>2</v>
      </c>
      <c r="AI27" s="448"/>
      <c r="AJ27" s="448">
        <v>8</v>
      </c>
      <c r="AK27" s="448"/>
      <c r="AL27" s="448">
        <v>4</v>
      </c>
      <c r="AM27" s="448"/>
      <c r="AN27" s="448">
        <v>1</v>
      </c>
      <c r="AO27" s="448"/>
      <c r="AP27" s="448">
        <v>2</v>
      </c>
      <c r="AQ27" s="448"/>
      <c r="AR27" s="448">
        <v>3</v>
      </c>
      <c r="AS27" s="448"/>
      <c r="AT27" s="448">
        <v>2</v>
      </c>
      <c r="AU27" s="448"/>
      <c r="AV27" s="448">
        <v>4</v>
      </c>
      <c r="AW27" s="448"/>
      <c r="AX27" s="448">
        <v>2</v>
      </c>
      <c r="AY27" s="448"/>
      <c r="AZ27" s="448">
        <v>2</v>
      </c>
      <c r="BA27" s="448"/>
      <c r="BB27" s="448">
        <v>6</v>
      </c>
      <c r="BC27" s="448"/>
    </row>
    <row r="28" ht="22.5" customHeight="1">
      <c r="A28" s="83" t="s">
        <v>101</v>
      </c>
    </row>
    <row r="30" spans="1:55" ht="22.5" customHeight="1" thickBot="1">
      <c r="A30" s="436" t="s">
        <v>113</v>
      </c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7"/>
      <c r="AG30" s="437"/>
      <c r="AH30" s="437"/>
      <c r="AI30" s="437"/>
      <c r="AJ30" s="437"/>
      <c r="AK30" s="437"/>
      <c r="AL30" s="437"/>
      <c r="AM30" s="437"/>
      <c r="AN30" s="437"/>
      <c r="AO30" s="437"/>
      <c r="AP30" s="437"/>
      <c r="AQ30" s="437"/>
      <c r="AR30" s="437"/>
      <c r="AS30" s="437"/>
      <c r="AT30" s="437"/>
      <c r="AU30" s="437"/>
      <c r="AV30" s="437"/>
      <c r="AW30" s="437"/>
      <c r="AX30" s="437"/>
      <c r="AY30" s="437"/>
      <c r="AZ30" s="437"/>
      <c r="BA30" s="437"/>
      <c r="BB30" s="437"/>
      <c r="BC30" s="437"/>
    </row>
    <row r="31" spans="1:55" ht="22.5" customHeight="1">
      <c r="A31" s="438" t="s">
        <v>69</v>
      </c>
      <c r="B31" s="442" t="s">
        <v>104</v>
      </c>
      <c r="C31" s="443"/>
      <c r="D31" s="443"/>
      <c r="E31" s="443"/>
      <c r="F31" s="443"/>
      <c r="G31" s="444"/>
      <c r="H31" s="434" t="s">
        <v>308</v>
      </c>
      <c r="I31" s="434"/>
      <c r="J31" s="434" t="s">
        <v>309</v>
      </c>
      <c r="K31" s="434"/>
      <c r="L31" s="434" t="s">
        <v>123</v>
      </c>
      <c r="M31" s="434"/>
      <c r="N31" s="434" t="s">
        <v>124</v>
      </c>
      <c r="O31" s="434"/>
      <c r="P31" s="434" t="s">
        <v>125</v>
      </c>
      <c r="Q31" s="434"/>
      <c r="R31" s="434" t="s">
        <v>126</v>
      </c>
      <c r="S31" s="434"/>
      <c r="T31" s="434" t="s">
        <v>127</v>
      </c>
      <c r="U31" s="434"/>
      <c r="V31" s="434" t="s">
        <v>128</v>
      </c>
      <c r="W31" s="434"/>
      <c r="X31" s="434" t="s">
        <v>129</v>
      </c>
      <c r="Y31" s="434"/>
      <c r="Z31" s="434" t="s">
        <v>130</v>
      </c>
      <c r="AA31" s="434"/>
      <c r="AB31" s="434" t="s">
        <v>131</v>
      </c>
      <c r="AC31" s="434"/>
      <c r="AD31" s="434" t="s">
        <v>132</v>
      </c>
      <c r="AE31" s="434"/>
      <c r="AF31" s="434" t="s">
        <v>133</v>
      </c>
      <c r="AG31" s="434"/>
      <c r="AH31" s="434"/>
      <c r="AI31" s="434"/>
      <c r="AJ31" s="434" t="s">
        <v>134</v>
      </c>
      <c r="AK31" s="434"/>
      <c r="AL31" s="434"/>
      <c r="AM31" s="434"/>
      <c r="AN31" s="434" t="s">
        <v>135</v>
      </c>
      <c r="AO31" s="434"/>
      <c r="AP31" s="434"/>
      <c r="AQ31" s="434"/>
      <c r="AR31" s="434" t="s">
        <v>136</v>
      </c>
      <c r="AS31" s="434"/>
      <c r="AT31" s="434"/>
      <c r="AU31" s="434"/>
      <c r="AV31" s="434" t="s">
        <v>137</v>
      </c>
      <c r="AW31" s="434"/>
      <c r="AX31" s="434"/>
      <c r="AY31" s="434"/>
      <c r="AZ31" s="434" t="s">
        <v>70</v>
      </c>
      <c r="BA31" s="434"/>
      <c r="BB31" s="434"/>
      <c r="BC31" s="429"/>
    </row>
    <row r="32" spans="1:55" ht="22.5" customHeight="1">
      <c r="A32" s="439"/>
      <c r="B32" s="432" t="s">
        <v>59</v>
      </c>
      <c r="C32" s="432"/>
      <c r="D32" s="432" t="s">
        <v>60</v>
      </c>
      <c r="E32" s="432"/>
      <c r="F32" s="432" t="s">
        <v>61</v>
      </c>
      <c r="G32" s="432"/>
      <c r="H32" s="87" t="s">
        <v>60</v>
      </c>
      <c r="I32" s="87" t="s">
        <v>61</v>
      </c>
      <c r="J32" s="87" t="s">
        <v>60</v>
      </c>
      <c r="K32" s="87" t="s">
        <v>61</v>
      </c>
      <c r="L32" s="87" t="s">
        <v>60</v>
      </c>
      <c r="M32" s="87" t="s">
        <v>61</v>
      </c>
      <c r="N32" s="87" t="s">
        <v>60</v>
      </c>
      <c r="O32" s="87" t="s">
        <v>61</v>
      </c>
      <c r="P32" s="87" t="s">
        <v>60</v>
      </c>
      <c r="Q32" s="87" t="s">
        <v>61</v>
      </c>
      <c r="R32" s="87" t="s">
        <v>60</v>
      </c>
      <c r="S32" s="87" t="s">
        <v>61</v>
      </c>
      <c r="T32" s="87" t="s">
        <v>60</v>
      </c>
      <c r="U32" s="87" t="s">
        <v>61</v>
      </c>
      <c r="V32" s="87" t="s">
        <v>60</v>
      </c>
      <c r="W32" s="87" t="s">
        <v>61</v>
      </c>
      <c r="X32" s="87" t="s">
        <v>60</v>
      </c>
      <c r="Y32" s="87" t="s">
        <v>61</v>
      </c>
      <c r="Z32" s="87" t="s">
        <v>60</v>
      </c>
      <c r="AA32" s="87" t="s">
        <v>61</v>
      </c>
      <c r="AB32" s="87" t="s">
        <v>60</v>
      </c>
      <c r="AC32" s="87" t="s">
        <v>61</v>
      </c>
      <c r="AD32" s="87" t="s">
        <v>60</v>
      </c>
      <c r="AE32" s="87" t="s">
        <v>61</v>
      </c>
      <c r="AF32" s="455" t="s">
        <v>60</v>
      </c>
      <c r="AG32" s="455"/>
      <c r="AH32" s="455" t="s">
        <v>61</v>
      </c>
      <c r="AI32" s="455"/>
      <c r="AJ32" s="455" t="s">
        <v>60</v>
      </c>
      <c r="AK32" s="455"/>
      <c r="AL32" s="455" t="s">
        <v>61</v>
      </c>
      <c r="AM32" s="455"/>
      <c r="AN32" s="455" t="s">
        <v>60</v>
      </c>
      <c r="AO32" s="455"/>
      <c r="AP32" s="455" t="s">
        <v>61</v>
      </c>
      <c r="AQ32" s="455"/>
      <c r="AR32" s="455" t="s">
        <v>60</v>
      </c>
      <c r="AS32" s="455"/>
      <c r="AT32" s="455" t="s">
        <v>61</v>
      </c>
      <c r="AU32" s="455"/>
      <c r="AV32" s="455" t="s">
        <v>60</v>
      </c>
      <c r="AW32" s="455"/>
      <c r="AX32" s="455" t="s">
        <v>61</v>
      </c>
      <c r="AY32" s="455"/>
      <c r="AZ32" s="455" t="s">
        <v>60</v>
      </c>
      <c r="BA32" s="455"/>
      <c r="BB32" s="455" t="s">
        <v>61</v>
      </c>
      <c r="BC32" s="459"/>
    </row>
    <row r="33" spans="1:55" ht="22.5" customHeight="1">
      <c r="A33" s="85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G33" s="49"/>
      <c r="AI33" s="49"/>
      <c r="AK33" s="49"/>
      <c r="AM33" s="49"/>
      <c r="AO33" s="49"/>
      <c r="AQ33" s="49"/>
      <c r="AS33" s="49"/>
      <c r="AU33" s="49"/>
      <c r="AW33" s="49"/>
      <c r="AY33" s="49"/>
      <c r="BA33" s="49"/>
      <c r="BC33" s="49"/>
    </row>
    <row r="34" spans="1:55" s="88" customFormat="1" ht="22.5" customHeight="1">
      <c r="A34" s="105" t="s">
        <v>310</v>
      </c>
      <c r="B34" s="452">
        <f>SUM(B36:C52)</f>
        <v>7712</v>
      </c>
      <c r="C34" s="452"/>
      <c r="D34" s="452">
        <f>SUM(D36:E52)</f>
        <v>4060</v>
      </c>
      <c r="E34" s="452"/>
      <c r="F34" s="452">
        <f>SUM(F36:G52)</f>
        <v>3652</v>
      </c>
      <c r="G34" s="452"/>
      <c r="H34" s="201">
        <f>SUM(H36:H52)</f>
        <v>56</v>
      </c>
      <c r="I34" s="201">
        <f aca="true" t="shared" si="3" ref="I34:AE34">SUM(I36:I52)</f>
        <v>43</v>
      </c>
      <c r="J34" s="201">
        <f t="shared" si="3"/>
        <v>4</v>
      </c>
      <c r="K34" s="201">
        <f t="shared" si="3"/>
        <v>5</v>
      </c>
      <c r="L34" s="201">
        <f t="shared" si="3"/>
        <v>12</v>
      </c>
      <c r="M34" s="201">
        <f t="shared" si="3"/>
        <v>5</v>
      </c>
      <c r="N34" s="201">
        <f t="shared" si="3"/>
        <v>28</v>
      </c>
      <c r="O34" s="201">
        <f t="shared" si="3"/>
        <v>11</v>
      </c>
      <c r="P34" s="201">
        <f t="shared" si="3"/>
        <v>29</v>
      </c>
      <c r="Q34" s="201">
        <f t="shared" si="3"/>
        <v>8</v>
      </c>
      <c r="R34" s="201">
        <f t="shared" si="3"/>
        <v>18</v>
      </c>
      <c r="S34" s="201">
        <f t="shared" si="3"/>
        <v>15</v>
      </c>
      <c r="T34" s="201">
        <f t="shared" si="3"/>
        <v>36</v>
      </c>
      <c r="U34" s="201">
        <f t="shared" si="3"/>
        <v>23</v>
      </c>
      <c r="V34" s="201">
        <f t="shared" si="3"/>
        <v>59</v>
      </c>
      <c r="W34" s="201">
        <f t="shared" si="3"/>
        <v>34</v>
      </c>
      <c r="X34" s="201">
        <f t="shared" si="3"/>
        <v>86</v>
      </c>
      <c r="Y34" s="201">
        <f t="shared" si="3"/>
        <v>54</v>
      </c>
      <c r="Z34" s="201">
        <f t="shared" si="3"/>
        <v>109</v>
      </c>
      <c r="AA34" s="201">
        <f t="shared" si="3"/>
        <v>56</v>
      </c>
      <c r="AB34" s="201">
        <f t="shared" si="3"/>
        <v>200</v>
      </c>
      <c r="AC34" s="201">
        <f t="shared" si="3"/>
        <v>97</v>
      </c>
      <c r="AD34" s="201">
        <f t="shared" si="3"/>
        <v>268</v>
      </c>
      <c r="AE34" s="201">
        <f t="shared" si="3"/>
        <v>124</v>
      </c>
      <c r="AF34" s="202"/>
      <c r="AG34" s="201">
        <f>SUM(AG36:AG52)</f>
        <v>286</v>
      </c>
      <c r="AH34" s="202"/>
      <c r="AI34" s="201">
        <f>SUM(AI36:AI52)</f>
        <v>203</v>
      </c>
      <c r="AJ34" s="202"/>
      <c r="AK34" s="201">
        <f>SUM(AK36:AK52)</f>
        <v>394</v>
      </c>
      <c r="AL34" s="202"/>
      <c r="AM34" s="201">
        <f>SUM(AM36:AM52)</f>
        <v>291</v>
      </c>
      <c r="AN34" s="202"/>
      <c r="AO34" s="201">
        <f>SUM(AO36:AO52)</f>
        <v>576</v>
      </c>
      <c r="AP34" s="202"/>
      <c r="AQ34" s="201">
        <f>SUM(AQ36:AQ52)</f>
        <v>405</v>
      </c>
      <c r="AR34" s="202"/>
      <c r="AS34" s="201">
        <f>SUM(AS36:AS52)</f>
        <v>706</v>
      </c>
      <c r="AT34" s="202"/>
      <c r="AU34" s="201">
        <f>SUM(AU36:AU52)</f>
        <v>652</v>
      </c>
      <c r="AV34" s="202"/>
      <c r="AW34" s="201">
        <f>SUM(AW36:AW52)</f>
        <v>668</v>
      </c>
      <c r="AX34" s="202"/>
      <c r="AY34" s="201">
        <f>SUM(AY36:AY52)</f>
        <v>731</v>
      </c>
      <c r="AZ34" s="202"/>
      <c r="BA34" s="201">
        <f>SUM(BA36:BA52)</f>
        <v>525</v>
      </c>
      <c r="BB34" s="202"/>
      <c r="BC34" s="201">
        <f>SUM(BC36:BC52)</f>
        <v>895</v>
      </c>
    </row>
    <row r="35" spans="1:55" ht="22.5" customHeight="1">
      <c r="A35" s="54"/>
      <c r="B35" s="91"/>
      <c r="C35" s="91"/>
      <c r="D35" s="91"/>
      <c r="E35" s="91"/>
      <c r="F35" s="91"/>
      <c r="G35" s="91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G35" s="92"/>
      <c r="AI35" s="92"/>
      <c r="AK35" s="92"/>
      <c r="AM35" s="92"/>
      <c r="AO35" s="92"/>
      <c r="AQ35" s="92"/>
      <c r="AS35" s="92"/>
      <c r="AU35" s="92"/>
      <c r="AW35" s="92"/>
      <c r="AY35" s="92"/>
      <c r="BA35" s="92"/>
      <c r="BC35" s="92"/>
    </row>
    <row r="36" spans="1:55" ht="22.5" customHeight="1">
      <c r="A36" s="89" t="s">
        <v>2</v>
      </c>
      <c r="B36" s="398">
        <f>SUM(D36:G36)</f>
        <v>2517</v>
      </c>
      <c r="C36" s="398"/>
      <c r="D36" s="454">
        <v>1342</v>
      </c>
      <c r="E36" s="454"/>
      <c r="F36" s="447">
        <v>1175</v>
      </c>
      <c r="G36" s="447"/>
      <c r="H36" s="92">
        <v>21</v>
      </c>
      <c r="I36" s="92">
        <v>18</v>
      </c>
      <c r="J36" s="92">
        <v>1</v>
      </c>
      <c r="K36" s="93">
        <v>1</v>
      </c>
      <c r="L36" s="93">
        <v>4</v>
      </c>
      <c r="M36" s="93">
        <v>3</v>
      </c>
      <c r="N36" s="93">
        <v>11</v>
      </c>
      <c r="O36" s="93">
        <v>3</v>
      </c>
      <c r="P36" s="93">
        <v>8</v>
      </c>
      <c r="Q36" s="92">
        <v>4</v>
      </c>
      <c r="R36" s="93">
        <v>12</v>
      </c>
      <c r="S36" s="93">
        <v>7</v>
      </c>
      <c r="T36" s="93">
        <v>11</v>
      </c>
      <c r="U36" s="93">
        <v>6</v>
      </c>
      <c r="V36" s="93">
        <v>25</v>
      </c>
      <c r="W36" s="93">
        <v>13</v>
      </c>
      <c r="X36" s="93">
        <v>31</v>
      </c>
      <c r="Y36" s="93">
        <v>19</v>
      </c>
      <c r="Z36" s="93">
        <v>51</v>
      </c>
      <c r="AA36" s="93">
        <v>19</v>
      </c>
      <c r="AB36" s="93">
        <v>72</v>
      </c>
      <c r="AC36" s="93">
        <v>35</v>
      </c>
      <c r="AD36" s="93">
        <v>85</v>
      </c>
      <c r="AE36" s="93">
        <v>40</v>
      </c>
      <c r="AG36" s="93">
        <v>93</v>
      </c>
      <c r="AI36" s="93">
        <v>68</v>
      </c>
      <c r="AK36" s="93">
        <v>132</v>
      </c>
      <c r="AM36" s="93">
        <v>106</v>
      </c>
      <c r="AO36" s="93">
        <v>195</v>
      </c>
      <c r="AQ36" s="93">
        <v>132</v>
      </c>
      <c r="AS36" s="93">
        <v>221</v>
      </c>
      <c r="AU36" s="93">
        <v>206</v>
      </c>
      <c r="AW36" s="93">
        <v>203</v>
      </c>
      <c r="AY36" s="93">
        <v>236</v>
      </c>
      <c r="BA36" s="93">
        <v>166</v>
      </c>
      <c r="BC36" s="93">
        <v>259</v>
      </c>
    </row>
    <row r="37" spans="1:55" ht="22.5" customHeight="1">
      <c r="A37" s="89" t="s">
        <v>3</v>
      </c>
      <c r="B37" s="398">
        <f aca="true" t="shared" si="4" ref="B37:B43">SUM(D37:G37)</f>
        <v>382</v>
      </c>
      <c r="C37" s="398"/>
      <c r="D37" s="454">
        <v>198</v>
      </c>
      <c r="E37" s="454"/>
      <c r="F37" s="447">
        <v>184</v>
      </c>
      <c r="G37" s="447"/>
      <c r="H37" s="92">
        <v>3</v>
      </c>
      <c r="I37" s="92">
        <v>4</v>
      </c>
      <c r="J37" s="92" t="s">
        <v>219</v>
      </c>
      <c r="K37" s="92" t="s">
        <v>219</v>
      </c>
      <c r="L37" s="92" t="s">
        <v>219</v>
      </c>
      <c r="M37" s="92" t="s">
        <v>219</v>
      </c>
      <c r="N37" s="92" t="s">
        <v>219</v>
      </c>
      <c r="O37" s="92" t="s">
        <v>219</v>
      </c>
      <c r="P37" s="92">
        <v>2</v>
      </c>
      <c r="Q37" s="92" t="s">
        <v>219</v>
      </c>
      <c r="R37" s="92" t="s">
        <v>219</v>
      </c>
      <c r="S37" s="93">
        <v>1</v>
      </c>
      <c r="T37" s="93">
        <v>3</v>
      </c>
      <c r="U37" s="93">
        <v>4</v>
      </c>
      <c r="V37" s="93">
        <v>6</v>
      </c>
      <c r="W37" s="93">
        <v>3</v>
      </c>
      <c r="X37" s="93">
        <v>2</v>
      </c>
      <c r="Y37" s="93">
        <v>7</v>
      </c>
      <c r="Z37" s="93">
        <v>3</v>
      </c>
      <c r="AA37" s="93">
        <v>1</v>
      </c>
      <c r="AB37" s="93">
        <v>10</v>
      </c>
      <c r="AC37" s="93">
        <v>2</v>
      </c>
      <c r="AD37" s="93">
        <v>10</v>
      </c>
      <c r="AE37" s="93">
        <v>5</v>
      </c>
      <c r="AG37" s="93">
        <v>18</v>
      </c>
      <c r="AI37" s="93">
        <v>8</v>
      </c>
      <c r="AK37" s="93">
        <v>23</v>
      </c>
      <c r="AM37" s="93">
        <v>19</v>
      </c>
      <c r="AO37" s="93">
        <v>27</v>
      </c>
      <c r="AQ37" s="93">
        <v>16</v>
      </c>
      <c r="AS37" s="93">
        <v>34</v>
      </c>
      <c r="AU37" s="93">
        <v>38</v>
      </c>
      <c r="AW37" s="93">
        <v>31</v>
      </c>
      <c r="AY37" s="93">
        <v>37</v>
      </c>
      <c r="BA37" s="93">
        <v>26</v>
      </c>
      <c r="BC37" s="93">
        <v>39</v>
      </c>
    </row>
    <row r="38" spans="1:55" ht="22.5" customHeight="1">
      <c r="A38" s="89" t="s">
        <v>4</v>
      </c>
      <c r="B38" s="398">
        <f t="shared" si="4"/>
        <v>683</v>
      </c>
      <c r="C38" s="398"/>
      <c r="D38" s="454">
        <v>368</v>
      </c>
      <c r="E38" s="454"/>
      <c r="F38" s="447">
        <v>315</v>
      </c>
      <c r="G38" s="447"/>
      <c r="H38" s="92">
        <v>5</v>
      </c>
      <c r="I38" s="92">
        <v>1</v>
      </c>
      <c r="J38" s="92" t="s">
        <v>219</v>
      </c>
      <c r="K38" s="92" t="s">
        <v>219</v>
      </c>
      <c r="L38" s="93">
        <v>1</v>
      </c>
      <c r="M38" s="92" t="s">
        <v>219</v>
      </c>
      <c r="N38" s="93">
        <v>2</v>
      </c>
      <c r="O38" s="92">
        <v>2</v>
      </c>
      <c r="P38" s="92">
        <v>3</v>
      </c>
      <c r="Q38" s="92" t="s">
        <v>219</v>
      </c>
      <c r="R38" s="92">
        <v>1</v>
      </c>
      <c r="S38" s="92" t="s">
        <v>219</v>
      </c>
      <c r="T38" s="92">
        <v>5</v>
      </c>
      <c r="U38" s="92">
        <v>3</v>
      </c>
      <c r="V38" s="92">
        <v>2</v>
      </c>
      <c r="W38" s="92">
        <v>4</v>
      </c>
      <c r="X38" s="92">
        <v>8</v>
      </c>
      <c r="Y38" s="93">
        <v>5</v>
      </c>
      <c r="Z38" s="93">
        <v>9</v>
      </c>
      <c r="AA38" s="93">
        <v>2</v>
      </c>
      <c r="AB38" s="93">
        <v>12</v>
      </c>
      <c r="AC38" s="93">
        <v>11</v>
      </c>
      <c r="AD38" s="93">
        <v>21</v>
      </c>
      <c r="AE38" s="93">
        <v>10</v>
      </c>
      <c r="AG38" s="93">
        <v>20</v>
      </c>
      <c r="AI38" s="93">
        <v>17</v>
      </c>
      <c r="AK38" s="93">
        <v>37</v>
      </c>
      <c r="AM38" s="93">
        <v>21</v>
      </c>
      <c r="AO38" s="93">
        <v>59</v>
      </c>
      <c r="AQ38" s="93">
        <v>38</v>
      </c>
      <c r="AS38" s="93">
        <v>66</v>
      </c>
      <c r="AU38" s="93">
        <v>65</v>
      </c>
      <c r="AW38" s="93">
        <v>71</v>
      </c>
      <c r="AY38" s="93">
        <v>57</v>
      </c>
      <c r="BA38" s="93">
        <v>46</v>
      </c>
      <c r="BC38" s="93">
        <v>79</v>
      </c>
    </row>
    <row r="39" spans="1:55" ht="22.5" customHeight="1">
      <c r="A39" s="89" t="s">
        <v>5</v>
      </c>
      <c r="B39" s="398">
        <f t="shared" si="4"/>
        <v>298</v>
      </c>
      <c r="C39" s="398"/>
      <c r="D39" s="454">
        <v>162</v>
      </c>
      <c r="E39" s="454"/>
      <c r="F39" s="447">
        <v>136</v>
      </c>
      <c r="G39" s="447"/>
      <c r="H39" s="92">
        <v>3</v>
      </c>
      <c r="I39" s="92">
        <v>2</v>
      </c>
      <c r="J39" s="92" t="s">
        <v>219</v>
      </c>
      <c r="K39" s="92" t="s">
        <v>219</v>
      </c>
      <c r="L39" s="93">
        <v>1</v>
      </c>
      <c r="M39" s="92" t="s">
        <v>219</v>
      </c>
      <c r="N39" s="92">
        <v>1</v>
      </c>
      <c r="O39" s="92">
        <v>1</v>
      </c>
      <c r="P39" s="92">
        <v>2</v>
      </c>
      <c r="Q39" s="92">
        <v>1</v>
      </c>
      <c r="R39" s="93">
        <v>1</v>
      </c>
      <c r="S39" s="92" t="s">
        <v>219</v>
      </c>
      <c r="T39" s="92">
        <v>4</v>
      </c>
      <c r="U39" s="92">
        <v>1</v>
      </c>
      <c r="V39" s="92">
        <v>2</v>
      </c>
      <c r="W39" s="92" t="s">
        <v>219</v>
      </c>
      <c r="X39" s="93">
        <v>3</v>
      </c>
      <c r="Y39" s="92" t="s">
        <v>219</v>
      </c>
      <c r="Z39" s="93">
        <v>2</v>
      </c>
      <c r="AA39" s="93">
        <v>3</v>
      </c>
      <c r="AB39" s="93">
        <v>12</v>
      </c>
      <c r="AC39" s="93">
        <v>4</v>
      </c>
      <c r="AD39" s="93">
        <v>14</v>
      </c>
      <c r="AE39" s="93">
        <v>2</v>
      </c>
      <c r="AG39" s="93">
        <v>13</v>
      </c>
      <c r="AI39" s="93">
        <v>6</v>
      </c>
      <c r="AK39" s="93">
        <v>10</v>
      </c>
      <c r="AM39" s="93">
        <v>8</v>
      </c>
      <c r="AO39" s="93">
        <v>27</v>
      </c>
      <c r="AQ39" s="93">
        <v>14</v>
      </c>
      <c r="AS39" s="93">
        <v>19</v>
      </c>
      <c r="AU39" s="93">
        <v>31</v>
      </c>
      <c r="AW39" s="93">
        <v>27</v>
      </c>
      <c r="AY39" s="93">
        <v>27</v>
      </c>
      <c r="BA39" s="93">
        <v>21</v>
      </c>
      <c r="BC39" s="93">
        <v>36</v>
      </c>
    </row>
    <row r="40" spans="1:55" ht="22.5" customHeight="1">
      <c r="A40" s="89" t="s">
        <v>6</v>
      </c>
      <c r="B40" s="398">
        <f t="shared" si="4"/>
        <v>266</v>
      </c>
      <c r="C40" s="398"/>
      <c r="D40" s="454">
        <v>132</v>
      </c>
      <c r="E40" s="454"/>
      <c r="F40" s="447">
        <v>134</v>
      </c>
      <c r="G40" s="447"/>
      <c r="H40" s="93">
        <v>2</v>
      </c>
      <c r="I40" s="92" t="s">
        <v>219</v>
      </c>
      <c r="J40" s="92" t="s">
        <v>219</v>
      </c>
      <c r="K40" s="92" t="s">
        <v>219</v>
      </c>
      <c r="L40" s="92" t="s">
        <v>219</v>
      </c>
      <c r="M40" s="93">
        <v>1</v>
      </c>
      <c r="N40" s="92" t="s">
        <v>219</v>
      </c>
      <c r="O40" s="92" t="s">
        <v>219</v>
      </c>
      <c r="P40" s="92">
        <v>2</v>
      </c>
      <c r="Q40" s="92" t="s">
        <v>219</v>
      </c>
      <c r="R40" s="92" t="s">
        <v>219</v>
      </c>
      <c r="S40" s="93">
        <v>1</v>
      </c>
      <c r="T40" s="93">
        <v>1</v>
      </c>
      <c r="U40" s="92" t="s">
        <v>219</v>
      </c>
      <c r="V40" s="92" t="s">
        <v>219</v>
      </c>
      <c r="W40" s="92" t="s">
        <v>219</v>
      </c>
      <c r="X40" s="92">
        <v>1</v>
      </c>
      <c r="Y40" s="93">
        <v>2</v>
      </c>
      <c r="Z40" s="93">
        <v>1</v>
      </c>
      <c r="AA40" s="93">
        <v>2</v>
      </c>
      <c r="AB40" s="93">
        <v>7</v>
      </c>
      <c r="AC40" s="93">
        <v>2</v>
      </c>
      <c r="AD40" s="93">
        <v>15</v>
      </c>
      <c r="AE40" s="93">
        <v>5</v>
      </c>
      <c r="AG40" s="93">
        <v>9</v>
      </c>
      <c r="AI40" s="93">
        <v>9</v>
      </c>
      <c r="AK40" s="93">
        <v>15</v>
      </c>
      <c r="AM40" s="93">
        <v>8</v>
      </c>
      <c r="AO40" s="93">
        <v>19</v>
      </c>
      <c r="AQ40" s="93">
        <v>16</v>
      </c>
      <c r="AS40" s="93">
        <v>28</v>
      </c>
      <c r="AU40" s="93">
        <v>19</v>
      </c>
      <c r="AW40" s="93">
        <v>19</v>
      </c>
      <c r="AY40" s="93">
        <v>29</v>
      </c>
      <c r="BA40" s="93">
        <v>13</v>
      </c>
      <c r="BC40" s="93">
        <v>40</v>
      </c>
    </row>
    <row r="41" spans="1:55" ht="22.5" customHeight="1">
      <c r="A41" s="89" t="s">
        <v>7</v>
      </c>
      <c r="B41" s="398">
        <f t="shared" si="4"/>
        <v>465</v>
      </c>
      <c r="C41" s="398"/>
      <c r="D41" s="454">
        <v>215</v>
      </c>
      <c r="E41" s="454"/>
      <c r="F41" s="447">
        <v>250</v>
      </c>
      <c r="G41" s="447"/>
      <c r="H41" s="93">
        <v>3</v>
      </c>
      <c r="I41" s="92">
        <v>3</v>
      </c>
      <c r="J41" s="92" t="s">
        <v>219</v>
      </c>
      <c r="K41" s="92" t="s">
        <v>219</v>
      </c>
      <c r="L41" s="93">
        <v>1</v>
      </c>
      <c r="M41" s="92" t="s">
        <v>219</v>
      </c>
      <c r="N41" s="93">
        <v>3</v>
      </c>
      <c r="O41" s="92" t="s">
        <v>219</v>
      </c>
      <c r="P41" s="93">
        <v>3</v>
      </c>
      <c r="Q41" s="92" t="s">
        <v>219</v>
      </c>
      <c r="R41" s="92" t="s">
        <v>219</v>
      </c>
      <c r="S41" s="92">
        <v>1</v>
      </c>
      <c r="T41" s="92">
        <v>2</v>
      </c>
      <c r="U41" s="92" t="s">
        <v>219</v>
      </c>
      <c r="V41" s="92" t="s">
        <v>219</v>
      </c>
      <c r="W41" s="93">
        <v>3</v>
      </c>
      <c r="X41" s="93">
        <v>9</v>
      </c>
      <c r="Y41" s="93">
        <v>6</v>
      </c>
      <c r="Z41" s="92">
        <v>3</v>
      </c>
      <c r="AA41" s="93">
        <v>6</v>
      </c>
      <c r="AB41" s="93">
        <v>11</v>
      </c>
      <c r="AC41" s="93">
        <v>9</v>
      </c>
      <c r="AD41" s="93">
        <v>18</v>
      </c>
      <c r="AE41" s="93">
        <v>11</v>
      </c>
      <c r="AG41" s="93">
        <v>13</v>
      </c>
      <c r="AI41" s="93">
        <v>21</v>
      </c>
      <c r="AK41" s="93">
        <v>21</v>
      </c>
      <c r="AM41" s="93">
        <v>17</v>
      </c>
      <c r="AO41" s="93">
        <v>22</v>
      </c>
      <c r="AQ41" s="93">
        <v>21</v>
      </c>
      <c r="AS41" s="93">
        <v>42</v>
      </c>
      <c r="AU41" s="93">
        <v>44</v>
      </c>
      <c r="AW41" s="93">
        <v>35</v>
      </c>
      <c r="AY41" s="93">
        <v>53</v>
      </c>
      <c r="BA41" s="93">
        <v>29</v>
      </c>
      <c r="BC41" s="93">
        <v>55</v>
      </c>
    </row>
    <row r="42" spans="1:55" ht="22.5" customHeight="1">
      <c r="A42" s="89" t="s">
        <v>8</v>
      </c>
      <c r="B42" s="398">
        <f t="shared" si="4"/>
        <v>214</v>
      </c>
      <c r="C42" s="398"/>
      <c r="D42" s="454">
        <v>113</v>
      </c>
      <c r="E42" s="454"/>
      <c r="F42" s="447">
        <v>101</v>
      </c>
      <c r="G42" s="447"/>
      <c r="H42" s="92">
        <v>1</v>
      </c>
      <c r="I42" s="92">
        <v>1</v>
      </c>
      <c r="J42" s="92" t="s">
        <v>219</v>
      </c>
      <c r="K42" s="92" t="s">
        <v>219</v>
      </c>
      <c r="L42" s="93">
        <v>2</v>
      </c>
      <c r="M42" s="92" t="s">
        <v>219</v>
      </c>
      <c r="N42" s="93">
        <v>1</v>
      </c>
      <c r="O42" s="92" t="s">
        <v>219</v>
      </c>
      <c r="P42" s="92">
        <v>1</v>
      </c>
      <c r="Q42" s="92" t="s">
        <v>219</v>
      </c>
      <c r="R42" s="92" t="s">
        <v>219</v>
      </c>
      <c r="S42" s="92" t="s">
        <v>219</v>
      </c>
      <c r="T42" s="92" t="s">
        <v>219</v>
      </c>
      <c r="U42" s="92" t="s">
        <v>219</v>
      </c>
      <c r="V42" s="92" t="s">
        <v>219</v>
      </c>
      <c r="W42" s="92" t="s">
        <v>219</v>
      </c>
      <c r="X42" s="92">
        <v>2</v>
      </c>
      <c r="Y42" s="93">
        <v>1</v>
      </c>
      <c r="Z42" s="92">
        <v>4</v>
      </c>
      <c r="AA42" s="93">
        <v>1</v>
      </c>
      <c r="AB42" s="93">
        <v>2</v>
      </c>
      <c r="AC42" s="93">
        <v>3</v>
      </c>
      <c r="AD42" s="93">
        <v>8</v>
      </c>
      <c r="AE42" s="93">
        <v>6</v>
      </c>
      <c r="AG42" s="93">
        <v>4</v>
      </c>
      <c r="AI42" s="93">
        <v>6</v>
      </c>
      <c r="AK42" s="93">
        <v>14</v>
      </c>
      <c r="AM42" s="93">
        <v>8</v>
      </c>
      <c r="AO42" s="93">
        <v>20</v>
      </c>
      <c r="AQ42" s="93">
        <v>21</v>
      </c>
      <c r="AS42" s="93">
        <v>15</v>
      </c>
      <c r="AU42" s="93">
        <v>15</v>
      </c>
      <c r="AW42" s="93">
        <v>25</v>
      </c>
      <c r="AY42" s="93">
        <v>17</v>
      </c>
      <c r="BA42" s="93">
        <v>14</v>
      </c>
      <c r="BC42" s="93">
        <v>22</v>
      </c>
    </row>
    <row r="43" spans="1:55" ht="22.5" customHeight="1">
      <c r="A43" s="89" t="s">
        <v>9</v>
      </c>
      <c r="B43" s="398">
        <f t="shared" si="4"/>
        <v>283</v>
      </c>
      <c r="C43" s="398"/>
      <c r="D43" s="454">
        <v>158</v>
      </c>
      <c r="E43" s="454"/>
      <c r="F43" s="447">
        <v>125</v>
      </c>
      <c r="G43" s="447"/>
      <c r="H43" s="92" t="s">
        <v>219</v>
      </c>
      <c r="I43" s="92">
        <v>1</v>
      </c>
      <c r="J43" s="92" t="s">
        <v>219</v>
      </c>
      <c r="K43" s="92" t="s">
        <v>219</v>
      </c>
      <c r="L43" s="92" t="s">
        <v>219</v>
      </c>
      <c r="M43" s="92" t="s">
        <v>219</v>
      </c>
      <c r="N43" s="92">
        <v>1</v>
      </c>
      <c r="O43" s="92" t="s">
        <v>219</v>
      </c>
      <c r="P43" s="92" t="s">
        <v>219</v>
      </c>
      <c r="Q43" s="92" t="s">
        <v>219</v>
      </c>
      <c r="R43" s="92">
        <v>1</v>
      </c>
      <c r="S43" s="92">
        <v>1</v>
      </c>
      <c r="T43" s="92" t="s">
        <v>219</v>
      </c>
      <c r="U43" s="92" t="s">
        <v>219</v>
      </c>
      <c r="V43" s="92">
        <v>2</v>
      </c>
      <c r="W43" s="93">
        <v>1</v>
      </c>
      <c r="X43" s="93">
        <v>4</v>
      </c>
      <c r="Y43" s="93">
        <v>1</v>
      </c>
      <c r="Z43" s="93">
        <v>5</v>
      </c>
      <c r="AA43" s="93">
        <v>1</v>
      </c>
      <c r="AB43" s="93">
        <v>12</v>
      </c>
      <c r="AC43" s="93">
        <v>4</v>
      </c>
      <c r="AD43" s="93">
        <v>6</v>
      </c>
      <c r="AE43" s="93">
        <v>7</v>
      </c>
      <c r="AG43" s="93">
        <v>9</v>
      </c>
      <c r="AI43" s="93">
        <v>8</v>
      </c>
      <c r="AK43" s="93">
        <v>15</v>
      </c>
      <c r="AM43" s="93">
        <v>14</v>
      </c>
      <c r="AO43" s="93">
        <v>31</v>
      </c>
      <c r="AQ43" s="93">
        <v>12</v>
      </c>
      <c r="AS43" s="93">
        <v>33</v>
      </c>
      <c r="AU43" s="93">
        <v>16</v>
      </c>
      <c r="AW43" s="93">
        <v>19</v>
      </c>
      <c r="AY43" s="93">
        <v>24</v>
      </c>
      <c r="BA43" s="93">
        <v>20</v>
      </c>
      <c r="BC43" s="93">
        <v>35</v>
      </c>
    </row>
    <row r="44" spans="1:55" ht="22.5" customHeight="1">
      <c r="A44" s="89"/>
      <c r="B44" s="195"/>
      <c r="C44" s="195"/>
      <c r="D44" s="91"/>
      <c r="E44" s="91"/>
      <c r="F44" s="91"/>
      <c r="G44" s="91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G44" s="92"/>
      <c r="AI44" s="92"/>
      <c r="AK44" s="92"/>
      <c r="AM44" s="92"/>
      <c r="AO44" s="92"/>
      <c r="AQ44" s="92"/>
      <c r="AS44" s="92"/>
      <c r="AU44" s="92"/>
      <c r="AW44" s="92"/>
      <c r="AY44" s="92"/>
      <c r="BA44" s="92"/>
      <c r="BC44" s="92"/>
    </row>
    <row r="45" spans="1:55" ht="22.5" customHeight="1">
      <c r="A45" s="89" t="s">
        <v>10</v>
      </c>
      <c r="B45" s="399">
        <f>SUM(D45:G45)</f>
        <v>85</v>
      </c>
      <c r="C45" s="398"/>
      <c r="D45" s="454">
        <v>46</v>
      </c>
      <c r="E45" s="454"/>
      <c r="F45" s="447">
        <v>39</v>
      </c>
      <c r="G45" s="447"/>
      <c r="H45" s="92">
        <v>1</v>
      </c>
      <c r="I45" s="92">
        <v>1</v>
      </c>
      <c r="J45" s="92" t="s">
        <v>219</v>
      </c>
      <c r="K45" s="92" t="s">
        <v>219</v>
      </c>
      <c r="L45" s="92" t="s">
        <v>219</v>
      </c>
      <c r="M45" s="92" t="s">
        <v>219</v>
      </c>
      <c r="N45" s="92" t="s">
        <v>219</v>
      </c>
      <c r="O45" s="92" t="s">
        <v>219</v>
      </c>
      <c r="P45" s="92" t="s">
        <v>219</v>
      </c>
      <c r="Q45" s="92" t="s">
        <v>219</v>
      </c>
      <c r="R45" s="92" t="s">
        <v>219</v>
      </c>
      <c r="S45" s="92" t="s">
        <v>219</v>
      </c>
      <c r="T45" s="92" t="s">
        <v>219</v>
      </c>
      <c r="U45" s="92" t="s">
        <v>219</v>
      </c>
      <c r="V45" s="92" t="s">
        <v>219</v>
      </c>
      <c r="W45" s="92" t="s">
        <v>219</v>
      </c>
      <c r="X45" s="92" t="s">
        <v>219</v>
      </c>
      <c r="Y45" s="92" t="s">
        <v>219</v>
      </c>
      <c r="Z45" s="92" t="s">
        <v>219</v>
      </c>
      <c r="AA45" s="93">
        <v>2</v>
      </c>
      <c r="AB45" s="93">
        <v>2</v>
      </c>
      <c r="AC45" s="93">
        <v>2</v>
      </c>
      <c r="AD45" s="93">
        <v>4</v>
      </c>
      <c r="AE45" s="93">
        <v>1</v>
      </c>
      <c r="AG45" s="93">
        <v>5</v>
      </c>
      <c r="AI45" s="93">
        <v>4</v>
      </c>
      <c r="AK45" s="93">
        <v>4</v>
      </c>
      <c r="AM45" s="93">
        <v>1</v>
      </c>
      <c r="AO45" s="93">
        <v>6</v>
      </c>
      <c r="AQ45" s="93">
        <v>2</v>
      </c>
      <c r="AS45" s="93">
        <v>6</v>
      </c>
      <c r="AU45" s="93">
        <v>5</v>
      </c>
      <c r="AW45" s="93">
        <v>9</v>
      </c>
      <c r="AY45" s="93">
        <v>8</v>
      </c>
      <c r="BA45" s="93">
        <v>9</v>
      </c>
      <c r="BC45" s="93">
        <v>13</v>
      </c>
    </row>
    <row r="46" spans="1:55" ht="22.5" customHeight="1">
      <c r="A46" s="89" t="s">
        <v>12</v>
      </c>
      <c r="B46" s="399">
        <f aca="true" t="shared" si="5" ref="B46:B52">SUM(D46:G46)</f>
        <v>278</v>
      </c>
      <c r="C46" s="398"/>
      <c r="D46" s="454">
        <v>140</v>
      </c>
      <c r="E46" s="454"/>
      <c r="F46" s="447">
        <v>138</v>
      </c>
      <c r="G46" s="447"/>
      <c r="H46" s="92">
        <v>2</v>
      </c>
      <c r="I46" s="92">
        <v>2</v>
      </c>
      <c r="J46" s="92" t="s">
        <v>219</v>
      </c>
      <c r="K46" s="92" t="s">
        <v>219</v>
      </c>
      <c r="L46" s="92" t="s">
        <v>219</v>
      </c>
      <c r="M46" s="92" t="s">
        <v>219</v>
      </c>
      <c r="N46" s="92" t="s">
        <v>219</v>
      </c>
      <c r="O46" s="92">
        <v>2</v>
      </c>
      <c r="P46" s="92" t="s">
        <v>219</v>
      </c>
      <c r="Q46" s="92" t="s">
        <v>219</v>
      </c>
      <c r="R46" s="92" t="s">
        <v>219</v>
      </c>
      <c r="S46" s="92" t="s">
        <v>219</v>
      </c>
      <c r="T46" s="92" t="s">
        <v>219</v>
      </c>
      <c r="U46" s="92" t="s">
        <v>219</v>
      </c>
      <c r="V46" s="93">
        <v>1</v>
      </c>
      <c r="W46" s="93">
        <v>1</v>
      </c>
      <c r="X46" s="93">
        <v>4</v>
      </c>
      <c r="Y46" s="92" t="s">
        <v>219</v>
      </c>
      <c r="Z46" s="93">
        <v>3</v>
      </c>
      <c r="AA46" s="93">
        <v>4</v>
      </c>
      <c r="AB46" s="93">
        <v>8</v>
      </c>
      <c r="AC46" s="93">
        <v>2</v>
      </c>
      <c r="AD46" s="93">
        <v>11</v>
      </c>
      <c r="AE46" s="93">
        <v>6</v>
      </c>
      <c r="AG46" s="93">
        <v>10</v>
      </c>
      <c r="AI46" s="93">
        <v>5</v>
      </c>
      <c r="AK46" s="93">
        <v>14</v>
      </c>
      <c r="AM46" s="93">
        <v>13</v>
      </c>
      <c r="AO46" s="93">
        <v>18</v>
      </c>
      <c r="AQ46" s="93">
        <v>17</v>
      </c>
      <c r="AS46" s="93">
        <v>25</v>
      </c>
      <c r="AU46" s="93">
        <v>26</v>
      </c>
      <c r="AW46" s="93">
        <v>17</v>
      </c>
      <c r="AY46" s="93">
        <v>23</v>
      </c>
      <c r="BA46" s="93">
        <v>27</v>
      </c>
      <c r="BC46" s="93">
        <v>37</v>
      </c>
    </row>
    <row r="47" spans="1:55" ht="22.5" customHeight="1">
      <c r="A47" s="89" t="s">
        <v>17</v>
      </c>
      <c r="B47" s="399">
        <f t="shared" si="5"/>
        <v>403</v>
      </c>
      <c r="C47" s="398"/>
      <c r="D47" s="454">
        <v>220</v>
      </c>
      <c r="E47" s="454"/>
      <c r="F47" s="447">
        <v>183</v>
      </c>
      <c r="G47" s="447"/>
      <c r="H47" s="92">
        <v>5</v>
      </c>
      <c r="I47" s="92">
        <v>2</v>
      </c>
      <c r="J47" s="92">
        <v>1</v>
      </c>
      <c r="K47" s="92" t="s">
        <v>219</v>
      </c>
      <c r="L47" s="92" t="s">
        <v>219</v>
      </c>
      <c r="M47" s="92" t="s">
        <v>219</v>
      </c>
      <c r="N47" s="93">
        <v>1</v>
      </c>
      <c r="O47" s="92" t="s">
        <v>219</v>
      </c>
      <c r="P47" s="93">
        <v>3</v>
      </c>
      <c r="Q47" s="92">
        <v>1</v>
      </c>
      <c r="R47" s="92" t="s">
        <v>219</v>
      </c>
      <c r="S47" s="93">
        <v>1</v>
      </c>
      <c r="T47" s="92">
        <v>3</v>
      </c>
      <c r="U47" s="93">
        <v>4</v>
      </c>
      <c r="V47" s="92">
        <v>4</v>
      </c>
      <c r="W47" s="92" t="s">
        <v>219</v>
      </c>
      <c r="X47" s="93">
        <v>4</v>
      </c>
      <c r="Y47" s="92">
        <v>2</v>
      </c>
      <c r="Z47" s="93">
        <v>10</v>
      </c>
      <c r="AA47" s="93">
        <v>1</v>
      </c>
      <c r="AB47" s="93">
        <v>7</v>
      </c>
      <c r="AC47" s="93">
        <v>5</v>
      </c>
      <c r="AD47" s="93">
        <v>18</v>
      </c>
      <c r="AE47" s="93">
        <v>7</v>
      </c>
      <c r="AG47" s="93">
        <v>14</v>
      </c>
      <c r="AI47" s="93">
        <v>11</v>
      </c>
      <c r="AK47" s="93">
        <v>21</v>
      </c>
      <c r="AM47" s="93">
        <v>10</v>
      </c>
      <c r="AO47" s="93">
        <v>34</v>
      </c>
      <c r="AQ47" s="93">
        <v>19</v>
      </c>
      <c r="AS47" s="93">
        <v>38</v>
      </c>
      <c r="AU47" s="93">
        <v>41</v>
      </c>
      <c r="AW47" s="93">
        <v>32</v>
      </c>
      <c r="AY47" s="93">
        <v>38</v>
      </c>
      <c r="BA47" s="93">
        <v>25</v>
      </c>
      <c r="BC47" s="93">
        <v>41</v>
      </c>
    </row>
    <row r="48" spans="1:55" ht="22.5" customHeight="1">
      <c r="A48" s="89" t="s">
        <v>26</v>
      </c>
      <c r="B48" s="399">
        <f t="shared" si="5"/>
        <v>498</v>
      </c>
      <c r="C48" s="398"/>
      <c r="D48" s="454">
        <v>263</v>
      </c>
      <c r="E48" s="454"/>
      <c r="F48" s="447">
        <v>235</v>
      </c>
      <c r="G48" s="447"/>
      <c r="H48" s="92">
        <v>2</v>
      </c>
      <c r="I48" s="92">
        <v>1</v>
      </c>
      <c r="J48" s="92" t="s">
        <v>219</v>
      </c>
      <c r="K48" s="92">
        <v>1</v>
      </c>
      <c r="L48" s="93">
        <v>2</v>
      </c>
      <c r="M48" s="93">
        <v>1</v>
      </c>
      <c r="N48" s="93">
        <v>5</v>
      </c>
      <c r="O48" s="93">
        <v>1</v>
      </c>
      <c r="P48" s="93">
        <v>2</v>
      </c>
      <c r="Q48" s="92" t="s">
        <v>219</v>
      </c>
      <c r="R48" s="93">
        <v>2</v>
      </c>
      <c r="S48" s="93">
        <v>1</v>
      </c>
      <c r="T48" s="93">
        <v>4</v>
      </c>
      <c r="U48" s="93">
        <v>3</v>
      </c>
      <c r="V48" s="93">
        <v>7</v>
      </c>
      <c r="W48" s="93">
        <v>4</v>
      </c>
      <c r="X48" s="93">
        <v>6</v>
      </c>
      <c r="Y48" s="93">
        <v>2</v>
      </c>
      <c r="Z48" s="93">
        <v>7</v>
      </c>
      <c r="AA48" s="93">
        <v>8</v>
      </c>
      <c r="AB48" s="93">
        <v>11</v>
      </c>
      <c r="AC48" s="93">
        <v>1</v>
      </c>
      <c r="AD48" s="93">
        <v>20</v>
      </c>
      <c r="AE48" s="93">
        <v>6</v>
      </c>
      <c r="AG48" s="93">
        <v>17</v>
      </c>
      <c r="AI48" s="93">
        <v>13</v>
      </c>
      <c r="AK48" s="93">
        <v>20</v>
      </c>
      <c r="AM48" s="93">
        <v>17</v>
      </c>
      <c r="AO48" s="93">
        <v>22</v>
      </c>
      <c r="AQ48" s="93">
        <v>33</v>
      </c>
      <c r="AS48" s="93">
        <v>50</v>
      </c>
      <c r="AU48" s="93">
        <v>32</v>
      </c>
      <c r="AW48" s="93">
        <v>50</v>
      </c>
      <c r="AY48" s="93">
        <v>54</v>
      </c>
      <c r="BA48" s="93">
        <v>36</v>
      </c>
      <c r="BC48" s="93">
        <v>57</v>
      </c>
    </row>
    <row r="49" spans="1:55" ht="22.5" customHeight="1">
      <c r="A49" s="89" t="s">
        <v>32</v>
      </c>
      <c r="B49" s="399">
        <f t="shared" si="5"/>
        <v>393</v>
      </c>
      <c r="C49" s="398"/>
      <c r="D49" s="454">
        <v>227</v>
      </c>
      <c r="E49" s="454"/>
      <c r="F49" s="447">
        <v>166</v>
      </c>
      <c r="G49" s="447"/>
      <c r="H49" s="93">
        <v>3</v>
      </c>
      <c r="I49" s="92" t="s">
        <v>219</v>
      </c>
      <c r="J49" s="92">
        <v>1</v>
      </c>
      <c r="K49" s="92" t="s">
        <v>219</v>
      </c>
      <c r="L49" s="92" t="s">
        <v>219</v>
      </c>
      <c r="M49" s="92" t="s">
        <v>219</v>
      </c>
      <c r="N49" s="92">
        <v>3</v>
      </c>
      <c r="O49" s="92">
        <v>1</v>
      </c>
      <c r="P49" s="92" t="s">
        <v>219</v>
      </c>
      <c r="Q49" s="92">
        <v>1</v>
      </c>
      <c r="R49" s="92" t="s">
        <v>219</v>
      </c>
      <c r="S49" s="92" t="s">
        <v>219</v>
      </c>
      <c r="T49" s="92">
        <v>1</v>
      </c>
      <c r="U49" s="93">
        <v>1</v>
      </c>
      <c r="V49" s="93">
        <v>4</v>
      </c>
      <c r="W49" s="93">
        <v>1</v>
      </c>
      <c r="X49" s="93">
        <v>4</v>
      </c>
      <c r="Y49" s="93">
        <v>1</v>
      </c>
      <c r="Z49" s="93">
        <v>2</v>
      </c>
      <c r="AA49" s="93">
        <v>3</v>
      </c>
      <c r="AB49" s="93">
        <v>11</v>
      </c>
      <c r="AC49" s="93">
        <v>6</v>
      </c>
      <c r="AD49" s="93">
        <v>12</v>
      </c>
      <c r="AE49" s="93">
        <v>8</v>
      </c>
      <c r="AG49" s="93">
        <v>21</v>
      </c>
      <c r="AI49" s="93">
        <v>8</v>
      </c>
      <c r="AK49" s="93">
        <v>23</v>
      </c>
      <c r="AM49" s="93">
        <v>12</v>
      </c>
      <c r="AO49" s="93">
        <v>33</v>
      </c>
      <c r="AQ49" s="93">
        <v>15</v>
      </c>
      <c r="AS49" s="93">
        <v>39</v>
      </c>
      <c r="AU49" s="93">
        <v>40</v>
      </c>
      <c r="AW49" s="93">
        <v>41</v>
      </c>
      <c r="AY49" s="93">
        <v>22</v>
      </c>
      <c r="BA49" s="93">
        <v>29</v>
      </c>
      <c r="BC49" s="93">
        <v>47</v>
      </c>
    </row>
    <row r="50" spans="1:55" ht="22.5" customHeight="1">
      <c r="A50" s="89" t="s">
        <v>37</v>
      </c>
      <c r="B50" s="399">
        <f t="shared" si="5"/>
        <v>352</v>
      </c>
      <c r="C50" s="398"/>
      <c r="D50" s="454">
        <v>176</v>
      </c>
      <c r="E50" s="454"/>
      <c r="F50" s="447">
        <v>176</v>
      </c>
      <c r="G50" s="447"/>
      <c r="H50" s="93">
        <v>4</v>
      </c>
      <c r="I50" s="93">
        <v>5</v>
      </c>
      <c r="J50" s="92" t="s">
        <v>219</v>
      </c>
      <c r="K50" s="92">
        <v>3</v>
      </c>
      <c r="L50" s="92" t="s">
        <v>219</v>
      </c>
      <c r="M50" s="92" t="s">
        <v>219</v>
      </c>
      <c r="N50" s="92" t="s">
        <v>219</v>
      </c>
      <c r="O50" s="92" t="s">
        <v>219</v>
      </c>
      <c r="P50" s="93">
        <v>2</v>
      </c>
      <c r="Q50" s="92">
        <v>1</v>
      </c>
      <c r="R50" s="93">
        <v>1</v>
      </c>
      <c r="S50" s="92">
        <v>1</v>
      </c>
      <c r="T50" s="93">
        <v>1</v>
      </c>
      <c r="U50" s="93">
        <v>1</v>
      </c>
      <c r="V50" s="93">
        <v>3</v>
      </c>
      <c r="W50" s="93">
        <v>2</v>
      </c>
      <c r="X50" s="93">
        <v>3</v>
      </c>
      <c r="Y50" s="93">
        <v>4</v>
      </c>
      <c r="Z50" s="93">
        <v>3</v>
      </c>
      <c r="AA50" s="93">
        <v>1</v>
      </c>
      <c r="AB50" s="93">
        <v>8</v>
      </c>
      <c r="AC50" s="93">
        <v>4</v>
      </c>
      <c r="AD50" s="93">
        <v>11</v>
      </c>
      <c r="AE50" s="93">
        <v>5</v>
      </c>
      <c r="AG50" s="93">
        <v>15</v>
      </c>
      <c r="AI50" s="93">
        <v>7</v>
      </c>
      <c r="AK50" s="93">
        <v>16</v>
      </c>
      <c r="AM50" s="93">
        <v>13</v>
      </c>
      <c r="AO50" s="93">
        <v>24</v>
      </c>
      <c r="AQ50" s="93">
        <v>19</v>
      </c>
      <c r="AS50" s="93">
        <v>21</v>
      </c>
      <c r="AU50" s="93">
        <v>26</v>
      </c>
      <c r="AW50" s="93">
        <v>40</v>
      </c>
      <c r="AY50" s="93">
        <v>38</v>
      </c>
      <c r="BA50" s="93">
        <v>24</v>
      </c>
      <c r="BC50" s="93">
        <v>46</v>
      </c>
    </row>
    <row r="51" spans="1:55" ht="22.5" customHeight="1">
      <c r="A51" s="89" t="s">
        <v>44</v>
      </c>
      <c r="B51" s="399">
        <f t="shared" si="5"/>
        <v>517</v>
      </c>
      <c r="C51" s="398"/>
      <c r="D51" s="454">
        <v>256</v>
      </c>
      <c r="E51" s="454"/>
      <c r="F51" s="447">
        <v>261</v>
      </c>
      <c r="G51" s="447"/>
      <c r="H51" s="93">
        <v>1</v>
      </c>
      <c r="I51" s="93">
        <v>2</v>
      </c>
      <c r="J51" s="92">
        <v>1</v>
      </c>
      <c r="K51" s="92" t="s">
        <v>219</v>
      </c>
      <c r="L51" s="92" t="s">
        <v>219</v>
      </c>
      <c r="M51" s="92" t="s">
        <v>219</v>
      </c>
      <c r="N51" s="92" t="s">
        <v>219</v>
      </c>
      <c r="O51" s="92" t="s">
        <v>219</v>
      </c>
      <c r="P51" s="92">
        <v>1</v>
      </c>
      <c r="Q51" s="92" t="s">
        <v>219</v>
      </c>
      <c r="R51" s="92" t="s">
        <v>219</v>
      </c>
      <c r="S51" s="92">
        <v>1</v>
      </c>
      <c r="T51" s="92" t="s">
        <v>219</v>
      </c>
      <c r="U51" s="92" t="s">
        <v>219</v>
      </c>
      <c r="V51" s="93">
        <v>3</v>
      </c>
      <c r="W51" s="93">
        <v>1</v>
      </c>
      <c r="X51" s="93">
        <v>4</v>
      </c>
      <c r="Y51" s="93">
        <v>4</v>
      </c>
      <c r="Z51" s="93">
        <v>5</v>
      </c>
      <c r="AA51" s="93">
        <v>1</v>
      </c>
      <c r="AB51" s="93">
        <v>12</v>
      </c>
      <c r="AC51" s="93">
        <v>5</v>
      </c>
      <c r="AD51" s="93">
        <v>9</v>
      </c>
      <c r="AE51" s="93">
        <v>5</v>
      </c>
      <c r="AG51" s="93">
        <v>22</v>
      </c>
      <c r="AI51" s="93">
        <v>12</v>
      </c>
      <c r="AK51" s="93">
        <v>27</v>
      </c>
      <c r="AM51" s="93">
        <v>21</v>
      </c>
      <c r="AO51" s="93">
        <v>32</v>
      </c>
      <c r="AQ51" s="93">
        <v>26</v>
      </c>
      <c r="AS51" s="93">
        <v>64</v>
      </c>
      <c r="AU51" s="93">
        <v>42</v>
      </c>
      <c r="AW51" s="93">
        <v>44</v>
      </c>
      <c r="AY51" s="93">
        <v>63</v>
      </c>
      <c r="BA51" s="93">
        <v>31</v>
      </c>
      <c r="BC51" s="93">
        <v>78</v>
      </c>
    </row>
    <row r="52" spans="1:55" ht="22.5" customHeight="1">
      <c r="A52" s="90" t="s">
        <v>49</v>
      </c>
      <c r="B52" s="400">
        <f t="shared" si="5"/>
        <v>78</v>
      </c>
      <c r="C52" s="401"/>
      <c r="D52" s="456">
        <v>44</v>
      </c>
      <c r="E52" s="456"/>
      <c r="F52" s="453">
        <v>34</v>
      </c>
      <c r="G52" s="453"/>
      <c r="H52" s="94" t="s">
        <v>219</v>
      </c>
      <c r="I52" s="94" t="s">
        <v>219</v>
      </c>
      <c r="J52" s="94" t="s">
        <v>219</v>
      </c>
      <c r="K52" s="94" t="s">
        <v>219</v>
      </c>
      <c r="L52" s="95">
        <v>1</v>
      </c>
      <c r="M52" s="94" t="s">
        <v>219</v>
      </c>
      <c r="N52" s="94" t="s">
        <v>219</v>
      </c>
      <c r="O52" s="95">
        <v>1</v>
      </c>
      <c r="P52" s="94" t="s">
        <v>219</v>
      </c>
      <c r="Q52" s="94" t="s">
        <v>219</v>
      </c>
      <c r="R52" s="94" t="s">
        <v>219</v>
      </c>
      <c r="S52" s="94" t="s">
        <v>219</v>
      </c>
      <c r="T52" s="95">
        <v>1</v>
      </c>
      <c r="U52" s="94" t="s">
        <v>219</v>
      </c>
      <c r="V52" s="94" t="s">
        <v>219</v>
      </c>
      <c r="W52" s="95">
        <v>1</v>
      </c>
      <c r="X52" s="94">
        <v>1</v>
      </c>
      <c r="Y52" s="94" t="s">
        <v>219</v>
      </c>
      <c r="Z52" s="94">
        <v>1</v>
      </c>
      <c r="AA52" s="94">
        <v>1</v>
      </c>
      <c r="AB52" s="94">
        <v>3</v>
      </c>
      <c r="AC52" s="95">
        <v>2</v>
      </c>
      <c r="AD52" s="94">
        <v>6</v>
      </c>
      <c r="AE52" s="94" t="s">
        <v>219</v>
      </c>
      <c r="AF52" s="84"/>
      <c r="AG52" s="94">
        <v>3</v>
      </c>
      <c r="AH52" s="84"/>
      <c r="AI52" s="94" t="s">
        <v>219</v>
      </c>
      <c r="AJ52" s="84"/>
      <c r="AK52" s="94">
        <v>2</v>
      </c>
      <c r="AL52" s="84"/>
      <c r="AM52" s="94">
        <v>3</v>
      </c>
      <c r="AN52" s="84"/>
      <c r="AO52" s="94">
        <v>7</v>
      </c>
      <c r="AP52" s="84"/>
      <c r="AQ52" s="94">
        <v>4</v>
      </c>
      <c r="AR52" s="84"/>
      <c r="AS52" s="94">
        <v>5</v>
      </c>
      <c r="AT52" s="84"/>
      <c r="AU52" s="94">
        <v>6</v>
      </c>
      <c r="AV52" s="84"/>
      <c r="AW52" s="94">
        <v>5</v>
      </c>
      <c r="AX52" s="84"/>
      <c r="AY52" s="94">
        <v>5</v>
      </c>
      <c r="AZ52" s="84"/>
      <c r="BA52" s="94">
        <v>9</v>
      </c>
      <c r="BB52" s="84"/>
      <c r="BC52" s="94">
        <v>11</v>
      </c>
    </row>
    <row r="53" ht="22.5" customHeight="1">
      <c r="A53" s="83" t="s">
        <v>110</v>
      </c>
    </row>
    <row r="55" spans="2:3" ht="22.5" customHeight="1">
      <c r="B55" s="86"/>
      <c r="C55" s="86"/>
    </row>
  </sheetData>
  <sheetProtection/>
  <mergeCells count="590">
    <mergeCell ref="AT32:AU32"/>
    <mergeCell ref="BB32:BC32"/>
    <mergeCell ref="AZ32:BA32"/>
    <mergeCell ref="AX32:AY32"/>
    <mergeCell ref="AV32:AW32"/>
    <mergeCell ref="AR32:AS32"/>
    <mergeCell ref="AP32:AQ32"/>
    <mergeCell ref="AN32:AO32"/>
    <mergeCell ref="BA1:BC1"/>
    <mergeCell ref="AZ31:BC31"/>
    <mergeCell ref="AV31:AY31"/>
    <mergeCell ref="AR31:AU31"/>
    <mergeCell ref="AN31:AQ31"/>
    <mergeCell ref="A4:BC4"/>
    <mergeCell ref="A5:BC5"/>
    <mergeCell ref="AJ31:AM31"/>
    <mergeCell ref="B52:C52"/>
    <mergeCell ref="D52:E52"/>
    <mergeCell ref="F52:G52"/>
    <mergeCell ref="B49:C49"/>
    <mergeCell ref="D49:E49"/>
    <mergeCell ref="F49:G49"/>
    <mergeCell ref="D50:E50"/>
    <mergeCell ref="F50:G50"/>
    <mergeCell ref="B51:C51"/>
    <mergeCell ref="D51:E51"/>
    <mergeCell ref="F51:G51"/>
    <mergeCell ref="AL32:AM32"/>
    <mergeCell ref="AJ32:AK32"/>
    <mergeCell ref="AH32:AI32"/>
    <mergeCell ref="AF32:AG32"/>
    <mergeCell ref="AF31:AI31"/>
    <mergeCell ref="AB31:AC31"/>
    <mergeCell ref="B50:C50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AT27:AU27"/>
    <mergeCell ref="X27:Y27"/>
    <mergeCell ref="Z27:AA27"/>
    <mergeCell ref="AB27:AC27"/>
    <mergeCell ref="AD27:AE27"/>
    <mergeCell ref="B34:C34"/>
    <mergeCell ref="D34:E34"/>
    <mergeCell ref="B37:C37"/>
    <mergeCell ref="D37:E37"/>
    <mergeCell ref="F37:G37"/>
    <mergeCell ref="AR27:AS27"/>
    <mergeCell ref="AJ27:AK27"/>
    <mergeCell ref="AL27:AM27"/>
    <mergeCell ref="AN27:AO27"/>
    <mergeCell ref="AP27:AQ27"/>
    <mergeCell ref="T27:U27"/>
    <mergeCell ref="V27:W27"/>
    <mergeCell ref="BB26:BC26"/>
    <mergeCell ref="F34:G34"/>
    <mergeCell ref="AV27:AW27"/>
    <mergeCell ref="AF27:AG27"/>
    <mergeCell ref="AH27:AI27"/>
    <mergeCell ref="R27:S27"/>
    <mergeCell ref="N31:O31"/>
    <mergeCell ref="P31:Q31"/>
    <mergeCell ref="R31:S31"/>
    <mergeCell ref="T31:U31"/>
    <mergeCell ref="AZ27:BA27"/>
    <mergeCell ref="BB27:BC27"/>
    <mergeCell ref="J27:K27"/>
    <mergeCell ref="L27:M27"/>
    <mergeCell ref="N27:O27"/>
    <mergeCell ref="P27:Q27"/>
    <mergeCell ref="B26:C26"/>
    <mergeCell ref="D26:E26"/>
    <mergeCell ref="Z22:AA22"/>
    <mergeCell ref="AX27:AY27"/>
    <mergeCell ref="AV26:AW26"/>
    <mergeCell ref="B27:C27"/>
    <mergeCell ref="D27:E27"/>
    <mergeCell ref="F27:G27"/>
    <mergeCell ref="H27:I27"/>
    <mergeCell ref="AV25:AW25"/>
    <mergeCell ref="AZ26:BA26"/>
    <mergeCell ref="AD26:AE26"/>
    <mergeCell ref="AF26:AG26"/>
    <mergeCell ref="AH26:AI26"/>
    <mergeCell ref="AJ26:AK26"/>
    <mergeCell ref="AL26:AM26"/>
    <mergeCell ref="AR26:AS26"/>
    <mergeCell ref="AT26:AU26"/>
    <mergeCell ref="AN26:AO26"/>
    <mergeCell ref="AP26:AQ26"/>
    <mergeCell ref="AX25:AY25"/>
    <mergeCell ref="X26:Y26"/>
    <mergeCell ref="AX26:AY26"/>
    <mergeCell ref="AN25:AO25"/>
    <mergeCell ref="AP25:AQ25"/>
    <mergeCell ref="AR25:AS25"/>
    <mergeCell ref="AT25:AU25"/>
    <mergeCell ref="F26:G26"/>
    <mergeCell ref="H26:I26"/>
    <mergeCell ref="AH25:AI25"/>
    <mergeCell ref="J26:K26"/>
    <mergeCell ref="L26:M26"/>
    <mergeCell ref="N26:O26"/>
    <mergeCell ref="P26:Q26"/>
    <mergeCell ref="Z26:AA26"/>
    <mergeCell ref="AB26:AC26"/>
    <mergeCell ref="R26:S26"/>
    <mergeCell ref="T26:U26"/>
    <mergeCell ref="V26:W26"/>
    <mergeCell ref="AL25:AM25"/>
    <mergeCell ref="P25:Q25"/>
    <mergeCell ref="R25:S25"/>
    <mergeCell ref="T25:U25"/>
    <mergeCell ref="V25:W25"/>
    <mergeCell ref="X25:Y25"/>
    <mergeCell ref="Z25:AA25"/>
    <mergeCell ref="AB25:AC25"/>
    <mergeCell ref="AZ24:BA24"/>
    <mergeCell ref="BB24:BC24"/>
    <mergeCell ref="B25:C25"/>
    <mergeCell ref="D25:E25"/>
    <mergeCell ref="F25:G25"/>
    <mergeCell ref="H25:I25"/>
    <mergeCell ref="J25:K25"/>
    <mergeCell ref="L25:M25"/>
    <mergeCell ref="AZ25:BA25"/>
    <mergeCell ref="BB25:BC25"/>
    <mergeCell ref="N25:O25"/>
    <mergeCell ref="AJ25:AK25"/>
    <mergeCell ref="R24:S24"/>
    <mergeCell ref="T24:U24"/>
    <mergeCell ref="Z24:AA24"/>
    <mergeCell ref="AB24:AC24"/>
    <mergeCell ref="AD24:AE24"/>
    <mergeCell ref="AF24:AG24"/>
    <mergeCell ref="AD25:AE25"/>
    <mergeCell ref="AF25:AG25"/>
    <mergeCell ref="AL24:AM24"/>
    <mergeCell ref="AN24:AO24"/>
    <mergeCell ref="AH24:AI24"/>
    <mergeCell ref="AJ24:AK24"/>
    <mergeCell ref="J24:K24"/>
    <mergeCell ref="L24:M24"/>
    <mergeCell ref="N24:O24"/>
    <mergeCell ref="P24:Q24"/>
    <mergeCell ref="B24:C24"/>
    <mergeCell ref="D24:E24"/>
    <mergeCell ref="F24:G24"/>
    <mergeCell ref="H24:I24"/>
    <mergeCell ref="V24:W24"/>
    <mergeCell ref="X24:Y24"/>
    <mergeCell ref="AZ23:BA23"/>
    <mergeCell ref="BB23:BC23"/>
    <mergeCell ref="AF23:AG23"/>
    <mergeCell ref="AH23:AI23"/>
    <mergeCell ref="AJ23:AK23"/>
    <mergeCell ref="AL23:AM23"/>
    <mergeCell ref="AV23:AW23"/>
    <mergeCell ref="AX23:AY23"/>
    <mergeCell ref="AP24:AQ24"/>
    <mergeCell ref="AR24:AS24"/>
    <mergeCell ref="AX24:AY24"/>
    <mergeCell ref="AD23:AE23"/>
    <mergeCell ref="AT24:AU24"/>
    <mergeCell ref="AV24:AW24"/>
    <mergeCell ref="AN23:AO23"/>
    <mergeCell ref="AP23:AQ23"/>
    <mergeCell ref="AR23:AS23"/>
    <mergeCell ref="AT23:AU23"/>
    <mergeCell ref="L23:M23"/>
    <mergeCell ref="N23:O23"/>
    <mergeCell ref="X23:Y23"/>
    <mergeCell ref="AB23:AC23"/>
    <mergeCell ref="P23:Q23"/>
    <mergeCell ref="R23:S23"/>
    <mergeCell ref="T23:U23"/>
    <mergeCell ref="V23:W23"/>
    <mergeCell ref="Z23:AA23"/>
    <mergeCell ref="AT22:AU22"/>
    <mergeCell ref="AV22:AW22"/>
    <mergeCell ref="AX22:AY22"/>
    <mergeCell ref="AN22:AO22"/>
    <mergeCell ref="AR22:AS22"/>
    <mergeCell ref="AP22:AQ22"/>
    <mergeCell ref="AZ22:BA22"/>
    <mergeCell ref="BB22:BC22"/>
    <mergeCell ref="B23:C23"/>
    <mergeCell ref="D23:E23"/>
    <mergeCell ref="F23:G23"/>
    <mergeCell ref="H23:I23"/>
    <mergeCell ref="J23:K23"/>
    <mergeCell ref="AH22:AI22"/>
    <mergeCell ref="AJ22:AK22"/>
    <mergeCell ref="AL22:AM22"/>
    <mergeCell ref="AF22:AG22"/>
    <mergeCell ref="R22:S22"/>
    <mergeCell ref="T22:U22"/>
    <mergeCell ref="V22:W22"/>
    <mergeCell ref="X22:Y22"/>
    <mergeCell ref="N22:O22"/>
    <mergeCell ref="P22:Q22"/>
    <mergeCell ref="AB22:AC22"/>
    <mergeCell ref="AD22:AE22"/>
    <mergeCell ref="P21:Q21"/>
    <mergeCell ref="R21:S21"/>
    <mergeCell ref="B22:C22"/>
    <mergeCell ref="D22:E22"/>
    <mergeCell ref="F22:G22"/>
    <mergeCell ref="H22:I22"/>
    <mergeCell ref="AB21:AC21"/>
    <mergeCell ref="AD21:AE21"/>
    <mergeCell ref="J22:K22"/>
    <mergeCell ref="L22:M22"/>
    <mergeCell ref="AR21:AS21"/>
    <mergeCell ref="AT21:AU21"/>
    <mergeCell ref="T21:U21"/>
    <mergeCell ref="V21:W21"/>
    <mergeCell ref="X21:Y21"/>
    <mergeCell ref="Z21:AA21"/>
    <mergeCell ref="AZ21:BA21"/>
    <mergeCell ref="BB21:BC21"/>
    <mergeCell ref="AF21:AG21"/>
    <mergeCell ref="AH21:AI21"/>
    <mergeCell ref="AJ21:AK21"/>
    <mergeCell ref="AL21:AM21"/>
    <mergeCell ref="AN21:AO21"/>
    <mergeCell ref="AP21:AQ21"/>
    <mergeCell ref="AV21:AW21"/>
    <mergeCell ref="AX21:AY21"/>
    <mergeCell ref="BB20:BC20"/>
    <mergeCell ref="B21:C21"/>
    <mergeCell ref="D21:E21"/>
    <mergeCell ref="F21:G21"/>
    <mergeCell ref="H21:I21"/>
    <mergeCell ref="J21:K21"/>
    <mergeCell ref="L21:M21"/>
    <mergeCell ref="N21:O21"/>
    <mergeCell ref="AX20:AY20"/>
    <mergeCell ref="AZ20:BA20"/>
    <mergeCell ref="AT20:AU20"/>
    <mergeCell ref="AV20:AW20"/>
    <mergeCell ref="AP20:AQ20"/>
    <mergeCell ref="AR20:AS20"/>
    <mergeCell ref="AD20:AE20"/>
    <mergeCell ref="AF20:AG20"/>
    <mergeCell ref="AH20:AI20"/>
    <mergeCell ref="AJ20:AK20"/>
    <mergeCell ref="AL20:AM20"/>
    <mergeCell ref="AN20:AO20"/>
    <mergeCell ref="AZ18:BA18"/>
    <mergeCell ref="BB18:BC18"/>
    <mergeCell ref="AN18:AO18"/>
    <mergeCell ref="AP18:AQ18"/>
    <mergeCell ref="AR18:AS18"/>
    <mergeCell ref="AT18:AU18"/>
    <mergeCell ref="AV18:AW18"/>
    <mergeCell ref="AX18:AY18"/>
    <mergeCell ref="B20:C20"/>
    <mergeCell ref="D20:E20"/>
    <mergeCell ref="F20:G20"/>
    <mergeCell ref="H20:I20"/>
    <mergeCell ref="AF18:AG18"/>
    <mergeCell ref="AH18:AI18"/>
    <mergeCell ref="J20:K20"/>
    <mergeCell ref="L20:M20"/>
    <mergeCell ref="T18:U18"/>
    <mergeCell ref="V18:W18"/>
    <mergeCell ref="N20:O20"/>
    <mergeCell ref="P20:Q20"/>
    <mergeCell ref="Z20:AA20"/>
    <mergeCell ref="AB20:AC20"/>
    <mergeCell ref="R20:S20"/>
    <mergeCell ref="T20:U20"/>
    <mergeCell ref="V20:W20"/>
    <mergeCell ref="X20:Y20"/>
    <mergeCell ref="L18:M18"/>
    <mergeCell ref="N18:O18"/>
    <mergeCell ref="AJ18:AK18"/>
    <mergeCell ref="AL18:AM18"/>
    <mergeCell ref="X18:Y18"/>
    <mergeCell ref="Z18:AA18"/>
    <mergeCell ref="AB18:AC18"/>
    <mergeCell ref="AD18:AE18"/>
    <mergeCell ref="P18:Q18"/>
    <mergeCell ref="R18:S18"/>
    <mergeCell ref="AX17:AY17"/>
    <mergeCell ref="AZ17:BA17"/>
    <mergeCell ref="AT17:AU17"/>
    <mergeCell ref="AV17:AW17"/>
    <mergeCell ref="BB17:BC17"/>
    <mergeCell ref="B18:C18"/>
    <mergeCell ref="D18:E18"/>
    <mergeCell ref="F18:G18"/>
    <mergeCell ref="H18:I18"/>
    <mergeCell ref="J18:K18"/>
    <mergeCell ref="AD17:AE17"/>
    <mergeCell ref="AF17:AG17"/>
    <mergeCell ref="AH17:AI17"/>
    <mergeCell ref="AJ17:AK17"/>
    <mergeCell ref="AP17:AQ17"/>
    <mergeCell ref="AR17:AS17"/>
    <mergeCell ref="BB16:BC16"/>
    <mergeCell ref="B17:C17"/>
    <mergeCell ref="D17:E17"/>
    <mergeCell ref="F17:G17"/>
    <mergeCell ref="H17:I17"/>
    <mergeCell ref="J17:K17"/>
    <mergeCell ref="L17:M17"/>
    <mergeCell ref="N17:O17"/>
    <mergeCell ref="Z17:AA17"/>
    <mergeCell ref="AB17:AC17"/>
    <mergeCell ref="V17:W17"/>
    <mergeCell ref="X17:Y17"/>
    <mergeCell ref="AP16:AQ16"/>
    <mergeCell ref="AR16:AS16"/>
    <mergeCell ref="V16:W16"/>
    <mergeCell ref="X16:Y16"/>
    <mergeCell ref="Z16:AA16"/>
    <mergeCell ref="AB16:AC16"/>
    <mergeCell ref="AL17:AM17"/>
    <mergeCell ref="AN17:AO17"/>
    <mergeCell ref="AX16:AY16"/>
    <mergeCell ref="AZ16:BA16"/>
    <mergeCell ref="AD16:AE16"/>
    <mergeCell ref="AF16:AG16"/>
    <mergeCell ref="AH16:AI16"/>
    <mergeCell ref="AJ16:AK16"/>
    <mergeCell ref="AL16:AM16"/>
    <mergeCell ref="AN16:AO16"/>
    <mergeCell ref="AT16:AU16"/>
    <mergeCell ref="AV16:AW16"/>
    <mergeCell ref="N16:O16"/>
    <mergeCell ref="P16:Q16"/>
    <mergeCell ref="B15:C15"/>
    <mergeCell ref="AZ15:BA15"/>
    <mergeCell ref="BB15:BC15"/>
    <mergeCell ref="AN15:AO15"/>
    <mergeCell ref="AP15:AQ15"/>
    <mergeCell ref="AR15:AS15"/>
    <mergeCell ref="AT15:AU15"/>
    <mergeCell ref="AV15:AW15"/>
    <mergeCell ref="B16:C16"/>
    <mergeCell ref="D16:E16"/>
    <mergeCell ref="F16:G16"/>
    <mergeCell ref="H16:I16"/>
    <mergeCell ref="J16:K16"/>
    <mergeCell ref="L16:M16"/>
    <mergeCell ref="R16:S16"/>
    <mergeCell ref="T16:U16"/>
    <mergeCell ref="AJ15:AK15"/>
    <mergeCell ref="AL15:AM15"/>
    <mergeCell ref="R15:S15"/>
    <mergeCell ref="T15:U15"/>
    <mergeCell ref="V15:W15"/>
    <mergeCell ref="X15:Y15"/>
    <mergeCell ref="Z15:AA15"/>
    <mergeCell ref="AF15:AG15"/>
    <mergeCell ref="D15:E15"/>
    <mergeCell ref="F15:G15"/>
    <mergeCell ref="H15:I15"/>
    <mergeCell ref="J15:K15"/>
    <mergeCell ref="P15:Q15"/>
    <mergeCell ref="V14:W14"/>
    <mergeCell ref="AX14:AY14"/>
    <mergeCell ref="AZ14:BA14"/>
    <mergeCell ref="BB14:BC14"/>
    <mergeCell ref="L15:M15"/>
    <mergeCell ref="N15:O15"/>
    <mergeCell ref="AL14:AM14"/>
    <mergeCell ref="AN14:AO14"/>
    <mergeCell ref="AB15:AC15"/>
    <mergeCell ref="AH15:AI15"/>
    <mergeCell ref="AX15:AY15"/>
    <mergeCell ref="AD15:AE15"/>
    <mergeCell ref="N14:O14"/>
    <mergeCell ref="P14:Q14"/>
    <mergeCell ref="R14:S14"/>
    <mergeCell ref="T14:U14"/>
    <mergeCell ref="AT14:AU14"/>
    <mergeCell ref="X14:Y14"/>
    <mergeCell ref="AP14:AQ14"/>
    <mergeCell ref="AV14:AW14"/>
    <mergeCell ref="Z14:AA14"/>
    <mergeCell ref="AB14:AC14"/>
    <mergeCell ref="AD14:AE14"/>
    <mergeCell ref="AF14:AG14"/>
    <mergeCell ref="AH14:AI14"/>
    <mergeCell ref="AJ14:AK14"/>
    <mergeCell ref="AR14:AS14"/>
    <mergeCell ref="AN13:AO13"/>
    <mergeCell ref="AP13:AQ13"/>
    <mergeCell ref="B14:C14"/>
    <mergeCell ref="D14:E14"/>
    <mergeCell ref="F14:G14"/>
    <mergeCell ref="H14:I14"/>
    <mergeCell ref="J14:K14"/>
    <mergeCell ref="L14:M14"/>
    <mergeCell ref="H13:I13"/>
    <mergeCell ref="J13:K13"/>
    <mergeCell ref="AZ13:BA13"/>
    <mergeCell ref="AR13:AS13"/>
    <mergeCell ref="AT13:AU13"/>
    <mergeCell ref="BB13:BC13"/>
    <mergeCell ref="AF13:AG13"/>
    <mergeCell ref="AH13:AI13"/>
    <mergeCell ref="AJ13:AK13"/>
    <mergeCell ref="AL13:AM13"/>
    <mergeCell ref="AV13:AW13"/>
    <mergeCell ref="AX13:AY13"/>
    <mergeCell ref="L13:M13"/>
    <mergeCell ref="N13:O13"/>
    <mergeCell ref="X13:Y13"/>
    <mergeCell ref="Z13:AA13"/>
    <mergeCell ref="P13:Q13"/>
    <mergeCell ref="R13:S13"/>
    <mergeCell ref="T13:U13"/>
    <mergeCell ref="V13:W13"/>
    <mergeCell ref="BB11:BC11"/>
    <mergeCell ref="AL11:AM11"/>
    <mergeCell ref="X11:Y11"/>
    <mergeCell ref="BB12:BC12"/>
    <mergeCell ref="AF12:AG12"/>
    <mergeCell ref="AL12:AM12"/>
    <mergeCell ref="AN12:AO12"/>
    <mergeCell ref="AP12:AQ12"/>
    <mergeCell ref="X12:Y12"/>
    <mergeCell ref="Z12:AA12"/>
    <mergeCell ref="AZ12:BA12"/>
    <mergeCell ref="AX12:AY12"/>
    <mergeCell ref="V12:W12"/>
    <mergeCell ref="AT12:AU12"/>
    <mergeCell ref="AV12:AW12"/>
    <mergeCell ref="AB12:AC12"/>
    <mergeCell ref="AD12:AE12"/>
    <mergeCell ref="AH12:AI12"/>
    <mergeCell ref="AJ12:AK12"/>
    <mergeCell ref="AR12:AS12"/>
    <mergeCell ref="AJ11:AK11"/>
    <mergeCell ref="T12:U12"/>
    <mergeCell ref="B12:C12"/>
    <mergeCell ref="D12:E12"/>
    <mergeCell ref="F12:G12"/>
    <mergeCell ref="H12:I12"/>
    <mergeCell ref="J12:K12"/>
    <mergeCell ref="L12:M12"/>
    <mergeCell ref="N12:O12"/>
    <mergeCell ref="P11:Q11"/>
    <mergeCell ref="AT11:AU11"/>
    <mergeCell ref="AV11:AW11"/>
    <mergeCell ref="AX11:AY11"/>
    <mergeCell ref="AN11:AO11"/>
    <mergeCell ref="AZ11:BA11"/>
    <mergeCell ref="P12:Q12"/>
    <mergeCell ref="R12:S12"/>
    <mergeCell ref="AP11:AQ11"/>
    <mergeCell ref="AR11:AS11"/>
    <mergeCell ref="AD11:AE11"/>
    <mergeCell ref="BB9:BC9"/>
    <mergeCell ref="AN9:AO9"/>
    <mergeCell ref="AP9:AQ9"/>
    <mergeCell ref="AR9:AS9"/>
    <mergeCell ref="AT9:AU9"/>
    <mergeCell ref="AV9:AW9"/>
    <mergeCell ref="AX9:AY9"/>
    <mergeCell ref="AZ9:BA9"/>
    <mergeCell ref="Z11:AA11"/>
    <mergeCell ref="R9:S9"/>
    <mergeCell ref="T9:U9"/>
    <mergeCell ref="V9:W9"/>
    <mergeCell ref="X9:Y9"/>
    <mergeCell ref="Z9:AA9"/>
    <mergeCell ref="P9:Q9"/>
    <mergeCell ref="V11:W11"/>
    <mergeCell ref="J9:K9"/>
    <mergeCell ref="L9:M9"/>
    <mergeCell ref="J11:K11"/>
    <mergeCell ref="L11:M11"/>
    <mergeCell ref="N11:O11"/>
    <mergeCell ref="N9:O9"/>
    <mergeCell ref="B11:C11"/>
    <mergeCell ref="D11:E11"/>
    <mergeCell ref="F11:G11"/>
    <mergeCell ref="H11:I11"/>
    <mergeCell ref="D9:E9"/>
    <mergeCell ref="F9:G9"/>
    <mergeCell ref="H9:I9"/>
    <mergeCell ref="AJ9:AK9"/>
    <mergeCell ref="AX7:AY7"/>
    <mergeCell ref="AZ7:BA7"/>
    <mergeCell ref="AH9:AI9"/>
    <mergeCell ref="AV7:AW7"/>
    <mergeCell ref="AL9:AM9"/>
    <mergeCell ref="BB7:BC7"/>
    <mergeCell ref="H7:I7"/>
    <mergeCell ref="J7:K7"/>
    <mergeCell ref="L7:M7"/>
    <mergeCell ref="N7:O7"/>
    <mergeCell ref="AD7:AE7"/>
    <mergeCell ref="AF7:AG7"/>
    <mergeCell ref="Z7:AA7"/>
    <mergeCell ref="AB7:AC7"/>
    <mergeCell ref="A31:A32"/>
    <mergeCell ref="A6:A7"/>
    <mergeCell ref="H31:I31"/>
    <mergeCell ref="B6:G6"/>
    <mergeCell ref="F32:G32"/>
    <mergeCell ref="B32:C32"/>
    <mergeCell ref="D32:E32"/>
    <mergeCell ref="B7:C7"/>
    <mergeCell ref="B31:G31"/>
    <mergeCell ref="B9:C9"/>
    <mergeCell ref="P17:Q17"/>
    <mergeCell ref="R17:S17"/>
    <mergeCell ref="T17:U17"/>
    <mergeCell ref="X7:Y7"/>
    <mergeCell ref="P7:Q7"/>
    <mergeCell ref="R7:S7"/>
    <mergeCell ref="T7:U7"/>
    <mergeCell ref="V7:W7"/>
    <mergeCell ref="R11:S11"/>
    <mergeCell ref="T11:U11"/>
    <mergeCell ref="B13:C13"/>
    <mergeCell ref="J31:K31"/>
    <mergeCell ref="L31:M31"/>
    <mergeCell ref="D13:E13"/>
    <mergeCell ref="F13:G13"/>
    <mergeCell ref="A30:BC30"/>
    <mergeCell ref="V31:W31"/>
    <mergeCell ref="X31:Y31"/>
    <mergeCell ref="AD31:AE31"/>
    <mergeCell ref="Z31:AA31"/>
    <mergeCell ref="AV6:AY6"/>
    <mergeCell ref="AZ6:BC6"/>
    <mergeCell ref="D7:E7"/>
    <mergeCell ref="F7:G7"/>
    <mergeCell ref="H6:K6"/>
    <mergeCell ref="L6:O6"/>
    <mergeCell ref="P6:S6"/>
    <mergeCell ref="T6:W6"/>
    <mergeCell ref="X6:AA6"/>
    <mergeCell ref="AB6:AE6"/>
    <mergeCell ref="AR6:AU6"/>
    <mergeCell ref="AH7:AI7"/>
    <mergeCell ref="AJ7:AK7"/>
    <mergeCell ref="AL7:AM7"/>
    <mergeCell ref="AN7:AO7"/>
    <mergeCell ref="AP7:AQ7"/>
    <mergeCell ref="AR7:AS7"/>
    <mergeCell ref="AJ6:AM6"/>
    <mergeCell ref="AT7:AU7"/>
    <mergeCell ref="AN6:AQ6"/>
    <mergeCell ref="AF9:AG9"/>
    <mergeCell ref="AF6:AI6"/>
    <mergeCell ref="AB13:AC13"/>
    <mergeCell ref="AD13:AE13"/>
    <mergeCell ref="AD9:AE9"/>
    <mergeCell ref="AB11:AC11"/>
    <mergeCell ref="AB9:AC9"/>
    <mergeCell ref="AF11:AG11"/>
    <mergeCell ref="AH11:AI11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zoomScale="75" zoomScaleNormal="75" zoomScaleSheetLayoutView="75" zoomScalePageLayoutView="0" workbookViewId="0" topLeftCell="A1">
      <selection activeCell="A6" sqref="A6"/>
    </sheetView>
  </sheetViews>
  <sheetFormatPr defaultColWidth="9.00390625" defaultRowHeight="15.75" customHeight="1"/>
  <cols>
    <col min="1" max="1" width="13.125" style="10" customWidth="1"/>
    <col min="2" max="2" width="9.875" style="10" customWidth="1"/>
    <col min="3" max="14" width="6.00390625" style="10" customWidth="1"/>
    <col min="15" max="15" width="5.875" style="10" customWidth="1"/>
    <col min="16" max="16" width="14.25390625" style="10" customWidth="1"/>
    <col min="17" max="17" width="8.50390625" style="10" customWidth="1"/>
    <col min="18" max="18" width="9.375" style="10" customWidth="1"/>
    <col min="19" max="19" width="6.50390625" style="10" bestFit="1" customWidth="1"/>
    <col min="20" max="20" width="11.00390625" style="10" bestFit="1" customWidth="1"/>
    <col min="21" max="29" width="6.00390625" style="10" customWidth="1"/>
    <col min="30" max="30" width="7.125" style="10" customWidth="1"/>
    <col min="31" max="16384" width="9.00390625" style="10" customWidth="1"/>
  </cols>
  <sheetData>
    <row r="1" spans="1:30" s="67" customFormat="1" ht="15.75" customHeight="1">
      <c r="A1" s="145" t="s">
        <v>312</v>
      </c>
      <c r="AD1" s="146" t="s">
        <v>311</v>
      </c>
    </row>
    <row r="2" spans="1:30" s="67" customFormat="1" ht="15.75" customHeight="1">
      <c r="A2" s="194"/>
      <c r="AD2" s="146"/>
    </row>
    <row r="3" spans="1:30" s="67" customFormat="1" ht="15.75" customHeight="1">
      <c r="A3" s="194"/>
      <c r="AD3" s="146"/>
    </row>
    <row r="4" spans="1:30" ht="15.75" customHeight="1">
      <c r="A4" s="426" t="s">
        <v>315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32"/>
      <c r="P4" s="426" t="s">
        <v>152</v>
      </c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</row>
    <row r="5" spans="1:30" ht="15.75" customHeight="1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32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</row>
    <row r="6" spans="1:30" ht="15.75" customHeight="1">
      <c r="A6" s="270" t="s">
        <v>58</v>
      </c>
      <c r="B6" s="133" t="s">
        <v>310</v>
      </c>
      <c r="C6" s="69" t="s">
        <v>295</v>
      </c>
      <c r="D6" s="69" t="s">
        <v>296</v>
      </c>
      <c r="E6" s="69" t="s">
        <v>297</v>
      </c>
      <c r="F6" s="69" t="s">
        <v>298</v>
      </c>
      <c r="G6" s="69" t="s">
        <v>299</v>
      </c>
      <c r="H6" s="69" t="s">
        <v>300</v>
      </c>
      <c r="I6" s="69" t="s">
        <v>301</v>
      </c>
      <c r="J6" s="69" t="s">
        <v>302</v>
      </c>
      <c r="K6" s="69" t="s">
        <v>303</v>
      </c>
      <c r="L6" s="69" t="s">
        <v>73</v>
      </c>
      <c r="M6" s="69" t="s">
        <v>72</v>
      </c>
      <c r="N6" s="71" t="s">
        <v>71</v>
      </c>
      <c r="O6" s="32"/>
      <c r="P6" s="74" t="s">
        <v>102</v>
      </c>
      <c r="Q6" s="396" t="s">
        <v>310</v>
      </c>
      <c r="R6" s="397"/>
      <c r="S6" s="69" t="s">
        <v>295</v>
      </c>
      <c r="T6" s="69" t="s">
        <v>296</v>
      </c>
      <c r="U6" s="69" t="s">
        <v>297</v>
      </c>
      <c r="V6" s="69" t="s">
        <v>298</v>
      </c>
      <c r="W6" s="69" t="s">
        <v>299</v>
      </c>
      <c r="X6" s="69" t="s">
        <v>300</v>
      </c>
      <c r="Y6" s="69" t="s">
        <v>301</v>
      </c>
      <c r="Z6" s="69" t="s">
        <v>302</v>
      </c>
      <c r="AA6" s="69" t="s">
        <v>303</v>
      </c>
      <c r="AB6" s="69" t="s">
        <v>73</v>
      </c>
      <c r="AC6" s="69" t="s">
        <v>72</v>
      </c>
      <c r="AD6" s="71" t="s">
        <v>71</v>
      </c>
    </row>
    <row r="7" spans="1:18" ht="15.75" customHeight="1">
      <c r="A7" s="96"/>
      <c r="O7" s="32"/>
      <c r="P7" s="96"/>
      <c r="Q7" s="463"/>
      <c r="R7" s="426"/>
    </row>
    <row r="8" spans="1:30" s="81" customFormat="1" ht="15.75" customHeight="1">
      <c r="A8" s="98" t="s">
        <v>1</v>
      </c>
      <c r="B8" s="178">
        <f>SUM(B10:B26)</f>
        <v>6441</v>
      </c>
      <c r="C8" s="178">
        <f aca="true" t="shared" si="0" ref="C8:N8">SUM(C10:C26)</f>
        <v>239</v>
      </c>
      <c r="D8" s="178">
        <f t="shared" si="0"/>
        <v>259</v>
      </c>
      <c r="E8" s="178">
        <f t="shared" si="0"/>
        <v>765</v>
      </c>
      <c r="F8" s="178">
        <f t="shared" si="0"/>
        <v>791</v>
      </c>
      <c r="G8" s="178">
        <f t="shared" si="0"/>
        <v>736</v>
      </c>
      <c r="H8" s="178">
        <f t="shared" si="0"/>
        <v>675</v>
      </c>
      <c r="I8" s="178">
        <f t="shared" si="0"/>
        <v>338</v>
      </c>
      <c r="J8" s="178">
        <f t="shared" si="0"/>
        <v>159</v>
      </c>
      <c r="K8" s="178">
        <f t="shared" si="0"/>
        <v>249</v>
      </c>
      <c r="L8" s="178">
        <f t="shared" si="0"/>
        <v>807</v>
      </c>
      <c r="M8" s="178">
        <f t="shared" si="0"/>
        <v>828</v>
      </c>
      <c r="N8" s="178">
        <f t="shared" si="0"/>
        <v>595</v>
      </c>
      <c r="O8" s="80"/>
      <c r="P8" s="98" t="s">
        <v>1</v>
      </c>
      <c r="Q8" s="467">
        <f>SUM(Q10:R26)</f>
        <v>541</v>
      </c>
      <c r="R8" s="468"/>
      <c r="S8" s="116">
        <f>SUM(S10:S26)</f>
        <v>58</v>
      </c>
      <c r="T8" s="116">
        <f aca="true" t="shared" si="1" ref="T8:AD8">SUM(T10:T26)</f>
        <v>55</v>
      </c>
      <c r="U8" s="116">
        <f t="shared" si="1"/>
        <v>48</v>
      </c>
      <c r="V8" s="116">
        <f t="shared" si="1"/>
        <v>42</v>
      </c>
      <c r="W8" s="116">
        <f t="shared" si="1"/>
        <v>50</v>
      </c>
      <c r="X8" s="116">
        <f t="shared" si="1"/>
        <v>46</v>
      </c>
      <c r="Y8" s="116">
        <f t="shared" si="1"/>
        <v>39</v>
      </c>
      <c r="Z8" s="116">
        <f t="shared" si="1"/>
        <v>40</v>
      </c>
      <c r="AA8" s="116">
        <f t="shared" si="1"/>
        <v>45</v>
      </c>
      <c r="AB8" s="116">
        <f t="shared" si="1"/>
        <v>42</v>
      </c>
      <c r="AC8" s="116">
        <f t="shared" si="1"/>
        <v>33</v>
      </c>
      <c r="AD8" s="116">
        <f t="shared" si="1"/>
        <v>43</v>
      </c>
    </row>
    <row r="9" spans="1:18" ht="15.75" customHeight="1">
      <c r="A9" s="97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P9" s="97"/>
      <c r="Q9" s="463"/>
      <c r="R9" s="426"/>
    </row>
    <row r="10" spans="1:30" ht="15.75" customHeight="1">
      <c r="A10" s="89" t="s">
        <v>2</v>
      </c>
      <c r="B10" s="29">
        <f>SUM(C10:N10)</f>
        <v>2684</v>
      </c>
      <c r="C10" s="31">
        <v>106</v>
      </c>
      <c r="D10" s="31">
        <v>109</v>
      </c>
      <c r="E10" s="31">
        <v>292</v>
      </c>
      <c r="F10" s="31">
        <v>326</v>
      </c>
      <c r="G10" s="31">
        <v>305</v>
      </c>
      <c r="H10" s="31">
        <v>278</v>
      </c>
      <c r="I10" s="31">
        <v>165</v>
      </c>
      <c r="J10" s="31">
        <v>71</v>
      </c>
      <c r="K10" s="31">
        <v>97</v>
      </c>
      <c r="L10" s="31">
        <v>313</v>
      </c>
      <c r="M10" s="31">
        <v>326</v>
      </c>
      <c r="N10" s="31">
        <v>296</v>
      </c>
      <c r="P10" s="89" t="s">
        <v>2</v>
      </c>
      <c r="Q10" s="465">
        <f>SUM(S10:AD10)</f>
        <v>258</v>
      </c>
      <c r="R10" s="466"/>
      <c r="S10" s="33">
        <v>25</v>
      </c>
      <c r="T10" s="33">
        <v>31</v>
      </c>
      <c r="U10" s="33">
        <v>26</v>
      </c>
      <c r="V10" s="33">
        <v>20</v>
      </c>
      <c r="W10" s="33">
        <v>25</v>
      </c>
      <c r="X10" s="33">
        <v>26</v>
      </c>
      <c r="Y10" s="33">
        <v>16</v>
      </c>
      <c r="Z10" s="33">
        <v>16</v>
      </c>
      <c r="AA10" s="33">
        <v>19</v>
      </c>
      <c r="AB10" s="33">
        <v>22</v>
      </c>
      <c r="AC10" s="33">
        <v>16</v>
      </c>
      <c r="AD10" s="33">
        <v>16</v>
      </c>
    </row>
    <row r="11" spans="1:30" ht="15.75" customHeight="1">
      <c r="A11" s="89" t="s">
        <v>3</v>
      </c>
      <c r="B11" s="29">
        <f aca="true" t="shared" si="2" ref="B11:B17">SUM(C11:N11)</f>
        <v>253</v>
      </c>
      <c r="C11" s="31">
        <v>9</v>
      </c>
      <c r="D11" s="31">
        <v>11</v>
      </c>
      <c r="E11" s="31">
        <v>37</v>
      </c>
      <c r="F11" s="31">
        <v>34</v>
      </c>
      <c r="G11" s="31">
        <v>24</v>
      </c>
      <c r="H11" s="31">
        <v>28</v>
      </c>
      <c r="I11" s="31">
        <v>10</v>
      </c>
      <c r="J11" s="31">
        <v>3</v>
      </c>
      <c r="K11" s="31">
        <v>9</v>
      </c>
      <c r="L11" s="31">
        <v>31</v>
      </c>
      <c r="M11" s="31">
        <v>36</v>
      </c>
      <c r="N11" s="31">
        <v>21</v>
      </c>
      <c r="P11" s="89" t="s">
        <v>3</v>
      </c>
      <c r="Q11" s="465">
        <f aca="true" t="shared" si="3" ref="Q11:Q17">SUM(S11:AD11)</f>
        <v>26</v>
      </c>
      <c r="R11" s="466"/>
      <c r="S11" s="33">
        <v>3</v>
      </c>
      <c r="T11" s="33">
        <v>1</v>
      </c>
      <c r="U11" s="33">
        <v>1</v>
      </c>
      <c r="V11" s="33" t="s">
        <v>219</v>
      </c>
      <c r="W11" s="33">
        <v>1</v>
      </c>
      <c r="X11" s="33">
        <v>4</v>
      </c>
      <c r="Y11" s="33">
        <v>4</v>
      </c>
      <c r="Z11" s="33">
        <v>1</v>
      </c>
      <c r="AA11" s="33">
        <v>4</v>
      </c>
      <c r="AB11" s="33">
        <v>3</v>
      </c>
      <c r="AC11" s="33">
        <v>2</v>
      </c>
      <c r="AD11" s="33">
        <v>2</v>
      </c>
    </row>
    <row r="12" spans="1:30" ht="15.75" customHeight="1">
      <c r="A12" s="89" t="s">
        <v>4</v>
      </c>
      <c r="B12" s="29">
        <f t="shared" si="2"/>
        <v>637</v>
      </c>
      <c r="C12" s="31">
        <v>19</v>
      </c>
      <c r="D12" s="31">
        <v>19</v>
      </c>
      <c r="E12" s="31">
        <v>68</v>
      </c>
      <c r="F12" s="31">
        <v>89</v>
      </c>
      <c r="G12" s="31">
        <v>80</v>
      </c>
      <c r="H12" s="31">
        <v>64</v>
      </c>
      <c r="I12" s="31">
        <v>26</v>
      </c>
      <c r="J12" s="31">
        <v>18</v>
      </c>
      <c r="K12" s="31">
        <v>30</v>
      </c>
      <c r="L12" s="31">
        <v>94</v>
      </c>
      <c r="M12" s="31">
        <v>73</v>
      </c>
      <c r="N12" s="31">
        <v>57</v>
      </c>
      <c r="P12" s="89" t="s">
        <v>4</v>
      </c>
      <c r="Q12" s="465">
        <f t="shared" si="3"/>
        <v>45</v>
      </c>
      <c r="R12" s="466"/>
      <c r="S12" s="33">
        <v>4</v>
      </c>
      <c r="T12" s="33">
        <v>3</v>
      </c>
      <c r="U12" s="33">
        <v>3</v>
      </c>
      <c r="V12" s="33">
        <v>3</v>
      </c>
      <c r="W12" s="33">
        <v>8</v>
      </c>
      <c r="X12" s="33">
        <v>3</v>
      </c>
      <c r="Y12" s="33">
        <v>1</v>
      </c>
      <c r="Z12" s="33">
        <v>5</v>
      </c>
      <c r="AA12" s="33">
        <v>3</v>
      </c>
      <c r="AB12" s="33">
        <v>4</v>
      </c>
      <c r="AC12" s="33">
        <v>3</v>
      </c>
      <c r="AD12" s="33">
        <v>5</v>
      </c>
    </row>
    <row r="13" spans="1:30" ht="15.75" customHeight="1">
      <c r="A13" s="89" t="s">
        <v>5</v>
      </c>
      <c r="B13" s="29">
        <f t="shared" si="2"/>
        <v>144</v>
      </c>
      <c r="C13" s="31">
        <v>5</v>
      </c>
      <c r="D13" s="31">
        <v>9</v>
      </c>
      <c r="E13" s="31">
        <v>16</v>
      </c>
      <c r="F13" s="31">
        <v>18</v>
      </c>
      <c r="G13" s="31">
        <v>16</v>
      </c>
      <c r="H13" s="31">
        <v>9</v>
      </c>
      <c r="I13" s="31">
        <v>5</v>
      </c>
      <c r="J13" s="31">
        <v>3</v>
      </c>
      <c r="K13" s="31">
        <v>13</v>
      </c>
      <c r="L13" s="31">
        <v>25</v>
      </c>
      <c r="M13" s="31">
        <v>14</v>
      </c>
      <c r="N13" s="31">
        <v>11</v>
      </c>
      <c r="P13" s="89" t="s">
        <v>5</v>
      </c>
      <c r="Q13" s="465">
        <f t="shared" si="3"/>
        <v>8</v>
      </c>
      <c r="R13" s="466"/>
      <c r="S13" s="33" t="s">
        <v>219</v>
      </c>
      <c r="T13" s="33" t="s">
        <v>219</v>
      </c>
      <c r="U13" s="33" t="s">
        <v>219</v>
      </c>
      <c r="V13" s="33" t="s">
        <v>219</v>
      </c>
      <c r="W13" s="33" t="s">
        <v>219</v>
      </c>
      <c r="X13" s="33">
        <v>1</v>
      </c>
      <c r="Y13" s="33" t="s">
        <v>219</v>
      </c>
      <c r="Z13" s="33">
        <v>3</v>
      </c>
      <c r="AA13" s="33" t="s">
        <v>219</v>
      </c>
      <c r="AB13" s="33">
        <v>3</v>
      </c>
      <c r="AC13" s="33" t="s">
        <v>219</v>
      </c>
      <c r="AD13" s="33">
        <v>1</v>
      </c>
    </row>
    <row r="14" spans="1:30" ht="15.75" customHeight="1">
      <c r="A14" s="89" t="s">
        <v>6</v>
      </c>
      <c r="B14" s="29">
        <f t="shared" si="2"/>
        <v>103</v>
      </c>
      <c r="C14" s="31">
        <v>3</v>
      </c>
      <c r="D14" s="31">
        <v>3</v>
      </c>
      <c r="E14" s="31">
        <v>19</v>
      </c>
      <c r="F14" s="31">
        <v>13</v>
      </c>
      <c r="G14" s="31">
        <v>13</v>
      </c>
      <c r="H14" s="31">
        <v>9</v>
      </c>
      <c r="I14" s="31">
        <v>7</v>
      </c>
      <c r="J14" s="31">
        <v>5</v>
      </c>
      <c r="K14" s="31">
        <v>2</v>
      </c>
      <c r="L14" s="31">
        <v>12</v>
      </c>
      <c r="M14" s="31">
        <v>12</v>
      </c>
      <c r="N14" s="31">
        <v>5</v>
      </c>
      <c r="P14" s="89" t="s">
        <v>6</v>
      </c>
      <c r="Q14" s="465">
        <f t="shared" si="3"/>
        <v>3</v>
      </c>
      <c r="R14" s="466"/>
      <c r="S14" s="33">
        <v>1</v>
      </c>
      <c r="T14" s="33" t="s">
        <v>219</v>
      </c>
      <c r="U14" s="33">
        <v>1</v>
      </c>
      <c r="V14" s="33" t="s">
        <v>219</v>
      </c>
      <c r="W14" s="33" t="s">
        <v>219</v>
      </c>
      <c r="X14" s="33" t="s">
        <v>219</v>
      </c>
      <c r="Y14" s="33">
        <v>1</v>
      </c>
      <c r="Z14" s="33" t="s">
        <v>219</v>
      </c>
      <c r="AA14" s="33" t="s">
        <v>219</v>
      </c>
      <c r="AB14" s="33" t="s">
        <v>219</v>
      </c>
      <c r="AC14" s="33" t="s">
        <v>219</v>
      </c>
      <c r="AD14" s="33" t="s">
        <v>219</v>
      </c>
    </row>
    <row r="15" spans="1:30" ht="15.75" customHeight="1">
      <c r="A15" s="89" t="s">
        <v>7</v>
      </c>
      <c r="B15" s="29">
        <f t="shared" si="2"/>
        <v>420</v>
      </c>
      <c r="C15" s="31">
        <v>12</v>
      </c>
      <c r="D15" s="31">
        <v>14</v>
      </c>
      <c r="E15" s="31">
        <v>50</v>
      </c>
      <c r="F15" s="31">
        <v>48</v>
      </c>
      <c r="G15" s="31">
        <v>52</v>
      </c>
      <c r="H15" s="31">
        <v>44</v>
      </c>
      <c r="I15" s="31">
        <v>13</v>
      </c>
      <c r="J15" s="31">
        <v>11</v>
      </c>
      <c r="K15" s="31">
        <v>23</v>
      </c>
      <c r="L15" s="31">
        <v>59</v>
      </c>
      <c r="M15" s="31">
        <v>57</v>
      </c>
      <c r="N15" s="31">
        <v>37</v>
      </c>
      <c r="P15" s="89" t="s">
        <v>7</v>
      </c>
      <c r="Q15" s="465">
        <f t="shared" si="3"/>
        <v>40</v>
      </c>
      <c r="R15" s="466"/>
      <c r="S15" s="33">
        <v>6</v>
      </c>
      <c r="T15" s="33">
        <v>5</v>
      </c>
      <c r="U15" s="33">
        <v>1</v>
      </c>
      <c r="V15" s="33">
        <v>1</v>
      </c>
      <c r="W15" s="33">
        <v>4</v>
      </c>
      <c r="X15" s="33">
        <v>3</v>
      </c>
      <c r="Y15" s="33">
        <v>3</v>
      </c>
      <c r="Z15" s="33">
        <v>4</v>
      </c>
      <c r="AA15" s="33">
        <v>3</v>
      </c>
      <c r="AB15" s="33">
        <v>1</v>
      </c>
      <c r="AC15" s="33">
        <v>3</v>
      </c>
      <c r="AD15" s="33">
        <v>6</v>
      </c>
    </row>
    <row r="16" spans="1:30" ht="15.75" customHeight="1">
      <c r="A16" s="89" t="s">
        <v>8</v>
      </c>
      <c r="B16" s="29">
        <f t="shared" si="2"/>
        <v>120</v>
      </c>
      <c r="C16" s="31">
        <v>4</v>
      </c>
      <c r="D16" s="31">
        <v>3</v>
      </c>
      <c r="E16" s="31">
        <v>13</v>
      </c>
      <c r="F16" s="31">
        <v>13</v>
      </c>
      <c r="G16" s="31">
        <v>12</v>
      </c>
      <c r="H16" s="31">
        <v>16</v>
      </c>
      <c r="I16" s="31">
        <v>7</v>
      </c>
      <c r="J16" s="31">
        <v>3</v>
      </c>
      <c r="K16" s="31">
        <v>5</v>
      </c>
      <c r="L16" s="31">
        <v>25</v>
      </c>
      <c r="M16" s="31">
        <v>11</v>
      </c>
      <c r="N16" s="31">
        <v>8</v>
      </c>
      <c r="P16" s="89" t="s">
        <v>8</v>
      </c>
      <c r="Q16" s="465">
        <f t="shared" si="3"/>
        <v>12</v>
      </c>
      <c r="R16" s="466"/>
      <c r="S16" s="33">
        <v>1</v>
      </c>
      <c r="T16" s="33">
        <v>1</v>
      </c>
      <c r="U16" s="33">
        <v>3</v>
      </c>
      <c r="V16" s="33">
        <v>1</v>
      </c>
      <c r="W16" s="33">
        <v>1</v>
      </c>
      <c r="X16" s="33" t="s">
        <v>219</v>
      </c>
      <c r="Y16" s="33" t="s">
        <v>219</v>
      </c>
      <c r="Z16" s="33">
        <v>1</v>
      </c>
      <c r="AA16" s="33">
        <v>2</v>
      </c>
      <c r="AB16" s="33">
        <v>1</v>
      </c>
      <c r="AC16" s="33">
        <v>1</v>
      </c>
      <c r="AD16" s="33" t="s">
        <v>219</v>
      </c>
    </row>
    <row r="17" spans="1:30" ht="15.75" customHeight="1">
      <c r="A17" s="89" t="s">
        <v>9</v>
      </c>
      <c r="B17" s="29">
        <f t="shared" si="2"/>
        <v>265</v>
      </c>
      <c r="C17" s="31">
        <v>10</v>
      </c>
      <c r="D17" s="31">
        <v>9</v>
      </c>
      <c r="E17" s="31">
        <v>28</v>
      </c>
      <c r="F17" s="31">
        <v>29</v>
      </c>
      <c r="G17" s="31">
        <v>20</v>
      </c>
      <c r="H17" s="31">
        <v>34</v>
      </c>
      <c r="I17" s="31">
        <v>13</v>
      </c>
      <c r="J17" s="31">
        <v>6</v>
      </c>
      <c r="K17" s="31">
        <v>14</v>
      </c>
      <c r="L17" s="31">
        <v>40</v>
      </c>
      <c r="M17" s="31">
        <v>43</v>
      </c>
      <c r="N17" s="31">
        <v>19</v>
      </c>
      <c r="P17" s="89" t="s">
        <v>9</v>
      </c>
      <c r="Q17" s="465">
        <f t="shared" si="3"/>
        <v>14</v>
      </c>
      <c r="R17" s="466"/>
      <c r="S17" s="33">
        <v>2</v>
      </c>
      <c r="T17" s="33">
        <v>2</v>
      </c>
      <c r="U17" s="33">
        <v>1</v>
      </c>
      <c r="V17" s="33">
        <v>2</v>
      </c>
      <c r="W17" s="33" t="s">
        <v>219</v>
      </c>
      <c r="X17" s="33">
        <v>1</v>
      </c>
      <c r="Y17" s="33">
        <v>1</v>
      </c>
      <c r="Z17" s="33" t="s">
        <v>219</v>
      </c>
      <c r="AA17" s="33">
        <v>2</v>
      </c>
      <c r="AB17" s="33">
        <v>3</v>
      </c>
      <c r="AC17" s="33" t="s">
        <v>219</v>
      </c>
      <c r="AD17" s="33" t="s">
        <v>219</v>
      </c>
    </row>
    <row r="18" spans="1:18" ht="15.75" customHeight="1">
      <c r="A18" s="89"/>
      <c r="B18" s="29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P18" s="89"/>
      <c r="Q18" s="465"/>
      <c r="R18" s="466"/>
    </row>
    <row r="19" spans="1:30" ht="15.75" customHeight="1">
      <c r="A19" s="89" t="s">
        <v>10</v>
      </c>
      <c r="B19" s="29">
        <f>SUM(C19:N19)</f>
        <v>61</v>
      </c>
      <c r="C19" s="31">
        <v>2</v>
      </c>
      <c r="D19" s="31">
        <v>3</v>
      </c>
      <c r="E19" s="31">
        <v>5</v>
      </c>
      <c r="F19" s="31">
        <v>12</v>
      </c>
      <c r="G19" s="31">
        <v>9</v>
      </c>
      <c r="H19" s="31">
        <v>6</v>
      </c>
      <c r="I19" s="31">
        <v>1</v>
      </c>
      <c r="J19" s="40" t="s">
        <v>219</v>
      </c>
      <c r="K19" s="31">
        <v>4</v>
      </c>
      <c r="L19" s="31">
        <v>4</v>
      </c>
      <c r="M19" s="31">
        <v>9</v>
      </c>
      <c r="N19" s="31">
        <v>6</v>
      </c>
      <c r="P19" s="89" t="s">
        <v>10</v>
      </c>
      <c r="Q19" s="465">
        <f>SUM(S19:AD19)</f>
        <v>11</v>
      </c>
      <c r="R19" s="469"/>
      <c r="S19" s="33">
        <v>1</v>
      </c>
      <c r="T19" s="33">
        <v>2</v>
      </c>
      <c r="U19" s="33" t="s">
        <v>219</v>
      </c>
      <c r="V19" s="33">
        <v>1</v>
      </c>
      <c r="W19" s="33">
        <v>1</v>
      </c>
      <c r="X19" s="33">
        <v>1</v>
      </c>
      <c r="Y19" s="33">
        <v>1</v>
      </c>
      <c r="Z19" s="33">
        <v>1</v>
      </c>
      <c r="AA19" s="33" t="s">
        <v>219</v>
      </c>
      <c r="AB19" s="33" t="s">
        <v>219</v>
      </c>
      <c r="AC19" s="33">
        <v>1</v>
      </c>
      <c r="AD19" s="33">
        <v>2</v>
      </c>
    </row>
    <row r="20" spans="1:30" ht="15.75" customHeight="1">
      <c r="A20" s="89" t="s">
        <v>12</v>
      </c>
      <c r="B20" s="29">
        <f aca="true" t="shared" si="4" ref="B20:B26">SUM(C20:N20)</f>
        <v>244</v>
      </c>
      <c r="C20" s="31">
        <v>9</v>
      </c>
      <c r="D20" s="31">
        <v>9</v>
      </c>
      <c r="E20" s="31">
        <v>28</v>
      </c>
      <c r="F20" s="31">
        <v>26</v>
      </c>
      <c r="G20" s="31">
        <v>34</v>
      </c>
      <c r="H20" s="31">
        <v>30</v>
      </c>
      <c r="I20" s="31">
        <v>8</v>
      </c>
      <c r="J20" s="31">
        <v>3</v>
      </c>
      <c r="K20" s="31">
        <v>4</v>
      </c>
      <c r="L20" s="31">
        <v>34</v>
      </c>
      <c r="M20" s="31">
        <v>42</v>
      </c>
      <c r="N20" s="31">
        <v>17</v>
      </c>
      <c r="P20" s="89" t="s">
        <v>12</v>
      </c>
      <c r="Q20" s="465">
        <f aca="true" t="shared" si="5" ref="Q20:Q26">SUM(S20:AD20)</f>
        <v>19</v>
      </c>
      <c r="R20" s="469"/>
      <c r="S20" s="33">
        <v>3</v>
      </c>
      <c r="T20" s="33">
        <v>1</v>
      </c>
      <c r="U20" s="33">
        <v>2</v>
      </c>
      <c r="V20" s="33">
        <v>3</v>
      </c>
      <c r="W20" s="33" t="s">
        <v>219</v>
      </c>
      <c r="X20" s="33">
        <v>1</v>
      </c>
      <c r="Y20" s="33">
        <v>3</v>
      </c>
      <c r="Z20" s="33">
        <v>1</v>
      </c>
      <c r="AA20" s="33">
        <v>3</v>
      </c>
      <c r="AB20" s="33" t="s">
        <v>219</v>
      </c>
      <c r="AC20" s="33">
        <v>1</v>
      </c>
      <c r="AD20" s="33">
        <v>1</v>
      </c>
    </row>
    <row r="21" spans="1:30" ht="15.75" customHeight="1">
      <c r="A21" s="89" t="s">
        <v>17</v>
      </c>
      <c r="B21" s="29">
        <f t="shared" si="4"/>
        <v>452</v>
      </c>
      <c r="C21" s="31">
        <v>13</v>
      </c>
      <c r="D21" s="31">
        <v>16</v>
      </c>
      <c r="E21" s="31">
        <v>60</v>
      </c>
      <c r="F21" s="31">
        <v>52</v>
      </c>
      <c r="G21" s="31">
        <v>61</v>
      </c>
      <c r="H21" s="31">
        <v>53</v>
      </c>
      <c r="I21" s="31">
        <v>26</v>
      </c>
      <c r="J21" s="31">
        <v>11</v>
      </c>
      <c r="K21" s="31">
        <v>14</v>
      </c>
      <c r="L21" s="31">
        <v>56</v>
      </c>
      <c r="M21" s="31">
        <v>61</v>
      </c>
      <c r="N21" s="31">
        <v>29</v>
      </c>
      <c r="P21" s="89" t="s">
        <v>17</v>
      </c>
      <c r="Q21" s="465">
        <f t="shared" si="5"/>
        <v>32</v>
      </c>
      <c r="R21" s="469"/>
      <c r="S21" s="33">
        <v>2</v>
      </c>
      <c r="T21" s="33">
        <v>2</v>
      </c>
      <c r="U21" s="33">
        <v>3</v>
      </c>
      <c r="V21" s="33">
        <v>2</v>
      </c>
      <c r="W21" s="33">
        <v>5</v>
      </c>
      <c r="X21" s="33">
        <v>2</v>
      </c>
      <c r="Y21" s="33">
        <v>2</v>
      </c>
      <c r="Z21" s="33">
        <v>4</v>
      </c>
      <c r="AA21" s="33">
        <v>3</v>
      </c>
      <c r="AB21" s="33">
        <v>2</v>
      </c>
      <c r="AC21" s="33">
        <v>3</v>
      </c>
      <c r="AD21" s="33">
        <v>2</v>
      </c>
    </row>
    <row r="22" spans="1:30" ht="15.75" customHeight="1">
      <c r="A22" s="89" t="s">
        <v>26</v>
      </c>
      <c r="B22" s="29">
        <f t="shared" si="4"/>
        <v>438</v>
      </c>
      <c r="C22" s="31">
        <v>12</v>
      </c>
      <c r="D22" s="31">
        <v>24</v>
      </c>
      <c r="E22" s="31">
        <v>58</v>
      </c>
      <c r="F22" s="31">
        <v>52</v>
      </c>
      <c r="G22" s="31">
        <v>43</v>
      </c>
      <c r="H22" s="31">
        <v>41</v>
      </c>
      <c r="I22" s="31">
        <v>22</v>
      </c>
      <c r="J22" s="31">
        <v>9</v>
      </c>
      <c r="K22" s="31">
        <v>14</v>
      </c>
      <c r="L22" s="31">
        <v>51</v>
      </c>
      <c r="M22" s="31">
        <v>68</v>
      </c>
      <c r="N22" s="31">
        <v>44</v>
      </c>
      <c r="P22" s="89" t="s">
        <v>26</v>
      </c>
      <c r="Q22" s="465">
        <f t="shared" si="5"/>
        <v>24</v>
      </c>
      <c r="R22" s="469"/>
      <c r="S22" s="33">
        <v>3</v>
      </c>
      <c r="T22" s="33">
        <v>2</v>
      </c>
      <c r="U22" s="33">
        <v>3</v>
      </c>
      <c r="V22" s="33">
        <v>5</v>
      </c>
      <c r="W22" s="33">
        <v>1</v>
      </c>
      <c r="X22" s="33">
        <v>1</v>
      </c>
      <c r="Y22" s="33">
        <v>1</v>
      </c>
      <c r="Z22" s="33">
        <v>1</v>
      </c>
      <c r="AA22" s="33">
        <v>2</v>
      </c>
      <c r="AB22" s="33">
        <v>1</v>
      </c>
      <c r="AC22" s="33">
        <v>1</v>
      </c>
      <c r="AD22" s="33">
        <v>3</v>
      </c>
    </row>
    <row r="23" spans="1:30" ht="15.75" customHeight="1">
      <c r="A23" s="89" t="s">
        <v>32</v>
      </c>
      <c r="B23" s="29">
        <f t="shared" si="4"/>
        <v>221</v>
      </c>
      <c r="C23" s="31">
        <v>9</v>
      </c>
      <c r="D23" s="31">
        <v>10</v>
      </c>
      <c r="E23" s="31">
        <v>32</v>
      </c>
      <c r="F23" s="31">
        <v>27</v>
      </c>
      <c r="G23" s="31">
        <v>20</v>
      </c>
      <c r="H23" s="31">
        <v>26</v>
      </c>
      <c r="I23" s="31">
        <v>11</v>
      </c>
      <c r="J23" s="31">
        <v>4</v>
      </c>
      <c r="K23" s="31">
        <v>5</v>
      </c>
      <c r="L23" s="31">
        <v>22</v>
      </c>
      <c r="M23" s="31">
        <v>29</v>
      </c>
      <c r="N23" s="31">
        <v>26</v>
      </c>
      <c r="P23" s="89" t="s">
        <v>32</v>
      </c>
      <c r="Q23" s="465">
        <f t="shared" si="5"/>
        <v>19</v>
      </c>
      <c r="R23" s="469"/>
      <c r="S23" s="33">
        <v>4</v>
      </c>
      <c r="T23" s="33">
        <v>1</v>
      </c>
      <c r="U23" s="33">
        <v>2</v>
      </c>
      <c r="V23" s="33">
        <v>2</v>
      </c>
      <c r="W23" s="33">
        <v>2</v>
      </c>
      <c r="X23" s="33">
        <v>2</v>
      </c>
      <c r="Y23" s="33">
        <v>3</v>
      </c>
      <c r="Z23" s="33">
        <v>1</v>
      </c>
      <c r="AA23" s="33" t="s">
        <v>219</v>
      </c>
      <c r="AB23" s="33" t="s">
        <v>219</v>
      </c>
      <c r="AC23" s="33">
        <v>1</v>
      </c>
      <c r="AD23" s="33">
        <v>1</v>
      </c>
    </row>
    <row r="24" spans="1:30" ht="15.75" customHeight="1">
      <c r="A24" s="89" t="s">
        <v>37</v>
      </c>
      <c r="B24" s="29">
        <f t="shared" si="4"/>
        <v>180</v>
      </c>
      <c r="C24" s="31">
        <v>10</v>
      </c>
      <c r="D24" s="31">
        <v>6</v>
      </c>
      <c r="E24" s="31">
        <v>26</v>
      </c>
      <c r="F24" s="31">
        <v>28</v>
      </c>
      <c r="G24" s="31">
        <v>23</v>
      </c>
      <c r="H24" s="31">
        <v>17</v>
      </c>
      <c r="I24" s="31">
        <v>8</v>
      </c>
      <c r="J24" s="31">
        <v>6</v>
      </c>
      <c r="K24" s="31">
        <v>4</v>
      </c>
      <c r="L24" s="31">
        <v>17</v>
      </c>
      <c r="M24" s="31">
        <v>24</v>
      </c>
      <c r="N24" s="31">
        <v>11</v>
      </c>
      <c r="P24" s="89" t="s">
        <v>37</v>
      </c>
      <c r="Q24" s="465">
        <f t="shared" si="5"/>
        <v>11</v>
      </c>
      <c r="R24" s="469"/>
      <c r="S24" s="33">
        <v>1</v>
      </c>
      <c r="T24" s="33">
        <v>2</v>
      </c>
      <c r="U24" s="33">
        <v>1</v>
      </c>
      <c r="V24" s="33">
        <v>1</v>
      </c>
      <c r="W24" s="33">
        <v>1</v>
      </c>
      <c r="X24" s="33">
        <v>1</v>
      </c>
      <c r="Y24" s="33">
        <v>1</v>
      </c>
      <c r="Z24" s="33" t="s">
        <v>219</v>
      </c>
      <c r="AA24" s="33">
        <v>1</v>
      </c>
      <c r="AB24" s="33">
        <v>2</v>
      </c>
      <c r="AC24" s="33" t="s">
        <v>219</v>
      </c>
      <c r="AD24" s="33" t="s">
        <v>219</v>
      </c>
    </row>
    <row r="25" spans="1:30" ht="15.75" customHeight="1">
      <c r="A25" s="89" t="s">
        <v>44</v>
      </c>
      <c r="B25" s="29">
        <f t="shared" si="4"/>
        <v>170</v>
      </c>
      <c r="C25" s="31">
        <v>12</v>
      </c>
      <c r="D25" s="31">
        <v>10</v>
      </c>
      <c r="E25" s="31">
        <v>22</v>
      </c>
      <c r="F25" s="31">
        <v>18</v>
      </c>
      <c r="G25" s="31">
        <v>15</v>
      </c>
      <c r="H25" s="31">
        <v>15</v>
      </c>
      <c r="I25" s="31">
        <v>12</v>
      </c>
      <c r="J25" s="31">
        <v>5</v>
      </c>
      <c r="K25" s="31">
        <v>10</v>
      </c>
      <c r="L25" s="31">
        <v>21</v>
      </c>
      <c r="M25" s="31">
        <v>22</v>
      </c>
      <c r="N25" s="31">
        <v>8</v>
      </c>
      <c r="P25" s="89" t="s">
        <v>44</v>
      </c>
      <c r="Q25" s="465">
        <f t="shared" si="5"/>
        <v>16</v>
      </c>
      <c r="R25" s="469"/>
      <c r="S25" s="33">
        <v>1</v>
      </c>
      <c r="T25" s="33">
        <v>1</v>
      </c>
      <c r="U25" s="33">
        <v>1</v>
      </c>
      <c r="V25" s="33" t="s">
        <v>219</v>
      </c>
      <c r="W25" s="33">
        <v>1</v>
      </c>
      <c r="X25" s="33" t="s">
        <v>219</v>
      </c>
      <c r="Y25" s="33">
        <v>2</v>
      </c>
      <c r="Z25" s="33">
        <v>2</v>
      </c>
      <c r="AA25" s="33">
        <v>3</v>
      </c>
      <c r="AB25" s="33" t="s">
        <v>219</v>
      </c>
      <c r="AC25" s="33">
        <v>1</v>
      </c>
      <c r="AD25" s="33">
        <v>4</v>
      </c>
    </row>
    <row r="26" spans="1:30" ht="15.75" customHeight="1">
      <c r="A26" s="90" t="s">
        <v>49</v>
      </c>
      <c r="B26" s="199">
        <f t="shared" si="4"/>
        <v>49</v>
      </c>
      <c r="C26" s="38">
        <v>4</v>
      </c>
      <c r="D26" s="38">
        <v>4</v>
      </c>
      <c r="E26" s="38">
        <v>11</v>
      </c>
      <c r="F26" s="38">
        <v>6</v>
      </c>
      <c r="G26" s="38">
        <v>9</v>
      </c>
      <c r="H26" s="38">
        <v>5</v>
      </c>
      <c r="I26" s="38">
        <v>4</v>
      </c>
      <c r="J26" s="36">
        <v>1</v>
      </c>
      <c r="K26" s="38">
        <v>1</v>
      </c>
      <c r="L26" s="38">
        <v>3</v>
      </c>
      <c r="M26" s="38">
        <v>1</v>
      </c>
      <c r="N26" s="36" t="s">
        <v>219</v>
      </c>
      <c r="P26" s="90" t="s">
        <v>49</v>
      </c>
      <c r="Q26" s="470">
        <f t="shared" si="5"/>
        <v>3</v>
      </c>
      <c r="R26" s="471"/>
      <c r="S26" s="39">
        <v>1</v>
      </c>
      <c r="T26" s="39">
        <v>1</v>
      </c>
      <c r="U26" s="39" t="s">
        <v>219</v>
      </c>
      <c r="V26" s="39">
        <v>1</v>
      </c>
      <c r="W26" s="39" t="s">
        <v>219</v>
      </c>
      <c r="X26" s="39" t="s">
        <v>219</v>
      </c>
      <c r="Y26" s="39" t="s">
        <v>219</v>
      </c>
      <c r="Z26" s="39" t="s">
        <v>219</v>
      </c>
      <c r="AA26" s="39" t="s">
        <v>219</v>
      </c>
      <c r="AB26" s="39" t="s">
        <v>219</v>
      </c>
      <c r="AC26" s="39" t="s">
        <v>219</v>
      </c>
      <c r="AD26" s="39" t="s">
        <v>219</v>
      </c>
    </row>
    <row r="27" spans="1:16" ht="15.75" customHeight="1">
      <c r="A27" s="10" t="s">
        <v>313</v>
      </c>
      <c r="P27" s="10" t="s">
        <v>112</v>
      </c>
    </row>
    <row r="29" ht="15.75" customHeight="1">
      <c r="AE29" s="32"/>
    </row>
    <row r="30" spans="1:31" ht="15.75" customHeight="1">
      <c r="A30" s="426" t="s">
        <v>314</v>
      </c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P30" s="349" t="s">
        <v>153</v>
      </c>
      <c r="Q30" s="472"/>
      <c r="R30" s="472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2"/>
      <c r="AE30" s="32"/>
    </row>
    <row r="31" spans="1:31" ht="15.75" customHeight="1" thickBo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32"/>
    </row>
    <row r="32" spans="1:31" ht="15.75" customHeight="1">
      <c r="A32" s="340" t="s">
        <v>102</v>
      </c>
      <c r="B32" s="462" t="s">
        <v>310</v>
      </c>
      <c r="C32" s="460" t="s">
        <v>295</v>
      </c>
      <c r="D32" s="460" t="s">
        <v>296</v>
      </c>
      <c r="E32" s="460" t="s">
        <v>297</v>
      </c>
      <c r="F32" s="460" t="s">
        <v>298</v>
      </c>
      <c r="G32" s="460" t="s">
        <v>299</v>
      </c>
      <c r="H32" s="460" t="s">
        <v>300</v>
      </c>
      <c r="I32" s="460" t="s">
        <v>301</v>
      </c>
      <c r="J32" s="460" t="s">
        <v>302</v>
      </c>
      <c r="K32" s="460" t="s">
        <v>303</v>
      </c>
      <c r="L32" s="460" t="s">
        <v>73</v>
      </c>
      <c r="M32" s="460" t="s">
        <v>72</v>
      </c>
      <c r="N32" s="460" t="s">
        <v>71</v>
      </c>
      <c r="P32" s="340" t="s">
        <v>102</v>
      </c>
      <c r="Q32" s="409" t="s">
        <v>310</v>
      </c>
      <c r="R32" s="410"/>
      <c r="S32" s="463" t="s">
        <v>76</v>
      </c>
      <c r="T32" s="425"/>
      <c r="U32" s="409" t="s">
        <v>75</v>
      </c>
      <c r="V32" s="410"/>
      <c r="W32" s="409" t="s">
        <v>77</v>
      </c>
      <c r="X32" s="410"/>
      <c r="Y32" s="409" t="s">
        <v>78</v>
      </c>
      <c r="Z32" s="410"/>
      <c r="AA32" s="463" t="s">
        <v>107</v>
      </c>
      <c r="AB32" s="425"/>
      <c r="AC32" s="409" t="s">
        <v>79</v>
      </c>
      <c r="AD32" s="410"/>
      <c r="AE32" s="32"/>
    </row>
    <row r="33" spans="1:31" ht="15.75" customHeight="1">
      <c r="A33" s="420"/>
      <c r="B33" s="409"/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P33" s="420"/>
      <c r="Q33" s="464" t="s">
        <v>316</v>
      </c>
      <c r="R33" s="464" t="s">
        <v>154</v>
      </c>
      <c r="S33" s="464" t="s">
        <v>316</v>
      </c>
      <c r="T33" s="464" t="s">
        <v>154</v>
      </c>
      <c r="U33" s="464" t="s">
        <v>316</v>
      </c>
      <c r="V33" s="464" t="s">
        <v>154</v>
      </c>
      <c r="W33" s="464" t="s">
        <v>316</v>
      </c>
      <c r="X33" s="464" t="s">
        <v>154</v>
      </c>
      <c r="Y33" s="464" t="s">
        <v>316</v>
      </c>
      <c r="Z33" s="464" t="s">
        <v>154</v>
      </c>
      <c r="AA33" s="464" t="s">
        <v>316</v>
      </c>
      <c r="AB33" s="464" t="s">
        <v>154</v>
      </c>
      <c r="AC33" s="464" t="s">
        <v>316</v>
      </c>
      <c r="AD33" s="473" t="s">
        <v>154</v>
      </c>
      <c r="AE33" s="32"/>
    </row>
    <row r="34" spans="1:31" ht="15.75" customHeight="1">
      <c r="A34" s="342"/>
      <c r="B34" s="419"/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P34" s="342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73"/>
      <c r="AE34" s="32"/>
    </row>
    <row r="35" spans="1:31" ht="15.75" customHeight="1">
      <c r="A35" s="96"/>
      <c r="P35" s="96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E35" s="32"/>
    </row>
    <row r="36" spans="1:30" s="81" customFormat="1" ht="15.75" customHeight="1">
      <c r="A36" s="98" t="s">
        <v>1</v>
      </c>
      <c r="B36" s="178">
        <f>SUM(B38:B54)</f>
        <v>1358</v>
      </c>
      <c r="C36" s="178">
        <f aca="true" t="shared" si="6" ref="C36:N36">SUM(C38:C54)</f>
        <v>71</v>
      </c>
      <c r="D36" s="178">
        <f t="shared" si="6"/>
        <v>101</v>
      </c>
      <c r="E36" s="178">
        <f t="shared" si="6"/>
        <v>127</v>
      </c>
      <c r="F36" s="178">
        <f t="shared" si="6"/>
        <v>125</v>
      </c>
      <c r="G36" s="178">
        <f t="shared" si="6"/>
        <v>124</v>
      </c>
      <c r="H36" s="178">
        <f t="shared" si="6"/>
        <v>98</v>
      </c>
      <c r="I36" s="178">
        <f t="shared" si="6"/>
        <v>118</v>
      </c>
      <c r="J36" s="178">
        <f t="shared" si="6"/>
        <v>129</v>
      </c>
      <c r="K36" s="178">
        <f t="shared" si="6"/>
        <v>113</v>
      </c>
      <c r="L36" s="178">
        <f t="shared" si="6"/>
        <v>118</v>
      </c>
      <c r="M36" s="178">
        <f t="shared" si="6"/>
        <v>123</v>
      </c>
      <c r="N36" s="178">
        <f t="shared" si="6"/>
        <v>111</v>
      </c>
      <c r="P36" s="98" t="s">
        <v>1</v>
      </c>
      <c r="Q36" s="188">
        <f aca="true" t="shared" si="7" ref="Q36:V36">SUM(Q38:Q54)</f>
        <v>817</v>
      </c>
      <c r="R36" s="188">
        <f t="shared" si="7"/>
        <v>3039</v>
      </c>
      <c r="S36" s="188">
        <f t="shared" si="7"/>
        <v>767</v>
      </c>
      <c r="T36" s="188">
        <f t="shared" si="7"/>
        <v>2476</v>
      </c>
      <c r="U36" s="188">
        <f t="shared" si="7"/>
        <v>24</v>
      </c>
      <c r="V36" s="188">
        <f t="shared" si="7"/>
        <v>172</v>
      </c>
      <c r="W36" s="188" t="s">
        <v>328</v>
      </c>
      <c r="X36" s="188">
        <f aca="true" t="shared" si="8" ref="X36:AD36">SUM(X38:X54)</f>
        <v>10</v>
      </c>
      <c r="Y36" s="188">
        <f t="shared" si="8"/>
        <v>8</v>
      </c>
      <c r="Z36" s="188">
        <f t="shared" si="8"/>
        <v>95</v>
      </c>
      <c r="AA36" s="188">
        <f t="shared" si="8"/>
        <v>3</v>
      </c>
      <c r="AB36" s="188">
        <f t="shared" si="8"/>
        <v>8</v>
      </c>
      <c r="AC36" s="188">
        <f t="shared" si="8"/>
        <v>15</v>
      </c>
      <c r="AD36" s="188">
        <f t="shared" si="8"/>
        <v>278</v>
      </c>
    </row>
    <row r="37" spans="1:30" ht="15.75" customHeight="1">
      <c r="A37" s="97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P37" s="97"/>
      <c r="Q37" s="40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40"/>
    </row>
    <row r="38" spans="1:30" ht="15.75" customHeight="1">
      <c r="A38" s="89" t="s">
        <v>2</v>
      </c>
      <c r="B38" s="29">
        <f>SUM(C38:N38)</f>
        <v>569</v>
      </c>
      <c r="C38" s="31">
        <v>32</v>
      </c>
      <c r="D38" s="31">
        <v>41</v>
      </c>
      <c r="E38" s="31">
        <v>55</v>
      </c>
      <c r="F38" s="31">
        <v>55</v>
      </c>
      <c r="G38" s="31">
        <v>52</v>
      </c>
      <c r="H38" s="31">
        <v>39</v>
      </c>
      <c r="I38" s="31">
        <v>45</v>
      </c>
      <c r="J38" s="31">
        <v>61</v>
      </c>
      <c r="K38" s="31">
        <v>42</v>
      </c>
      <c r="L38" s="31">
        <v>46</v>
      </c>
      <c r="M38" s="31">
        <v>56</v>
      </c>
      <c r="N38" s="31">
        <v>45</v>
      </c>
      <c r="P38" s="89" t="s">
        <v>2</v>
      </c>
      <c r="Q38" s="182">
        <f>SUM(S38,U38,W38,Y38,AA38,AC38)</f>
        <v>318</v>
      </c>
      <c r="R38" s="182">
        <f>SUM(T38,V38,X38,Z38,AB38,AD38)</f>
        <v>1451</v>
      </c>
      <c r="S38" s="35">
        <v>303</v>
      </c>
      <c r="T38" s="35">
        <v>1208</v>
      </c>
      <c r="U38" s="35">
        <v>7</v>
      </c>
      <c r="V38" s="35">
        <v>69</v>
      </c>
      <c r="W38" s="136" t="s">
        <v>219</v>
      </c>
      <c r="X38" s="35">
        <v>3</v>
      </c>
      <c r="Y38" s="35">
        <v>4</v>
      </c>
      <c r="Z38" s="35">
        <v>55</v>
      </c>
      <c r="AA38" s="136" t="s">
        <v>219</v>
      </c>
      <c r="AB38" s="35">
        <v>7</v>
      </c>
      <c r="AC38" s="35">
        <v>4</v>
      </c>
      <c r="AD38" s="40">
        <v>109</v>
      </c>
    </row>
    <row r="39" spans="1:30" ht="15.75" customHeight="1">
      <c r="A39" s="89" t="s">
        <v>3</v>
      </c>
      <c r="B39" s="29">
        <f aca="true" t="shared" si="9" ref="B39:B45">SUM(C39:N39)</f>
        <v>58</v>
      </c>
      <c r="C39" s="31">
        <v>2</v>
      </c>
      <c r="D39" s="31">
        <v>5</v>
      </c>
      <c r="E39" s="31">
        <v>5</v>
      </c>
      <c r="F39" s="31">
        <v>3</v>
      </c>
      <c r="G39" s="31">
        <v>3</v>
      </c>
      <c r="H39" s="31">
        <v>1</v>
      </c>
      <c r="I39" s="31">
        <v>11</v>
      </c>
      <c r="J39" s="31">
        <v>5</v>
      </c>
      <c r="K39" s="31">
        <v>6</v>
      </c>
      <c r="L39" s="31">
        <v>7</v>
      </c>
      <c r="M39" s="31">
        <v>5</v>
      </c>
      <c r="N39" s="31">
        <v>5</v>
      </c>
      <c r="P39" s="89" t="s">
        <v>3</v>
      </c>
      <c r="Q39" s="182">
        <f aca="true" t="shared" si="10" ref="Q39:Q45">SUM(S39,U39,W39,Y39,AA39,AC39)</f>
        <v>76</v>
      </c>
      <c r="R39" s="182">
        <f aca="true" t="shared" si="11" ref="R39:R45">SUM(T39,V39,X39,Z39,AB39,AD39)</f>
        <v>219</v>
      </c>
      <c r="S39" s="35">
        <v>73</v>
      </c>
      <c r="T39" s="35">
        <v>189</v>
      </c>
      <c r="U39" s="35">
        <v>3</v>
      </c>
      <c r="V39" s="35">
        <v>5</v>
      </c>
      <c r="W39" s="136" t="s">
        <v>219</v>
      </c>
      <c r="X39" s="35">
        <v>3</v>
      </c>
      <c r="Y39" s="136" t="s">
        <v>219</v>
      </c>
      <c r="Z39" s="35">
        <v>3</v>
      </c>
      <c r="AA39" s="136" t="s">
        <v>219</v>
      </c>
      <c r="AB39" s="136" t="s">
        <v>219</v>
      </c>
      <c r="AC39" s="136" t="s">
        <v>219</v>
      </c>
      <c r="AD39" s="40">
        <v>19</v>
      </c>
    </row>
    <row r="40" spans="1:30" ht="15.75" customHeight="1">
      <c r="A40" s="89" t="s">
        <v>4</v>
      </c>
      <c r="B40" s="29">
        <f t="shared" si="9"/>
        <v>125</v>
      </c>
      <c r="C40" s="31">
        <v>6</v>
      </c>
      <c r="D40" s="31">
        <v>7</v>
      </c>
      <c r="E40" s="31">
        <v>9</v>
      </c>
      <c r="F40" s="31">
        <v>8</v>
      </c>
      <c r="G40" s="31">
        <v>9</v>
      </c>
      <c r="H40" s="31">
        <v>12</v>
      </c>
      <c r="I40" s="31">
        <v>13</v>
      </c>
      <c r="J40" s="31">
        <v>13</v>
      </c>
      <c r="K40" s="31">
        <v>18</v>
      </c>
      <c r="L40" s="31">
        <v>14</v>
      </c>
      <c r="M40" s="31">
        <v>9</v>
      </c>
      <c r="N40" s="31">
        <v>7</v>
      </c>
      <c r="P40" s="89" t="s">
        <v>4</v>
      </c>
      <c r="Q40" s="182">
        <f t="shared" si="10"/>
        <v>98</v>
      </c>
      <c r="R40" s="182">
        <f t="shared" si="11"/>
        <v>309</v>
      </c>
      <c r="S40" s="40">
        <v>97</v>
      </c>
      <c r="T40" s="40">
        <v>273</v>
      </c>
      <c r="U40" s="40">
        <v>1</v>
      </c>
      <c r="V40" s="40">
        <v>8</v>
      </c>
      <c r="W40" s="136" t="s">
        <v>219</v>
      </c>
      <c r="X40" s="40">
        <v>1</v>
      </c>
      <c r="Y40" s="136" t="s">
        <v>219</v>
      </c>
      <c r="Z40" s="40">
        <v>10</v>
      </c>
      <c r="AA40" s="136" t="s">
        <v>219</v>
      </c>
      <c r="AB40" s="136" t="s">
        <v>219</v>
      </c>
      <c r="AC40" s="136" t="s">
        <v>219</v>
      </c>
      <c r="AD40" s="40">
        <v>17</v>
      </c>
    </row>
    <row r="41" spans="1:30" ht="15.75" customHeight="1">
      <c r="A41" s="89" t="s">
        <v>5</v>
      </c>
      <c r="B41" s="29">
        <f t="shared" si="9"/>
        <v>26</v>
      </c>
      <c r="C41" s="31">
        <v>2</v>
      </c>
      <c r="D41" s="31">
        <v>3</v>
      </c>
      <c r="E41" s="31">
        <v>4</v>
      </c>
      <c r="F41" s="31">
        <v>1</v>
      </c>
      <c r="G41" s="31">
        <v>1</v>
      </c>
      <c r="H41" s="31">
        <v>2</v>
      </c>
      <c r="I41" s="31">
        <v>1</v>
      </c>
      <c r="J41" s="31">
        <v>3</v>
      </c>
      <c r="K41" s="40">
        <v>1</v>
      </c>
      <c r="L41" s="31">
        <v>3</v>
      </c>
      <c r="M41" s="31">
        <v>1</v>
      </c>
      <c r="N41" s="31">
        <v>4</v>
      </c>
      <c r="P41" s="89" t="s">
        <v>5</v>
      </c>
      <c r="Q41" s="182">
        <f t="shared" si="10"/>
        <v>8</v>
      </c>
      <c r="R41" s="182">
        <f t="shared" si="11"/>
        <v>32</v>
      </c>
      <c r="S41" s="40">
        <v>4</v>
      </c>
      <c r="T41" s="40">
        <v>20</v>
      </c>
      <c r="U41" s="40">
        <v>3</v>
      </c>
      <c r="V41" s="40">
        <v>9</v>
      </c>
      <c r="W41" s="136" t="s">
        <v>219</v>
      </c>
      <c r="X41" s="136" t="s">
        <v>219</v>
      </c>
      <c r="Y41" s="136" t="s">
        <v>219</v>
      </c>
      <c r="Z41" s="40">
        <v>2</v>
      </c>
      <c r="AA41" s="136" t="s">
        <v>219</v>
      </c>
      <c r="AB41" s="136" t="s">
        <v>219</v>
      </c>
      <c r="AC41" s="40">
        <v>1</v>
      </c>
      <c r="AD41" s="40">
        <v>1</v>
      </c>
    </row>
    <row r="42" spans="1:30" ht="15.75" customHeight="1">
      <c r="A42" s="89" t="s">
        <v>6</v>
      </c>
      <c r="B42" s="29">
        <f t="shared" si="9"/>
        <v>18</v>
      </c>
      <c r="C42" s="40" t="s">
        <v>219</v>
      </c>
      <c r="D42" s="40">
        <v>2</v>
      </c>
      <c r="E42" s="40">
        <v>1</v>
      </c>
      <c r="F42" s="40">
        <v>6</v>
      </c>
      <c r="G42" s="40">
        <v>2</v>
      </c>
      <c r="H42" s="40">
        <v>1</v>
      </c>
      <c r="I42" s="40" t="s">
        <v>219</v>
      </c>
      <c r="J42" s="40">
        <v>1</v>
      </c>
      <c r="K42" s="40">
        <v>2</v>
      </c>
      <c r="L42" s="40" t="s">
        <v>219</v>
      </c>
      <c r="M42" s="40">
        <v>2</v>
      </c>
      <c r="N42" s="31">
        <v>1</v>
      </c>
      <c r="P42" s="89" t="s">
        <v>6</v>
      </c>
      <c r="Q42" s="182">
        <f t="shared" si="10"/>
        <v>1</v>
      </c>
      <c r="R42" s="182">
        <f t="shared" si="11"/>
        <v>4</v>
      </c>
      <c r="S42" s="40">
        <v>1</v>
      </c>
      <c r="T42" s="40">
        <v>2</v>
      </c>
      <c r="U42" s="136" t="s">
        <v>219</v>
      </c>
      <c r="V42" s="136" t="s">
        <v>219</v>
      </c>
      <c r="W42" s="136" t="s">
        <v>219</v>
      </c>
      <c r="X42" s="136" t="s">
        <v>219</v>
      </c>
      <c r="Y42" s="136" t="s">
        <v>219</v>
      </c>
      <c r="Z42" s="136" t="s">
        <v>219</v>
      </c>
      <c r="AA42" s="136" t="s">
        <v>219</v>
      </c>
      <c r="AB42" s="136" t="s">
        <v>219</v>
      </c>
      <c r="AC42" s="136" t="s">
        <v>219</v>
      </c>
      <c r="AD42" s="40">
        <v>2</v>
      </c>
    </row>
    <row r="43" spans="1:30" ht="15.75" customHeight="1">
      <c r="A43" s="89" t="s">
        <v>7</v>
      </c>
      <c r="B43" s="29">
        <f t="shared" si="9"/>
        <v>119</v>
      </c>
      <c r="C43" s="40">
        <v>7</v>
      </c>
      <c r="D43" s="40">
        <v>7</v>
      </c>
      <c r="E43" s="40">
        <v>7</v>
      </c>
      <c r="F43" s="40">
        <v>17</v>
      </c>
      <c r="G43" s="40">
        <v>12</v>
      </c>
      <c r="H43" s="40">
        <v>8</v>
      </c>
      <c r="I43" s="40">
        <v>10</v>
      </c>
      <c r="J43" s="40">
        <v>11</v>
      </c>
      <c r="K43" s="40">
        <v>9</v>
      </c>
      <c r="L43" s="40">
        <v>10</v>
      </c>
      <c r="M43" s="31">
        <v>10</v>
      </c>
      <c r="N43" s="31">
        <v>11</v>
      </c>
      <c r="P43" s="89" t="s">
        <v>7</v>
      </c>
      <c r="Q43" s="182">
        <f t="shared" si="10"/>
        <v>104</v>
      </c>
      <c r="R43" s="182">
        <f t="shared" si="11"/>
        <v>350</v>
      </c>
      <c r="S43" s="40">
        <v>95</v>
      </c>
      <c r="T43" s="40">
        <v>282</v>
      </c>
      <c r="U43" s="40">
        <v>5</v>
      </c>
      <c r="V43" s="40">
        <v>25</v>
      </c>
      <c r="W43" s="136" t="s">
        <v>219</v>
      </c>
      <c r="X43" s="40">
        <v>1</v>
      </c>
      <c r="Y43" s="136" t="s">
        <v>219</v>
      </c>
      <c r="Z43" s="40">
        <v>7</v>
      </c>
      <c r="AA43" s="136" t="s">
        <v>219</v>
      </c>
      <c r="AB43" s="136" t="s">
        <v>219</v>
      </c>
      <c r="AC43" s="40">
        <v>4</v>
      </c>
      <c r="AD43" s="40">
        <v>35</v>
      </c>
    </row>
    <row r="44" spans="1:30" ht="15.75" customHeight="1">
      <c r="A44" s="89" t="s">
        <v>8</v>
      </c>
      <c r="B44" s="29">
        <f t="shared" si="9"/>
        <v>34</v>
      </c>
      <c r="C44" s="40">
        <v>2</v>
      </c>
      <c r="D44" s="40">
        <v>2</v>
      </c>
      <c r="E44" s="40">
        <v>1</v>
      </c>
      <c r="F44" s="40">
        <v>5</v>
      </c>
      <c r="G44" s="40" t="s">
        <v>219</v>
      </c>
      <c r="H44" s="40">
        <v>2</v>
      </c>
      <c r="I44" s="40">
        <v>3</v>
      </c>
      <c r="J44" s="40">
        <v>3</v>
      </c>
      <c r="K44" s="40">
        <v>5</v>
      </c>
      <c r="L44" s="40">
        <v>5</v>
      </c>
      <c r="M44" s="40">
        <v>3</v>
      </c>
      <c r="N44" s="31">
        <v>3</v>
      </c>
      <c r="P44" s="89" t="s">
        <v>8</v>
      </c>
      <c r="Q44" s="182">
        <f t="shared" si="10"/>
        <v>3</v>
      </c>
      <c r="R44" s="182">
        <f t="shared" si="11"/>
        <v>18</v>
      </c>
      <c r="S44" s="40">
        <v>3</v>
      </c>
      <c r="T44" s="40">
        <v>13</v>
      </c>
      <c r="U44" s="136" t="s">
        <v>219</v>
      </c>
      <c r="V44" s="40">
        <v>1</v>
      </c>
      <c r="W44" s="136" t="s">
        <v>219</v>
      </c>
      <c r="X44" s="136" t="s">
        <v>219</v>
      </c>
      <c r="Y44" s="136" t="s">
        <v>219</v>
      </c>
      <c r="Z44" s="40">
        <v>2</v>
      </c>
      <c r="AA44" s="136" t="s">
        <v>219</v>
      </c>
      <c r="AB44" s="136" t="s">
        <v>219</v>
      </c>
      <c r="AC44" s="136" t="s">
        <v>219</v>
      </c>
      <c r="AD44" s="40">
        <v>2</v>
      </c>
    </row>
    <row r="45" spans="1:30" ht="15.75" customHeight="1">
      <c r="A45" s="89" t="s">
        <v>9</v>
      </c>
      <c r="B45" s="29">
        <f t="shared" si="9"/>
        <v>52</v>
      </c>
      <c r="C45" s="40">
        <v>2</v>
      </c>
      <c r="D45" s="40">
        <v>2</v>
      </c>
      <c r="E45" s="40">
        <v>8</v>
      </c>
      <c r="F45" s="40">
        <v>4</v>
      </c>
      <c r="G45" s="40">
        <v>7</v>
      </c>
      <c r="H45" s="40">
        <v>7</v>
      </c>
      <c r="I45" s="40">
        <v>3</v>
      </c>
      <c r="J45" s="40">
        <v>6</v>
      </c>
      <c r="K45" s="40">
        <v>3</v>
      </c>
      <c r="L45" s="40">
        <v>2</v>
      </c>
      <c r="M45" s="40">
        <v>5</v>
      </c>
      <c r="N45" s="31">
        <v>3</v>
      </c>
      <c r="P45" s="89" t="s">
        <v>9</v>
      </c>
      <c r="Q45" s="182">
        <f t="shared" si="10"/>
        <v>32</v>
      </c>
      <c r="R45" s="182">
        <f t="shared" si="11"/>
        <v>54</v>
      </c>
      <c r="S45" s="40">
        <v>32</v>
      </c>
      <c r="T45" s="40">
        <v>48</v>
      </c>
      <c r="U45" s="136" t="s">
        <v>219</v>
      </c>
      <c r="V45" s="136" t="s">
        <v>219</v>
      </c>
      <c r="W45" s="136" t="s">
        <v>219</v>
      </c>
      <c r="X45" s="136" t="s">
        <v>219</v>
      </c>
      <c r="Y45" s="136" t="s">
        <v>219</v>
      </c>
      <c r="Z45" s="40">
        <v>4</v>
      </c>
      <c r="AA45" s="136" t="s">
        <v>219</v>
      </c>
      <c r="AB45" s="136" t="s">
        <v>219</v>
      </c>
      <c r="AC45" s="136" t="s">
        <v>219</v>
      </c>
      <c r="AD45" s="40">
        <v>2</v>
      </c>
    </row>
    <row r="46" spans="1:30" ht="15.75" customHeight="1">
      <c r="A46" s="89"/>
      <c r="B46" s="2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31"/>
      <c r="N46" s="31"/>
      <c r="P46" s="89"/>
      <c r="Q46" s="182"/>
      <c r="R46" s="182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ht="15.75" customHeight="1">
      <c r="A47" s="89" t="s">
        <v>10</v>
      </c>
      <c r="B47" s="200">
        <f>SUM(C47:N47)</f>
        <v>21</v>
      </c>
      <c r="C47" s="40">
        <v>1</v>
      </c>
      <c r="D47" s="40" t="s">
        <v>219</v>
      </c>
      <c r="E47" s="40">
        <v>2</v>
      </c>
      <c r="F47" s="40">
        <v>1</v>
      </c>
      <c r="G47" s="40">
        <v>2</v>
      </c>
      <c r="H47" s="40">
        <v>1</v>
      </c>
      <c r="I47" s="40">
        <v>4</v>
      </c>
      <c r="J47" s="40">
        <v>2</v>
      </c>
      <c r="K47" s="40" t="s">
        <v>219</v>
      </c>
      <c r="L47" s="40">
        <v>4</v>
      </c>
      <c r="M47" s="40">
        <v>1</v>
      </c>
      <c r="N47" s="40">
        <v>3</v>
      </c>
      <c r="P47" s="89" t="s">
        <v>10</v>
      </c>
      <c r="Q47" s="197">
        <f>SUM(S47,U47,W47,Y47,AA47,AC47)</f>
        <v>10</v>
      </c>
      <c r="R47" s="195">
        <f>SUM(T47,V47,X47,Z47,AB47,AD47)</f>
        <v>69</v>
      </c>
      <c r="S47" s="35">
        <v>7</v>
      </c>
      <c r="T47" s="35">
        <v>27</v>
      </c>
      <c r="U47" s="40">
        <v>2</v>
      </c>
      <c r="V47" s="35">
        <v>3</v>
      </c>
      <c r="W47" s="136" t="s">
        <v>219</v>
      </c>
      <c r="X47" s="136" t="s">
        <v>219</v>
      </c>
      <c r="Y47" s="35">
        <v>1</v>
      </c>
      <c r="Z47" s="136" t="s">
        <v>219</v>
      </c>
      <c r="AA47" s="136" t="s">
        <v>219</v>
      </c>
      <c r="AB47" s="136" t="s">
        <v>219</v>
      </c>
      <c r="AC47" s="136" t="s">
        <v>219</v>
      </c>
      <c r="AD47" s="35">
        <v>39</v>
      </c>
    </row>
    <row r="48" spans="1:30" ht="15.75" customHeight="1">
      <c r="A48" s="89" t="s">
        <v>12</v>
      </c>
      <c r="B48" s="200">
        <f aca="true" t="shared" si="12" ref="B48:B54">SUM(C48:N48)</f>
        <v>40</v>
      </c>
      <c r="C48" s="40">
        <v>1</v>
      </c>
      <c r="D48" s="40">
        <v>5</v>
      </c>
      <c r="E48" s="40">
        <v>5</v>
      </c>
      <c r="F48" s="40">
        <v>1</v>
      </c>
      <c r="G48" s="40">
        <v>5</v>
      </c>
      <c r="H48" s="40">
        <v>1</v>
      </c>
      <c r="I48" s="40">
        <v>2</v>
      </c>
      <c r="J48" s="40">
        <v>4</v>
      </c>
      <c r="K48" s="40">
        <v>5</v>
      </c>
      <c r="L48" s="40">
        <v>5</v>
      </c>
      <c r="M48" s="40">
        <v>3</v>
      </c>
      <c r="N48" s="40">
        <v>3</v>
      </c>
      <c r="P48" s="89" t="s">
        <v>12</v>
      </c>
      <c r="Q48" s="197">
        <f aca="true" t="shared" si="13" ref="Q48:Q54">SUM(S48,U48,W48,Y48,AA48,AC48)</f>
        <v>37</v>
      </c>
      <c r="R48" s="195">
        <f aca="true" t="shared" si="14" ref="R48:R54">SUM(T48,V48,X48,Z48,AB48,AD48)</f>
        <v>135</v>
      </c>
      <c r="S48" s="35">
        <v>37</v>
      </c>
      <c r="T48" s="35">
        <v>112</v>
      </c>
      <c r="U48" s="136" t="s">
        <v>219</v>
      </c>
      <c r="V48" s="40">
        <v>8</v>
      </c>
      <c r="W48" s="136" t="s">
        <v>219</v>
      </c>
      <c r="X48" s="136" t="s">
        <v>219</v>
      </c>
      <c r="Y48" s="136" t="s">
        <v>219</v>
      </c>
      <c r="Z48" s="136" t="s">
        <v>219</v>
      </c>
      <c r="AA48" s="136" t="s">
        <v>219</v>
      </c>
      <c r="AB48" s="136" t="s">
        <v>219</v>
      </c>
      <c r="AC48" s="136" t="s">
        <v>219</v>
      </c>
      <c r="AD48" s="35">
        <v>15</v>
      </c>
    </row>
    <row r="49" spans="1:30" ht="15.75" customHeight="1">
      <c r="A49" s="89" t="s">
        <v>17</v>
      </c>
      <c r="B49" s="200">
        <f t="shared" si="12"/>
        <v>119</v>
      </c>
      <c r="C49" s="40">
        <v>7</v>
      </c>
      <c r="D49" s="40">
        <v>14</v>
      </c>
      <c r="E49" s="40">
        <v>16</v>
      </c>
      <c r="F49" s="40">
        <v>10</v>
      </c>
      <c r="G49" s="40">
        <v>5</v>
      </c>
      <c r="H49" s="40">
        <v>8</v>
      </c>
      <c r="I49" s="40">
        <v>13</v>
      </c>
      <c r="J49" s="40">
        <v>4</v>
      </c>
      <c r="K49" s="40">
        <v>10</v>
      </c>
      <c r="L49" s="40">
        <v>11</v>
      </c>
      <c r="M49" s="40">
        <v>12</v>
      </c>
      <c r="N49" s="40">
        <v>9</v>
      </c>
      <c r="P49" s="89" t="s">
        <v>17</v>
      </c>
      <c r="Q49" s="197">
        <f t="shared" si="13"/>
        <v>70</v>
      </c>
      <c r="R49" s="195">
        <f t="shared" si="14"/>
        <v>195</v>
      </c>
      <c r="S49" s="35">
        <v>69</v>
      </c>
      <c r="T49" s="35">
        <v>183</v>
      </c>
      <c r="U49" s="136" t="s">
        <v>219</v>
      </c>
      <c r="V49" s="35">
        <v>2</v>
      </c>
      <c r="W49" s="136" t="s">
        <v>219</v>
      </c>
      <c r="X49" s="40">
        <v>2</v>
      </c>
      <c r="Y49" s="35">
        <v>1</v>
      </c>
      <c r="Z49" s="35">
        <v>7</v>
      </c>
      <c r="AA49" s="136" t="s">
        <v>219</v>
      </c>
      <c r="AB49" s="136" t="s">
        <v>219</v>
      </c>
      <c r="AC49" s="136" t="s">
        <v>219</v>
      </c>
      <c r="AD49" s="40">
        <v>1</v>
      </c>
    </row>
    <row r="50" spans="1:30" ht="15.75" customHeight="1">
      <c r="A50" s="89" t="s">
        <v>26</v>
      </c>
      <c r="B50" s="200">
        <f t="shared" si="12"/>
        <v>65</v>
      </c>
      <c r="C50" s="40">
        <v>5</v>
      </c>
      <c r="D50" s="40">
        <v>5</v>
      </c>
      <c r="E50" s="40">
        <v>6</v>
      </c>
      <c r="F50" s="40">
        <v>3</v>
      </c>
      <c r="G50" s="40">
        <v>8</v>
      </c>
      <c r="H50" s="40">
        <v>5</v>
      </c>
      <c r="I50" s="40">
        <v>7</v>
      </c>
      <c r="J50" s="40">
        <v>7</v>
      </c>
      <c r="K50" s="40">
        <v>5</v>
      </c>
      <c r="L50" s="40">
        <v>3</v>
      </c>
      <c r="M50" s="40">
        <v>5</v>
      </c>
      <c r="N50" s="40">
        <v>6</v>
      </c>
      <c r="P50" s="89" t="s">
        <v>26</v>
      </c>
      <c r="Q50" s="197">
        <f t="shared" si="13"/>
        <v>28</v>
      </c>
      <c r="R50" s="195">
        <f t="shared" si="14"/>
        <v>93</v>
      </c>
      <c r="S50" s="35">
        <v>24</v>
      </c>
      <c r="T50" s="35">
        <v>50</v>
      </c>
      <c r="U50" s="35">
        <v>1</v>
      </c>
      <c r="V50" s="35">
        <v>26</v>
      </c>
      <c r="W50" s="136" t="s">
        <v>219</v>
      </c>
      <c r="X50" s="136" t="s">
        <v>219</v>
      </c>
      <c r="Y50" s="136" t="s">
        <v>219</v>
      </c>
      <c r="Z50" s="35">
        <v>3</v>
      </c>
      <c r="AA50" s="40">
        <v>2</v>
      </c>
      <c r="AB50" s="35">
        <v>1</v>
      </c>
      <c r="AC50" s="35">
        <v>1</v>
      </c>
      <c r="AD50" s="35">
        <v>13</v>
      </c>
    </row>
    <row r="51" spans="1:30" ht="15.75" customHeight="1">
      <c r="A51" s="89" t="s">
        <v>32</v>
      </c>
      <c r="B51" s="200">
        <f t="shared" si="12"/>
        <v>38</v>
      </c>
      <c r="C51" s="40">
        <v>1</v>
      </c>
      <c r="D51" s="40">
        <v>4</v>
      </c>
      <c r="E51" s="40">
        <v>1</v>
      </c>
      <c r="F51" s="40">
        <v>3</v>
      </c>
      <c r="G51" s="40">
        <v>7</v>
      </c>
      <c r="H51" s="40">
        <v>5</v>
      </c>
      <c r="I51" s="40">
        <v>3</v>
      </c>
      <c r="J51" s="40">
        <v>3</v>
      </c>
      <c r="K51" s="40">
        <v>1</v>
      </c>
      <c r="L51" s="40">
        <v>1</v>
      </c>
      <c r="M51" s="40">
        <v>2</v>
      </c>
      <c r="N51" s="40">
        <v>7</v>
      </c>
      <c r="P51" s="89" t="s">
        <v>32</v>
      </c>
      <c r="Q51" s="197">
        <f t="shared" si="13"/>
        <v>8</v>
      </c>
      <c r="R51" s="195">
        <f t="shared" si="14"/>
        <v>35</v>
      </c>
      <c r="S51" s="35">
        <v>2</v>
      </c>
      <c r="T51" s="35">
        <v>14</v>
      </c>
      <c r="U51" s="136" t="s">
        <v>219</v>
      </c>
      <c r="V51" s="136" t="s">
        <v>219</v>
      </c>
      <c r="W51" s="136" t="s">
        <v>219</v>
      </c>
      <c r="X51" s="136" t="s">
        <v>219</v>
      </c>
      <c r="Y51" s="136" t="s">
        <v>219</v>
      </c>
      <c r="Z51" s="136" t="s">
        <v>219</v>
      </c>
      <c r="AA51" s="40">
        <v>1</v>
      </c>
      <c r="AB51" s="136" t="s">
        <v>219</v>
      </c>
      <c r="AC51" s="35">
        <v>5</v>
      </c>
      <c r="AD51" s="35">
        <v>21</v>
      </c>
    </row>
    <row r="52" spans="1:30" ht="15.75" customHeight="1">
      <c r="A52" s="89" t="s">
        <v>37</v>
      </c>
      <c r="B52" s="200">
        <f t="shared" si="12"/>
        <v>31</v>
      </c>
      <c r="C52" s="40">
        <v>2</v>
      </c>
      <c r="D52" s="40">
        <v>2</v>
      </c>
      <c r="E52" s="40">
        <v>3</v>
      </c>
      <c r="F52" s="40">
        <v>2</v>
      </c>
      <c r="G52" s="40">
        <v>3</v>
      </c>
      <c r="H52" s="40">
        <v>4</v>
      </c>
      <c r="I52" s="40">
        <v>3</v>
      </c>
      <c r="J52" s="40">
        <v>3</v>
      </c>
      <c r="K52" s="40">
        <v>2</v>
      </c>
      <c r="L52" s="40">
        <v>3</v>
      </c>
      <c r="M52" s="40">
        <v>3</v>
      </c>
      <c r="N52" s="40">
        <v>1</v>
      </c>
      <c r="P52" s="89" t="s">
        <v>37</v>
      </c>
      <c r="Q52" s="197">
        <f t="shared" si="13"/>
        <v>11</v>
      </c>
      <c r="R52" s="195">
        <f t="shared" si="14"/>
        <v>26</v>
      </c>
      <c r="S52" s="35">
        <v>9</v>
      </c>
      <c r="T52" s="35">
        <v>23</v>
      </c>
      <c r="U52" s="35">
        <v>2</v>
      </c>
      <c r="V52" s="35">
        <v>2</v>
      </c>
      <c r="W52" s="136" t="s">
        <v>219</v>
      </c>
      <c r="X52" s="136" t="s">
        <v>219</v>
      </c>
      <c r="Y52" s="136" t="s">
        <v>219</v>
      </c>
      <c r="Z52" s="136" t="s">
        <v>219</v>
      </c>
      <c r="AA52" s="136" t="s">
        <v>219</v>
      </c>
      <c r="AB52" s="136" t="s">
        <v>219</v>
      </c>
      <c r="AC52" s="136" t="s">
        <v>219</v>
      </c>
      <c r="AD52" s="40">
        <v>1</v>
      </c>
    </row>
    <row r="53" spans="1:30" ht="15.75" customHeight="1">
      <c r="A53" s="89" t="s">
        <v>44</v>
      </c>
      <c r="B53" s="200">
        <f t="shared" si="12"/>
        <v>36</v>
      </c>
      <c r="C53" s="40">
        <v>1</v>
      </c>
      <c r="D53" s="40">
        <v>2</v>
      </c>
      <c r="E53" s="40">
        <v>4</v>
      </c>
      <c r="F53" s="40">
        <v>5</v>
      </c>
      <c r="G53" s="40">
        <v>7</v>
      </c>
      <c r="H53" s="40">
        <v>2</v>
      </c>
      <c r="I53" s="40" t="s">
        <v>219</v>
      </c>
      <c r="J53" s="40">
        <v>2</v>
      </c>
      <c r="K53" s="40">
        <v>3</v>
      </c>
      <c r="L53" s="40">
        <v>4</v>
      </c>
      <c r="M53" s="40">
        <v>4</v>
      </c>
      <c r="N53" s="40">
        <v>2</v>
      </c>
      <c r="P53" s="89" t="s">
        <v>44</v>
      </c>
      <c r="Q53" s="197">
        <f t="shared" si="13"/>
        <v>8</v>
      </c>
      <c r="R53" s="195">
        <f t="shared" si="14"/>
        <v>29</v>
      </c>
      <c r="S53" s="35">
        <v>8</v>
      </c>
      <c r="T53" s="35">
        <v>18</v>
      </c>
      <c r="U53" s="136" t="s">
        <v>219</v>
      </c>
      <c r="V53" s="35">
        <v>11</v>
      </c>
      <c r="W53" s="136" t="s">
        <v>219</v>
      </c>
      <c r="X53" s="136" t="s">
        <v>219</v>
      </c>
      <c r="Y53" s="136" t="s">
        <v>219</v>
      </c>
      <c r="Z53" s="136" t="s">
        <v>219</v>
      </c>
      <c r="AA53" s="136" t="s">
        <v>219</v>
      </c>
      <c r="AB53" s="136" t="s">
        <v>219</v>
      </c>
      <c r="AC53" s="136" t="s">
        <v>219</v>
      </c>
      <c r="AD53" s="136" t="s">
        <v>219</v>
      </c>
    </row>
    <row r="54" spans="1:30" ht="15.75" customHeight="1">
      <c r="A54" s="90" t="s">
        <v>49</v>
      </c>
      <c r="B54" s="199">
        <f t="shared" si="12"/>
        <v>7</v>
      </c>
      <c r="C54" s="36" t="s">
        <v>219</v>
      </c>
      <c r="D54" s="36" t="s">
        <v>219</v>
      </c>
      <c r="E54" s="36" t="s">
        <v>219</v>
      </c>
      <c r="F54" s="36">
        <v>1</v>
      </c>
      <c r="G54" s="36">
        <v>1</v>
      </c>
      <c r="H54" s="36" t="s">
        <v>219</v>
      </c>
      <c r="I54" s="36" t="s">
        <v>219</v>
      </c>
      <c r="J54" s="36">
        <v>1</v>
      </c>
      <c r="K54" s="36">
        <v>1</v>
      </c>
      <c r="L54" s="36" t="s">
        <v>219</v>
      </c>
      <c r="M54" s="36">
        <v>2</v>
      </c>
      <c r="N54" s="36">
        <v>1</v>
      </c>
      <c r="P54" s="90" t="s">
        <v>49</v>
      </c>
      <c r="Q54" s="198">
        <f t="shared" si="13"/>
        <v>5</v>
      </c>
      <c r="R54" s="185">
        <f t="shared" si="14"/>
        <v>20</v>
      </c>
      <c r="S54" s="36">
        <v>3</v>
      </c>
      <c r="T54" s="36">
        <v>14</v>
      </c>
      <c r="U54" s="137" t="s">
        <v>219</v>
      </c>
      <c r="V54" s="36">
        <v>3</v>
      </c>
      <c r="W54" s="137" t="s">
        <v>219</v>
      </c>
      <c r="X54" s="137" t="s">
        <v>219</v>
      </c>
      <c r="Y54" s="36">
        <v>2</v>
      </c>
      <c r="Z54" s="36">
        <v>2</v>
      </c>
      <c r="AA54" s="137" t="s">
        <v>219</v>
      </c>
      <c r="AB54" s="137" t="s">
        <v>219</v>
      </c>
      <c r="AC54" s="137" t="s">
        <v>219</v>
      </c>
      <c r="AD54" s="36">
        <v>1</v>
      </c>
    </row>
    <row r="55" spans="1:16" ht="15.75" customHeight="1">
      <c r="A55" s="10" t="s">
        <v>111</v>
      </c>
      <c r="P55" s="10" t="s">
        <v>108</v>
      </c>
    </row>
  </sheetData>
  <sheetProtection/>
  <mergeCells count="61">
    <mergeCell ref="AA33:AA34"/>
    <mergeCell ref="Q15:R15"/>
    <mergeCell ref="Q14:R14"/>
    <mergeCell ref="AD33:AD34"/>
    <mergeCell ref="AC33:AC34"/>
    <mergeCell ref="V33:V34"/>
    <mergeCell ref="W33:W34"/>
    <mergeCell ref="X33:X34"/>
    <mergeCell ref="Y33:Y34"/>
    <mergeCell ref="AB33:AB34"/>
    <mergeCell ref="Z33:Z34"/>
    <mergeCell ref="T33:T34"/>
    <mergeCell ref="A4:N4"/>
    <mergeCell ref="A30:N30"/>
    <mergeCell ref="P4:AD4"/>
    <mergeCell ref="P30:AD30"/>
    <mergeCell ref="Q25:R25"/>
    <mergeCell ref="Q20:R20"/>
    <mergeCell ref="Q21:R21"/>
    <mergeCell ref="Q19:R19"/>
    <mergeCell ref="Q24:R24"/>
    <mergeCell ref="Q12:R12"/>
    <mergeCell ref="Q13:R13"/>
    <mergeCell ref="Q16:R16"/>
    <mergeCell ref="Q17:R17"/>
    <mergeCell ref="AA32:AB32"/>
    <mergeCell ref="U32:V32"/>
    <mergeCell ref="Q22:R22"/>
    <mergeCell ref="Q23:R23"/>
    <mergeCell ref="Q26:R26"/>
    <mergeCell ref="Q18:R18"/>
    <mergeCell ref="Q6:R6"/>
    <mergeCell ref="Q7:R7"/>
    <mergeCell ref="Q8:R8"/>
    <mergeCell ref="Q9:R9"/>
    <mergeCell ref="Q10:R10"/>
    <mergeCell ref="Q11:R11"/>
    <mergeCell ref="AC32:AD32"/>
    <mergeCell ref="S32:T32"/>
    <mergeCell ref="P32:P34"/>
    <mergeCell ref="Q32:R32"/>
    <mergeCell ref="Q33:Q34"/>
    <mergeCell ref="R33:R34"/>
    <mergeCell ref="W32:X32"/>
    <mergeCell ref="Y32:Z32"/>
    <mergeCell ref="U33:U34"/>
    <mergeCell ref="S33:S34"/>
    <mergeCell ref="I32:I34"/>
    <mergeCell ref="J32:J34"/>
    <mergeCell ref="M32:M34"/>
    <mergeCell ref="N32:N34"/>
    <mergeCell ref="K32:K34"/>
    <mergeCell ref="L32:L34"/>
    <mergeCell ref="G32:G34"/>
    <mergeCell ref="H32:H34"/>
    <mergeCell ref="A32:A34"/>
    <mergeCell ref="B32:B34"/>
    <mergeCell ref="C32:C34"/>
    <mergeCell ref="D32:D34"/>
    <mergeCell ref="E32:E34"/>
    <mergeCell ref="F32:F34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9.5" customHeight="1"/>
  <cols>
    <col min="1" max="1" width="15.50390625" style="48" customWidth="1"/>
    <col min="2" max="2" width="3.25390625" style="48" customWidth="1"/>
    <col min="3" max="3" width="13.00390625" style="10" customWidth="1"/>
    <col min="4" max="4" width="10.125" style="10" customWidth="1"/>
    <col min="5" max="5" width="9.00390625" style="10" customWidth="1"/>
    <col min="6" max="6" width="10.125" style="10" customWidth="1"/>
    <col min="7" max="7" width="9.00390625" style="10" customWidth="1"/>
    <col min="8" max="8" width="10.125" style="10" customWidth="1"/>
    <col min="9" max="9" width="9.00390625" style="10" customWidth="1"/>
    <col min="10" max="10" width="15.25390625" style="10" customWidth="1"/>
    <col min="11" max="11" width="12.375" style="10" customWidth="1"/>
    <col min="12" max="16384" width="9.00390625" style="10" customWidth="1"/>
  </cols>
  <sheetData>
    <row r="1" spans="1:22" ht="19.5" customHeight="1">
      <c r="A1" s="145" t="s">
        <v>317</v>
      </c>
      <c r="V1" s="146">
        <v>0</v>
      </c>
    </row>
    <row r="2" ht="19.5" customHeight="1">
      <c r="A2" s="99"/>
    </row>
    <row r="3" ht="19.5" customHeight="1">
      <c r="A3" s="99"/>
    </row>
    <row r="5" spans="1:12" ht="19.5" customHeight="1">
      <c r="A5" s="349" t="s">
        <v>318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32"/>
    </row>
    <row r="6" spans="1:12" ht="19.5" customHeight="1" thickBot="1">
      <c r="A6" s="100"/>
      <c r="B6" s="100"/>
      <c r="C6" s="68"/>
      <c r="D6" s="68"/>
      <c r="E6" s="68"/>
      <c r="F6" s="68"/>
      <c r="G6" s="68"/>
      <c r="H6" s="68"/>
      <c r="I6" s="68"/>
      <c r="J6" s="68"/>
      <c r="K6" s="101" t="s">
        <v>88</v>
      </c>
      <c r="L6" s="32"/>
    </row>
    <row r="7" spans="1:12" ht="19.5" customHeight="1">
      <c r="A7" s="476" t="s">
        <v>80</v>
      </c>
      <c r="B7" s="478" t="s">
        <v>54</v>
      </c>
      <c r="C7" s="478"/>
      <c r="D7" s="474" t="s">
        <v>85</v>
      </c>
      <c r="E7" s="474"/>
      <c r="F7" s="474" t="s">
        <v>86</v>
      </c>
      <c r="G7" s="474"/>
      <c r="H7" s="474" t="s">
        <v>83</v>
      </c>
      <c r="I7" s="474"/>
      <c r="J7" s="474" t="s">
        <v>84</v>
      </c>
      <c r="K7" s="475"/>
      <c r="L7" s="32"/>
    </row>
    <row r="8" spans="1:12" ht="19.5" customHeight="1">
      <c r="A8" s="477"/>
      <c r="B8" s="479"/>
      <c r="C8" s="479"/>
      <c r="D8" s="102" t="s">
        <v>81</v>
      </c>
      <c r="E8" s="70" t="s">
        <v>82</v>
      </c>
      <c r="F8" s="102" t="s">
        <v>81</v>
      </c>
      <c r="G8" s="70" t="s">
        <v>82</v>
      </c>
      <c r="H8" s="102" t="s">
        <v>81</v>
      </c>
      <c r="I8" s="70" t="s">
        <v>82</v>
      </c>
      <c r="J8" s="102" t="s">
        <v>81</v>
      </c>
      <c r="K8" s="72" t="s">
        <v>82</v>
      </c>
      <c r="L8" s="32"/>
    </row>
    <row r="9" spans="1:12" ht="19.5" customHeight="1">
      <c r="A9" s="103" t="s">
        <v>105</v>
      </c>
      <c r="B9" s="47"/>
      <c r="C9" s="31">
        <v>759200</v>
      </c>
      <c r="D9" s="31">
        <v>25540</v>
      </c>
      <c r="E9" s="41">
        <f>1000*D9/C9</f>
        <v>33.64067439409905</v>
      </c>
      <c r="F9" s="29">
        <v>18327</v>
      </c>
      <c r="G9" s="41">
        <f>1000*F9/C9</f>
        <v>24.139884088514226</v>
      </c>
      <c r="H9" s="29">
        <f>D9-F9</f>
        <v>7213</v>
      </c>
      <c r="I9" s="41">
        <v>9.5</v>
      </c>
      <c r="J9" s="42">
        <v>-6013</v>
      </c>
      <c r="K9" s="43">
        <v>-7.9</v>
      </c>
      <c r="L9" s="32"/>
    </row>
    <row r="10" spans="1:12" ht="19.5" customHeight="1">
      <c r="A10" s="138" t="s">
        <v>319</v>
      </c>
      <c r="C10" s="31">
        <v>760400</v>
      </c>
      <c r="D10" s="29">
        <v>25520</v>
      </c>
      <c r="E10" s="41">
        <f aca="true" t="shared" si="0" ref="E10:E68">1000*D10/C10</f>
        <v>33.56128353498159</v>
      </c>
      <c r="F10" s="29">
        <v>17711</v>
      </c>
      <c r="G10" s="41">
        <f aca="true" t="shared" si="1" ref="G10:G68">1000*F10/C10</f>
        <v>23.29168858495529</v>
      </c>
      <c r="H10" s="29">
        <f aca="true" t="shared" si="2" ref="H10:H68">D10-F10</f>
        <v>7809</v>
      </c>
      <c r="I10" s="41">
        <f>1000*H10/C9</f>
        <v>10.285827186512117</v>
      </c>
      <c r="J10" s="42">
        <v>-6609</v>
      </c>
      <c r="K10" s="43">
        <f aca="true" t="shared" si="3" ref="K10:K16">1000*J10/C9</f>
        <v>-8.705216016859852</v>
      </c>
      <c r="L10" s="32"/>
    </row>
    <row r="11" spans="1:12" ht="19.5" customHeight="1">
      <c r="A11" s="138" t="s">
        <v>320</v>
      </c>
      <c r="C11" s="31">
        <v>761600</v>
      </c>
      <c r="D11" s="29">
        <v>23133</v>
      </c>
      <c r="E11" s="41">
        <f t="shared" si="0"/>
        <v>30.37421218487395</v>
      </c>
      <c r="F11" s="29">
        <v>20016</v>
      </c>
      <c r="G11" s="41">
        <f t="shared" si="1"/>
        <v>26.281512605042018</v>
      </c>
      <c r="H11" s="29">
        <f t="shared" si="2"/>
        <v>3117</v>
      </c>
      <c r="I11" s="41">
        <f aca="true" t="shared" si="4" ref="I11:I27">1000*H11/C10</f>
        <v>4.099158337716991</v>
      </c>
      <c r="J11" s="42">
        <v>-1917</v>
      </c>
      <c r="K11" s="43">
        <f t="shared" si="3"/>
        <v>-2.5210415570752236</v>
      </c>
      <c r="L11" s="32"/>
    </row>
    <row r="12" spans="1:11" ht="19.5" customHeight="1">
      <c r="A12" s="104">
        <v>10</v>
      </c>
      <c r="B12" s="48" t="s">
        <v>87</v>
      </c>
      <c r="C12" s="31">
        <v>768416</v>
      </c>
      <c r="D12" s="29">
        <v>23958</v>
      </c>
      <c r="E12" s="41">
        <f t="shared" si="0"/>
        <v>31.178424186898763</v>
      </c>
      <c r="F12" s="29">
        <v>17698</v>
      </c>
      <c r="G12" s="41">
        <f t="shared" si="1"/>
        <v>23.03179527755799</v>
      </c>
      <c r="H12" s="29">
        <f t="shared" si="2"/>
        <v>6260</v>
      </c>
      <c r="I12" s="41">
        <f t="shared" si="4"/>
        <v>8.219537815126051</v>
      </c>
      <c r="J12" s="42">
        <v>556</v>
      </c>
      <c r="K12" s="43">
        <f t="shared" si="3"/>
        <v>0.7300420168067226</v>
      </c>
    </row>
    <row r="13" spans="1:11" ht="19.5" customHeight="1">
      <c r="A13" s="104">
        <v>11</v>
      </c>
      <c r="C13" s="31">
        <v>770800</v>
      </c>
      <c r="D13" s="29">
        <v>24386</v>
      </c>
      <c r="E13" s="41">
        <f t="shared" si="0"/>
        <v>31.637259989621175</v>
      </c>
      <c r="F13" s="29">
        <v>19095</v>
      </c>
      <c r="G13" s="41">
        <f t="shared" si="1"/>
        <v>24.772963155163467</v>
      </c>
      <c r="H13" s="29">
        <f t="shared" si="2"/>
        <v>5291</v>
      </c>
      <c r="I13" s="41">
        <f t="shared" si="4"/>
        <v>6.885593220338983</v>
      </c>
      <c r="J13" s="42">
        <v>-2907</v>
      </c>
      <c r="K13" s="43">
        <f t="shared" si="3"/>
        <v>-3.783107067005372</v>
      </c>
    </row>
    <row r="14" spans="1:11" ht="19.5" customHeight="1">
      <c r="A14" s="104">
        <v>12</v>
      </c>
      <c r="C14" s="31">
        <v>773200</v>
      </c>
      <c r="D14" s="29">
        <v>22862</v>
      </c>
      <c r="E14" s="41">
        <f t="shared" si="0"/>
        <v>29.568028970512156</v>
      </c>
      <c r="F14" s="29">
        <v>18322</v>
      </c>
      <c r="G14" s="41">
        <f t="shared" si="1"/>
        <v>23.696326952922917</v>
      </c>
      <c r="H14" s="29">
        <f t="shared" si="2"/>
        <v>4540</v>
      </c>
      <c r="I14" s="41">
        <f t="shared" si="4"/>
        <v>5.889984431759212</v>
      </c>
      <c r="J14" s="42">
        <v>-2140</v>
      </c>
      <c r="K14" s="43">
        <f t="shared" si="3"/>
        <v>-2.776336274001038</v>
      </c>
    </row>
    <row r="15" spans="1:14" ht="19.5" customHeight="1">
      <c r="A15" s="104">
        <v>13</v>
      </c>
      <c r="C15" s="31">
        <v>775600</v>
      </c>
      <c r="D15" s="29">
        <v>19664</v>
      </c>
      <c r="E15" s="41">
        <f t="shared" si="0"/>
        <v>25.353274883960804</v>
      </c>
      <c r="F15" s="29">
        <v>18168</v>
      </c>
      <c r="G15" s="41">
        <f t="shared" si="1"/>
        <v>23.424445590510572</v>
      </c>
      <c r="H15" s="29">
        <f t="shared" si="2"/>
        <v>1496</v>
      </c>
      <c r="I15" s="41">
        <f t="shared" si="4"/>
        <v>1.934816347646146</v>
      </c>
      <c r="J15" s="42">
        <v>904</v>
      </c>
      <c r="K15" s="43">
        <f t="shared" si="3"/>
        <v>1.1691670977754784</v>
      </c>
      <c r="N15" s="48"/>
    </row>
    <row r="16" spans="1:11" ht="19.5" customHeight="1">
      <c r="A16" s="104">
        <v>14</v>
      </c>
      <c r="C16" s="31">
        <v>777100</v>
      </c>
      <c r="D16" s="29">
        <v>19398</v>
      </c>
      <c r="E16" s="41">
        <f t="shared" si="0"/>
        <v>24.962038347702997</v>
      </c>
      <c r="F16" s="29">
        <v>17559</v>
      </c>
      <c r="G16" s="41">
        <f t="shared" si="1"/>
        <v>22.595547548578047</v>
      </c>
      <c r="H16" s="29">
        <f t="shared" si="2"/>
        <v>1839</v>
      </c>
      <c r="I16" s="41">
        <f t="shared" si="4"/>
        <v>2.3710675605982465</v>
      </c>
      <c r="J16" s="42">
        <v>-339</v>
      </c>
      <c r="K16" s="43">
        <f t="shared" si="3"/>
        <v>-0.4370809695719443</v>
      </c>
    </row>
    <row r="17" spans="1:11" ht="19.5" customHeight="1">
      <c r="A17" s="104"/>
      <c r="C17" s="31"/>
      <c r="D17" s="29"/>
      <c r="E17" s="41"/>
      <c r="F17" s="29"/>
      <c r="G17" s="41"/>
      <c r="H17" s="29"/>
      <c r="I17" s="29"/>
      <c r="J17" s="42"/>
      <c r="K17" s="43"/>
    </row>
    <row r="18" spans="1:11" ht="19.5" customHeight="1">
      <c r="A18" s="104">
        <v>15</v>
      </c>
      <c r="B18" s="48" t="s">
        <v>87</v>
      </c>
      <c r="C18" s="31">
        <v>757676</v>
      </c>
      <c r="D18" s="29">
        <v>21279</v>
      </c>
      <c r="E18" s="41">
        <f t="shared" si="0"/>
        <v>28.0845638505113</v>
      </c>
      <c r="F18" s="29">
        <v>16953</v>
      </c>
      <c r="G18" s="41">
        <f t="shared" si="1"/>
        <v>22.37499934008732</v>
      </c>
      <c r="H18" s="29">
        <f t="shared" si="2"/>
        <v>4326</v>
      </c>
      <c r="I18" s="41">
        <f>1000*H18/C16</f>
        <v>5.566851113112856</v>
      </c>
      <c r="J18" s="42">
        <v>-23750</v>
      </c>
      <c r="K18" s="43">
        <f>1000*J18/C16</f>
        <v>-30.56234718826406</v>
      </c>
    </row>
    <row r="19" spans="1:11" ht="19.5" customHeight="1">
      <c r="A19" s="104">
        <v>16</v>
      </c>
      <c r="C19" s="31">
        <v>757700</v>
      </c>
      <c r="D19" s="29">
        <v>23463</v>
      </c>
      <c r="E19" s="41">
        <f t="shared" si="0"/>
        <v>30.966081562623728</v>
      </c>
      <c r="F19" s="29">
        <v>15659</v>
      </c>
      <c r="G19" s="41">
        <f t="shared" si="1"/>
        <v>20.666490695525933</v>
      </c>
      <c r="H19" s="29">
        <f t="shared" si="2"/>
        <v>7804</v>
      </c>
      <c r="I19" s="41">
        <f t="shared" si="4"/>
        <v>10.299917114967348</v>
      </c>
      <c r="J19" s="42">
        <v>-6780</v>
      </c>
      <c r="K19" s="43">
        <f aca="true" t="shared" si="5" ref="K19:K27">1000*J19/C18</f>
        <v>-8.948415945602077</v>
      </c>
    </row>
    <row r="20" spans="1:11" ht="19.5" customHeight="1">
      <c r="A20" s="104">
        <v>17</v>
      </c>
      <c r="C20" s="31">
        <v>761800</v>
      </c>
      <c r="D20" s="29">
        <v>24983</v>
      </c>
      <c r="E20" s="41">
        <f t="shared" si="0"/>
        <v>32.794696770805984</v>
      </c>
      <c r="F20" s="29">
        <v>15351</v>
      </c>
      <c r="G20" s="41">
        <f t="shared" si="1"/>
        <v>20.150958256760305</v>
      </c>
      <c r="H20" s="29">
        <f t="shared" si="2"/>
        <v>9632</v>
      </c>
      <c r="I20" s="41">
        <f t="shared" si="4"/>
        <v>12.712155206546127</v>
      </c>
      <c r="J20" s="42">
        <v>-5532</v>
      </c>
      <c r="K20" s="43">
        <f t="shared" si="5"/>
        <v>-7.301042629008842</v>
      </c>
    </row>
    <row r="21" spans="1:11" ht="19.5" customHeight="1">
      <c r="A21" s="104">
        <v>18</v>
      </c>
      <c r="C21" s="31">
        <v>761600</v>
      </c>
      <c r="D21" s="29">
        <v>24032</v>
      </c>
      <c r="E21" s="41">
        <f t="shared" si="0"/>
        <v>31.554621848739497</v>
      </c>
      <c r="F21" s="29">
        <v>16091</v>
      </c>
      <c r="G21" s="41">
        <f t="shared" si="1"/>
        <v>21.127888655462186</v>
      </c>
      <c r="H21" s="29">
        <f t="shared" si="2"/>
        <v>7941</v>
      </c>
      <c r="I21" s="41">
        <f t="shared" si="4"/>
        <v>10.423995799422421</v>
      </c>
      <c r="J21" s="42">
        <v>-8141</v>
      </c>
      <c r="K21" s="43">
        <f t="shared" si="5"/>
        <v>-10.686531898135994</v>
      </c>
    </row>
    <row r="22" spans="1:11" ht="19.5" customHeight="1">
      <c r="A22" s="104">
        <v>19</v>
      </c>
      <c r="C22" s="31">
        <v>743672</v>
      </c>
      <c r="D22" s="29">
        <v>22647</v>
      </c>
      <c r="E22" s="41">
        <f t="shared" si="0"/>
        <v>30.452941619423616</v>
      </c>
      <c r="F22" s="29">
        <v>18396</v>
      </c>
      <c r="G22" s="41">
        <f t="shared" si="1"/>
        <v>24.73671188373369</v>
      </c>
      <c r="H22" s="29">
        <f t="shared" si="2"/>
        <v>4251</v>
      </c>
      <c r="I22" s="41">
        <f t="shared" si="4"/>
        <v>5.581670168067227</v>
      </c>
      <c r="J22" s="42">
        <v>-22179</v>
      </c>
      <c r="K22" s="43">
        <f t="shared" si="5"/>
        <v>-29.121586134453782</v>
      </c>
    </row>
    <row r="23" spans="1:11" ht="19.5" customHeight="1">
      <c r="A23" s="104">
        <v>20</v>
      </c>
      <c r="C23" s="31">
        <v>887510</v>
      </c>
      <c r="D23" s="29">
        <v>20923</v>
      </c>
      <c r="E23" s="41">
        <f t="shared" si="0"/>
        <v>23.574945634415386</v>
      </c>
      <c r="F23" s="29">
        <v>29160</v>
      </c>
      <c r="G23" s="41">
        <f t="shared" si="1"/>
        <v>32.8559678200809</v>
      </c>
      <c r="H23" s="42">
        <f t="shared" si="2"/>
        <v>-8237</v>
      </c>
      <c r="I23" s="265">
        <f t="shared" si="4"/>
        <v>-11.076119579599608</v>
      </c>
      <c r="J23" s="42">
        <v>152075</v>
      </c>
      <c r="K23" s="43">
        <f t="shared" si="5"/>
        <v>204.49203412257017</v>
      </c>
    </row>
    <row r="24" spans="1:11" ht="19.5" customHeight="1">
      <c r="A24" s="104">
        <v>21</v>
      </c>
      <c r="C24" s="31">
        <v>877197</v>
      </c>
      <c r="D24" s="29">
        <v>23931</v>
      </c>
      <c r="E24" s="41">
        <f t="shared" si="0"/>
        <v>27.281215052035062</v>
      </c>
      <c r="F24" s="29">
        <v>19010</v>
      </c>
      <c r="G24" s="41">
        <f t="shared" si="1"/>
        <v>21.671300745442586</v>
      </c>
      <c r="H24" s="29">
        <f t="shared" si="2"/>
        <v>4921</v>
      </c>
      <c r="I24" s="41">
        <f t="shared" si="4"/>
        <v>5.54472625660556</v>
      </c>
      <c r="J24" s="42">
        <v>-15234</v>
      </c>
      <c r="K24" s="43">
        <f t="shared" si="5"/>
        <v>-17.16487701547025</v>
      </c>
    </row>
    <row r="25" spans="1:11" ht="19.5" customHeight="1">
      <c r="A25" s="104">
        <v>22</v>
      </c>
      <c r="B25" s="48" t="s">
        <v>87</v>
      </c>
      <c r="C25" s="31">
        <v>927743</v>
      </c>
      <c r="D25" s="29">
        <v>37289</v>
      </c>
      <c r="E25" s="41">
        <f t="shared" si="0"/>
        <v>40.193243171869796</v>
      </c>
      <c r="F25" s="29">
        <v>15185</v>
      </c>
      <c r="G25" s="41">
        <f t="shared" si="1"/>
        <v>16.36767941121625</v>
      </c>
      <c r="H25" s="29">
        <f t="shared" si="2"/>
        <v>22104</v>
      </c>
      <c r="I25" s="41">
        <f t="shared" si="4"/>
        <v>25.198444591123774</v>
      </c>
      <c r="J25" s="42">
        <v>28442</v>
      </c>
      <c r="K25" s="43">
        <f t="shared" si="5"/>
        <v>32.42373149930973</v>
      </c>
    </row>
    <row r="26" spans="1:11" ht="19.5" customHeight="1">
      <c r="A26" s="104">
        <v>23</v>
      </c>
      <c r="C26" s="31">
        <v>942000</v>
      </c>
      <c r="D26" s="29">
        <v>34339</v>
      </c>
      <c r="E26" s="41">
        <f t="shared" si="0"/>
        <v>36.453290870488324</v>
      </c>
      <c r="F26" s="29">
        <v>13475</v>
      </c>
      <c r="G26" s="41">
        <f t="shared" si="1"/>
        <v>14.304670912951167</v>
      </c>
      <c r="H26" s="29">
        <f t="shared" si="2"/>
        <v>20864</v>
      </c>
      <c r="I26" s="41">
        <f t="shared" si="4"/>
        <v>22.488986712915107</v>
      </c>
      <c r="J26" s="42">
        <v>-6607</v>
      </c>
      <c r="K26" s="43">
        <f t="shared" si="5"/>
        <v>-7.121584318070845</v>
      </c>
    </row>
    <row r="27" spans="1:11" ht="19.5" customHeight="1">
      <c r="A27" s="104">
        <v>24</v>
      </c>
      <c r="C27" s="31">
        <v>965100</v>
      </c>
      <c r="D27" s="29">
        <v>32131</v>
      </c>
      <c r="E27" s="41">
        <f t="shared" si="0"/>
        <v>33.29292301315926</v>
      </c>
      <c r="F27" s="29">
        <v>12979</v>
      </c>
      <c r="G27" s="41">
        <f t="shared" si="1"/>
        <v>13.448347321521085</v>
      </c>
      <c r="H27" s="29">
        <f t="shared" si="2"/>
        <v>19152</v>
      </c>
      <c r="I27" s="41">
        <f t="shared" si="4"/>
        <v>20.331210191082803</v>
      </c>
      <c r="J27" s="42">
        <v>3948</v>
      </c>
      <c r="K27" s="43">
        <f t="shared" si="5"/>
        <v>4.191082802547771</v>
      </c>
    </row>
    <row r="28" spans="1:11" ht="19.5" customHeight="1">
      <c r="A28" s="104"/>
      <c r="C28" s="31"/>
      <c r="D28" s="29"/>
      <c r="E28" s="41"/>
      <c r="F28" s="29"/>
      <c r="G28" s="41"/>
      <c r="H28" s="29"/>
      <c r="I28" s="29"/>
      <c r="J28" s="42"/>
      <c r="K28" s="43"/>
    </row>
    <row r="29" spans="1:11" ht="19.5" customHeight="1">
      <c r="A29" s="104">
        <v>25</v>
      </c>
      <c r="B29" s="48" t="s">
        <v>87</v>
      </c>
      <c r="C29" s="31">
        <v>957279</v>
      </c>
      <c r="D29" s="29">
        <v>26283</v>
      </c>
      <c r="E29" s="41">
        <f t="shared" si="0"/>
        <v>27.455945445371725</v>
      </c>
      <c r="F29" s="29">
        <v>12688</v>
      </c>
      <c r="G29" s="41">
        <f t="shared" si="1"/>
        <v>13.254234136547444</v>
      </c>
      <c r="H29" s="29">
        <f t="shared" si="2"/>
        <v>13595</v>
      </c>
      <c r="I29" s="41">
        <f>1000*H29/C27</f>
        <v>14.086623147860326</v>
      </c>
      <c r="J29" s="42">
        <v>-21416</v>
      </c>
      <c r="K29" s="43">
        <f>1000*J29/C27</f>
        <v>-22.190446585846026</v>
      </c>
    </row>
    <row r="30" spans="1:11" ht="19.5" customHeight="1">
      <c r="A30" s="104">
        <v>26</v>
      </c>
      <c r="C30" s="31">
        <v>960100</v>
      </c>
      <c r="D30" s="29">
        <v>22177</v>
      </c>
      <c r="E30" s="41">
        <f t="shared" si="0"/>
        <v>23.09863555879596</v>
      </c>
      <c r="F30" s="29">
        <v>11210</v>
      </c>
      <c r="G30" s="41">
        <f t="shared" si="1"/>
        <v>11.675867097177377</v>
      </c>
      <c r="H30" s="29">
        <f t="shared" si="2"/>
        <v>10967</v>
      </c>
      <c r="I30" s="41">
        <f aca="true" t="shared" si="6" ref="I30:I38">1000*H30/C29</f>
        <v>11.45643015254696</v>
      </c>
      <c r="J30" s="42">
        <v>-8146</v>
      </c>
      <c r="K30" s="43">
        <f aca="true" t="shared" si="7" ref="K30:K38">1000*J30/C29</f>
        <v>-8.50953588243344</v>
      </c>
    </row>
    <row r="31" spans="1:11" ht="19.5" customHeight="1">
      <c r="A31" s="104">
        <v>27</v>
      </c>
      <c r="C31" s="31">
        <v>959300</v>
      </c>
      <c r="D31" s="29">
        <v>20626</v>
      </c>
      <c r="E31" s="41">
        <f t="shared" si="0"/>
        <v>21.501094548107996</v>
      </c>
      <c r="F31" s="29">
        <v>10251</v>
      </c>
      <c r="G31" s="41">
        <f t="shared" si="1"/>
        <v>10.685916814343793</v>
      </c>
      <c r="H31" s="29">
        <f t="shared" si="2"/>
        <v>10375</v>
      </c>
      <c r="I31" s="41">
        <f t="shared" si="6"/>
        <v>10.80616602437246</v>
      </c>
      <c r="J31" s="42">
        <v>-11175</v>
      </c>
      <c r="K31" s="43">
        <f t="shared" si="7"/>
        <v>-11.639412561191543</v>
      </c>
    </row>
    <row r="32" spans="1:11" ht="19.5" customHeight="1">
      <c r="A32" s="104">
        <v>28</v>
      </c>
      <c r="C32" s="31">
        <v>958000</v>
      </c>
      <c r="D32" s="29">
        <v>19331</v>
      </c>
      <c r="E32" s="41">
        <f t="shared" si="0"/>
        <v>20.178496868475992</v>
      </c>
      <c r="F32" s="29">
        <v>10159</v>
      </c>
      <c r="G32" s="41">
        <f t="shared" si="1"/>
        <v>10.60438413361169</v>
      </c>
      <c r="H32" s="29">
        <f t="shared" si="2"/>
        <v>9172</v>
      </c>
      <c r="I32" s="41">
        <f t="shared" si="6"/>
        <v>9.561138330032316</v>
      </c>
      <c r="J32" s="42">
        <v>-10472</v>
      </c>
      <c r="K32" s="43">
        <f t="shared" si="7"/>
        <v>-10.916293130407588</v>
      </c>
    </row>
    <row r="33" spans="1:11" ht="19.5" customHeight="1">
      <c r="A33" s="104">
        <v>29</v>
      </c>
      <c r="C33" s="31">
        <v>962400</v>
      </c>
      <c r="D33" s="29">
        <v>19003</v>
      </c>
      <c r="E33" s="41">
        <f t="shared" si="0"/>
        <v>19.745428096425602</v>
      </c>
      <c r="F33" s="29">
        <v>9035</v>
      </c>
      <c r="G33" s="41">
        <f t="shared" si="1"/>
        <v>9.387988362427265</v>
      </c>
      <c r="H33" s="29">
        <f t="shared" si="2"/>
        <v>9968</v>
      </c>
      <c r="I33" s="41">
        <f t="shared" si="6"/>
        <v>10.405010438413361</v>
      </c>
      <c r="J33" s="42">
        <v>-5568</v>
      </c>
      <c r="K33" s="43">
        <f t="shared" si="7"/>
        <v>-5.812108559498956</v>
      </c>
    </row>
    <row r="34" spans="1:11" ht="19.5" customHeight="1">
      <c r="A34" s="104">
        <v>30</v>
      </c>
      <c r="B34" s="48" t="s">
        <v>87</v>
      </c>
      <c r="C34" s="31">
        <v>966187</v>
      </c>
      <c r="D34" s="29">
        <v>21930</v>
      </c>
      <c r="E34" s="41">
        <f t="shared" si="0"/>
        <v>22.69746953747049</v>
      </c>
      <c r="F34" s="29">
        <v>10801</v>
      </c>
      <c r="G34" s="41">
        <f t="shared" si="1"/>
        <v>11.178995370461411</v>
      </c>
      <c r="H34" s="29">
        <f t="shared" si="2"/>
        <v>11129</v>
      </c>
      <c r="I34" s="265">
        <f t="shared" si="6"/>
        <v>11.563798836242727</v>
      </c>
      <c r="J34" s="42">
        <v>-6736</v>
      </c>
      <c r="K34" s="43">
        <f t="shared" si="7"/>
        <v>-6.999168744804655</v>
      </c>
    </row>
    <row r="35" spans="1:11" ht="19.5" customHeight="1">
      <c r="A35" s="104">
        <v>31</v>
      </c>
      <c r="C35" s="31">
        <v>968531</v>
      </c>
      <c r="D35" s="29">
        <v>16319</v>
      </c>
      <c r="E35" s="41">
        <f t="shared" si="0"/>
        <v>16.849228367496757</v>
      </c>
      <c r="F35" s="29">
        <v>8524</v>
      </c>
      <c r="G35" s="41">
        <f t="shared" si="1"/>
        <v>8.80095732609488</v>
      </c>
      <c r="H35" s="29">
        <f t="shared" si="2"/>
        <v>7795</v>
      </c>
      <c r="I35" s="41">
        <f t="shared" si="6"/>
        <v>8.067796399661763</v>
      </c>
      <c r="J35" s="42">
        <v>-6057</v>
      </c>
      <c r="K35" s="43">
        <f t="shared" si="7"/>
        <v>-6.268972776491507</v>
      </c>
    </row>
    <row r="36" spans="1:11" ht="19.5" customHeight="1">
      <c r="A36" s="104">
        <v>32</v>
      </c>
      <c r="C36" s="31">
        <v>969779</v>
      </c>
      <c r="D36" s="29">
        <v>17580</v>
      </c>
      <c r="E36" s="41">
        <f t="shared" si="0"/>
        <v>18.127841497908285</v>
      </c>
      <c r="F36" s="29">
        <v>9999</v>
      </c>
      <c r="G36" s="41">
        <f t="shared" si="1"/>
        <v>10.310596537974115</v>
      </c>
      <c r="H36" s="29">
        <f t="shared" si="2"/>
        <v>7581</v>
      </c>
      <c r="I36" s="41">
        <f t="shared" si="6"/>
        <v>7.827317865922722</v>
      </c>
      <c r="J36" s="42">
        <v>-6333</v>
      </c>
      <c r="K36" s="43">
        <f t="shared" si="7"/>
        <v>-6.538768506119061</v>
      </c>
    </row>
    <row r="37" spans="1:11" ht="19.5" customHeight="1">
      <c r="A37" s="104">
        <v>33</v>
      </c>
      <c r="C37" s="31">
        <v>972183</v>
      </c>
      <c r="D37" s="29">
        <v>17261</v>
      </c>
      <c r="E37" s="41">
        <f t="shared" si="0"/>
        <v>17.75488771146996</v>
      </c>
      <c r="F37" s="29">
        <v>8770</v>
      </c>
      <c r="G37" s="41">
        <f t="shared" si="1"/>
        <v>9.020935358877907</v>
      </c>
      <c r="H37" s="29">
        <f t="shared" si="2"/>
        <v>8491</v>
      </c>
      <c r="I37" s="41">
        <f t="shared" si="6"/>
        <v>8.755603080701892</v>
      </c>
      <c r="J37" s="42">
        <v>-6087</v>
      </c>
      <c r="K37" s="43">
        <f t="shared" si="7"/>
        <v>-6.2766877814429884</v>
      </c>
    </row>
    <row r="38" spans="1:11" ht="19.5" customHeight="1">
      <c r="A38" s="104">
        <v>34</v>
      </c>
      <c r="C38" s="31">
        <v>972940</v>
      </c>
      <c r="D38" s="29">
        <v>15065</v>
      </c>
      <c r="E38" s="41">
        <f t="shared" si="0"/>
        <v>15.483996957674677</v>
      </c>
      <c r="F38" s="29">
        <v>8518</v>
      </c>
      <c r="G38" s="41">
        <f t="shared" si="1"/>
        <v>8.754907805208955</v>
      </c>
      <c r="H38" s="29">
        <f t="shared" si="2"/>
        <v>6547</v>
      </c>
      <c r="I38" s="41">
        <f t="shared" si="6"/>
        <v>6.73432882492288</v>
      </c>
      <c r="J38" s="42">
        <v>-5790</v>
      </c>
      <c r="K38" s="43">
        <f t="shared" si="7"/>
        <v>-5.955668840125779</v>
      </c>
    </row>
    <row r="39" spans="1:11" ht="19.5" customHeight="1">
      <c r="A39" s="104"/>
      <c r="C39" s="31"/>
      <c r="D39" s="29"/>
      <c r="E39" s="41"/>
      <c r="F39" s="29"/>
      <c r="G39" s="41"/>
      <c r="H39" s="29"/>
      <c r="I39" s="29"/>
      <c r="J39" s="42"/>
      <c r="K39" s="43"/>
    </row>
    <row r="40" spans="1:11" ht="19.5" customHeight="1">
      <c r="A40" s="104">
        <v>35</v>
      </c>
      <c r="B40" s="48" t="s">
        <v>87</v>
      </c>
      <c r="C40" s="31">
        <v>973418</v>
      </c>
      <c r="D40" s="29">
        <v>14882</v>
      </c>
      <c r="E40" s="41">
        <f>1000*D40/C40</f>
        <v>15.288396146362611</v>
      </c>
      <c r="F40" s="29">
        <v>8591</v>
      </c>
      <c r="G40" s="41">
        <f t="shared" si="1"/>
        <v>8.82560215652474</v>
      </c>
      <c r="H40" s="29">
        <f t="shared" si="2"/>
        <v>6291</v>
      </c>
      <c r="I40" s="41">
        <f>1000*H40/C38</f>
        <v>6.465969124509219</v>
      </c>
      <c r="J40" s="42">
        <v>-5274</v>
      </c>
      <c r="K40" s="43">
        <f>1000*J40/C38</f>
        <v>-5.420683700947643</v>
      </c>
    </row>
    <row r="41" spans="1:11" ht="19.5" customHeight="1">
      <c r="A41" s="104">
        <v>36</v>
      </c>
      <c r="C41" s="31">
        <v>976086</v>
      </c>
      <c r="D41" s="29">
        <v>15031</v>
      </c>
      <c r="E41" s="41">
        <f t="shared" si="0"/>
        <v>15.39925785227941</v>
      </c>
      <c r="F41" s="29">
        <v>8527</v>
      </c>
      <c r="G41" s="41">
        <f t="shared" si="1"/>
        <v>8.73591056525757</v>
      </c>
      <c r="H41" s="29">
        <f t="shared" si="2"/>
        <v>6504</v>
      </c>
      <c r="I41" s="41">
        <f aca="true" t="shared" si="8" ref="I41:I49">1000*H41/C40</f>
        <v>6.681610572231046</v>
      </c>
      <c r="J41" s="42">
        <v>-4375</v>
      </c>
      <c r="K41" s="43">
        <f aca="true" t="shared" si="9" ref="K41:K49">1000*J41/C40</f>
        <v>-4.494472056197851</v>
      </c>
    </row>
    <row r="42" spans="1:11" ht="19.5" customHeight="1">
      <c r="A42" s="104">
        <v>37</v>
      </c>
      <c r="C42" s="31">
        <v>976487</v>
      </c>
      <c r="D42" s="29">
        <v>16142</v>
      </c>
      <c r="E42" s="41">
        <f t="shared" si="0"/>
        <v>16.53068602039761</v>
      </c>
      <c r="F42" s="29">
        <v>8993</v>
      </c>
      <c r="G42" s="41">
        <f t="shared" si="1"/>
        <v>9.209544008266366</v>
      </c>
      <c r="H42" s="29">
        <f t="shared" si="2"/>
        <v>7149</v>
      </c>
      <c r="I42" s="41">
        <f t="shared" si="8"/>
        <v>7.32414971631598</v>
      </c>
      <c r="J42" s="42">
        <v>-5340</v>
      </c>
      <c r="K42" s="43">
        <f t="shared" si="9"/>
        <v>-5.470829414621253</v>
      </c>
    </row>
    <row r="43" spans="1:11" ht="19.5" customHeight="1">
      <c r="A43" s="104">
        <v>38</v>
      </c>
      <c r="C43" s="31">
        <v>977726</v>
      </c>
      <c r="D43" s="29">
        <v>16109</v>
      </c>
      <c r="E43" s="41">
        <f t="shared" si="0"/>
        <v>16.475986114719255</v>
      </c>
      <c r="F43" s="29">
        <v>7363</v>
      </c>
      <c r="G43" s="41">
        <f t="shared" si="1"/>
        <v>7.530739695988447</v>
      </c>
      <c r="H43" s="29">
        <f t="shared" si="2"/>
        <v>8746</v>
      </c>
      <c r="I43" s="41">
        <f t="shared" si="8"/>
        <v>8.956596452384927</v>
      </c>
      <c r="J43" s="42">
        <v>-7507</v>
      </c>
      <c r="K43" s="43">
        <f t="shared" si="9"/>
        <v>-7.687762356283289</v>
      </c>
    </row>
    <row r="44" spans="1:11" ht="19.5" customHeight="1">
      <c r="A44" s="104">
        <v>39</v>
      </c>
      <c r="C44" s="31">
        <v>978626</v>
      </c>
      <c r="D44" s="29">
        <v>16366</v>
      </c>
      <c r="E44" s="41">
        <f t="shared" si="0"/>
        <v>16.72344695522089</v>
      </c>
      <c r="F44" s="29">
        <v>8140</v>
      </c>
      <c r="G44" s="41">
        <f t="shared" si="1"/>
        <v>8.317784322100577</v>
      </c>
      <c r="H44" s="29">
        <f t="shared" si="2"/>
        <v>8226</v>
      </c>
      <c r="I44" s="41">
        <f t="shared" si="8"/>
        <v>8.41340007323115</v>
      </c>
      <c r="J44" s="42">
        <v>-7326</v>
      </c>
      <c r="K44" s="43">
        <f t="shared" si="9"/>
        <v>-7.492896782943278</v>
      </c>
    </row>
    <row r="45" spans="1:11" ht="19.5" customHeight="1">
      <c r="A45" s="104">
        <v>40</v>
      </c>
      <c r="B45" s="48" t="s">
        <v>87</v>
      </c>
      <c r="C45" s="31">
        <v>980499</v>
      </c>
      <c r="D45" s="29">
        <v>16780</v>
      </c>
      <c r="E45" s="41">
        <f t="shared" si="0"/>
        <v>17.113734945165675</v>
      </c>
      <c r="F45" s="29">
        <v>8321</v>
      </c>
      <c r="G45" s="41">
        <f t="shared" si="1"/>
        <v>8.486495141759452</v>
      </c>
      <c r="H45" s="29">
        <f t="shared" si="2"/>
        <v>8459</v>
      </c>
      <c r="I45" s="265">
        <f t="shared" si="8"/>
        <v>8.643751545534249</v>
      </c>
      <c r="J45" s="42">
        <v>-5481</v>
      </c>
      <c r="K45" s="43">
        <f t="shared" si="9"/>
        <v>-5.600709566269443</v>
      </c>
    </row>
    <row r="46" spans="1:11" ht="19.5" customHeight="1">
      <c r="A46" s="104">
        <v>41</v>
      </c>
      <c r="C46" s="31">
        <v>978949</v>
      </c>
      <c r="D46" s="29">
        <v>12388</v>
      </c>
      <c r="E46" s="41">
        <f t="shared" si="0"/>
        <v>12.654387511504686</v>
      </c>
      <c r="F46" s="29">
        <v>7551</v>
      </c>
      <c r="G46" s="41">
        <f t="shared" si="1"/>
        <v>7.713374241150459</v>
      </c>
      <c r="H46" s="29">
        <f t="shared" si="2"/>
        <v>4837</v>
      </c>
      <c r="I46" s="41">
        <f t="shared" si="8"/>
        <v>4.933202379604671</v>
      </c>
      <c r="J46" s="42">
        <v>-7492</v>
      </c>
      <c r="K46" s="43">
        <f t="shared" si="9"/>
        <v>-7.641007283026296</v>
      </c>
    </row>
    <row r="47" spans="1:11" ht="19.5" customHeight="1">
      <c r="A47" s="104">
        <v>42</v>
      </c>
      <c r="C47" s="31">
        <v>983513</v>
      </c>
      <c r="D47" s="29">
        <v>17764</v>
      </c>
      <c r="E47" s="41">
        <f t="shared" si="0"/>
        <v>18.061784643416</v>
      </c>
      <c r="F47" s="29">
        <v>7663</v>
      </c>
      <c r="G47" s="41">
        <f t="shared" si="1"/>
        <v>7.791457764157667</v>
      </c>
      <c r="H47" s="29">
        <f t="shared" si="2"/>
        <v>10101</v>
      </c>
      <c r="I47" s="41">
        <f t="shared" si="8"/>
        <v>10.318208609437264</v>
      </c>
      <c r="J47" s="42">
        <v>-5537</v>
      </c>
      <c r="K47" s="43">
        <f t="shared" si="9"/>
        <v>-5.6560658420408005</v>
      </c>
    </row>
    <row r="48" spans="1:11" ht="19.5" customHeight="1">
      <c r="A48" s="104">
        <v>43</v>
      </c>
      <c r="C48" s="31">
        <v>980747</v>
      </c>
      <c r="D48" s="29">
        <v>16693</v>
      </c>
      <c r="E48" s="41">
        <f t="shared" si="0"/>
        <v>17.02069952801283</v>
      </c>
      <c r="F48" s="29">
        <v>7668</v>
      </c>
      <c r="G48" s="41">
        <f t="shared" si="1"/>
        <v>7.818530161193458</v>
      </c>
      <c r="H48" s="29">
        <f t="shared" si="2"/>
        <v>9025</v>
      </c>
      <c r="I48" s="41">
        <f t="shared" si="8"/>
        <v>9.176289484734824</v>
      </c>
      <c r="J48" s="42">
        <v>-11771</v>
      </c>
      <c r="K48" s="43">
        <f t="shared" si="9"/>
        <v>-11.968321720200953</v>
      </c>
    </row>
    <row r="49" spans="1:11" ht="19.5" customHeight="1">
      <c r="A49" s="104">
        <v>44</v>
      </c>
      <c r="C49" s="31">
        <v>987296</v>
      </c>
      <c r="D49" s="29">
        <v>16958</v>
      </c>
      <c r="E49" s="41">
        <f t="shared" si="0"/>
        <v>17.176206527728258</v>
      </c>
      <c r="F49" s="29">
        <v>7538</v>
      </c>
      <c r="G49" s="41">
        <f t="shared" si="1"/>
        <v>7.6349949761773575</v>
      </c>
      <c r="H49" s="29">
        <f t="shared" si="2"/>
        <v>9420</v>
      </c>
      <c r="I49" s="41">
        <f t="shared" si="8"/>
        <v>9.604923593954403</v>
      </c>
      <c r="J49" s="42">
        <v>-2871</v>
      </c>
      <c r="K49" s="43">
        <f t="shared" si="9"/>
        <v>-2.9273604711510717</v>
      </c>
    </row>
    <row r="50" spans="1:11" ht="19.5" customHeight="1">
      <c r="A50" s="104"/>
      <c r="C50" s="31"/>
      <c r="D50" s="29"/>
      <c r="E50" s="41"/>
      <c r="F50" s="6"/>
      <c r="G50" s="41"/>
      <c r="H50" s="29"/>
      <c r="I50" s="29"/>
      <c r="J50" s="42"/>
      <c r="K50" s="43"/>
    </row>
    <row r="51" spans="1:11" ht="19.5" customHeight="1">
      <c r="A51" s="104">
        <v>45</v>
      </c>
      <c r="B51" s="48" t="s">
        <v>87</v>
      </c>
      <c r="C51" s="31">
        <v>1002420</v>
      </c>
      <c r="D51" s="29">
        <v>18293</v>
      </c>
      <c r="E51" s="41">
        <f t="shared" si="0"/>
        <v>18.248837812493765</v>
      </c>
      <c r="F51" s="29">
        <v>7778</v>
      </c>
      <c r="G51" s="41">
        <f t="shared" si="1"/>
        <v>7.7592226811117095</v>
      </c>
      <c r="H51" s="29">
        <f t="shared" si="2"/>
        <v>10515</v>
      </c>
      <c r="I51" s="41">
        <f>1000*H51/C49</f>
        <v>10.65030142935857</v>
      </c>
      <c r="J51" s="42">
        <v>-1550</v>
      </c>
      <c r="K51" s="43">
        <f>1000*J51/C49</f>
        <v>-1.5699445758921338</v>
      </c>
    </row>
    <row r="52" spans="1:11" ht="19.5" customHeight="1">
      <c r="A52" s="104">
        <v>46</v>
      </c>
      <c r="C52" s="31">
        <v>1013986</v>
      </c>
      <c r="D52" s="29">
        <v>18933</v>
      </c>
      <c r="E52" s="41">
        <f t="shared" si="0"/>
        <v>18.671855429956626</v>
      </c>
      <c r="F52" s="29">
        <v>7443</v>
      </c>
      <c r="G52" s="41">
        <f t="shared" si="1"/>
        <v>7.340338032280525</v>
      </c>
      <c r="H52" s="29">
        <f t="shared" si="2"/>
        <v>11490</v>
      </c>
      <c r="I52" s="41">
        <f aca="true" t="shared" si="10" ref="I52:I60">1000*H52/C51</f>
        <v>11.462261327587239</v>
      </c>
      <c r="J52" s="42">
        <v>-2115</v>
      </c>
      <c r="K52" s="43">
        <f aca="true" t="shared" si="11" ref="K52:K60">1000*J52/C51</f>
        <v>-2.1098940563835518</v>
      </c>
    </row>
    <row r="53" spans="1:11" ht="19.5" customHeight="1">
      <c r="A53" s="104">
        <v>47</v>
      </c>
      <c r="C53" s="31">
        <v>1025058</v>
      </c>
      <c r="D53" s="29">
        <v>19693</v>
      </c>
      <c r="E53" s="41">
        <f t="shared" si="0"/>
        <v>19.211595831650502</v>
      </c>
      <c r="F53" s="29">
        <v>7623</v>
      </c>
      <c r="G53" s="41">
        <f t="shared" si="1"/>
        <v>7.436652365036905</v>
      </c>
      <c r="H53" s="29">
        <f t="shared" si="2"/>
        <v>12070</v>
      </c>
      <c r="I53" s="41">
        <f t="shared" si="10"/>
        <v>11.903517405565758</v>
      </c>
      <c r="J53" s="42">
        <v>-998</v>
      </c>
      <c r="K53" s="43">
        <f t="shared" si="11"/>
        <v>-0.984234496334269</v>
      </c>
    </row>
    <row r="54" spans="1:11" ht="19.5" customHeight="1">
      <c r="A54" s="104">
        <v>48</v>
      </c>
      <c r="C54" s="31">
        <v>1038996</v>
      </c>
      <c r="D54" s="29">
        <v>20303</v>
      </c>
      <c r="E54" s="41">
        <f t="shared" si="0"/>
        <v>19.540979946024816</v>
      </c>
      <c r="F54" s="29">
        <v>7842</v>
      </c>
      <c r="G54" s="41">
        <f t="shared" si="1"/>
        <v>7.547671020870148</v>
      </c>
      <c r="H54" s="29">
        <f t="shared" si="2"/>
        <v>12461</v>
      </c>
      <c r="I54" s="41">
        <f t="shared" si="10"/>
        <v>12.156385297222206</v>
      </c>
      <c r="J54" s="42">
        <v>1477</v>
      </c>
      <c r="K54" s="43">
        <f t="shared" si="11"/>
        <v>1.4408940762376372</v>
      </c>
    </row>
    <row r="55" spans="1:11" ht="19.5" customHeight="1">
      <c r="A55" s="104">
        <v>49</v>
      </c>
      <c r="C55" s="31">
        <v>1052892</v>
      </c>
      <c r="D55" s="29">
        <v>19727</v>
      </c>
      <c r="E55" s="41">
        <f t="shared" si="0"/>
        <v>18.736014709960756</v>
      </c>
      <c r="F55" s="29">
        <v>7787</v>
      </c>
      <c r="G55" s="41">
        <f t="shared" si="1"/>
        <v>7.395820274064197</v>
      </c>
      <c r="H55" s="29">
        <f t="shared" si="2"/>
        <v>11940</v>
      </c>
      <c r="I55" s="41">
        <f t="shared" si="10"/>
        <v>11.491863298799995</v>
      </c>
      <c r="J55" s="42">
        <v>1956</v>
      </c>
      <c r="K55" s="43">
        <f t="shared" si="11"/>
        <v>1.8825866509591953</v>
      </c>
    </row>
    <row r="56" spans="1:11" ht="19.5" customHeight="1">
      <c r="A56" s="104">
        <v>50</v>
      </c>
      <c r="B56" s="48" t="s">
        <v>87</v>
      </c>
      <c r="C56" s="31">
        <v>1069872</v>
      </c>
      <c r="D56" s="29">
        <v>18705</v>
      </c>
      <c r="E56" s="41">
        <f t="shared" si="0"/>
        <v>17.483399883350533</v>
      </c>
      <c r="F56" s="29">
        <v>7627</v>
      </c>
      <c r="G56" s="41">
        <f t="shared" si="1"/>
        <v>7.128890184994093</v>
      </c>
      <c r="H56" s="29">
        <f t="shared" si="2"/>
        <v>11078</v>
      </c>
      <c r="I56" s="265">
        <f t="shared" si="10"/>
        <v>10.52149698164674</v>
      </c>
      <c r="J56" s="42">
        <v>617</v>
      </c>
      <c r="K56" s="43">
        <f t="shared" si="11"/>
        <v>0.5860050223574688</v>
      </c>
    </row>
    <row r="57" spans="1:11" ht="19.5" customHeight="1">
      <c r="A57" s="104">
        <v>51</v>
      </c>
      <c r="C57" s="31">
        <v>1084711</v>
      </c>
      <c r="D57" s="29">
        <v>18171</v>
      </c>
      <c r="E57" s="41">
        <f t="shared" si="0"/>
        <v>16.7519274719257</v>
      </c>
      <c r="F57" s="29">
        <v>7534</v>
      </c>
      <c r="G57" s="41">
        <f t="shared" si="1"/>
        <v>6.945628835699094</v>
      </c>
      <c r="H57" s="29">
        <f t="shared" si="2"/>
        <v>10637</v>
      </c>
      <c r="I57" s="41">
        <f t="shared" si="10"/>
        <v>9.942310855878086</v>
      </c>
      <c r="J57" s="42">
        <v>1171</v>
      </c>
      <c r="K57" s="43">
        <f t="shared" si="11"/>
        <v>1.09452345701168</v>
      </c>
    </row>
    <row r="58" spans="1:11" ht="19.5" customHeight="1">
      <c r="A58" s="104">
        <v>52</v>
      </c>
      <c r="C58" s="31">
        <v>1093990</v>
      </c>
      <c r="D58" s="29">
        <v>16957</v>
      </c>
      <c r="E58" s="41">
        <f t="shared" si="0"/>
        <v>15.500141683196373</v>
      </c>
      <c r="F58" s="29">
        <v>7475</v>
      </c>
      <c r="G58" s="41">
        <f t="shared" si="1"/>
        <v>6.832786405725829</v>
      </c>
      <c r="H58" s="29">
        <f t="shared" si="2"/>
        <v>9482</v>
      </c>
      <c r="I58" s="41">
        <f t="shared" si="10"/>
        <v>8.741498887722168</v>
      </c>
      <c r="J58" s="42">
        <v>-203</v>
      </c>
      <c r="K58" s="43">
        <f t="shared" si="11"/>
        <v>-0.1871466224644168</v>
      </c>
    </row>
    <row r="59" spans="1:11" ht="19.5" customHeight="1">
      <c r="A59" s="104">
        <v>53</v>
      </c>
      <c r="C59" s="31">
        <v>1102895</v>
      </c>
      <c r="D59" s="29">
        <v>16289</v>
      </c>
      <c r="E59" s="41">
        <f t="shared" si="0"/>
        <v>14.769311675182134</v>
      </c>
      <c r="F59" s="29">
        <v>7426</v>
      </c>
      <c r="G59" s="41">
        <f t="shared" si="1"/>
        <v>6.733188562827831</v>
      </c>
      <c r="H59" s="29">
        <f t="shared" si="2"/>
        <v>8863</v>
      </c>
      <c r="I59" s="41">
        <f t="shared" si="10"/>
        <v>8.101536577116793</v>
      </c>
      <c r="J59" s="42">
        <v>42</v>
      </c>
      <c r="K59" s="43">
        <f t="shared" si="11"/>
        <v>0.03839157579136921</v>
      </c>
    </row>
    <row r="60" spans="1:11" ht="19.5" customHeight="1">
      <c r="A60" s="104">
        <v>54</v>
      </c>
      <c r="C60" s="31">
        <v>1111901</v>
      </c>
      <c r="D60" s="29">
        <v>15846</v>
      </c>
      <c r="E60" s="41">
        <f t="shared" si="0"/>
        <v>14.251268773029253</v>
      </c>
      <c r="F60" s="29">
        <v>7343</v>
      </c>
      <c r="G60" s="41">
        <f t="shared" si="1"/>
        <v>6.604005212694296</v>
      </c>
      <c r="H60" s="29">
        <f t="shared" si="2"/>
        <v>8503</v>
      </c>
      <c r="I60" s="41">
        <f t="shared" si="10"/>
        <v>7.70970944650216</v>
      </c>
      <c r="J60" s="42">
        <v>503</v>
      </c>
      <c r="K60" s="43">
        <f t="shared" si="11"/>
        <v>0.4560724275656341</v>
      </c>
    </row>
    <row r="61" spans="1:11" ht="19.5" customHeight="1">
      <c r="A61" s="104"/>
      <c r="C61" s="31"/>
      <c r="D61" s="29"/>
      <c r="E61" s="41"/>
      <c r="F61" s="6"/>
      <c r="G61" s="41"/>
      <c r="H61" s="29"/>
      <c r="I61" s="29"/>
      <c r="J61" s="42"/>
      <c r="K61" s="43"/>
    </row>
    <row r="62" spans="1:11" ht="19.5" customHeight="1">
      <c r="A62" s="104">
        <v>55</v>
      </c>
      <c r="B62" s="48" t="s">
        <v>87</v>
      </c>
      <c r="C62" s="31">
        <v>1119304</v>
      </c>
      <c r="D62" s="29">
        <v>15053</v>
      </c>
      <c r="E62" s="41">
        <f t="shared" si="0"/>
        <v>13.448535875865717</v>
      </c>
      <c r="F62" s="29">
        <v>7599</v>
      </c>
      <c r="G62" s="41">
        <f t="shared" si="1"/>
        <v>6.789040332206443</v>
      </c>
      <c r="H62" s="29">
        <f t="shared" si="2"/>
        <v>7454</v>
      </c>
      <c r="I62" s="41">
        <f>1000*H62/C60</f>
        <v>6.703834244235773</v>
      </c>
      <c r="J62" s="42">
        <v>550</v>
      </c>
      <c r="K62" s="43">
        <f>1000*J62/C60</f>
        <v>0.49464835448479677</v>
      </c>
    </row>
    <row r="63" spans="1:11" ht="19.5" customHeight="1">
      <c r="A63" s="104">
        <v>56</v>
      </c>
      <c r="C63" s="31">
        <v>1127498</v>
      </c>
      <c r="D63" s="29">
        <v>14396</v>
      </c>
      <c r="E63" s="41">
        <f t="shared" si="0"/>
        <v>12.76809360193987</v>
      </c>
      <c r="F63" s="29">
        <v>7716</v>
      </c>
      <c r="G63" s="41">
        <f t="shared" si="1"/>
        <v>6.843471119239236</v>
      </c>
      <c r="H63" s="29">
        <f t="shared" si="2"/>
        <v>6680</v>
      </c>
      <c r="I63" s="41">
        <f aca="true" t="shared" si="12" ref="I63:I68">1000*H63/C62</f>
        <v>5.967994396517836</v>
      </c>
      <c r="J63" s="42">
        <v>-269</v>
      </c>
      <c r="K63" s="43">
        <f aca="true" t="shared" si="13" ref="K63:K68">1000*J63/C62</f>
        <v>-0.24032791806336795</v>
      </c>
    </row>
    <row r="64" spans="1:11" ht="19.5" customHeight="1">
      <c r="A64" s="104">
        <v>57</v>
      </c>
      <c r="C64" s="31">
        <v>1134884</v>
      </c>
      <c r="D64" s="29">
        <v>14532</v>
      </c>
      <c r="E64" s="41">
        <f t="shared" si="0"/>
        <v>12.804832916844365</v>
      </c>
      <c r="F64" s="29">
        <v>7290</v>
      </c>
      <c r="G64" s="41">
        <f t="shared" si="1"/>
        <v>6.423563994205575</v>
      </c>
      <c r="H64" s="29">
        <f t="shared" si="2"/>
        <v>7242</v>
      </c>
      <c r="I64" s="41">
        <f t="shared" si="12"/>
        <v>6.423071260436825</v>
      </c>
      <c r="J64" s="42">
        <v>144</v>
      </c>
      <c r="K64" s="43">
        <f t="shared" si="13"/>
        <v>0.12771641280073223</v>
      </c>
    </row>
    <row r="65" spans="1:11" ht="19.5" customHeight="1">
      <c r="A65" s="104">
        <v>58</v>
      </c>
      <c r="B65" s="47"/>
      <c r="C65" s="45">
        <v>1140600</v>
      </c>
      <c r="D65" s="26">
        <v>14287</v>
      </c>
      <c r="E65" s="41">
        <f t="shared" si="0"/>
        <v>12.52586358057163</v>
      </c>
      <c r="F65" s="26">
        <v>7563</v>
      </c>
      <c r="G65" s="41">
        <f t="shared" si="1"/>
        <v>6.630720673329827</v>
      </c>
      <c r="H65" s="29">
        <f t="shared" si="2"/>
        <v>6724</v>
      </c>
      <c r="I65" s="41">
        <f t="shared" si="12"/>
        <v>5.924834608647227</v>
      </c>
      <c r="J65" s="46">
        <v>-1008</v>
      </c>
      <c r="K65" s="43">
        <f t="shared" si="13"/>
        <v>-0.8881965029024993</v>
      </c>
    </row>
    <row r="66" spans="1:11" ht="19.5" customHeight="1">
      <c r="A66" s="104">
        <v>59</v>
      </c>
      <c r="B66" s="47"/>
      <c r="C66" s="45">
        <v>1145295</v>
      </c>
      <c r="D66" s="26">
        <v>13940</v>
      </c>
      <c r="E66" s="41">
        <f t="shared" si="0"/>
        <v>12.171536591009303</v>
      </c>
      <c r="F66" s="26">
        <v>7572</v>
      </c>
      <c r="G66" s="41">
        <f t="shared" si="1"/>
        <v>6.611397063638626</v>
      </c>
      <c r="H66" s="29">
        <f t="shared" si="2"/>
        <v>6368</v>
      </c>
      <c r="I66" s="41">
        <f t="shared" si="12"/>
        <v>5.583026477292653</v>
      </c>
      <c r="J66" s="46">
        <v>-1673</v>
      </c>
      <c r="K66" s="43">
        <f t="shared" si="13"/>
        <v>-1.4667718744520428</v>
      </c>
    </row>
    <row r="67" spans="1:11" ht="19.5" customHeight="1">
      <c r="A67" s="104">
        <v>60</v>
      </c>
      <c r="B67" s="47" t="s">
        <v>87</v>
      </c>
      <c r="C67" s="45">
        <v>1152325</v>
      </c>
      <c r="D67" s="26">
        <v>13294</v>
      </c>
      <c r="E67" s="41">
        <f t="shared" si="0"/>
        <v>11.536675850996897</v>
      </c>
      <c r="F67" s="26">
        <v>7616</v>
      </c>
      <c r="G67" s="41">
        <f t="shared" si="1"/>
        <v>6.609246523333261</v>
      </c>
      <c r="H67" s="29">
        <f t="shared" si="2"/>
        <v>5678</v>
      </c>
      <c r="I67" s="265">
        <f t="shared" si="12"/>
        <v>4.957674660240375</v>
      </c>
      <c r="J67" s="46">
        <v>-1416</v>
      </c>
      <c r="K67" s="43">
        <f t="shared" si="13"/>
        <v>-1.2363626838500124</v>
      </c>
    </row>
    <row r="68" spans="1:11" ht="19.5" customHeight="1">
      <c r="A68" s="139">
        <v>61</v>
      </c>
      <c r="B68" s="141"/>
      <c r="C68" s="142">
        <v>1156496</v>
      </c>
      <c r="D68" s="143">
        <v>13053</v>
      </c>
      <c r="E68" s="203">
        <f t="shared" si="0"/>
        <v>11.286679763700004</v>
      </c>
      <c r="F68" s="143">
        <v>7780</v>
      </c>
      <c r="G68" s="203">
        <f t="shared" si="1"/>
        <v>6.727217387695245</v>
      </c>
      <c r="H68" s="143">
        <f t="shared" si="2"/>
        <v>5273</v>
      </c>
      <c r="I68" s="203">
        <f t="shared" si="12"/>
        <v>4.575965981819365</v>
      </c>
      <c r="J68" s="144">
        <v>-2320</v>
      </c>
      <c r="K68" s="204">
        <f t="shared" si="13"/>
        <v>-2.013320894712863</v>
      </c>
    </row>
    <row r="69" ht="19.5" customHeight="1">
      <c r="A69" s="140" t="s">
        <v>321</v>
      </c>
    </row>
    <row r="70" ht="19.5" customHeight="1">
      <c r="A70" s="140" t="s">
        <v>322</v>
      </c>
    </row>
    <row r="71" ht="19.5" customHeight="1">
      <c r="A71" s="99" t="s">
        <v>109</v>
      </c>
    </row>
  </sheetData>
  <sheetProtection/>
  <mergeCells count="7">
    <mergeCell ref="A5:K5"/>
    <mergeCell ref="H7:I7"/>
    <mergeCell ref="J7:K7"/>
    <mergeCell ref="A7:A8"/>
    <mergeCell ref="B7:C8"/>
    <mergeCell ref="D7:E7"/>
    <mergeCell ref="F7:G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川向　裕</cp:lastModifiedBy>
  <cp:lastPrinted>2015-06-22T02:45:35Z</cp:lastPrinted>
  <dcterms:created xsi:type="dcterms:W3CDTF">2004-02-05T10:44:47Z</dcterms:created>
  <dcterms:modified xsi:type="dcterms:W3CDTF">2015-06-23T05:02:16Z</dcterms:modified>
  <cp:category/>
  <cp:version/>
  <cp:contentType/>
  <cp:contentStatus/>
</cp:coreProperties>
</file>