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  <sheet name="032" sheetId="7" r:id="rId7"/>
  </sheets>
  <definedNames>
    <definedName name="_xlnm.Print_Area" localSheetId="0">'020'!$A$1:$R$76</definedName>
    <definedName name="_xlnm.Print_Area" localSheetId="1">'022'!$A$1:$Q$38</definedName>
    <definedName name="_xlnm.Print_Area" localSheetId="2">'024'!$A$1:$Q$76</definedName>
    <definedName name="_xlnm.Print_Area" localSheetId="3">'026'!$A$1:$AB$52</definedName>
    <definedName name="_xlnm.Print_Area" localSheetId="4">'028'!$A$1:$BC$57</definedName>
    <definedName name="_xlnm.Print_Area" localSheetId="5">'030'!$A$1:$AD$54</definedName>
    <definedName name="_xlnm.Print_Area" localSheetId="6">'032'!$A$1:$K$69</definedName>
  </definedNames>
  <calcPr calcMode="manual" fullCalcOnLoad="1"/>
</workbook>
</file>

<file path=xl/sharedStrings.xml><?xml version="1.0" encoding="utf-8"?>
<sst xmlns="http://schemas.openxmlformats.org/spreadsheetml/2006/main" count="1095" uniqueCount="440">
  <si>
    <t>市町村別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</si>
  <si>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</si>
  <si>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</si>
  <si>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</si>
  <si>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</si>
  <si>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</si>
  <si>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</si>
  <si>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</si>
  <si>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</si>
  <si>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</si>
  <si>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</si>
  <si>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</si>
  <si>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</si>
  <si>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</si>
  <si>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</si>
  <si>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</si>
  <si>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</si>
  <si>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</si>
  <si>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</si>
  <si>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</si>
  <si>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</si>
  <si>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</si>
  <si>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</si>
  <si>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</si>
  <si>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</si>
  <si>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</si>
  <si>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</si>
  <si>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</si>
  <si>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</si>
  <si>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</si>
  <si>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</si>
  <si>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</si>
  <si>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</si>
  <si>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</si>
  <si>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</si>
  <si>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</si>
  <si>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</si>
  <si>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</si>
  <si>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</si>
  <si>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男</t>
  </si>
  <si>
    <t>女</t>
  </si>
  <si>
    <t>人口</t>
  </si>
  <si>
    <t>人口密度</t>
  </si>
  <si>
    <t>世帯数</t>
  </si>
  <si>
    <t>計</t>
  </si>
  <si>
    <t>男</t>
  </si>
  <si>
    <t>女</t>
  </si>
  <si>
    <t>総数</t>
  </si>
  <si>
    <t>12月</t>
  </si>
  <si>
    <t>月次</t>
  </si>
  <si>
    <t>出生</t>
  </si>
  <si>
    <t>うち乳児死亡</t>
  </si>
  <si>
    <t>死亡</t>
  </si>
  <si>
    <t>死産</t>
  </si>
  <si>
    <t>婚姻</t>
  </si>
  <si>
    <t>離婚</t>
  </si>
  <si>
    <t>月別</t>
  </si>
  <si>
    <t>0歳～4</t>
  </si>
  <si>
    <t>85歳以上</t>
  </si>
  <si>
    <t>総　数</t>
  </si>
  <si>
    <t>資料　厚生省「人口動態統計」による。</t>
  </si>
  <si>
    <t>中国</t>
  </si>
  <si>
    <t>朝鮮及び韓国</t>
  </si>
  <si>
    <t>英国</t>
  </si>
  <si>
    <t>米国</t>
  </si>
  <si>
    <t>その他</t>
  </si>
  <si>
    <t>16才　未満</t>
  </si>
  <si>
    <t>16才　以上</t>
  </si>
  <si>
    <t>実数</t>
  </si>
  <si>
    <t>率</t>
  </si>
  <si>
    <t>自然増</t>
  </si>
  <si>
    <t>社会増</t>
  </si>
  <si>
    <t>出　生</t>
  </si>
  <si>
    <t>死　亡</t>
  </si>
  <si>
    <t>※</t>
  </si>
  <si>
    <t>（率＝人口千人につき）</t>
  </si>
  <si>
    <t>男</t>
  </si>
  <si>
    <t>女</t>
  </si>
  <si>
    <t>…</t>
  </si>
  <si>
    <t>資料　石川県統計情報課「石川県の人口動態」、※印は「国勢調査」による。</t>
  </si>
  <si>
    <t>地　　域</t>
  </si>
  <si>
    <t>※印のある年（国勢調査の施行年）は10月1日現在である。</t>
  </si>
  <si>
    <t>面積　</t>
  </si>
  <si>
    <t>人口</t>
  </si>
  <si>
    <t>市町村全域　　　　　</t>
  </si>
  <si>
    <t>市町村全域</t>
  </si>
  <si>
    <t>人</t>
  </si>
  <si>
    <t>1)</t>
  </si>
  <si>
    <t>総人口</t>
  </si>
  <si>
    <t>自然増加</t>
  </si>
  <si>
    <t>資料　　厚生省「人口動態統計」による。</t>
  </si>
  <si>
    <t>資料　厚生省「人口動態統計」による。</t>
  </si>
  <si>
    <t>市郡別</t>
  </si>
  <si>
    <t>総　　数</t>
  </si>
  <si>
    <t>1　月</t>
  </si>
  <si>
    <t>7　月</t>
  </si>
  <si>
    <t>総 数</t>
  </si>
  <si>
    <t>3　　人　　　　　　　　　口</t>
  </si>
  <si>
    <t>注　　1)には河北潟（21.20k㎡）を含む。</t>
  </si>
  <si>
    <t>（2）　月 別 人 口 自 然 動 態 （昭和62年）</t>
  </si>
  <si>
    <t>(3)  市 郡 別 、月 別 出 生 数 （昭和62年）</t>
  </si>
  <si>
    <t>資料　石川県国際交流室「外国人登録人員国籍別年齢調査表」による。</t>
  </si>
  <si>
    <t>－</t>
  </si>
  <si>
    <t xml:space="preserve"> 金沢市</t>
  </si>
  <si>
    <t xml:space="preserve"> 七尾市</t>
  </si>
  <si>
    <t xml:space="preserve"> 小松市</t>
  </si>
  <si>
    <t xml:space="preserve"> 輪島市</t>
  </si>
  <si>
    <t xml:space="preserve"> 珠洲市</t>
  </si>
  <si>
    <t xml:space="preserve"> 加賀市</t>
  </si>
  <si>
    <t xml:space="preserve"> 羽咋市</t>
  </si>
  <si>
    <t xml:space="preserve"> 松任市</t>
  </si>
  <si>
    <t xml:space="preserve"> 江沼郡</t>
  </si>
  <si>
    <t xml:space="preserve"> 能美郡</t>
  </si>
  <si>
    <t xml:space="preserve"> 石川郡</t>
  </si>
  <si>
    <t xml:space="preserve"> 河北郡</t>
  </si>
  <si>
    <t xml:space="preserve"> 羽咋郡</t>
  </si>
  <si>
    <t xml:space="preserve"> 鹿島郡</t>
  </si>
  <si>
    <t xml:space="preserve"> 鳳至郡</t>
  </si>
  <si>
    <t xml:space="preserve"> 珠洲郡</t>
  </si>
  <si>
    <t>2　月</t>
  </si>
  <si>
    <t>3　月</t>
  </si>
  <si>
    <t>4　月</t>
  </si>
  <si>
    <t>5　月</t>
  </si>
  <si>
    <t>6　月</t>
  </si>
  <si>
    <t>8　月</t>
  </si>
  <si>
    <t>9　月</t>
  </si>
  <si>
    <t>10　月　</t>
  </si>
  <si>
    <t>12　月</t>
  </si>
  <si>
    <t>11月</t>
  </si>
  <si>
    <t>総   数</t>
  </si>
  <si>
    <t>（6） 市 郡 別 、月 別 離 婚 件 数 （昭和62年）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</si>
  <si>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</si>
  <si>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</si>
  <si>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</si>
  <si>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</si>
  <si>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</si>
  <si>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</si>
  <si>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</si>
  <si>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</si>
  <si>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</si>
  <si>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</si>
  <si>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</si>
  <si>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</si>
  <si>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5月</t>
  </si>
  <si>
    <t>昭和8年</t>
  </si>
  <si>
    <t>大正元年</t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</si>
  <si>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年</t>
    </r>
  </si>
  <si>
    <t>昭和元年</t>
  </si>
  <si>
    <t>年次</t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</si>
  <si>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</si>
  <si>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</si>
  <si>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</si>
  <si>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</si>
  <si>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</si>
  <si>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</si>
  <si>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</si>
  <si>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</si>
  <si>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</si>
  <si>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</si>
  <si>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大正</t>
    </r>
    <r>
      <rPr>
        <sz val="12"/>
        <rFont val="ＭＳ 明朝"/>
        <family val="1"/>
      </rPr>
      <t>14※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</si>
  <si>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</si>
  <si>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</si>
  <si>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</si>
  <si>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</si>
  <si>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</si>
  <si>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</si>
  <si>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</si>
  <si>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</si>
  <si>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10※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</si>
  <si>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</si>
  <si>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</si>
  <si>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</si>
  <si>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</si>
  <si>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15※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</si>
  <si>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</si>
  <si>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</si>
  <si>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</si>
  <si>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</si>
  <si>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</si>
  <si>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</si>
  <si>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22※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</si>
  <si>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</si>
  <si>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</si>
  <si>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25※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</si>
  <si>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</si>
  <si>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</si>
  <si>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</si>
  <si>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</si>
  <si>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30※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</si>
  <si>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</si>
  <si>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</si>
  <si>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</si>
  <si>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</si>
  <si>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35※</t>
    </r>
  </si>
  <si>
    <t>人口</t>
  </si>
  <si>
    <t>総数</t>
  </si>
  <si>
    <t>世帯数</t>
  </si>
  <si>
    <t>増減数</t>
  </si>
  <si>
    <t>増減率　　　</t>
  </si>
  <si>
    <t>昭和36年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</si>
  <si>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</si>
  <si>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</si>
  <si>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</si>
  <si>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40※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</si>
  <si>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</si>
  <si>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</si>
  <si>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</si>
  <si>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</si>
  <si>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45※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</si>
  <si>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</si>
  <si>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</si>
  <si>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</si>
  <si>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</si>
  <si>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50※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</si>
  <si>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</si>
  <si>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</si>
  <si>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</si>
  <si>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</si>
  <si>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55※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</si>
  <si>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</si>
  <si>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</si>
  <si>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</si>
  <si>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</si>
  <si>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60※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</si>
  <si>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</si>
  <si>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</si>
  <si>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金沢市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</si>
  <si>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美川町</t>
    </r>
  </si>
  <si>
    <r>
      <rPr>
        <sz val="12"/>
        <color indexed="9"/>
        <rFont val="ＭＳ 明朝"/>
        <family val="1"/>
      </rPr>
      <t>あa</t>
    </r>
    <r>
      <rPr>
        <sz val="12"/>
        <rFont val="ＭＳ 明朝"/>
        <family val="1"/>
      </rPr>
      <t>野々市町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</si>
  <si>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七尾市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</si>
  <si>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小松市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</si>
  <si>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輪島市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</si>
  <si>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珠洲市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</si>
  <si>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加賀市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</si>
  <si>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羽咋市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</si>
  <si>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松任市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</si>
  <si>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山中町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</si>
  <si>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根上町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</si>
  <si>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津幡町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</si>
  <si>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高松町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</si>
  <si>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内灘町</t>
    </r>
  </si>
  <si>
    <r>
      <rPr>
        <sz val="12"/>
        <color indexed="9"/>
        <rFont val="ＭＳ 明朝"/>
        <family val="1"/>
      </rPr>
      <t>aああ</t>
    </r>
    <r>
      <rPr>
        <sz val="12"/>
        <rFont val="ＭＳ 明朝"/>
        <family val="1"/>
      </rPr>
      <t>1</t>
    </r>
    <r>
      <rPr>
        <sz val="12"/>
        <color indexed="9"/>
        <rFont val="ＭＳ 明朝"/>
        <family val="1"/>
      </rPr>
      <t>あ</t>
    </r>
  </si>
  <si>
    <r>
      <rPr>
        <sz val="12"/>
        <color indexed="9"/>
        <rFont val="ＭＳ 明朝"/>
        <family val="1"/>
      </rPr>
      <t>aああ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あ</t>
    </r>
  </si>
  <si>
    <r>
      <rPr>
        <sz val="12"/>
        <color indexed="9"/>
        <rFont val="ＭＳ 明朝"/>
        <family val="1"/>
      </rPr>
      <t>aああ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あ</t>
    </r>
  </si>
  <si>
    <r>
      <t>aああ</t>
    </r>
    <r>
      <rPr>
        <sz val="12"/>
        <rFont val="ＭＳ 明朝"/>
        <family val="1"/>
      </rPr>
      <t>1</t>
    </r>
    <r>
      <rPr>
        <sz val="12"/>
        <color indexed="9"/>
        <rFont val="ＭＳ 明朝"/>
        <family val="1"/>
      </rPr>
      <t>あ</t>
    </r>
  </si>
  <si>
    <r>
      <t>aああ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あ</t>
    </r>
  </si>
  <si>
    <t>資料　石川県統計情報課「石川県の人口動態」、建設省国土地理院「全国都道府県市区町村別面積調」による。</t>
  </si>
  <si>
    <t>乳児死亡</t>
  </si>
  <si>
    <t>出生率</t>
  </si>
  <si>
    <t>（人口千人対）</t>
  </si>
  <si>
    <t>死亡率</t>
  </si>
  <si>
    <t>乳児死亡率</t>
  </si>
  <si>
    <t>（出生千人対）</t>
  </si>
  <si>
    <t>死産率</t>
  </si>
  <si>
    <t>（出産千人対）</t>
  </si>
  <si>
    <t>婚姻率</t>
  </si>
  <si>
    <t>離婚率</t>
  </si>
  <si>
    <t>自然増加率</t>
  </si>
  <si>
    <t>　うち</t>
  </si>
  <si>
    <t>年次</t>
  </si>
  <si>
    <r>
      <t>昭和8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年</t>
    </r>
  </si>
  <si>
    <t>（1）　人　口　自　然　動　態　の　推　移（昭和8年～昭和62年）</t>
  </si>
  <si>
    <t xml:space="preserve">     1   月</t>
  </si>
  <si>
    <t>1月</t>
  </si>
  <si>
    <t>2月</t>
  </si>
  <si>
    <t>3月</t>
  </si>
  <si>
    <t>4月</t>
  </si>
  <si>
    <t>6月</t>
  </si>
  <si>
    <t>7月</t>
  </si>
  <si>
    <t>8月</t>
  </si>
  <si>
    <t>9月</t>
  </si>
  <si>
    <t>10月</t>
  </si>
  <si>
    <t>注　1　本表の人口は、昭和49年以前は各年末現在、51年以降は翌年1月1日現在の推計人口である。</t>
  </si>
  <si>
    <t>　　2　※印人口は、国勢調査人口で10月1日現在のため、自然増、社会増の実数の増減数は人口の増加数と合致しない。</t>
  </si>
  <si>
    <t>女100人に　　　　対する男</t>
  </si>
  <si>
    <t>全域に対す　　　　る人口集中　　　地区の割合　　（％）</t>
  </si>
  <si>
    <t>人　　口　21</t>
  </si>
  <si>
    <t>20　人　　口</t>
  </si>
  <si>
    <t>22　人　　口</t>
  </si>
  <si>
    <t>人　　口　23</t>
  </si>
  <si>
    <t>(k㎡)</t>
  </si>
  <si>
    <t>26　人　　口</t>
  </si>
  <si>
    <t>人　　口　27</t>
  </si>
  <si>
    <t>28　人　　口</t>
  </si>
  <si>
    <t>ア　市　郡　別、　月　別　死　亡　数　（昭和62年）</t>
  </si>
  <si>
    <t>（4）　　死　　　　　　　　　　　　亡　　　　　　　　　　　　数</t>
  </si>
  <si>
    <t>人　　口　29</t>
  </si>
  <si>
    <t>30　人　　口</t>
  </si>
  <si>
    <t>人　　口　31</t>
  </si>
  <si>
    <t>（5）　市 郡 別 、月 別 婚 姻 件 数　（昭和62年）</t>
  </si>
  <si>
    <t>32　人　　口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</si>
  <si>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</si>
  <si>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</si>
  <si>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</si>
  <si>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</si>
  <si>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</si>
  <si>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</si>
  <si>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</si>
  <si>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</si>
  <si>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</si>
  <si>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19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</si>
  <si>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</si>
  <si>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</si>
  <si>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</si>
  <si>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</si>
  <si>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</si>
  <si>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</si>
  <si>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</si>
  <si>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</si>
  <si>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</si>
  <si>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</si>
  <si>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</si>
  <si>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</si>
  <si>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</si>
  <si>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</si>
  <si>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</si>
  <si>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</si>
  <si>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</si>
  <si>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</si>
  <si>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</si>
  <si>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39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</si>
  <si>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</si>
  <si>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</si>
  <si>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</si>
  <si>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</si>
  <si>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</si>
  <si>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</si>
  <si>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</si>
  <si>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</si>
  <si>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</si>
  <si>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</si>
  <si>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</si>
  <si>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</si>
  <si>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</si>
  <si>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</si>
  <si>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</si>
  <si>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</si>
  <si>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</si>
  <si>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</si>
  <si>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</si>
  <si>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</si>
  <si>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</si>
  <si>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</si>
  <si>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女100人に       対する男</t>
  </si>
  <si>
    <t>14　　　人　　　口　　　自　　　然　　　動　　　態</t>
  </si>
  <si>
    <t>24　人　　口</t>
  </si>
  <si>
    <t>人　　口　25</t>
  </si>
  <si>
    <r>
      <t>人口集中　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地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区　　　　　</t>
    </r>
  </si>
  <si>
    <r>
      <t>市町村　　　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全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域</t>
    </r>
  </si>
  <si>
    <t>石川県</t>
  </si>
  <si>
    <t>人口密度（1k㎡当たり）</t>
  </si>
  <si>
    <t>大正元年～昭和35年は各年末現在、昭和19年は2月22日現在人口（人口調査）、昭和20年は11月1日現在人口                               （人口調査）、昭和21年は4月26日現在人口（人口調査）、昭和36年以降は10月1日現在の推計人口である。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</si>
  <si>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</si>
  <si>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</si>
  <si>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</si>
  <si>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</si>
  <si>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</si>
  <si>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</si>
  <si>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</si>
  <si>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</si>
  <si>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</si>
  <si>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</si>
  <si>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</si>
  <si>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</si>
  <si>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</si>
  <si>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</si>
  <si>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</si>
  <si>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</si>
  <si>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</si>
  <si>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</si>
  <si>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</si>
  <si>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</si>
  <si>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</si>
  <si>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</si>
  <si>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江沼郡</t>
  </si>
  <si>
    <t>能美郡</t>
  </si>
  <si>
    <t>石川郡</t>
  </si>
  <si>
    <t>珠洲郡</t>
  </si>
  <si>
    <t>鳳至郡</t>
  </si>
  <si>
    <t>鹿島郡</t>
  </si>
  <si>
    <t>羽咋郡</t>
  </si>
  <si>
    <r>
      <t>注　※年は国勢調査人口、※印は国勢調査の日本人人口、その他は各年10月1日の総務庁統計局推計人口（41年までは総人口、</t>
    </r>
    <r>
      <rPr>
        <u val="double"/>
        <sz val="11"/>
        <rFont val="ＭＳ 明朝"/>
        <family val="1"/>
      </rPr>
      <t>42年以降は日本人人口）である。</t>
    </r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</si>
  <si>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</si>
  <si>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t>イ　市　郡　別　、　年　齢　階　級　別　死　亡　数　（昭和62年）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</si>
  <si>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</si>
  <si>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</si>
  <si>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</si>
  <si>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</si>
  <si>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</si>
  <si>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</si>
  <si>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</si>
  <si>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</si>
  <si>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</si>
  <si>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</si>
  <si>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</si>
  <si>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</si>
  <si>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</si>
  <si>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</si>
  <si>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</si>
  <si>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</si>
  <si>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</si>
  <si>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t>2 月</t>
  </si>
  <si>
    <t>3 月</t>
  </si>
  <si>
    <t>4 月</t>
  </si>
  <si>
    <t>5月</t>
  </si>
  <si>
    <t>6 月</t>
  </si>
  <si>
    <t>7 月</t>
  </si>
  <si>
    <t>8 月</t>
  </si>
  <si>
    <t>9 月</t>
  </si>
  <si>
    <t>10 月</t>
  </si>
  <si>
    <t>11 月</t>
  </si>
  <si>
    <t>12 月</t>
  </si>
  <si>
    <t>フィリピン</t>
  </si>
  <si>
    <r>
      <t>11　　人　口　及　び　世　帯　数　の　推　移　（</t>
    </r>
    <r>
      <rPr>
        <b/>
        <sz val="12"/>
        <rFont val="ＭＳ 明朝"/>
        <family val="1"/>
      </rPr>
      <t>大正元年～昭和62年</t>
    </r>
    <r>
      <rPr>
        <b/>
        <sz val="14"/>
        <rFont val="ＭＳ 明朝"/>
        <family val="1"/>
      </rPr>
      <t>）</t>
    </r>
  </si>
  <si>
    <r>
      <t>人口及び世帯数の推移　（</t>
    </r>
    <r>
      <rPr>
        <b/>
        <sz val="12"/>
        <rFont val="ＭＳ 明朝"/>
        <family val="1"/>
      </rPr>
      <t>大正元年～62年</t>
    </r>
    <r>
      <rPr>
        <b/>
        <sz val="14"/>
        <rFont val="ＭＳ 明朝"/>
        <family val="1"/>
      </rPr>
      <t>）　（つづき）</t>
    </r>
  </si>
  <si>
    <r>
      <t>13　　市　町　村　別　人　口　及　び　世　帯　数　（</t>
    </r>
    <r>
      <rPr>
        <b/>
        <sz val="12"/>
        <rFont val="ＭＳ 明朝"/>
        <family val="1"/>
      </rPr>
      <t>昭和62.10.1現在</t>
    </r>
    <r>
      <rPr>
        <b/>
        <sz val="14"/>
        <rFont val="ＭＳ 明朝"/>
        <family val="1"/>
      </rPr>
      <t>）</t>
    </r>
  </si>
  <si>
    <t>－</t>
  </si>
  <si>
    <t>－</t>
  </si>
  <si>
    <r>
      <t>15　市郡別居住外国人登録状況　（</t>
    </r>
    <r>
      <rPr>
        <b/>
        <sz val="12"/>
        <rFont val="ＭＳ 明朝"/>
        <family val="1"/>
      </rPr>
      <t>昭和62.3.31現在</t>
    </r>
    <r>
      <rPr>
        <b/>
        <sz val="14"/>
        <rFont val="ＭＳ 明朝"/>
        <family val="1"/>
      </rPr>
      <t>）</t>
    </r>
  </si>
  <si>
    <t>－</t>
  </si>
  <si>
    <t>－</t>
  </si>
  <si>
    <t>－</t>
  </si>
  <si>
    <t>－</t>
  </si>
  <si>
    <t>－</t>
  </si>
  <si>
    <t>－</t>
  </si>
  <si>
    <t>－</t>
  </si>
  <si>
    <t>－</t>
  </si>
  <si>
    <r>
      <t>12　人口集中地区別人口、面積及び人口密度（</t>
    </r>
    <r>
      <rPr>
        <b/>
        <sz val="12"/>
        <rFont val="ＭＳ 明朝"/>
        <family val="1"/>
      </rPr>
      <t>昭和60.10.1現在</t>
    </r>
    <r>
      <rPr>
        <b/>
        <sz val="14"/>
        <rFont val="ＭＳ 明朝"/>
        <family val="1"/>
      </rPr>
      <t>）</t>
    </r>
  </si>
  <si>
    <t xml:space="preserve">       9※</t>
  </si>
  <si>
    <t>増減率</t>
  </si>
  <si>
    <r>
      <rPr>
        <b/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能都町</t>
    </r>
  </si>
  <si>
    <t>資料　総務庁統計局「国勢調査」による。</t>
  </si>
  <si>
    <t>16才
以上</t>
  </si>
  <si>
    <t>資料　石川県統計情報課「石川県の人口動態」による。</t>
  </si>
  <si>
    <t>(1ｋ㎡当たり)</t>
  </si>
  <si>
    <t>（7）　市 郡 別 、月 別 死 産 胎 数（昭和62年）</t>
  </si>
  <si>
    <t xml:space="preserve"> 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</si>
  <si>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</si>
  <si>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年　　次</t>
  </si>
  <si>
    <r>
      <t>16　　人　口　動　態　統　計　（</t>
    </r>
    <r>
      <rPr>
        <b/>
        <sz val="12"/>
        <rFont val="ＭＳ 明朝"/>
        <family val="1"/>
      </rPr>
      <t>昭和８年～62年</t>
    </r>
    <r>
      <rPr>
        <b/>
        <sz val="14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</si>
</sst>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#,##0;&quot;△ &quot;##,##0"/>
    <numFmt numFmtId="196" formatCode="##,##0;&quot;△ &quot;##,##0"/>
    <numFmt numFmtId="197" formatCode="##,##0;&quot;△ &quot;__\,##0"/>
    <numFmt numFmtId="198" formatCode="##,##0;&quot;△ &quot;__##0"/>
    <numFmt numFmtId="199" formatCode="##,##0;&quot;△ &quot;____##0"/>
    <numFmt numFmtId="200" formatCode="##,##0;&quot;△ &quot;_____##0"/>
    <numFmt numFmtId="201" formatCode="#,##0.00;&quot;△ &quot;__#,##0.00"/>
    <numFmt numFmtId="202" formatCode="#,##0;&quot;△ &quot;_#\,##0"/>
    <numFmt numFmtId="203" formatCode="#,##0;&quot;△ &quot;_###0"/>
    <numFmt numFmtId="204" formatCode="#,##0;&quot;△ &quot;_##,##0"/>
    <numFmt numFmtId="205" formatCode="#,##0;&quot;△ &quot;_____##0"/>
    <numFmt numFmtId="206" formatCode="#,##0;&quot;△ &quot;__##,##0"/>
    <numFmt numFmtId="207" formatCode="#,##0;&quot;△ &quot;_##.#0"/>
    <numFmt numFmtId="208" formatCode="#,##0_ ;[Red]\-#,##0\ "/>
    <numFmt numFmtId="209" formatCode="#,##0;&quot;△ &quot;\ \ #,##0"/>
    <numFmt numFmtId="210" formatCode="#,##0;&quot;△ &quot;\ #,##0"/>
    <numFmt numFmtId="211" formatCode="#,##0;&quot;△ &quot;\ \ \ #,##0"/>
    <numFmt numFmtId="212" formatCode="#,##0_ "/>
    <numFmt numFmtId="213" formatCode="#,##0.00_ "/>
    <numFmt numFmtId="214" formatCode="0.00_ "/>
    <numFmt numFmtId="215" formatCode="#,##0.0;&quot;△ &quot;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9"/>
      <name val="ＭＳ 明朝"/>
      <family val="1"/>
    </font>
    <font>
      <sz val="16"/>
      <name val="ＭＳ 明朝"/>
      <family val="1"/>
    </font>
    <font>
      <b/>
      <sz val="12"/>
      <color indexed="56"/>
      <name val="ＭＳ 明朝"/>
      <family val="1"/>
    </font>
    <font>
      <sz val="11"/>
      <color indexed="12"/>
      <name val="ＭＳ 明朝"/>
      <family val="1"/>
    </font>
    <font>
      <u val="double"/>
      <sz val="11"/>
      <name val="ＭＳ 明朝"/>
      <family val="1"/>
    </font>
    <font>
      <b/>
      <sz val="11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49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49" applyNumberFormat="1" applyFont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6" fillId="0" borderId="0" xfId="58" applyNumberFormat="1" applyFont="1" applyBorder="1" applyAlignment="1" applyProtection="1">
      <alignment vertical="center"/>
      <protection/>
    </xf>
    <xf numFmtId="177" fontId="6" fillId="0" borderId="0" xfId="58" applyNumberFormat="1" applyFont="1" applyBorder="1" applyAlignment="1">
      <alignment vertical="center"/>
    </xf>
    <xf numFmtId="176" fontId="7" fillId="0" borderId="0" xfId="58" applyNumberFormat="1" applyFont="1" applyBorder="1" applyAlignment="1" applyProtection="1">
      <alignment vertical="center"/>
      <protection/>
    </xf>
    <xf numFmtId="177" fontId="7" fillId="0" borderId="0" xfId="58" applyNumberFormat="1" applyFont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7" fillId="0" borderId="0" xfId="49" applyNumberFormat="1" applyFont="1" applyBorder="1" applyAlignment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37" fontId="3" fillId="0" borderId="12" xfId="0" applyNumberFormat="1" applyFont="1" applyFill="1" applyBorder="1" applyAlignment="1" applyProtection="1" quotePrefix="1">
      <alignment horizontal="right" vertical="center"/>
      <protection/>
    </xf>
    <xf numFmtId="37" fontId="3" fillId="0" borderId="0" xfId="0" applyNumberFormat="1" applyFont="1" applyFill="1" applyBorder="1" applyAlignment="1" applyProtection="1" quotePrefix="1">
      <alignment horizontal="right" vertical="center"/>
      <protection/>
    </xf>
    <xf numFmtId="180" fontId="3" fillId="0" borderId="0" xfId="0" applyNumberFormat="1" applyFont="1" applyFill="1" applyAlignment="1" applyProtection="1" quotePrefix="1">
      <alignment horizontal="right"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 quotePrefix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 quotePrefix="1">
      <alignment horizontal="right"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15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 applyProtection="1">
      <alignment horizontal="right" vertical="center"/>
      <protection/>
    </xf>
    <xf numFmtId="39" fontId="3" fillId="0" borderId="0" xfId="0" applyNumberFormat="1" applyFont="1" applyFill="1" applyBorder="1" applyAlignment="1" applyProtection="1" quotePrefix="1">
      <alignment horizontal="right" vertical="center"/>
      <protection/>
    </xf>
    <xf numFmtId="39" fontId="3" fillId="0" borderId="0" xfId="0" applyNumberFormat="1" applyFont="1" applyFill="1" applyBorder="1" applyAlignment="1">
      <alignment vertical="center"/>
    </xf>
    <xf numFmtId="180" fontId="3" fillId="0" borderId="15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Alignment="1">
      <alignment vertical="center"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183" fontId="3" fillId="0" borderId="0" xfId="49" applyNumberFormat="1" applyFont="1" applyFill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5" xfId="49" applyFont="1" applyBorder="1" applyAlignment="1">
      <alignment vertical="center"/>
    </xf>
    <xf numFmtId="181" fontId="3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3" fillId="0" borderId="0" xfId="49" applyNumberFormat="1" applyFont="1" applyFill="1" applyAlignment="1">
      <alignment vertical="center"/>
    </xf>
    <xf numFmtId="194" fontId="3" fillId="0" borderId="0" xfId="49" applyNumberFormat="1" applyFont="1" applyFill="1" applyAlignment="1">
      <alignment vertical="center"/>
    </xf>
    <xf numFmtId="39" fontId="3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 quotePrefix="1">
      <alignment horizontal="right" vertical="center"/>
      <protection/>
    </xf>
    <xf numFmtId="180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38" fontId="11" fillId="0" borderId="15" xfId="49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38" fontId="3" fillId="0" borderId="20" xfId="49" applyFont="1" applyBorder="1" applyAlignment="1">
      <alignment horizontal="distributed" vertical="center"/>
    </xf>
    <xf numFmtId="38" fontId="3" fillId="0" borderId="18" xfId="49" applyFont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38" fontId="11" fillId="0" borderId="15" xfId="49" applyNumberFormat="1" applyFont="1" applyFill="1" applyBorder="1" applyAlignment="1" applyProtection="1">
      <alignment horizontal="right" vertical="center"/>
      <protection/>
    </xf>
    <xf numFmtId="38" fontId="3" fillId="0" borderId="22" xfId="49" applyFont="1" applyFill="1" applyBorder="1" applyAlignment="1" quotePrefix="1">
      <alignment horizontal="distributed" vertical="center"/>
    </xf>
    <xf numFmtId="38" fontId="3" fillId="0" borderId="22" xfId="49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center"/>
    </xf>
    <xf numFmtId="176" fontId="11" fillId="0" borderId="15" xfId="49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180" fontId="3" fillId="0" borderId="15" xfId="49" applyNumberFormat="1" applyFont="1" applyBorder="1" applyAlignment="1">
      <alignment vertical="center"/>
    </xf>
    <xf numFmtId="39" fontId="3" fillId="0" borderId="15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40" fontId="3" fillId="0" borderId="0" xfId="49" applyNumberFormat="1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distributed" vertical="center"/>
    </xf>
    <xf numFmtId="0" fontId="3" fillId="0" borderId="16" xfId="0" applyNumberFormat="1" applyFont="1" applyFill="1" applyBorder="1" applyAlignment="1">
      <alignment horizontal="distributed" vertical="center"/>
    </xf>
    <xf numFmtId="210" fontId="3" fillId="0" borderId="0" xfId="49" applyNumberFormat="1" applyFont="1" applyFill="1" applyAlignment="1">
      <alignment vertical="center"/>
    </xf>
    <xf numFmtId="211" fontId="3" fillId="0" borderId="0" xfId="49" applyNumberFormat="1" applyFont="1" applyFill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8" fontId="22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17" xfId="0" applyFont="1" applyBorder="1" applyAlignment="1">
      <alignment horizontal="distributed" vertical="center"/>
    </xf>
    <xf numFmtId="0" fontId="23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8" fillId="0" borderId="0" xfId="49" applyFont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3" fillId="0" borderId="13" xfId="49" applyNumberFormat="1" applyFont="1" applyFill="1" applyBorder="1" applyAlignment="1">
      <alignment vertical="center"/>
    </xf>
    <xf numFmtId="38" fontId="8" fillId="0" borderId="11" xfId="49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17" fillId="0" borderId="0" xfId="49" applyFont="1" applyFill="1" applyBorder="1" applyAlignment="1" applyProtection="1">
      <alignment horizontal="center" vertical="center"/>
      <protection/>
    </xf>
    <xf numFmtId="38" fontId="17" fillId="0" borderId="0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3" fillId="0" borderId="0" xfId="49" applyFont="1" applyFill="1" applyBorder="1" applyAlignment="1" applyProtection="1" quotePrefix="1">
      <alignment horizontal="right" vertical="center"/>
      <protection/>
    </xf>
    <xf numFmtId="38" fontId="3" fillId="0" borderId="31" xfId="49" applyFont="1" applyFill="1" applyBorder="1" applyAlignment="1" applyProtection="1">
      <alignment horizontal="distributed" vertical="center" wrapText="1"/>
      <protection/>
    </xf>
    <xf numFmtId="38" fontId="3" fillId="0" borderId="32" xfId="49" applyFont="1" applyFill="1" applyBorder="1" applyAlignment="1" applyProtection="1">
      <alignment vertical="center" wrapText="1"/>
      <protection/>
    </xf>
    <xf numFmtId="38" fontId="3" fillId="0" borderId="32" xfId="49" applyFont="1" applyFill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0" fontId="24" fillId="0" borderId="0" xfId="0" applyFont="1" applyAlignment="1">
      <alignment vertical="center"/>
    </xf>
    <xf numFmtId="38" fontId="11" fillId="0" borderId="34" xfId="49" applyFont="1" applyFill="1" applyBorder="1" applyAlignment="1" quotePrefix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25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176" fontId="3" fillId="0" borderId="10" xfId="49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>
      <alignment vertical="center"/>
    </xf>
    <xf numFmtId="176" fontId="3" fillId="0" borderId="10" xfId="58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176" fontId="3" fillId="0" borderId="0" xfId="58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58" applyNumberFormat="1" applyFont="1" applyFill="1" applyBorder="1" applyAlignment="1" applyProtection="1">
      <alignment vertical="center"/>
      <protection/>
    </xf>
    <xf numFmtId="177" fontId="3" fillId="0" borderId="0" xfId="58" applyNumberFormat="1" applyFont="1" applyFill="1" applyBorder="1" applyAlignment="1">
      <alignment vertical="center"/>
    </xf>
    <xf numFmtId="176" fontId="3" fillId="0" borderId="12" xfId="49" applyNumberFormat="1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top"/>
    </xf>
    <xf numFmtId="2" fontId="3" fillId="0" borderId="0" xfId="0" applyNumberFormat="1" applyFont="1" applyFill="1" applyAlignment="1">
      <alignment vertical="center"/>
    </xf>
    <xf numFmtId="40" fontId="11" fillId="0" borderId="0" xfId="49" applyNumberFormat="1" applyFont="1" applyFill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11" fillId="0" borderId="0" xfId="49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0" xfId="0" applyNumberFormat="1" applyFont="1" applyAlignment="1">
      <alignment horizontal="right" vertical="top"/>
    </xf>
    <xf numFmtId="38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right" vertical="center"/>
    </xf>
    <xf numFmtId="182" fontId="11" fillId="0" borderId="15" xfId="49" applyNumberFormat="1" applyFont="1" applyFill="1" applyBorder="1" applyAlignment="1" applyProtection="1">
      <alignment horizontal="right" vertical="center"/>
      <protection/>
    </xf>
    <xf numFmtId="183" fontId="11" fillId="0" borderId="15" xfId="49" applyNumberFormat="1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8" fontId="3" fillId="0" borderId="0" xfId="49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181" fontId="11" fillId="0" borderId="15" xfId="49" applyNumberFormat="1" applyFont="1" applyFill="1" applyBorder="1" applyAlignment="1">
      <alignment vertical="center"/>
    </xf>
    <xf numFmtId="176" fontId="11" fillId="0" borderId="35" xfId="49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5" xfId="58" applyNumberFormat="1" applyFont="1" applyFill="1" applyBorder="1" applyAlignment="1" applyProtection="1">
      <alignment vertical="center"/>
      <protection/>
    </xf>
    <xf numFmtId="177" fontId="11" fillId="0" borderId="15" xfId="58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38" fontId="3" fillId="0" borderId="0" xfId="0" applyNumberFormat="1" applyFont="1" applyFill="1" applyAlignment="1">
      <alignment vertical="center"/>
    </xf>
    <xf numFmtId="39" fontId="3" fillId="0" borderId="0" xfId="0" applyNumberFormat="1" applyFont="1" applyFill="1" applyAlignment="1">
      <alignment horizontal="right" vertical="center"/>
    </xf>
    <xf numFmtId="37" fontId="11" fillId="0" borderId="0" xfId="0" applyNumberFormat="1" applyFont="1" applyFill="1" applyAlignment="1">
      <alignment vertical="center"/>
    </xf>
    <xf numFmtId="39" fontId="11" fillId="0" borderId="0" xfId="0" applyNumberFormat="1" applyFont="1" applyFill="1" applyAlignment="1">
      <alignment vertical="center"/>
    </xf>
    <xf numFmtId="39" fontId="11" fillId="0" borderId="0" xfId="49" applyNumberFormat="1" applyFont="1" applyFill="1" applyAlignment="1">
      <alignment horizontal="right" vertical="center"/>
    </xf>
    <xf numFmtId="0" fontId="3" fillId="0" borderId="36" xfId="0" applyFont="1" applyBorder="1" applyAlignment="1">
      <alignment horizontal="distributed" vertical="center"/>
    </xf>
    <xf numFmtId="0" fontId="8" fillId="0" borderId="0" xfId="0" applyFont="1" applyFill="1" applyAlignment="1">
      <alignment horizontal="left" vertical="top"/>
    </xf>
    <xf numFmtId="215" fontId="3" fillId="0" borderId="0" xfId="49" applyNumberFormat="1" applyFont="1" applyFill="1" applyAlignment="1">
      <alignment vertical="center"/>
    </xf>
    <xf numFmtId="0" fontId="11" fillId="0" borderId="17" xfId="0" applyNumberFormat="1" applyFont="1" applyFill="1" applyBorder="1" applyAlignment="1">
      <alignment horizontal="distributed" vertical="center"/>
    </xf>
    <xf numFmtId="194" fontId="11" fillId="0" borderId="15" xfId="49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3" fillId="0" borderId="52" xfId="0" applyFont="1" applyFill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distributed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5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9" fillId="0" borderId="0" xfId="49" applyFont="1" applyFill="1" applyBorder="1" applyAlignment="1" applyProtection="1">
      <alignment horizontal="center" vertical="center"/>
      <protection/>
    </xf>
    <xf numFmtId="38" fontId="3" fillId="0" borderId="56" xfId="49" applyFont="1" applyFill="1" applyBorder="1" applyAlignment="1" applyProtection="1">
      <alignment horizontal="distributed" vertical="center"/>
      <protection/>
    </xf>
    <xf numFmtId="0" fontId="8" fillId="0" borderId="42" xfId="0" applyFont="1" applyBorder="1" applyAlignment="1">
      <alignment horizontal="distributed" vertical="center"/>
    </xf>
    <xf numFmtId="38" fontId="3" fillId="0" borderId="32" xfId="49" applyFont="1" applyFill="1" applyBorder="1" applyAlignment="1" applyProtection="1">
      <alignment horizontal="distributed" vertical="center"/>
      <protection/>
    </xf>
    <xf numFmtId="38" fontId="3" fillId="0" borderId="29" xfId="49" applyFont="1" applyFill="1" applyBorder="1" applyAlignment="1" applyProtection="1">
      <alignment horizontal="distributed" vertical="center"/>
      <protection/>
    </xf>
    <xf numFmtId="38" fontId="3" fillId="0" borderId="31" xfId="49" applyFont="1" applyFill="1" applyBorder="1" applyAlignment="1" applyProtection="1">
      <alignment horizontal="distributed" vertical="center" wrapText="1"/>
      <protection/>
    </xf>
    <xf numFmtId="0" fontId="8" fillId="0" borderId="56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3" fillId="0" borderId="0" xfId="49" applyFont="1" applyFill="1" applyBorder="1" applyAlignment="1">
      <alignment/>
    </xf>
    <xf numFmtId="38" fontId="11" fillId="0" borderId="0" xfId="49" applyFont="1" applyFill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49" applyFont="1" applyFill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9525</xdr:rowOff>
    </xdr:from>
    <xdr:to>
      <xdr:col>1</xdr:col>
      <xdr:colOff>161925</xdr:colOff>
      <xdr:row>54</xdr:row>
      <xdr:rowOff>28575</xdr:rowOff>
    </xdr:to>
    <xdr:sp>
      <xdr:nvSpPr>
        <xdr:cNvPr id="1" name="Oval 14"/>
        <xdr:cNvSpPr>
          <a:spLocks/>
        </xdr:cNvSpPr>
      </xdr:nvSpPr>
      <xdr:spPr>
        <a:xfrm>
          <a:off x="1209675" y="10106025"/>
          <a:ext cx="1428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1181100</xdr:colOff>
      <xdr:row>59</xdr:row>
      <xdr:rowOff>0</xdr:rowOff>
    </xdr:from>
    <xdr:to>
      <xdr:col>1</xdr:col>
      <xdr:colOff>161925</xdr:colOff>
      <xdr:row>60</xdr:row>
      <xdr:rowOff>28575</xdr:rowOff>
    </xdr:to>
    <xdr:sp>
      <xdr:nvSpPr>
        <xdr:cNvPr id="2" name="Oval 14"/>
        <xdr:cNvSpPr>
          <a:spLocks/>
        </xdr:cNvSpPr>
      </xdr:nvSpPr>
      <xdr:spPr>
        <a:xfrm>
          <a:off x="1181100" y="11239500"/>
          <a:ext cx="171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65</xdr:row>
      <xdr:rowOff>28575</xdr:rowOff>
    </xdr:from>
    <xdr:to>
      <xdr:col>1</xdr:col>
      <xdr:colOff>152400</xdr:colOff>
      <xdr:row>65</xdr:row>
      <xdr:rowOff>171450</xdr:rowOff>
    </xdr:to>
    <xdr:sp>
      <xdr:nvSpPr>
        <xdr:cNvPr id="3" name="Oval 14"/>
        <xdr:cNvSpPr>
          <a:spLocks/>
        </xdr:cNvSpPr>
      </xdr:nvSpPr>
      <xdr:spPr>
        <a:xfrm>
          <a:off x="1209675" y="12411075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71</xdr:row>
      <xdr:rowOff>38100</xdr:rowOff>
    </xdr:from>
    <xdr:to>
      <xdr:col>1</xdr:col>
      <xdr:colOff>142875</xdr:colOff>
      <xdr:row>71</xdr:row>
      <xdr:rowOff>171450</xdr:rowOff>
    </xdr:to>
    <xdr:sp>
      <xdr:nvSpPr>
        <xdr:cNvPr id="4" name="Oval 14"/>
        <xdr:cNvSpPr>
          <a:spLocks/>
        </xdr:cNvSpPr>
      </xdr:nvSpPr>
      <xdr:spPr>
        <a:xfrm>
          <a:off x="1209675" y="13563600"/>
          <a:ext cx="1238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74</xdr:row>
      <xdr:rowOff>28575</xdr:rowOff>
    </xdr:from>
    <xdr:to>
      <xdr:col>2</xdr:col>
      <xdr:colOff>609600</xdr:colOff>
      <xdr:row>74</xdr:row>
      <xdr:rowOff>161925</xdr:rowOff>
    </xdr:to>
    <xdr:sp>
      <xdr:nvSpPr>
        <xdr:cNvPr id="5" name="Oval 14"/>
        <xdr:cNvSpPr>
          <a:spLocks/>
        </xdr:cNvSpPr>
      </xdr:nvSpPr>
      <xdr:spPr>
        <a:xfrm>
          <a:off x="1857375" y="14125575"/>
          <a:ext cx="1238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5" zoomScaleNormal="75" zoomScalePageLayoutView="0" workbookViewId="0" topLeftCell="A7">
      <selection activeCell="G39" sqref="G39"/>
    </sheetView>
  </sheetViews>
  <sheetFormatPr defaultColWidth="9.00390625" defaultRowHeight="13.5"/>
  <cols>
    <col min="1" max="1" width="17.625" style="135" customWidth="1"/>
    <col min="2" max="7" width="15.625" style="136" customWidth="1"/>
    <col min="8" max="8" width="17.625" style="136" customWidth="1"/>
    <col min="9" max="9" width="15.375" style="136" customWidth="1"/>
    <col min="10" max="10" width="17.625" style="136" customWidth="1"/>
    <col min="11" max="18" width="15.625" style="136" customWidth="1"/>
    <col min="19" max="16384" width="9.00390625" style="136" customWidth="1"/>
  </cols>
  <sheetData>
    <row r="1" spans="1:17" ht="13.5">
      <c r="A1" s="202" t="s">
        <v>277</v>
      </c>
      <c r="Q1" s="203" t="s">
        <v>276</v>
      </c>
    </row>
    <row r="2" spans="1:17" ht="17.25">
      <c r="A2" s="138"/>
      <c r="J2" s="257" t="s">
        <v>414</v>
      </c>
      <c r="K2" s="257"/>
      <c r="L2" s="257"/>
      <c r="M2" s="257"/>
      <c r="N2" s="257"/>
      <c r="O2" s="257"/>
      <c r="P2" s="257"/>
      <c r="Q2" s="257"/>
    </row>
    <row r="3" spans="1:10" ht="19.5" thickBot="1">
      <c r="A3" s="284" t="s">
        <v>97</v>
      </c>
      <c r="B3" s="285"/>
      <c r="C3" s="285"/>
      <c r="D3" s="285"/>
      <c r="E3" s="285"/>
      <c r="F3" s="285"/>
      <c r="G3" s="285"/>
      <c r="H3" s="285"/>
      <c r="J3" s="139"/>
    </row>
    <row r="4" spans="1:18" ht="18.75">
      <c r="A4" s="138"/>
      <c r="B4" s="140"/>
      <c r="J4" s="258" t="s">
        <v>148</v>
      </c>
      <c r="K4" s="275" t="s">
        <v>194</v>
      </c>
      <c r="L4" s="275"/>
      <c r="M4" s="275"/>
      <c r="N4" s="275"/>
      <c r="O4" s="275"/>
      <c r="P4" s="276"/>
      <c r="Q4" s="267" t="s">
        <v>196</v>
      </c>
      <c r="R4" s="85"/>
    </row>
    <row r="5" spans="1:18" ht="28.5">
      <c r="A5" s="257" t="s">
        <v>413</v>
      </c>
      <c r="B5" s="257"/>
      <c r="C5" s="257"/>
      <c r="D5" s="257"/>
      <c r="E5" s="257"/>
      <c r="F5" s="257"/>
      <c r="G5" s="257"/>
      <c r="H5" s="257"/>
      <c r="I5" s="85"/>
      <c r="J5" s="260"/>
      <c r="K5" s="98" t="s">
        <v>195</v>
      </c>
      <c r="L5" s="101" t="s">
        <v>76</v>
      </c>
      <c r="M5" s="101" t="s">
        <v>77</v>
      </c>
      <c r="N5" s="100" t="s">
        <v>274</v>
      </c>
      <c r="O5" s="99" t="s">
        <v>197</v>
      </c>
      <c r="P5" s="100" t="s">
        <v>198</v>
      </c>
      <c r="Q5" s="277"/>
      <c r="R5" s="85"/>
    </row>
    <row r="6" spans="1:18" ht="14.25">
      <c r="A6" s="138"/>
      <c r="I6" s="85"/>
      <c r="J6" s="82" t="s">
        <v>199</v>
      </c>
      <c r="K6" s="216">
        <f>SUM(L6:M6)</f>
        <v>976048</v>
      </c>
      <c r="L6" s="17">
        <v>465944</v>
      </c>
      <c r="M6" s="17">
        <v>510104</v>
      </c>
      <c r="N6" s="209">
        <f>100*L6/M6</f>
        <v>91.34294183146966</v>
      </c>
      <c r="O6" s="214">
        <f>K6-B71</f>
        <v>2630</v>
      </c>
      <c r="P6" s="215">
        <f>100*(K6-B71)/B71</f>
        <v>0.27018197732115085</v>
      </c>
      <c r="Q6" s="17">
        <v>213411</v>
      </c>
      <c r="R6" s="85"/>
    </row>
    <row r="7" spans="1:18" ht="14.25">
      <c r="A7" s="274" t="s">
        <v>351</v>
      </c>
      <c r="B7" s="274"/>
      <c r="C7" s="274"/>
      <c r="D7" s="274"/>
      <c r="E7" s="274"/>
      <c r="F7" s="274"/>
      <c r="G7" s="274"/>
      <c r="H7" s="274"/>
      <c r="I7" s="85"/>
      <c r="J7" s="82" t="s">
        <v>200</v>
      </c>
      <c r="K7" s="216">
        <f>SUM(L7:M7)</f>
        <v>975911</v>
      </c>
      <c r="L7" s="17">
        <v>465332</v>
      </c>
      <c r="M7" s="17">
        <v>510579</v>
      </c>
      <c r="N7" s="209">
        <f>100*L7/M7</f>
        <v>91.13810007853829</v>
      </c>
      <c r="O7" s="214">
        <f>K7-K6</f>
        <v>-137</v>
      </c>
      <c r="P7" s="215">
        <f>100*(K7-K6)/K6</f>
        <v>-0.014036194941232398</v>
      </c>
      <c r="Q7" s="2">
        <v>215824</v>
      </c>
      <c r="R7" s="85"/>
    </row>
    <row r="8" spans="1:18" ht="14.25">
      <c r="A8" s="274"/>
      <c r="B8" s="274"/>
      <c r="C8" s="274"/>
      <c r="D8" s="274"/>
      <c r="E8" s="274"/>
      <c r="F8" s="274"/>
      <c r="G8" s="274"/>
      <c r="H8" s="274"/>
      <c r="I8" s="85"/>
      <c r="J8" s="82" t="s">
        <v>201</v>
      </c>
      <c r="K8" s="216">
        <f>SUM(L8:M8)</f>
        <v>978059</v>
      </c>
      <c r="L8" s="17">
        <v>466263</v>
      </c>
      <c r="M8" s="17">
        <v>511796</v>
      </c>
      <c r="N8" s="209">
        <f>100*L8/M8</f>
        <v>91.1032911550696</v>
      </c>
      <c r="O8" s="214">
        <f>K8-K7</f>
        <v>2148</v>
      </c>
      <c r="P8" s="215">
        <f>100*(K8-K7)/K7</f>
        <v>0.22010203799321865</v>
      </c>
      <c r="Q8" s="2">
        <v>219942</v>
      </c>
      <c r="R8" s="85"/>
    </row>
    <row r="9" spans="1:18" ht="15" thickBot="1">
      <c r="A9" s="113" t="s">
        <v>81</v>
      </c>
      <c r="B9" s="85"/>
      <c r="I9" s="85"/>
      <c r="J9" s="82" t="s">
        <v>202</v>
      </c>
      <c r="K9" s="216">
        <f>SUM(L9:M9)</f>
        <v>982278</v>
      </c>
      <c r="L9" s="17">
        <v>468264</v>
      </c>
      <c r="M9" s="17">
        <v>514014</v>
      </c>
      <c r="N9" s="209">
        <f>100*L9/M9</f>
        <v>91.09946421692794</v>
      </c>
      <c r="O9" s="214">
        <f>K9-K8</f>
        <v>4219</v>
      </c>
      <c r="P9" s="215">
        <f>100*(K9-K8)/K8</f>
        <v>0.4313645700310513</v>
      </c>
      <c r="Q9" s="2">
        <v>224085</v>
      </c>
      <c r="R9" s="85"/>
    </row>
    <row r="10" spans="1:18" ht="14.25">
      <c r="A10" s="258" t="s">
        <v>148</v>
      </c>
      <c r="B10" s="261" t="s">
        <v>194</v>
      </c>
      <c r="C10" s="262"/>
      <c r="D10" s="262"/>
      <c r="E10" s="262"/>
      <c r="F10" s="262"/>
      <c r="G10" s="263"/>
      <c r="H10" s="267" t="s">
        <v>196</v>
      </c>
      <c r="I10" s="85"/>
      <c r="J10" s="82" t="s">
        <v>203</v>
      </c>
      <c r="K10" s="216">
        <f>SUM(L10:M10)</f>
        <v>980499</v>
      </c>
      <c r="L10" s="217">
        <v>468518</v>
      </c>
      <c r="M10" s="217">
        <v>511981</v>
      </c>
      <c r="N10" s="209">
        <f>100*L10/M10</f>
        <v>91.51081778425372</v>
      </c>
      <c r="O10" s="214">
        <f>K10-K9</f>
        <v>-1779</v>
      </c>
      <c r="P10" s="215">
        <f>100*(K10-K9)/K9</f>
        <v>-0.18110962477017709</v>
      </c>
      <c r="Q10" s="3">
        <v>230451</v>
      </c>
      <c r="R10" s="85"/>
    </row>
    <row r="11" spans="1:18" ht="14.25">
      <c r="A11" s="259"/>
      <c r="B11" s="264"/>
      <c r="C11" s="265"/>
      <c r="D11" s="265"/>
      <c r="E11" s="265"/>
      <c r="F11" s="265"/>
      <c r="G11" s="266"/>
      <c r="H11" s="268"/>
      <c r="I11" s="85"/>
      <c r="J11" s="82"/>
      <c r="K11" s="216"/>
      <c r="L11" s="217"/>
      <c r="M11" s="217"/>
      <c r="N11" s="209"/>
      <c r="O11" s="214"/>
      <c r="P11" s="215"/>
      <c r="Q11" s="3"/>
      <c r="R11" s="85"/>
    </row>
    <row r="12" spans="1:18" ht="14.25">
      <c r="A12" s="259"/>
      <c r="B12" s="270" t="s">
        <v>195</v>
      </c>
      <c r="C12" s="272" t="s">
        <v>76</v>
      </c>
      <c r="D12" s="272" t="s">
        <v>77</v>
      </c>
      <c r="E12" s="286" t="s">
        <v>343</v>
      </c>
      <c r="F12" s="272" t="s">
        <v>197</v>
      </c>
      <c r="G12" s="286" t="s">
        <v>429</v>
      </c>
      <c r="H12" s="268"/>
      <c r="I12" s="85"/>
      <c r="J12" s="82" t="s">
        <v>204</v>
      </c>
      <c r="K12" s="216">
        <f>SUM(L12:M12)</f>
        <v>980230</v>
      </c>
      <c r="L12" s="17">
        <v>468814</v>
      </c>
      <c r="M12" s="17">
        <v>511416</v>
      </c>
      <c r="N12" s="209">
        <f>100*L12/M12</f>
        <v>91.66979523519014</v>
      </c>
      <c r="O12" s="214">
        <f>K12-K10</f>
        <v>-269</v>
      </c>
      <c r="P12" s="215">
        <f>100*(K12-K10)/K10</f>
        <v>-0.02743501013259575</v>
      </c>
      <c r="Q12" s="2">
        <v>235357</v>
      </c>
      <c r="R12" s="85"/>
    </row>
    <row r="13" spans="1:18" ht="14.25">
      <c r="A13" s="260"/>
      <c r="B13" s="271"/>
      <c r="C13" s="273"/>
      <c r="D13" s="273"/>
      <c r="E13" s="287"/>
      <c r="F13" s="273"/>
      <c r="G13" s="287"/>
      <c r="H13" s="269"/>
      <c r="I13" s="85"/>
      <c r="J13" s="82" t="s">
        <v>205</v>
      </c>
      <c r="K13" s="216">
        <f>SUM(L13:M13)</f>
        <v>982420</v>
      </c>
      <c r="L13" s="17">
        <v>470469</v>
      </c>
      <c r="M13" s="17">
        <v>511951</v>
      </c>
      <c r="N13" s="209">
        <f>100*L13/M13</f>
        <v>91.89727141855373</v>
      </c>
      <c r="O13" s="214">
        <f>K13-K12</f>
        <v>2190</v>
      </c>
      <c r="P13" s="215">
        <f>100*(K13-K12)/K12</f>
        <v>0.22341695316405333</v>
      </c>
      <c r="Q13" s="2">
        <v>240728</v>
      </c>
      <c r="R13" s="85"/>
    </row>
    <row r="14" spans="1:18" ht="14.25">
      <c r="A14" s="83" t="s">
        <v>145</v>
      </c>
      <c r="B14" s="204">
        <f>SUM(C14:D14)</f>
        <v>795571</v>
      </c>
      <c r="C14" s="205">
        <v>394096</v>
      </c>
      <c r="D14" s="205">
        <v>401475</v>
      </c>
      <c r="E14" s="206">
        <f>100*C14/D14</f>
        <v>98.16202752350706</v>
      </c>
      <c r="F14" s="207">
        <v>5887</v>
      </c>
      <c r="G14" s="208">
        <v>0.75</v>
      </c>
      <c r="H14" s="1">
        <v>148453</v>
      </c>
      <c r="I14" s="85"/>
      <c r="J14" s="82" t="s">
        <v>206</v>
      </c>
      <c r="K14" s="216">
        <f>SUM(L14:M14)</f>
        <v>983589</v>
      </c>
      <c r="L14" s="17">
        <v>471597</v>
      </c>
      <c r="M14" s="17">
        <v>511992</v>
      </c>
      <c r="N14" s="209">
        <f>100*L14/M14</f>
        <v>92.11022828481696</v>
      </c>
      <c r="O14" s="214">
        <f>K14-K13</f>
        <v>1169</v>
      </c>
      <c r="P14" s="215">
        <f>100*(K14-K13)/K13</f>
        <v>0.11899187720119704</v>
      </c>
      <c r="Q14" s="2">
        <v>246269</v>
      </c>
      <c r="R14" s="85"/>
    </row>
    <row r="15" spans="1:18" ht="14.25">
      <c r="A15" s="82" t="s">
        <v>146</v>
      </c>
      <c r="B15" s="151">
        <f>SUM(C15:D15)</f>
        <v>799040</v>
      </c>
      <c r="C15" s="17">
        <v>393484</v>
      </c>
      <c r="D15" s="17">
        <v>405556</v>
      </c>
      <c r="E15" s="209">
        <f aca="true" t="shared" si="0" ref="E15:E29">100*C15/D15</f>
        <v>97.0233457278403</v>
      </c>
      <c r="F15" s="210">
        <f>B15-B14</f>
        <v>3469</v>
      </c>
      <c r="G15" s="211">
        <f>100*(B15-B14)/B14</f>
        <v>0.43603902103017833</v>
      </c>
      <c r="H15" s="2">
        <v>151939</v>
      </c>
      <c r="I15" s="85"/>
      <c r="J15" s="82" t="s">
        <v>207</v>
      </c>
      <c r="K15" s="216">
        <f>SUM(L15:M15)</f>
        <v>985147</v>
      </c>
      <c r="L15" s="17">
        <v>473918</v>
      </c>
      <c r="M15" s="17">
        <v>511229</v>
      </c>
      <c r="N15" s="209">
        <f>100*L15/M15</f>
        <v>92.70170510671343</v>
      </c>
      <c r="O15" s="214">
        <f>K15-K14</f>
        <v>1558</v>
      </c>
      <c r="P15" s="215">
        <f>100*(K15-K14)/K14</f>
        <v>0.15839949409763632</v>
      </c>
      <c r="Q15" s="3">
        <v>249896</v>
      </c>
      <c r="R15" s="85"/>
    </row>
    <row r="16" spans="1:18" ht="14.25">
      <c r="A16" s="82" t="s">
        <v>149</v>
      </c>
      <c r="B16" s="151">
        <f>SUM(C16:D16)</f>
        <v>806552</v>
      </c>
      <c r="C16" s="17">
        <v>397457</v>
      </c>
      <c r="D16" s="17">
        <v>409095</v>
      </c>
      <c r="E16" s="209">
        <f t="shared" si="0"/>
        <v>97.15518400371552</v>
      </c>
      <c r="F16" s="210">
        <f>B16-B15</f>
        <v>7512</v>
      </c>
      <c r="G16" s="211">
        <f>100*(B16-B15)/B15</f>
        <v>0.9401281537845414</v>
      </c>
      <c r="H16" s="2">
        <v>152069</v>
      </c>
      <c r="I16" s="85"/>
      <c r="J16" s="82" t="s">
        <v>208</v>
      </c>
      <c r="K16" s="216">
        <f>SUM(L16:M16)</f>
        <v>1002420</v>
      </c>
      <c r="L16" s="17">
        <v>480380</v>
      </c>
      <c r="M16" s="17">
        <v>522040</v>
      </c>
      <c r="N16" s="209">
        <f>100*L16/M16</f>
        <v>92.01976860010727</v>
      </c>
      <c r="O16" s="214">
        <f>K16-K15</f>
        <v>17273</v>
      </c>
      <c r="P16" s="215">
        <f>100*(K16-K15)/K15</f>
        <v>1.7533423945867976</v>
      </c>
      <c r="Q16" s="2">
        <v>254543</v>
      </c>
      <c r="R16" s="85"/>
    </row>
    <row r="17" spans="1:18" ht="14.25">
      <c r="A17" s="82" t="s">
        <v>150</v>
      </c>
      <c r="B17" s="151">
        <f>SUM(C17:D17)</f>
        <v>818847</v>
      </c>
      <c r="C17" s="17">
        <v>406282</v>
      </c>
      <c r="D17" s="17">
        <v>412565</v>
      </c>
      <c r="E17" s="209">
        <f t="shared" si="0"/>
        <v>98.47708845878832</v>
      </c>
      <c r="F17" s="210">
        <f>B17-B16</f>
        <v>12295</v>
      </c>
      <c r="G17" s="211">
        <f>100*(B17-B16)/B16</f>
        <v>1.524390243902439</v>
      </c>
      <c r="H17" s="2">
        <v>153561</v>
      </c>
      <c r="I17" s="85"/>
      <c r="J17" s="82"/>
      <c r="K17" s="216"/>
      <c r="L17" s="17"/>
      <c r="M17" s="17"/>
      <c r="N17" s="17"/>
      <c r="O17" s="214"/>
      <c r="P17" s="215"/>
      <c r="Q17" s="2"/>
      <c r="R17" s="85"/>
    </row>
    <row r="18" spans="1:18" ht="14.25">
      <c r="A18" s="82" t="s">
        <v>151</v>
      </c>
      <c r="B18" s="151">
        <f>SUM(C18:D18)</f>
        <v>818472</v>
      </c>
      <c r="C18" s="17">
        <v>406172</v>
      </c>
      <c r="D18" s="17">
        <v>412300</v>
      </c>
      <c r="E18" s="209">
        <f t="shared" si="0"/>
        <v>98.51370361387339</v>
      </c>
      <c r="F18" s="210">
        <f>B18-B17</f>
        <v>-375</v>
      </c>
      <c r="G18" s="211">
        <f>100*(B18-B17)/B17</f>
        <v>-0.045796101103136484</v>
      </c>
      <c r="H18" s="2">
        <v>153594</v>
      </c>
      <c r="I18" s="85"/>
      <c r="J18" s="82" t="s">
        <v>209</v>
      </c>
      <c r="K18" s="216">
        <f>SUM(L18:M18)</f>
        <v>1011571</v>
      </c>
      <c r="L18" s="17">
        <v>485212</v>
      </c>
      <c r="M18" s="17">
        <v>526359</v>
      </c>
      <c r="N18" s="209">
        <f>100*L18/M18</f>
        <v>92.18271179936127</v>
      </c>
      <c r="O18" s="214">
        <f>K18-K16</f>
        <v>9151</v>
      </c>
      <c r="P18" s="215">
        <f>100*(K18-K16)/K16</f>
        <v>0.9128908042537061</v>
      </c>
      <c r="Q18" s="2">
        <v>260198</v>
      </c>
      <c r="R18" s="85"/>
    </row>
    <row r="19" spans="1:18" ht="14.25">
      <c r="A19" s="97"/>
      <c r="B19" s="151"/>
      <c r="C19" s="17"/>
      <c r="D19" s="17"/>
      <c r="E19" s="209"/>
      <c r="F19" s="210"/>
      <c r="G19" s="211"/>
      <c r="H19" s="2"/>
      <c r="I19" s="85"/>
      <c r="J19" s="82" t="s">
        <v>210</v>
      </c>
      <c r="K19" s="216">
        <f>SUM(L19:M19)</f>
        <v>1021994</v>
      </c>
      <c r="L19" s="17">
        <v>490898</v>
      </c>
      <c r="M19" s="17">
        <v>531096</v>
      </c>
      <c r="N19" s="209">
        <f>100*L19/M19</f>
        <v>92.43112356334825</v>
      </c>
      <c r="O19" s="214">
        <f>K19-K18</f>
        <v>10423</v>
      </c>
      <c r="P19" s="215">
        <f>100*(K19-K18)/K18</f>
        <v>1.0303775019252233</v>
      </c>
      <c r="Q19" s="2">
        <v>266051</v>
      </c>
      <c r="R19" s="85"/>
    </row>
    <row r="20" spans="1:18" ht="14.25">
      <c r="A20" s="82" t="s">
        <v>152</v>
      </c>
      <c r="B20" s="151">
        <f>SUM(C20:D20)</f>
        <v>822041</v>
      </c>
      <c r="C20" s="17">
        <v>410556</v>
      </c>
      <c r="D20" s="17">
        <v>411485</v>
      </c>
      <c r="E20" s="209">
        <f>100*C20/D20</f>
        <v>99.77423235354873</v>
      </c>
      <c r="F20" s="210">
        <f>B20-B18</f>
        <v>3569</v>
      </c>
      <c r="G20" s="211">
        <f>100*(B20-B18)/B18</f>
        <v>0.4360564564212337</v>
      </c>
      <c r="H20" s="2">
        <v>153621</v>
      </c>
      <c r="I20" s="85"/>
      <c r="J20" s="82" t="s">
        <v>211</v>
      </c>
      <c r="K20" s="216">
        <f>SUM(L20:M20)</f>
        <v>1035425</v>
      </c>
      <c r="L20" s="17">
        <v>498391</v>
      </c>
      <c r="M20" s="17">
        <v>537034</v>
      </c>
      <c r="N20" s="209">
        <f>100*L20/M20</f>
        <v>92.80436620400198</v>
      </c>
      <c r="O20" s="214">
        <f>K20-K19</f>
        <v>13431</v>
      </c>
      <c r="P20" s="215">
        <f>100*(K20-K19)/K19</f>
        <v>1.3141955823615403</v>
      </c>
      <c r="Q20" s="2">
        <v>272882</v>
      </c>
      <c r="R20" s="85"/>
    </row>
    <row r="21" spans="1:18" ht="14.25">
      <c r="A21" s="82" t="s">
        <v>153</v>
      </c>
      <c r="B21" s="151">
        <f>SUM(C21:D21)</f>
        <v>797062</v>
      </c>
      <c r="C21" s="17">
        <v>392648</v>
      </c>
      <c r="D21" s="17">
        <v>404414</v>
      </c>
      <c r="E21" s="209">
        <f t="shared" si="0"/>
        <v>97.09060517192778</v>
      </c>
      <c r="F21" s="210">
        <f>B21-B20</f>
        <v>-24979</v>
      </c>
      <c r="G21" s="211">
        <f>100*(B21-B20)/B20</f>
        <v>-3.038656222743148</v>
      </c>
      <c r="H21" s="2">
        <v>155765</v>
      </c>
      <c r="I21" s="85"/>
      <c r="J21" s="82" t="s">
        <v>212</v>
      </c>
      <c r="K21" s="216">
        <f>SUM(L21:M21)</f>
        <v>1049243</v>
      </c>
      <c r="L21" s="17">
        <v>505954</v>
      </c>
      <c r="M21" s="17">
        <v>543289</v>
      </c>
      <c r="N21" s="209">
        <f>100*L21/M21</f>
        <v>93.1279668831874</v>
      </c>
      <c r="O21" s="214">
        <f>K21-K20</f>
        <v>13818</v>
      </c>
      <c r="P21" s="215">
        <f>100*(K21-K20)/K20</f>
        <v>1.334524470628003</v>
      </c>
      <c r="Q21" s="2">
        <v>279180</v>
      </c>
      <c r="R21" s="85"/>
    </row>
    <row r="22" spans="1:18" ht="14.25">
      <c r="A22" s="82" t="s">
        <v>154</v>
      </c>
      <c r="B22" s="151">
        <f>SUM(C22:D22)</f>
        <v>807444</v>
      </c>
      <c r="C22" s="17">
        <v>398523</v>
      </c>
      <c r="D22" s="17">
        <v>408921</v>
      </c>
      <c r="E22" s="209">
        <f t="shared" si="0"/>
        <v>97.4572105614532</v>
      </c>
      <c r="F22" s="210">
        <f>B22-B21</f>
        <v>10382</v>
      </c>
      <c r="G22" s="211">
        <f>100*(B22-B21)/B21</f>
        <v>1.3025335544788235</v>
      </c>
      <c r="H22" s="2">
        <v>153273</v>
      </c>
      <c r="I22" s="85"/>
      <c r="J22" s="82" t="s">
        <v>213</v>
      </c>
      <c r="K22" s="216">
        <f>SUM(L22:M22)</f>
        <v>1069872</v>
      </c>
      <c r="L22" s="17">
        <v>518594</v>
      </c>
      <c r="M22" s="17">
        <v>551278</v>
      </c>
      <c r="N22" s="209">
        <f>100*L22/M22</f>
        <v>94.0712308490453</v>
      </c>
      <c r="O22" s="214">
        <f>K22-K21</f>
        <v>20629</v>
      </c>
      <c r="P22" s="215">
        <f>100*(K22-K21)/K21</f>
        <v>1.9660841196939127</v>
      </c>
      <c r="Q22" s="2">
        <v>290183</v>
      </c>
      <c r="R22" s="85"/>
    </row>
    <row r="23" spans="1:18" ht="14.25">
      <c r="A23" s="82" t="s">
        <v>428</v>
      </c>
      <c r="B23" s="151">
        <f>SUM(C23:D23)</f>
        <v>747360</v>
      </c>
      <c r="C23" s="17">
        <v>364375</v>
      </c>
      <c r="D23" s="17">
        <v>382985</v>
      </c>
      <c r="E23" s="209">
        <f t="shared" si="0"/>
        <v>95.14080185908064</v>
      </c>
      <c r="F23" s="210">
        <f>B23-B22</f>
        <v>-60084</v>
      </c>
      <c r="G23" s="211">
        <f>100*(B23-B22)/B22</f>
        <v>-7.44125908422132</v>
      </c>
      <c r="H23" s="2">
        <v>151766</v>
      </c>
      <c r="I23" s="85"/>
      <c r="J23" s="97"/>
      <c r="K23" s="216"/>
      <c r="L23" s="17"/>
      <c r="M23" s="17"/>
      <c r="N23" s="17"/>
      <c r="O23" s="214"/>
      <c r="P23" s="215"/>
      <c r="Q23" s="2"/>
      <c r="R23" s="85"/>
    </row>
    <row r="24" spans="1:18" ht="14.25">
      <c r="A24" s="82" t="s">
        <v>155</v>
      </c>
      <c r="B24" s="151">
        <f>SUM(C24:D24)</f>
        <v>749900</v>
      </c>
      <c r="C24" s="17">
        <v>365600</v>
      </c>
      <c r="D24" s="17">
        <v>384300</v>
      </c>
      <c r="E24" s="209">
        <f t="shared" si="0"/>
        <v>95.13400988810825</v>
      </c>
      <c r="F24" s="210">
        <f>B24-B23</f>
        <v>2540</v>
      </c>
      <c r="G24" s="211">
        <f>100*(B24-B23)/B23</f>
        <v>0.3398629843716549</v>
      </c>
      <c r="H24" s="2">
        <v>147374</v>
      </c>
      <c r="I24" s="85"/>
      <c r="J24" s="82" t="s">
        <v>214</v>
      </c>
      <c r="K24" s="216">
        <f>SUM(L24:M24)</f>
        <v>1081602</v>
      </c>
      <c r="L24" s="17">
        <v>524869</v>
      </c>
      <c r="M24" s="17">
        <v>556733</v>
      </c>
      <c r="N24" s="209">
        <f>100*L24/M24</f>
        <v>94.27661015244291</v>
      </c>
      <c r="O24" s="214">
        <f>K24-K22</f>
        <v>11730</v>
      </c>
      <c r="P24" s="215">
        <f>100*(K24-K22)/K22</f>
        <v>1.0963928395172506</v>
      </c>
      <c r="Q24" s="2">
        <v>295974</v>
      </c>
      <c r="R24" s="85"/>
    </row>
    <row r="25" spans="1:18" ht="14.25">
      <c r="A25" s="97"/>
      <c r="B25" s="151"/>
      <c r="C25" s="17"/>
      <c r="D25" s="17"/>
      <c r="E25" s="209"/>
      <c r="F25" s="210"/>
      <c r="G25" s="211"/>
      <c r="H25" s="2"/>
      <c r="I25" s="85"/>
      <c r="J25" s="82" t="s">
        <v>215</v>
      </c>
      <c r="K25" s="216">
        <f>SUM(L25:M25)</f>
        <v>1091519</v>
      </c>
      <c r="L25" s="17">
        <v>529802</v>
      </c>
      <c r="M25" s="17">
        <v>561717</v>
      </c>
      <c r="N25" s="209">
        <f>100*L25/M25</f>
        <v>94.3183133143558</v>
      </c>
      <c r="O25" s="214">
        <f>K25-K24</f>
        <v>9917</v>
      </c>
      <c r="P25" s="215">
        <f>100*(K25-K24)/K24</f>
        <v>0.9168807010342067</v>
      </c>
      <c r="Q25" s="2">
        <v>300444</v>
      </c>
      <c r="R25" s="85"/>
    </row>
    <row r="26" spans="1:18" ht="14.25">
      <c r="A26" s="82" t="s">
        <v>156</v>
      </c>
      <c r="B26" s="151">
        <f>SUM(C26:D26)</f>
        <v>752400</v>
      </c>
      <c r="C26" s="17">
        <v>366900</v>
      </c>
      <c r="D26" s="17">
        <v>385500</v>
      </c>
      <c r="E26" s="209">
        <f t="shared" si="0"/>
        <v>95.1750972762646</v>
      </c>
      <c r="F26" s="210">
        <f>B26-B24</f>
        <v>2500</v>
      </c>
      <c r="G26" s="211">
        <f>100*(B26-B24)/B24</f>
        <v>0.33337778370449395</v>
      </c>
      <c r="H26" s="2">
        <v>147369</v>
      </c>
      <c r="I26" s="85"/>
      <c r="J26" s="82" t="s">
        <v>216</v>
      </c>
      <c r="K26" s="216">
        <f>SUM(L26:M26)</f>
        <v>1100512</v>
      </c>
      <c r="L26" s="17">
        <v>534410</v>
      </c>
      <c r="M26" s="217">
        <v>566102</v>
      </c>
      <c r="N26" s="209">
        <f>100*L26/M26</f>
        <v>94.4017155918898</v>
      </c>
      <c r="O26" s="214">
        <f>K26-K25</f>
        <v>8993</v>
      </c>
      <c r="P26" s="215">
        <f>100*(K26-K25)/K25</f>
        <v>0.8238977058576168</v>
      </c>
      <c r="Q26" s="2">
        <v>303905</v>
      </c>
      <c r="R26" s="85"/>
    </row>
    <row r="27" spans="1:18" ht="14.25">
      <c r="A27" s="82" t="s">
        <v>157</v>
      </c>
      <c r="B27" s="151">
        <f>SUM(C27:D27)</f>
        <v>755500</v>
      </c>
      <c r="C27" s="17">
        <v>368400</v>
      </c>
      <c r="D27" s="17">
        <v>387100</v>
      </c>
      <c r="E27" s="209">
        <f t="shared" si="0"/>
        <v>95.16920692327564</v>
      </c>
      <c r="F27" s="210">
        <f>B27-B26</f>
        <v>3100</v>
      </c>
      <c r="G27" s="211">
        <f>100*(B27-B26)/B26</f>
        <v>0.4120148856990962</v>
      </c>
      <c r="H27" s="2">
        <v>148419</v>
      </c>
      <c r="I27" s="85"/>
      <c r="J27" s="82" t="s">
        <v>217</v>
      </c>
      <c r="K27" s="216">
        <f>SUM(L27:M27)</f>
        <v>1109510</v>
      </c>
      <c r="L27" s="17">
        <v>539033</v>
      </c>
      <c r="M27" s="17">
        <v>570477</v>
      </c>
      <c r="N27" s="209">
        <f>100*L27/M27</f>
        <v>94.4881213440682</v>
      </c>
      <c r="O27" s="214">
        <f>K27-K26</f>
        <v>8998</v>
      </c>
      <c r="P27" s="215">
        <f>100*(K27-K26)/K26</f>
        <v>0.8176194353173796</v>
      </c>
      <c r="Q27" s="2">
        <v>308136</v>
      </c>
      <c r="R27" s="85"/>
    </row>
    <row r="28" spans="1:18" ht="14.25">
      <c r="A28" s="82" t="s">
        <v>158</v>
      </c>
      <c r="B28" s="151">
        <f>SUM(C28:D28)</f>
        <v>761500</v>
      </c>
      <c r="C28" s="17">
        <v>371400</v>
      </c>
      <c r="D28" s="17">
        <v>390100</v>
      </c>
      <c r="E28" s="209">
        <f t="shared" si="0"/>
        <v>95.2063573442707</v>
      </c>
      <c r="F28" s="210">
        <f>B28-B27</f>
        <v>6000</v>
      </c>
      <c r="G28" s="211">
        <f>100*(B28-B27)/B27</f>
        <v>0.7941760423560555</v>
      </c>
      <c r="H28" s="2">
        <v>148631</v>
      </c>
      <c r="I28" s="85"/>
      <c r="J28" s="82" t="s">
        <v>218</v>
      </c>
      <c r="K28" s="216">
        <f>SUM(L28:M28)</f>
        <v>1119304</v>
      </c>
      <c r="L28" s="17">
        <v>542782</v>
      </c>
      <c r="M28" s="17">
        <v>576522</v>
      </c>
      <c r="N28" s="209">
        <f>100*L28/M28</f>
        <v>94.14766478989527</v>
      </c>
      <c r="O28" s="214">
        <f>K28-K27</f>
        <v>9794</v>
      </c>
      <c r="P28" s="215">
        <f>100*(K28-K27)/K27</f>
        <v>0.882732016836261</v>
      </c>
      <c r="Q28" s="2">
        <v>322071</v>
      </c>
      <c r="R28" s="85"/>
    </row>
    <row r="29" spans="1:18" ht="14.25">
      <c r="A29" s="82" t="s">
        <v>159</v>
      </c>
      <c r="B29" s="151">
        <f>SUM(C29:D29)</f>
        <v>750854</v>
      </c>
      <c r="C29" s="17">
        <v>365597</v>
      </c>
      <c r="D29" s="17">
        <v>385257</v>
      </c>
      <c r="E29" s="209">
        <f t="shared" si="0"/>
        <v>94.89691296978381</v>
      </c>
      <c r="F29" s="210">
        <f>B29-B28</f>
        <v>-10646</v>
      </c>
      <c r="G29" s="211">
        <f>100*(B29-B28)/B28</f>
        <v>-1.3980302035456336</v>
      </c>
      <c r="H29" s="17">
        <v>154054</v>
      </c>
      <c r="I29" s="85"/>
      <c r="J29" s="97"/>
      <c r="K29" s="216"/>
      <c r="L29" s="17"/>
      <c r="M29" s="17"/>
      <c r="N29" s="17"/>
      <c r="O29" s="214"/>
      <c r="P29" s="215"/>
      <c r="Q29" s="2"/>
      <c r="R29" s="85"/>
    </row>
    <row r="30" spans="1:18" ht="14.25">
      <c r="A30" s="150"/>
      <c r="B30" s="212"/>
      <c r="C30" s="213"/>
      <c r="D30" s="213"/>
      <c r="E30" s="213"/>
      <c r="F30" s="213"/>
      <c r="G30" s="213"/>
      <c r="H30" s="85"/>
      <c r="I30" s="85"/>
      <c r="J30" s="82" t="s">
        <v>219</v>
      </c>
      <c r="K30" s="216">
        <f>SUM(L30:M30)</f>
        <v>1125799</v>
      </c>
      <c r="L30" s="17">
        <v>545879</v>
      </c>
      <c r="M30" s="17">
        <v>579920</v>
      </c>
      <c r="N30" s="209">
        <f>100*L30/M30</f>
        <v>94.13005242102359</v>
      </c>
      <c r="O30" s="214">
        <f>K30-K28</f>
        <v>6495</v>
      </c>
      <c r="P30" s="215">
        <f>100*(K30-K28)/K28</f>
        <v>0.5802713114578345</v>
      </c>
      <c r="Q30" s="2">
        <v>325873</v>
      </c>
      <c r="R30" s="85"/>
    </row>
    <row r="31" spans="1:18" ht="14.25">
      <c r="A31" s="82" t="s">
        <v>147</v>
      </c>
      <c r="B31" s="151">
        <f>SUM(C31:D31)</f>
        <v>751600</v>
      </c>
      <c r="C31" s="17">
        <v>365900</v>
      </c>
      <c r="D31" s="17">
        <v>385700</v>
      </c>
      <c r="E31" s="209">
        <f>100*C31/D31</f>
        <v>94.86647653616801</v>
      </c>
      <c r="F31" s="210">
        <f>B31-B29</f>
        <v>746</v>
      </c>
      <c r="G31" s="211">
        <f>100*(B31-B29)/B29</f>
        <v>0.0993535361068863</v>
      </c>
      <c r="H31" s="2">
        <v>150527</v>
      </c>
      <c r="I31" s="85"/>
      <c r="J31" s="82" t="s">
        <v>220</v>
      </c>
      <c r="K31" s="216">
        <f aca="true" t="shared" si="1" ref="K31:K36">SUM(L31:M31)</f>
        <v>1132621</v>
      </c>
      <c r="L31" s="17">
        <v>548980</v>
      </c>
      <c r="M31" s="17">
        <v>583641</v>
      </c>
      <c r="N31" s="209">
        <f aca="true" t="shared" si="2" ref="N31:N36">100*L31/M31</f>
        <v>94.0612465539604</v>
      </c>
      <c r="O31" s="214">
        <f>K31-K30</f>
        <v>6822</v>
      </c>
      <c r="P31" s="215">
        <f>100*(K31-K30)/K30</f>
        <v>0.6059696269049804</v>
      </c>
      <c r="Q31" s="2">
        <v>329711</v>
      </c>
      <c r="R31" s="85"/>
    </row>
    <row r="32" spans="1:18" ht="14.25">
      <c r="A32" s="82" t="s">
        <v>160</v>
      </c>
      <c r="B32" s="151">
        <f>SUM(C32:D32)</f>
        <v>752300</v>
      </c>
      <c r="C32" s="17">
        <v>366200</v>
      </c>
      <c r="D32" s="17">
        <v>386100</v>
      </c>
      <c r="E32" s="209">
        <f>100*C32/D32</f>
        <v>94.84589484589485</v>
      </c>
      <c r="F32" s="210">
        <f>B32-B31</f>
        <v>700</v>
      </c>
      <c r="G32" s="211">
        <f>100*(B32-B31)/B31</f>
        <v>0.09313464608834486</v>
      </c>
      <c r="H32" s="2">
        <v>150530</v>
      </c>
      <c r="I32" s="85"/>
      <c r="J32" s="82" t="s">
        <v>221</v>
      </c>
      <c r="K32" s="216">
        <f t="shared" si="1"/>
        <v>1138844</v>
      </c>
      <c r="L32" s="17">
        <v>551907</v>
      </c>
      <c r="M32" s="17">
        <v>586937</v>
      </c>
      <c r="N32" s="209">
        <f t="shared" si="2"/>
        <v>94.03172742560105</v>
      </c>
      <c r="O32" s="214">
        <f>K32-K31</f>
        <v>6223</v>
      </c>
      <c r="P32" s="215">
        <f>100*(K32-K31)/K31</f>
        <v>0.5494335704529583</v>
      </c>
      <c r="Q32" s="2">
        <v>333603</v>
      </c>
      <c r="R32" s="85"/>
    </row>
    <row r="33" spans="1:18" ht="14.25">
      <c r="A33" s="82" t="s">
        <v>161</v>
      </c>
      <c r="B33" s="151">
        <f>SUM(C33:D33)</f>
        <v>753100</v>
      </c>
      <c r="C33" s="17">
        <v>366600</v>
      </c>
      <c r="D33" s="17">
        <v>386500</v>
      </c>
      <c r="E33" s="209">
        <f>100*C33/D33</f>
        <v>94.85122897800777</v>
      </c>
      <c r="F33" s="210">
        <f>B33-B32</f>
        <v>800</v>
      </c>
      <c r="G33" s="211">
        <f>100*(B33-B32)/B32</f>
        <v>0.10634055562940316</v>
      </c>
      <c r="H33" s="2">
        <v>151112</v>
      </c>
      <c r="I33" s="85"/>
      <c r="J33" s="82" t="s">
        <v>222</v>
      </c>
      <c r="K33" s="216">
        <f t="shared" si="1"/>
        <v>1143722</v>
      </c>
      <c r="L33" s="17">
        <v>553858</v>
      </c>
      <c r="M33" s="17">
        <v>589864</v>
      </c>
      <c r="N33" s="209">
        <f t="shared" si="2"/>
        <v>93.89588108445336</v>
      </c>
      <c r="O33" s="214">
        <f>K33-K32</f>
        <v>4878</v>
      </c>
      <c r="P33" s="215">
        <f>100*(K33-K32)/K32</f>
        <v>0.4283290775558373</v>
      </c>
      <c r="Q33" s="2">
        <v>336901</v>
      </c>
      <c r="R33" s="85"/>
    </row>
    <row r="34" spans="1:18" ht="14.25">
      <c r="A34" s="82" t="s">
        <v>162</v>
      </c>
      <c r="B34" s="151">
        <f>SUM(C34:D34)</f>
        <v>753800</v>
      </c>
      <c r="C34" s="17">
        <v>366900</v>
      </c>
      <c r="D34" s="17">
        <v>386900</v>
      </c>
      <c r="E34" s="209">
        <f>100*C34/D34</f>
        <v>94.83070560868441</v>
      </c>
      <c r="F34" s="210">
        <f>B34-B33</f>
        <v>700</v>
      </c>
      <c r="G34" s="211">
        <f>100*(B34-B33)/B33</f>
        <v>0.09294914354003453</v>
      </c>
      <c r="H34" s="2">
        <v>151786</v>
      </c>
      <c r="I34" s="85"/>
      <c r="J34" s="82" t="s">
        <v>223</v>
      </c>
      <c r="K34" s="216">
        <f t="shared" si="1"/>
        <v>1152325</v>
      </c>
      <c r="L34" s="17">
        <v>557664</v>
      </c>
      <c r="M34" s="17">
        <v>594661</v>
      </c>
      <c r="N34" s="209">
        <f t="shared" si="2"/>
        <v>93.77847210427454</v>
      </c>
      <c r="O34" s="214">
        <f>K34-K33</f>
        <v>8603</v>
      </c>
      <c r="P34" s="215">
        <f>100*(K34-K33)/K33</f>
        <v>0.7521932777370725</v>
      </c>
      <c r="Q34" s="2">
        <v>338066</v>
      </c>
      <c r="R34" s="85"/>
    </row>
    <row r="35" spans="1:18" ht="14.25">
      <c r="A35" s="82" t="s">
        <v>163</v>
      </c>
      <c r="B35" s="151">
        <f>SUM(C35:D35)</f>
        <v>756835</v>
      </c>
      <c r="C35" s="17">
        <v>368402</v>
      </c>
      <c r="D35" s="17">
        <v>388433</v>
      </c>
      <c r="E35" s="209">
        <f>100*C35/D35</f>
        <v>94.84312609896688</v>
      </c>
      <c r="F35" s="210">
        <f>B35-B34</f>
        <v>3035</v>
      </c>
      <c r="G35" s="211">
        <f>100*(B35-B34)/B34</f>
        <v>0.40262669143008756</v>
      </c>
      <c r="H35" s="17">
        <v>155075</v>
      </c>
      <c r="I35" s="85"/>
      <c r="J35" s="97"/>
      <c r="K35" s="216"/>
      <c r="L35" s="17"/>
      <c r="M35" s="17"/>
      <c r="N35" s="17"/>
      <c r="O35" s="214"/>
      <c r="P35" s="215"/>
      <c r="Q35" s="2"/>
      <c r="R35" s="85"/>
    </row>
    <row r="36" spans="1:18" ht="14.25">
      <c r="A36" s="82"/>
      <c r="B36" s="151"/>
      <c r="C36" s="17"/>
      <c r="D36" s="17"/>
      <c r="E36" s="209"/>
      <c r="F36" s="214"/>
      <c r="G36" s="215"/>
      <c r="H36" s="17"/>
      <c r="I36" s="85"/>
      <c r="J36" s="82" t="s">
        <v>224</v>
      </c>
      <c r="K36" s="216">
        <f t="shared" si="1"/>
        <v>1155470</v>
      </c>
      <c r="L36" s="17">
        <v>559046</v>
      </c>
      <c r="M36" s="17">
        <v>596424</v>
      </c>
      <c r="N36" s="209">
        <f t="shared" si="2"/>
        <v>93.73298190549005</v>
      </c>
      <c r="O36" s="214">
        <f>K36-K34</f>
        <v>3145</v>
      </c>
      <c r="P36" s="215">
        <f>100*(K36-K34)/K34</f>
        <v>0.2729264747358601</v>
      </c>
      <c r="Q36" s="2">
        <v>341344</v>
      </c>
      <c r="R36" s="85"/>
    </row>
    <row r="37" spans="1:18" ht="14.25">
      <c r="A37" s="82" t="s">
        <v>164</v>
      </c>
      <c r="B37" s="151">
        <f>SUM(C37:D37)</f>
        <v>758000</v>
      </c>
      <c r="C37" s="17">
        <v>368800</v>
      </c>
      <c r="D37" s="17">
        <v>389200</v>
      </c>
      <c r="E37" s="209">
        <f>100*C37/D37</f>
        <v>94.7584789311408</v>
      </c>
      <c r="F37" s="214">
        <f>B37-B35</f>
        <v>1165</v>
      </c>
      <c r="G37" s="211">
        <f>100*(B37-B35)/B35</f>
        <v>0.15393051325586157</v>
      </c>
      <c r="H37" s="2">
        <v>151948</v>
      </c>
      <c r="I37" s="85"/>
      <c r="J37" s="103" t="s">
        <v>225</v>
      </c>
      <c r="K37" s="242">
        <f>SUM(L37:M37)</f>
        <v>1157474</v>
      </c>
      <c r="L37" s="243">
        <v>559769</v>
      </c>
      <c r="M37" s="243">
        <v>597705</v>
      </c>
      <c r="N37" s="243">
        <f>L37/M37*100</f>
        <v>93.65305627357976</v>
      </c>
      <c r="O37" s="244">
        <f>K37-K36</f>
        <v>2004</v>
      </c>
      <c r="P37" s="245">
        <f>O37/K37*100</f>
        <v>0.1731356384679051</v>
      </c>
      <c r="Q37" s="243">
        <v>344754</v>
      </c>
      <c r="R37" s="85"/>
    </row>
    <row r="38" spans="1:18" ht="14.25">
      <c r="A38" s="82" t="s">
        <v>165</v>
      </c>
      <c r="B38" s="151">
        <f>SUM(C38:D38)</f>
        <v>759200</v>
      </c>
      <c r="C38" s="17">
        <v>369300</v>
      </c>
      <c r="D38" s="17">
        <v>389900</v>
      </c>
      <c r="E38" s="209">
        <f>100*C38/D38</f>
        <v>94.71659399846115</v>
      </c>
      <c r="F38" s="214">
        <f>B38-B37</f>
        <v>1200</v>
      </c>
      <c r="G38" s="211">
        <f>100*(B38-B37)/B37</f>
        <v>0.158311345646438</v>
      </c>
      <c r="H38" s="2">
        <v>152624</v>
      </c>
      <c r="I38" s="85"/>
      <c r="J38" s="23" t="s">
        <v>79</v>
      </c>
      <c r="R38" s="85"/>
    </row>
    <row r="39" spans="1:18" ht="14.25">
      <c r="A39" s="82" t="s">
        <v>166</v>
      </c>
      <c r="B39" s="151">
        <f>SUM(C39:D39)</f>
        <v>760400</v>
      </c>
      <c r="C39" s="17">
        <v>369800</v>
      </c>
      <c r="D39" s="17">
        <v>390600</v>
      </c>
      <c r="E39" s="209">
        <f>100*C39/D39</f>
        <v>94.67485919098823</v>
      </c>
      <c r="F39" s="214">
        <f>B39-B38</f>
        <v>1200</v>
      </c>
      <c r="G39" s="211">
        <f>100*(B39-B38)/B38</f>
        <v>0.15806111696522657</v>
      </c>
      <c r="H39" s="2">
        <v>153433</v>
      </c>
      <c r="I39" s="85"/>
      <c r="R39" s="85"/>
    </row>
    <row r="40" spans="1:18" ht="17.25">
      <c r="A40" s="82" t="s">
        <v>167</v>
      </c>
      <c r="B40" s="151">
        <f>SUM(C40:D40)</f>
        <v>761600</v>
      </c>
      <c r="C40" s="17">
        <v>370300</v>
      </c>
      <c r="D40" s="17">
        <v>391300</v>
      </c>
      <c r="E40" s="209">
        <f>100*C40/D40</f>
        <v>94.63327370304114</v>
      </c>
      <c r="F40" s="214">
        <f>B40-B39</f>
        <v>1200</v>
      </c>
      <c r="G40" s="211">
        <f>100*(B40-B39)/B39</f>
        <v>0.15781167806417676</v>
      </c>
      <c r="H40" s="2">
        <v>153888</v>
      </c>
      <c r="I40" s="85"/>
      <c r="J40" s="141"/>
      <c r="K40" s="141"/>
      <c r="L40" s="141"/>
      <c r="M40" s="141"/>
      <c r="N40" s="141"/>
      <c r="O40" s="141"/>
      <c r="P40" s="141"/>
      <c r="Q40" s="141"/>
      <c r="R40" s="85"/>
    </row>
    <row r="41" spans="1:18" ht="17.25">
      <c r="A41" s="82" t="s">
        <v>168</v>
      </c>
      <c r="B41" s="151">
        <f>SUM(C41:D41)</f>
        <v>768416</v>
      </c>
      <c r="C41" s="17">
        <v>370907</v>
      </c>
      <c r="D41" s="17">
        <v>397509</v>
      </c>
      <c r="E41" s="209">
        <f>100*C41/D41</f>
        <v>93.30782447693008</v>
      </c>
      <c r="F41" s="214">
        <f>B41-B40</f>
        <v>6816</v>
      </c>
      <c r="G41" s="211">
        <f>100*(B41-B40)/B40</f>
        <v>0.8949579831932774</v>
      </c>
      <c r="H41" s="17">
        <v>158118</v>
      </c>
      <c r="I41" s="85"/>
      <c r="J41" s="297" t="s">
        <v>427</v>
      </c>
      <c r="K41" s="297"/>
      <c r="L41" s="297"/>
      <c r="M41" s="297"/>
      <c r="N41" s="297"/>
      <c r="O41" s="297"/>
      <c r="P41" s="297"/>
      <c r="Q41" s="297"/>
      <c r="R41" s="297"/>
    </row>
    <row r="42" spans="1:18" ht="18" thickBot="1">
      <c r="A42" s="82"/>
      <c r="B42" s="151"/>
      <c r="C42" s="17"/>
      <c r="D42" s="17"/>
      <c r="E42" s="209"/>
      <c r="F42" s="214"/>
      <c r="G42" s="215"/>
      <c r="H42" s="17"/>
      <c r="I42" s="85"/>
      <c r="J42" s="20"/>
      <c r="K42" s="21"/>
      <c r="L42" s="21"/>
      <c r="M42" s="21"/>
      <c r="N42" s="21"/>
      <c r="O42" s="21"/>
      <c r="P42" s="21"/>
      <c r="Q42" s="25"/>
      <c r="R42" s="26"/>
    </row>
    <row r="43" spans="1:18" ht="14.25">
      <c r="A43" s="82" t="s">
        <v>169</v>
      </c>
      <c r="B43" s="151">
        <f>SUM(C43:D43)</f>
        <v>770800</v>
      </c>
      <c r="C43" s="17">
        <v>371900</v>
      </c>
      <c r="D43" s="17">
        <v>398900</v>
      </c>
      <c r="E43" s="209">
        <f>100*C43/D43</f>
        <v>93.23138631235899</v>
      </c>
      <c r="F43" s="214">
        <v>2384</v>
      </c>
      <c r="G43" s="211">
        <f>100*(B43-B41)/B41</f>
        <v>0.3102486153333611</v>
      </c>
      <c r="H43" s="2">
        <v>155964</v>
      </c>
      <c r="I43" s="85"/>
      <c r="J43" s="298" t="s">
        <v>80</v>
      </c>
      <c r="K43" s="280" t="s">
        <v>83</v>
      </c>
      <c r="L43" s="281"/>
      <c r="M43" s="282"/>
      <c r="N43" s="283" t="s">
        <v>82</v>
      </c>
      <c r="O43" s="281"/>
      <c r="P43" s="282"/>
      <c r="Q43" s="278" t="s">
        <v>350</v>
      </c>
      <c r="R43" s="279"/>
    </row>
    <row r="44" spans="1:18" ht="14.25">
      <c r="A44" s="82" t="s">
        <v>170</v>
      </c>
      <c r="B44" s="151">
        <f>SUM(C44:D44)</f>
        <v>773200</v>
      </c>
      <c r="C44" s="17">
        <v>373100</v>
      </c>
      <c r="D44" s="17">
        <v>400100</v>
      </c>
      <c r="E44" s="209">
        <f>100*C44/D44</f>
        <v>93.25168707823045</v>
      </c>
      <c r="F44" s="214">
        <f>B44-B43</f>
        <v>2400</v>
      </c>
      <c r="G44" s="211">
        <f>100*(B44-B43)/B43</f>
        <v>0.3113648157758173</v>
      </c>
      <c r="H44" s="2">
        <v>155828</v>
      </c>
      <c r="I44" s="85"/>
      <c r="J44" s="299"/>
      <c r="K44" s="291" t="s">
        <v>347</v>
      </c>
      <c r="L44" s="288" t="s">
        <v>84</v>
      </c>
      <c r="M44" s="288" t="s">
        <v>275</v>
      </c>
      <c r="N44" s="291" t="s">
        <v>347</v>
      </c>
      <c r="O44" s="288" t="s">
        <v>85</v>
      </c>
      <c r="P44" s="288" t="s">
        <v>275</v>
      </c>
      <c r="Q44" s="291" t="s">
        <v>347</v>
      </c>
      <c r="R44" s="294" t="s">
        <v>348</v>
      </c>
    </row>
    <row r="45" spans="1:18" ht="14.25">
      <c r="A45" s="82" t="s">
        <v>171</v>
      </c>
      <c r="B45" s="151">
        <f>SUM(C45:D45)</f>
        <v>775600</v>
      </c>
      <c r="C45" s="17">
        <v>374100</v>
      </c>
      <c r="D45" s="17">
        <v>401500</v>
      </c>
      <c r="E45" s="209">
        <f>100*C45/D45</f>
        <v>93.17559153175591</v>
      </c>
      <c r="F45" s="214">
        <f>B45-B44</f>
        <v>2400</v>
      </c>
      <c r="G45" s="211">
        <f>100*(B45-B44)/B44</f>
        <v>0.3103983445421624</v>
      </c>
      <c r="H45" s="2">
        <v>155771</v>
      </c>
      <c r="I45" s="85"/>
      <c r="J45" s="299"/>
      <c r="K45" s="292"/>
      <c r="L45" s="289"/>
      <c r="M45" s="289"/>
      <c r="N45" s="292"/>
      <c r="O45" s="289"/>
      <c r="P45" s="289"/>
      <c r="Q45" s="292"/>
      <c r="R45" s="295"/>
    </row>
    <row r="46" spans="1:18" ht="14.25">
      <c r="A46" s="82" t="s">
        <v>172</v>
      </c>
      <c r="B46" s="151">
        <f>SUM(C46:D46)</f>
        <v>777100</v>
      </c>
      <c r="C46" s="17">
        <v>374200</v>
      </c>
      <c r="D46" s="17">
        <v>402900</v>
      </c>
      <c r="E46" s="209">
        <f>100*C46/D46</f>
        <v>92.87664432861752</v>
      </c>
      <c r="F46" s="214">
        <f>B46-B45</f>
        <v>1500</v>
      </c>
      <c r="G46" s="211">
        <f>100*(B46-B45)/B45</f>
        <v>0.1933986591026302</v>
      </c>
      <c r="H46" s="2">
        <v>156537</v>
      </c>
      <c r="I46" s="85"/>
      <c r="J46" s="299"/>
      <c r="K46" s="292"/>
      <c r="L46" s="289"/>
      <c r="M46" s="289"/>
      <c r="N46" s="292"/>
      <c r="O46" s="289"/>
      <c r="P46" s="289"/>
      <c r="Q46" s="292"/>
      <c r="R46" s="295"/>
    </row>
    <row r="47" spans="1:18" ht="14.25">
      <c r="A47" s="82" t="s">
        <v>173</v>
      </c>
      <c r="B47" s="151">
        <f>SUM(C47:D47)</f>
        <v>757676</v>
      </c>
      <c r="C47" s="17">
        <v>363922</v>
      </c>
      <c r="D47" s="17">
        <v>393754</v>
      </c>
      <c r="E47" s="209">
        <f>100*C47/D47</f>
        <v>92.42369601324685</v>
      </c>
      <c r="F47" s="214">
        <f>B47-B46</f>
        <v>-19424</v>
      </c>
      <c r="G47" s="211">
        <f>100*(B47-B46)/B46</f>
        <v>-2.4995496075151205</v>
      </c>
      <c r="H47" s="17">
        <v>158886</v>
      </c>
      <c r="I47" s="85"/>
      <c r="J47" s="300"/>
      <c r="K47" s="293"/>
      <c r="L47" s="290"/>
      <c r="M47" s="290"/>
      <c r="N47" s="293"/>
      <c r="O47" s="290"/>
      <c r="P47" s="290"/>
      <c r="Q47" s="293"/>
      <c r="R47" s="296"/>
    </row>
    <row r="48" spans="1:18" ht="14.25">
      <c r="A48" s="82"/>
      <c r="B48" s="151"/>
      <c r="C48" s="17"/>
      <c r="D48" s="17"/>
      <c r="E48" s="209"/>
      <c r="F48" s="214"/>
      <c r="G48" s="215"/>
      <c r="H48" s="17"/>
      <c r="I48" s="85"/>
      <c r="J48" s="142"/>
      <c r="K48" s="29" t="s">
        <v>86</v>
      </c>
      <c r="L48" s="29" t="s">
        <v>86</v>
      </c>
      <c r="M48" s="27"/>
      <c r="N48" s="29"/>
      <c r="O48" s="28" t="s">
        <v>87</v>
      </c>
      <c r="P48" s="27"/>
      <c r="Q48" s="29" t="s">
        <v>86</v>
      </c>
      <c r="R48" s="29" t="s">
        <v>86</v>
      </c>
    </row>
    <row r="49" spans="1:18" ht="14.25">
      <c r="A49" s="82" t="s">
        <v>174</v>
      </c>
      <c r="B49" s="151">
        <f>SUM(C49:D49)</f>
        <v>757700</v>
      </c>
      <c r="C49" s="17">
        <v>360900</v>
      </c>
      <c r="D49" s="17">
        <v>396800</v>
      </c>
      <c r="E49" s="209">
        <f>100*C49/D49</f>
        <v>90.95262096774194</v>
      </c>
      <c r="F49" s="214">
        <f>B49-B47</f>
        <v>24</v>
      </c>
      <c r="G49" s="211">
        <f>100*(B49-B47)/B47</f>
        <v>0.0031675808656998505</v>
      </c>
      <c r="H49" s="19" t="s">
        <v>78</v>
      </c>
      <c r="I49" s="85"/>
      <c r="J49" s="102" t="s">
        <v>349</v>
      </c>
      <c r="K49" s="65">
        <f>SUM(K51,K55:K56,K59:K61,K65:K74)</f>
        <v>534538</v>
      </c>
      <c r="L49" s="65">
        <v>1152325</v>
      </c>
      <c r="M49" s="218">
        <f>K49/L49*100</f>
        <v>46.387781224914846</v>
      </c>
      <c r="N49" s="66">
        <v>89.2</v>
      </c>
      <c r="O49" s="67">
        <v>4197.39</v>
      </c>
      <c r="P49" s="218">
        <f>N49/O49*100</f>
        <v>2.12513014039677</v>
      </c>
      <c r="Q49" s="66">
        <v>5992.6</v>
      </c>
      <c r="R49" s="66">
        <v>274.5</v>
      </c>
    </row>
    <row r="50" spans="1:18" ht="14.25">
      <c r="A50" s="82" t="s">
        <v>175</v>
      </c>
      <c r="B50" s="151">
        <f>SUM(C50:D50)</f>
        <v>761800</v>
      </c>
      <c r="C50" s="17">
        <v>355700</v>
      </c>
      <c r="D50" s="17">
        <v>406100</v>
      </c>
      <c r="E50" s="209">
        <f>100*C50/D50</f>
        <v>87.58926372814578</v>
      </c>
      <c r="F50" s="214">
        <f>B50-B49</f>
        <v>4100</v>
      </c>
      <c r="G50" s="211">
        <f>100*(B50-B49)/B49</f>
        <v>0.5411112577537284</v>
      </c>
      <c r="H50" s="19" t="s">
        <v>78</v>
      </c>
      <c r="I50" s="85"/>
      <c r="J50" s="84"/>
      <c r="K50" s="20"/>
      <c r="L50" s="20"/>
      <c r="M50" s="20"/>
      <c r="N50" s="22"/>
      <c r="O50" s="20"/>
      <c r="P50" s="20"/>
      <c r="Q50" s="20"/>
      <c r="R50" s="143"/>
    </row>
    <row r="51" spans="1:18" ht="14.25">
      <c r="A51" s="82" t="s">
        <v>176</v>
      </c>
      <c r="B51" s="151">
        <f>SUM(C51:D51)</f>
        <v>761600</v>
      </c>
      <c r="C51" s="17">
        <v>347700</v>
      </c>
      <c r="D51" s="17">
        <v>413900</v>
      </c>
      <c r="E51" s="209">
        <f>100*C51/D51</f>
        <v>84.00579850205364</v>
      </c>
      <c r="F51" s="214">
        <f>B51-B50</f>
        <v>-200</v>
      </c>
      <c r="G51" s="211">
        <f>100*(B51-B50)/B50</f>
        <v>-0.026253609871357313</v>
      </c>
      <c r="H51" s="19" t="s">
        <v>78</v>
      </c>
      <c r="I51" s="85"/>
      <c r="J51" s="82" t="s">
        <v>226</v>
      </c>
      <c r="K51" s="36">
        <v>334630</v>
      </c>
      <c r="L51" s="31">
        <v>430481</v>
      </c>
      <c r="M51" s="34">
        <v>77.7</v>
      </c>
      <c r="N51" s="34">
        <v>49.4</v>
      </c>
      <c r="O51" s="44">
        <v>468.09</v>
      </c>
      <c r="P51" s="34">
        <v>10.6</v>
      </c>
      <c r="Q51" s="34">
        <v>6773.9</v>
      </c>
      <c r="R51" s="34">
        <v>919.7</v>
      </c>
    </row>
    <row r="52" spans="1:18" ht="14.25">
      <c r="A52" s="82" t="s">
        <v>177</v>
      </c>
      <c r="B52" s="151">
        <f>SUM(C52:D52)</f>
        <v>743672</v>
      </c>
      <c r="C52" s="17">
        <v>333341</v>
      </c>
      <c r="D52" s="17">
        <v>410331</v>
      </c>
      <c r="E52" s="209">
        <f>100*C52/D52</f>
        <v>81.23709882996897</v>
      </c>
      <c r="F52" s="214">
        <f>B52-B51</f>
        <v>-17928</v>
      </c>
      <c r="G52" s="211">
        <f>100*(B52-B51)/B51</f>
        <v>-2.3539915966386555</v>
      </c>
      <c r="H52" s="2">
        <v>169117</v>
      </c>
      <c r="I52" s="85"/>
      <c r="J52" s="82" t="s">
        <v>241</v>
      </c>
      <c r="K52" s="36">
        <v>322986</v>
      </c>
      <c r="L52" s="24" t="s">
        <v>102</v>
      </c>
      <c r="M52" s="24" t="s">
        <v>102</v>
      </c>
      <c r="N52" s="34">
        <v>48.1</v>
      </c>
      <c r="O52" s="24" t="s">
        <v>102</v>
      </c>
      <c r="P52" s="24" t="s">
        <v>102</v>
      </c>
      <c r="Q52" s="34">
        <v>6714.9</v>
      </c>
      <c r="R52" s="24" t="s">
        <v>102</v>
      </c>
    </row>
    <row r="53" spans="1:18" ht="14.25">
      <c r="A53" s="82" t="s">
        <v>178</v>
      </c>
      <c r="B53" s="151">
        <f>SUM(C53:D53)</f>
        <v>887510</v>
      </c>
      <c r="C53" s="17">
        <v>405264</v>
      </c>
      <c r="D53" s="17">
        <v>482246</v>
      </c>
      <c r="E53" s="209">
        <f>100*C53/D53</f>
        <v>84.03677791002931</v>
      </c>
      <c r="F53" s="214">
        <f>B53-B52</f>
        <v>143838</v>
      </c>
      <c r="G53" s="211">
        <f>100*(B53-B52)/B52</f>
        <v>19.341591454297056</v>
      </c>
      <c r="H53" s="2">
        <v>186375</v>
      </c>
      <c r="I53" s="85"/>
      <c r="J53" s="82" t="s">
        <v>242</v>
      </c>
      <c r="K53" s="36">
        <v>6183</v>
      </c>
      <c r="L53" s="24" t="s">
        <v>102</v>
      </c>
      <c r="M53" s="24" t="s">
        <v>102</v>
      </c>
      <c r="N53" s="34">
        <v>0.9</v>
      </c>
      <c r="O53" s="24" t="s">
        <v>102</v>
      </c>
      <c r="P53" s="24" t="s">
        <v>102</v>
      </c>
      <c r="Q53" s="34">
        <v>6870</v>
      </c>
      <c r="R53" s="24" t="s">
        <v>102</v>
      </c>
    </row>
    <row r="54" spans="1:18" ht="14.25">
      <c r="A54" s="97"/>
      <c r="B54" s="151"/>
      <c r="C54" s="17"/>
      <c r="D54" s="17"/>
      <c r="E54" s="209"/>
      <c r="F54" s="214"/>
      <c r="G54" s="215"/>
      <c r="H54" s="2"/>
      <c r="I54" s="85"/>
      <c r="J54" s="82" t="s">
        <v>243</v>
      </c>
      <c r="K54" s="36">
        <v>5461</v>
      </c>
      <c r="L54" s="24" t="s">
        <v>102</v>
      </c>
      <c r="M54" s="24" t="s">
        <v>102</v>
      </c>
      <c r="N54" s="34">
        <v>0.4</v>
      </c>
      <c r="O54" s="24" t="s">
        <v>102</v>
      </c>
      <c r="P54" s="24" t="s">
        <v>102</v>
      </c>
      <c r="Q54" s="34">
        <v>13652.5</v>
      </c>
      <c r="R54" s="24" t="s">
        <v>102</v>
      </c>
    </row>
    <row r="55" spans="1:18" ht="14.25">
      <c r="A55" s="82" t="s">
        <v>179</v>
      </c>
      <c r="B55" s="151">
        <f>SUM(C55:D55)</f>
        <v>877197</v>
      </c>
      <c r="C55" s="17">
        <v>407430</v>
      </c>
      <c r="D55" s="17">
        <v>469767</v>
      </c>
      <c r="E55" s="209">
        <f>100*C55/D55</f>
        <v>86.73023009279068</v>
      </c>
      <c r="F55" s="214">
        <f>B55-B53</f>
        <v>-10313</v>
      </c>
      <c r="G55" s="211">
        <f>100*(B55-B53)/B53</f>
        <v>-1.162015075886469</v>
      </c>
      <c r="H55" s="2">
        <v>187181</v>
      </c>
      <c r="I55" s="85"/>
      <c r="J55" s="82" t="s">
        <v>229</v>
      </c>
      <c r="K55" s="36">
        <v>16009</v>
      </c>
      <c r="L55" s="31">
        <v>50582</v>
      </c>
      <c r="M55" s="39">
        <v>31.6</v>
      </c>
      <c r="N55" s="34">
        <v>3</v>
      </c>
      <c r="O55" s="43">
        <v>144.73</v>
      </c>
      <c r="P55" s="39">
        <v>2.1</v>
      </c>
      <c r="Q55" s="34">
        <v>5336.3</v>
      </c>
      <c r="R55" s="39">
        <v>349.5</v>
      </c>
    </row>
    <row r="56" spans="1:18" ht="14.25">
      <c r="A56" s="82" t="s">
        <v>180</v>
      </c>
      <c r="B56" s="151">
        <f>SUM(C56:D56)</f>
        <v>927743</v>
      </c>
      <c r="C56" s="17">
        <v>443872</v>
      </c>
      <c r="D56" s="17">
        <v>483871</v>
      </c>
      <c r="E56" s="209">
        <f>100*C56/D56</f>
        <v>91.73354055109729</v>
      </c>
      <c r="F56" s="214">
        <f>B56-B55</f>
        <v>50546</v>
      </c>
      <c r="G56" s="211">
        <f>100*(B56-B55)/B55</f>
        <v>5.762217609043351</v>
      </c>
      <c r="H56" s="17">
        <v>195354</v>
      </c>
      <c r="I56" s="85"/>
      <c r="J56" s="82" t="s">
        <v>230</v>
      </c>
      <c r="K56" s="37">
        <v>33284</v>
      </c>
      <c r="L56" s="35">
        <v>106041</v>
      </c>
      <c r="M56" s="40">
        <v>31.4</v>
      </c>
      <c r="N56" s="40">
        <v>6.6</v>
      </c>
      <c r="O56" s="64">
        <v>374.72</v>
      </c>
      <c r="P56" s="39">
        <v>1.8</v>
      </c>
      <c r="Q56" s="40">
        <v>5043</v>
      </c>
      <c r="R56" s="40">
        <v>283</v>
      </c>
    </row>
    <row r="57" spans="1:18" ht="14.25">
      <c r="A57" s="82" t="s">
        <v>181</v>
      </c>
      <c r="B57" s="151">
        <f>SUM(C57:D57)</f>
        <v>942000</v>
      </c>
      <c r="C57" s="17">
        <v>450800</v>
      </c>
      <c r="D57" s="17">
        <v>491200</v>
      </c>
      <c r="E57" s="209">
        <f>100*C57/D57</f>
        <v>91.77524429967427</v>
      </c>
      <c r="F57" s="214">
        <f>B57-B56</f>
        <v>14257</v>
      </c>
      <c r="G57" s="211">
        <f>100*(B57-B56)/B56</f>
        <v>1.5367402394844263</v>
      </c>
      <c r="H57" s="2">
        <v>194824</v>
      </c>
      <c r="I57" s="85"/>
      <c r="J57" s="104" t="s">
        <v>244</v>
      </c>
      <c r="K57" s="36">
        <v>27675</v>
      </c>
      <c r="L57" s="24" t="s">
        <v>102</v>
      </c>
      <c r="M57" s="24" t="s">
        <v>102</v>
      </c>
      <c r="N57" s="34">
        <v>5</v>
      </c>
      <c r="O57" s="24" t="s">
        <v>102</v>
      </c>
      <c r="P57" s="24" t="s">
        <v>102</v>
      </c>
      <c r="Q57" s="34">
        <v>5535</v>
      </c>
      <c r="R57" s="24" t="s">
        <v>102</v>
      </c>
    </row>
    <row r="58" spans="1:18" ht="14.25">
      <c r="A58" s="82" t="s">
        <v>182</v>
      </c>
      <c r="B58" s="151">
        <f>SUM(C58:D58)</f>
        <v>965100</v>
      </c>
      <c r="C58" s="17">
        <v>463700</v>
      </c>
      <c r="D58" s="17">
        <v>501400</v>
      </c>
      <c r="E58" s="209">
        <f>100*C58/D58</f>
        <v>92.48105305145593</v>
      </c>
      <c r="F58" s="214">
        <f>B58-B57</f>
        <v>23100</v>
      </c>
      <c r="G58" s="211">
        <f>100*(B58-B57)/B57</f>
        <v>2.4522292993630574</v>
      </c>
      <c r="H58" s="2">
        <v>196218</v>
      </c>
      <c r="I58" s="85"/>
      <c r="J58" s="82" t="s">
        <v>242</v>
      </c>
      <c r="K58" s="36">
        <v>5609</v>
      </c>
      <c r="L58" s="24" t="s">
        <v>102</v>
      </c>
      <c r="M58" s="24" t="s">
        <v>102</v>
      </c>
      <c r="N58" s="34">
        <v>1.6</v>
      </c>
      <c r="O58" s="24" t="s">
        <v>102</v>
      </c>
      <c r="P58" s="24" t="s">
        <v>102</v>
      </c>
      <c r="Q58" s="34">
        <v>3505.6</v>
      </c>
      <c r="R58" s="24" t="s">
        <v>102</v>
      </c>
    </row>
    <row r="59" spans="1:18" ht="14.25">
      <c r="A59" s="82" t="s">
        <v>183</v>
      </c>
      <c r="B59" s="151">
        <f>SUM(C59:D59)</f>
        <v>957279</v>
      </c>
      <c r="C59" s="17">
        <v>460859</v>
      </c>
      <c r="D59" s="17">
        <v>496420</v>
      </c>
      <c r="E59" s="209">
        <f>100*C59/D59</f>
        <v>92.83650940735667</v>
      </c>
      <c r="F59" s="214">
        <f>B59-B58</f>
        <v>-7821</v>
      </c>
      <c r="G59" s="211">
        <f>100*(B59-B58)/B58</f>
        <v>-0.8103823437985701</v>
      </c>
      <c r="H59" s="17">
        <v>194652</v>
      </c>
      <c r="I59" s="85"/>
      <c r="J59" s="82" t="s">
        <v>231</v>
      </c>
      <c r="K59" s="36">
        <v>14019</v>
      </c>
      <c r="L59" s="31">
        <v>31843</v>
      </c>
      <c r="M59" s="39">
        <v>44</v>
      </c>
      <c r="N59" s="34">
        <v>2.2</v>
      </c>
      <c r="O59" s="44">
        <v>271.23</v>
      </c>
      <c r="P59" s="40">
        <v>0.8</v>
      </c>
      <c r="Q59" s="34">
        <v>6372.3</v>
      </c>
      <c r="R59" s="39">
        <v>117.4</v>
      </c>
    </row>
    <row r="60" spans="1:18" ht="14.25">
      <c r="A60" s="82"/>
      <c r="B60" s="151"/>
      <c r="C60" s="17"/>
      <c r="D60" s="17"/>
      <c r="E60" s="209"/>
      <c r="F60" s="214"/>
      <c r="G60" s="215"/>
      <c r="H60" s="17"/>
      <c r="I60" s="85"/>
      <c r="J60" s="82" t="s">
        <v>232</v>
      </c>
      <c r="K60" s="37">
        <v>6102</v>
      </c>
      <c r="L60" s="31">
        <v>25860</v>
      </c>
      <c r="M60" s="39">
        <v>23.6</v>
      </c>
      <c r="N60" s="40">
        <v>1.7</v>
      </c>
      <c r="O60" s="44">
        <v>247.39</v>
      </c>
      <c r="P60" s="40">
        <v>0.7</v>
      </c>
      <c r="Q60" s="34">
        <v>3589.4</v>
      </c>
      <c r="R60" s="34">
        <v>104.5</v>
      </c>
    </row>
    <row r="61" spans="1:18" ht="14.25">
      <c r="A61" s="82" t="s">
        <v>184</v>
      </c>
      <c r="B61" s="151">
        <f>SUM(C61:D61)</f>
        <v>960100</v>
      </c>
      <c r="C61" s="17">
        <v>462200</v>
      </c>
      <c r="D61" s="17">
        <v>497900</v>
      </c>
      <c r="E61" s="209">
        <f>100*C61/D61</f>
        <v>92.82988551918056</v>
      </c>
      <c r="F61" s="214">
        <f>B61-B59</f>
        <v>2821</v>
      </c>
      <c r="G61" s="211">
        <f>100*(B61-B59)/B59</f>
        <v>0.294689427011352</v>
      </c>
      <c r="H61" s="2">
        <v>195709</v>
      </c>
      <c r="I61" s="85"/>
      <c r="J61" s="82" t="s">
        <v>233</v>
      </c>
      <c r="K61" s="36">
        <v>25591</v>
      </c>
      <c r="L61" s="31">
        <v>68630</v>
      </c>
      <c r="M61" s="34">
        <v>37.3</v>
      </c>
      <c r="N61" s="34">
        <v>5</v>
      </c>
      <c r="O61" s="44">
        <v>152.03</v>
      </c>
      <c r="P61" s="34">
        <v>3.3</v>
      </c>
      <c r="Q61" s="34">
        <v>5118.2</v>
      </c>
      <c r="R61" s="34">
        <v>451.4</v>
      </c>
    </row>
    <row r="62" spans="1:18" ht="14.25">
      <c r="A62" s="82" t="s">
        <v>185</v>
      </c>
      <c r="B62" s="151">
        <f>SUM(C62:D62)</f>
        <v>959300</v>
      </c>
      <c r="C62" s="17">
        <v>461600</v>
      </c>
      <c r="D62" s="17">
        <v>497700</v>
      </c>
      <c r="E62" s="209">
        <f>100*C62/D62</f>
        <v>92.74663451878642</v>
      </c>
      <c r="F62" s="214">
        <f>B62-B61</f>
        <v>-800</v>
      </c>
      <c r="G62" s="211">
        <f>100*(B62-B61)/B61</f>
        <v>-0.08332465368190814</v>
      </c>
      <c r="H62" s="2">
        <v>195490</v>
      </c>
      <c r="I62" s="85"/>
      <c r="J62" s="104" t="s">
        <v>244</v>
      </c>
      <c r="K62" s="36">
        <v>10533</v>
      </c>
      <c r="L62" s="24" t="s">
        <v>102</v>
      </c>
      <c r="M62" s="24" t="s">
        <v>102</v>
      </c>
      <c r="N62" s="34">
        <v>2.4</v>
      </c>
      <c r="O62" s="24" t="s">
        <v>102</v>
      </c>
      <c r="P62" s="24" t="s">
        <v>102</v>
      </c>
      <c r="Q62" s="34">
        <v>4388.8</v>
      </c>
      <c r="R62" s="24" t="s">
        <v>102</v>
      </c>
    </row>
    <row r="63" spans="1:18" ht="14.25">
      <c r="A63" s="82" t="s">
        <v>186</v>
      </c>
      <c r="B63" s="151">
        <f>SUM(C63:D63)</f>
        <v>958000</v>
      </c>
      <c r="C63" s="17">
        <v>461100</v>
      </c>
      <c r="D63" s="17">
        <v>496900</v>
      </c>
      <c r="E63" s="209">
        <f>100*C63/D63</f>
        <v>92.79533105252565</v>
      </c>
      <c r="F63" s="214">
        <f>B63-B62</f>
        <v>-1300</v>
      </c>
      <c r="G63" s="211">
        <f>100*(B63-B62)/B62</f>
        <v>-0.13551548003752736</v>
      </c>
      <c r="H63" s="2">
        <v>196079</v>
      </c>
      <c r="I63" s="85"/>
      <c r="J63" s="104" t="s">
        <v>245</v>
      </c>
      <c r="K63" s="30">
        <v>9046</v>
      </c>
      <c r="L63" s="24" t="s">
        <v>102</v>
      </c>
      <c r="M63" s="24" t="s">
        <v>102</v>
      </c>
      <c r="N63" s="34">
        <v>1.5</v>
      </c>
      <c r="O63" s="24" t="s">
        <v>102</v>
      </c>
      <c r="P63" s="24" t="s">
        <v>102</v>
      </c>
      <c r="Q63" s="32">
        <v>6030.7</v>
      </c>
      <c r="R63" s="24" t="s">
        <v>102</v>
      </c>
    </row>
    <row r="64" spans="1:18" ht="14.25">
      <c r="A64" s="82" t="s">
        <v>187</v>
      </c>
      <c r="B64" s="151">
        <f>SUM(C64:D64)</f>
        <v>962400</v>
      </c>
      <c r="C64" s="17">
        <v>462700</v>
      </c>
      <c r="D64" s="17">
        <v>499700</v>
      </c>
      <c r="E64" s="209">
        <f>100*C64/D64</f>
        <v>92.59555733440064</v>
      </c>
      <c r="F64" s="214">
        <f>B64-B63</f>
        <v>4400</v>
      </c>
      <c r="G64" s="211">
        <f>100*(B64-B63)/B63</f>
        <v>0.4592901878914405</v>
      </c>
      <c r="H64" s="2">
        <v>197301</v>
      </c>
      <c r="I64" s="85"/>
      <c r="J64" s="82" t="s">
        <v>243</v>
      </c>
      <c r="K64" s="30">
        <v>6012</v>
      </c>
      <c r="L64" s="24" t="s">
        <v>102</v>
      </c>
      <c r="M64" s="24" t="s">
        <v>102</v>
      </c>
      <c r="N64" s="34">
        <v>1.1</v>
      </c>
      <c r="O64" s="24" t="s">
        <v>102</v>
      </c>
      <c r="P64" s="24" t="s">
        <v>102</v>
      </c>
      <c r="Q64" s="34">
        <v>5465.5</v>
      </c>
      <c r="R64" s="24" t="s">
        <v>102</v>
      </c>
    </row>
    <row r="65" spans="1:18" ht="14.25">
      <c r="A65" s="82" t="s">
        <v>188</v>
      </c>
      <c r="B65" s="151">
        <f>SUM(C65:D65)</f>
        <v>966187</v>
      </c>
      <c r="C65" s="17">
        <v>463477</v>
      </c>
      <c r="D65" s="17">
        <v>502710</v>
      </c>
      <c r="E65" s="209">
        <f>100*C65/D65</f>
        <v>92.1956993097412</v>
      </c>
      <c r="F65" s="214">
        <f>B65-B64</f>
        <v>3787</v>
      </c>
      <c r="G65" s="211">
        <f>100*(B65-B64)/B64</f>
        <v>0.3934954280964256</v>
      </c>
      <c r="H65" s="17">
        <v>198161</v>
      </c>
      <c r="I65" s="85"/>
      <c r="J65" s="82" t="s">
        <v>234</v>
      </c>
      <c r="K65" s="33">
        <v>9870</v>
      </c>
      <c r="L65" s="31">
        <v>28789</v>
      </c>
      <c r="M65" s="39">
        <v>34.3</v>
      </c>
      <c r="N65" s="40">
        <v>2.5</v>
      </c>
      <c r="O65" s="44">
        <v>81.04</v>
      </c>
      <c r="P65" s="40">
        <v>3.1</v>
      </c>
      <c r="Q65" s="34">
        <v>3948</v>
      </c>
      <c r="R65" s="34">
        <v>355.2</v>
      </c>
    </row>
    <row r="66" spans="1:18" ht="14.25">
      <c r="A66" s="82"/>
      <c r="B66" s="151"/>
      <c r="C66" s="17"/>
      <c r="D66" s="17"/>
      <c r="E66" s="209"/>
      <c r="F66" s="214"/>
      <c r="G66" s="215"/>
      <c r="H66" s="17"/>
      <c r="I66" s="85"/>
      <c r="J66" s="82" t="s">
        <v>235</v>
      </c>
      <c r="K66" s="30">
        <v>12376</v>
      </c>
      <c r="L66" s="31">
        <v>52585</v>
      </c>
      <c r="M66" s="39">
        <v>23.5</v>
      </c>
      <c r="N66" s="34">
        <v>2.6</v>
      </c>
      <c r="O66" s="43">
        <v>59.75</v>
      </c>
      <c r="P66" s="40">
        <v>4.4</v>
      </c>
      <c r="Q66" s="34">
        <v>4760</v>
      </c>
      <c r="R66" s="34">
        <v>880.1</v>
      </c>
    </row>
    <row r="67" spans="1:18" ht="14.25">
      <c r="A67" s="82" t="s">
        <v>189</v>
      </c>
      <c r="B67" s="151">
        <f>SUM(C67:D67)</f>
        <v>968531</v>
      </c>
      <c r="C67" s="17">
        <v>463670</v>
      </c>
      <c r="D67" s="17">
        <v>504861</v>
      </c>
      <c r="E67" s="209">
        <f>100*C67/D67</f>
        <v>91.84112062528102</v>
      </c>
      <c r="F67" s="214">
        <f>B67-B65</f>
        <v>2344</v>
      </c>
      <c r="G67" s="211">
        <f>100*(B67-B65)/B65</f>
        <v>0.2426031399718688</v>
      </c>
      <c r="H67" s="17">
        <v>199927</v>
      </c>
      <c r="I67" s="85"/>
      <c r="J67" s="82" t="s">
        <v>236</v>
      </c>
      <c r="K67" s="30">
        <v>6712</v>
      </c>
      <c r="L67" s="31">
        <v>12247</v>
      </c>
      <c r="M67" s="39">
        <v>54.8</v>
      </c>
      <c r="N67" s="34">
        <v>1.2</v>
      </c>
      <c r="O67" s="43">
        <v>154.61</v>
      </c>
      <c r="P67" s="40">
        <v>0.8</v>
      </c>
      <c r="Q67" s="34">
        <v>5593.3</v>
      </c>
      <c r="R67" s="39">
        <v>79.2</v>
      </c>
    </row>
    <row r="68" spans="1:18" ht="14.25">
      <c r="A68" s="82" t="s">
        <v>190</v>
      </c>
      <c r="B68" s="151">
        <f>SUM(C68:D68)</f>
        <v>971390</v>
      </c>
      <c r="C68" s="17">
        <v>463818</v>
      </c>
      <c r="D68" s="17">
        <v>507572</v>
      </c>
      <c r="E68" s="209">
        <f>100*C68/D68</f>
        <v>91.37974513960582</v>
      </c>
      <c r="F68" s="214">
        <f>B68-B67</f>
        <v>2859</v>
      </c>
      <c r="G68" s="211">
        <v>0.29</v>
      </c>
      <c r="H68" s="17">
        <v>200795</v>
      </c>
      <c r="I68" s="85"/>
      <c r="J68" s="82" t="s">
        <v>237</v>
      </c>
      <c r="K68" s="30">
        <v>7162</v>
      </c>
      <c r="L68" s="31">
        <v>14423</v>
      </c>
      <c r="M68" s="39">
        <v>49.7</v>
      </c>
      <c r="N68" s="34">
        <v>1.7</v>
      </c>
      <c r="O68" s="44">
        <v>13.74</v>
      </c>
      <c r="P68" s="40">
        <v>12.4</v>
      </c>
      <c r="Q68" s="34">
        <v>4212.9</v>
      </c>
      <c r="R68" s="39">
        <v>1049.7</v>
      </c>
    </row>
    <row r="69" spans="1:18" ht="14.25">
      <c r="A69" s="82" t="s">
        <v>191</v>
      </c>
      <c r="B69" s="151">
        <f>SUM(C69:D69)</f>
        <v>973808</v>
      </c>
      <c r="C69" s="17">
        <v>464779</v>
      </c>
      <c r="D69" s="17">
        <v>509029</v>
      </c>
      <c r="E69" s="209">
        <f>100*C69/D69</f>
        <v>91.30697858078813</v>
      </c>
      <c r="F69" s="214">
        <f>B69-B68</f>
        <v>2418</v>
      </c>
      <c r="G69" s="211">
        <f>100*(B69-B68)/B68</f>
        <v>0.2489216483595672</v>
      </c>
      <c r="H69" s="2">
        <v>201747</v>
      </c>
      <c r="I69" s="85"/>
      <c r="J69" s="82" t="s">
        <v>227</v>
      </c>
      <c r="K69" s="30">
        <v>7818</v>
      </c>
      <c r="L69" s="31">
        <v>12321</v>
      </c>
      <c r="M69" s="39">
        <v>63.5</v>
      </c>
      <c r="N69" s="34">
        <v>2.3</v>
      </c>
      <c r="O69" s="44">
        <v>9.67</v>
      </c>
      <c r="P69" s="40">
        <v>23.8</v>
      </c>
      <c r="Q69" s="34">
        <v>3399.1</v>
      </c>
      <c r="R69" s="34">
        <v>1274.1</v>
      </c>
    </row>
    <row r="70" spans="1:18" ht="14.25">
      <c r="A70" s="82" t="s">
        <v>192</v>
      </c>
      <c r="B70" s="151">
        <f>SUM(C70:D70)</f>
        <v>974420</v>
      </c>
      <c r="C70" s="17">
        <v>464363</v>
      </c>
      <c r="D70" s="17">
        <v>510057</v>
      </c>
      <c r="E70" s="209">
        <f>100*C70/D70</f>
        <v>91.04139341289307</v>
      </c>
      <c r="F70" s="214">
        <f>B70-B69</f>
        <v>612</v>
      </c>
      <c r="G70" s="211">
        <f>100*(B70-B69)/B69</f>
        <v>0.06284606411120057</v>
      </c>
      <c r="H70" s="2">
        <v>202454</v>
      </c>
      <c r="I70" s="85"/>
      <c r="J70" s="82" t="s">
        <v>228</v>
      </c>
      <c r="K70" s="30">
        <v>22082</v>
      </c>
      <c r="L70" s="31">
        <v>36080</v>
      </c>
      <c r="M70" s="39">
        <v>61.2</v>
      </c>
      <c r="N70" s="34">
        <v>3.9</v>
      </c>
      <c r="O70" s="44">
        <v>13.45</v>
      </c>
      <c r="P70" s="40">
        <v>29</v>
      </c>
      <c r="Q70" s="34">
        <v>5662.1</v>
      </c>
      <c r="R70" s="34">
        <v>2682.5</v>
      </c>
    </row>
    <row r="71" spans="1:18" ht="14.25">
      <c r="A71" s="82" t="s">
        <v>193</v>
      </c>
      <c r="B71" s="151">
        <f>SUM(C71:D71)</f>
        <v>973418</v>
      </c>
      <c r="C71" s="17">
        <v>464889</v>
      </c>
      <c r="D71" s="17">
        <v>508529</v>
      </c>
      <c r="E71" s="209">
        <f>100*C71/D71</f>
        <v>91.41838518550564</v>
      </c>
      <c r="F71" s="214">
        <f>B71-B70</f>
        <v>-1002</v>
      </c>
      <c r="G71" s="211">
        <f>100*(B71-B70)/B70</f>
        <v>-0.10283040167484248</v>
      </c>
      <c r="H71" s="17">
        <v>211265</v>
      </c>
      <c r="I71" s="85"/>
      <c r="J71" s="83" t="s">
        <v>238</v>
      </c>
      <c r="K71" s="31">
        <v>8011</v>
      </c>
      <c r="L71" s="31">
        <v>24591</v>
      </c>
      <c r="M71" s="39">
        <v>32.6</v>
      </c>
      <c r="N71" s="34">
        <v>1.8</v>
      </c>
      <c r="O71" s="44">
        <v>110.8</v>
      </c>
      <c r="P71" s="40">
        <v>1.6</v>
      </c>
      <c r="Q71" s="34">
        <v>4450.6</v>
      </c>
      <c r="R71" s="34">
        <v>221.9</v>
      </c>
    </row>
    <row r="72" spans="1:18" ht="14.25">
      <c r="A72" s="144"/>
      <c r="B72" s="145"/>
      <c r="C72" s="146"/>
      <c r="D72" s="146"/>
      <c r="E72" s="145"/>
      <c r="F72" s="145"/>
      <c r="G72" s="145"/>
      <c r="H72" s="146"/>
      <c r="J72" s="83" t="s">
        <v>239</v>
      </c>
      <c r="K72" s="31">
        <v>5032</v>
      </c>
      <c r="L72" s="31">
        <v>11961</v>
      </c>
      <c r="M72" s="39">
        <v>42.1</v>
      </c>
      <c r="N72" s="34">
        <v>1</v>
      </c>
      <c r="O72" s="44">
        <v>26.98</v>
      </c>
      <c r="P72" s="40">
        <v>3.7</v>
      </c>
      <c r="Q72" s="34">
        <v>5032</v>
      </c>
      <c r="R72" s="34">
        <v>443.3</v>
      </c>
    </row>
    <row r="73" spans="1:19" ht="14.25">
      <c r="A73" s="14"/>
      <c r="B73" s="7"/>
      <c r="C73" s="2"/>
      <c r="D73" s="2"/>
      <c r="E73" s="4"/>
      <c r="F73" s="10"/>
      <c r="G73" s="11"/>
      <c r="H73" s="17"/>
      <c r="J73" s="83" t="s">
        <v>240</v>
      </c>
      <c r="K73" s="47">
        <v>19948</v>
      </c>
      <c r="L73" s="47">
        <v>23032</v>
      </c>
      <c r="M73" s="39">
        <v>86.6</v>
      </c>
      <c r="N73" s="42">
        <v>3.3</v>
      </c>
      <c r="O73" s="45">
        <v>20.31</v>
      </c>
      <c r="P73" s="42">
        <v>16.2</v>
      </c>
      <c r="Q73" s="42">
        <v>6044.8</v>
      </c>
      <c r="R73" s="34">
        <v>1134</v>
      </c>
      <c r="S73" s="147"/>
    </row>
    <row r="74" spans="1:19" ht="14.25">
      <c r="A74" s="14"/>
      <c r="B74" s="6"/>
      <c r="C74" s="2"/>
      <c r="D74" s="2"/>
      <c r="E74" s="4"/>
      <c r="F74" s="10"/>
      <c r="G74" s="11"/>
      <c r="H74" s="2"/>
      <c r="J74" s="81" t="s">
        <v>430</v>
      </c>
      <c r="K74" s="38">
        <v>5892</v>
      </c>
      <c r="L74" s="55">
        <v>14953</v>
      </c>
      <c r="M74" s="41">
        <v>39.4</v>
      </c>
      <c r="N74" s="114">
        <v>1</v>
      </c>
      <c r="O74" s="115">
        <v>115.57</v>
      </c>
      <c r="P74" s="114">
        <v>0.9</v>
      </c>
      <c r="Q74" s="114">
        <v>5892</v>
      </c>
      <c r="R74" s="46">
        <v>129.4</v>
      </c>
      <c r="S74" s="147"/>
    </row>
    <row r="75" spans="1:18" ht="14.25">
      <c r="A75" s="14"/>
      <c r="B75" s="6"/>
      <c r="C75" s="2"/>
      <c r="D75" s="2"/>
      <c r="E75" s="4"/>
      <c r="F75" s="10"/>
      <c r="G75" s="11"/>
      <c r="H75" s="2"/>
      <c r="J75" s="136" t="s">
        <v>98</v>
      </c>
      <c r="K75" s="147"/>
      <c r="L75" s="147"/>
      <c r="M75" s="147"/>
      <c r="N75" s="147"/>
      <c r="O75" s="147"/>
      <c r="P75" s="147"/>
      <c r="Q75" s="147"/>
      <c r="R75" s="147"/>
    </row>
    <row r="76" spans="1:10" ht="14.25">
      <c r="A76" s="14"/>
      <c r="B76" s="6"/>
      <c r="C76" s="2"/>
      <c r="D76" s="2"/>
      <c r="E76" s="4"/>
      <c r="F76" s="10"/>
      <c r="G76" s="11"/>
      <c r="H76" s="2"/>
      <c r="J76" s="20" t="s">
        <v>431</v>
      </c>
    </row>
    <row r="77" spans="1:8" ht="14.25">
      <c r="A77" s="15"/>
      <c r="B77" s="6"/>
      <c r="C77" s="3"/>
      <c r="D77" s="3"/>
      <c r="E77" s="4"/>
      <c r="F77" s="10"/>
      <c r="G77" s="11"/>
      <c r="H77" s="3"/>
    </row>
    <row r="78" spans="1:8" ht="14.25">
      <c r="A78" s="15"/>
      <c r="B78" s="6"/>
      <c r="C78" s="3"/>
      <c r="D78" s="3"/>
      <c r="E78" s="4"/>
      <c r="F78" s="10"/>
      <c r="G78" s="11"/>
      <c r="H78" s="3"/>
    </row>
    <row r="79" spans="1:8" ht="14.25">
      <c r="A79" s="14"/>
      <c r="B79" s="6"/>
      <c r="C79" s="2"/>
      <c r="D79" s="2"/>
      <c r="E79" s="5"/>
      <c r="F79" s="10"/>
      <c r="G79" s="11"/>
      <c r="H79" s="2"/>
    </row>
    <row r="80" spans="1:8" ht="14.25">
      <c r="A80" s="14"/>
      <c r="B80" s="6"/>
      <c r="C80" s="2"/>
      <c r="D80" s="2"/>
      <c r="E80" s="5"/>
      <c r="F80" s="10"/>
      <c r="G80" s="11"/>
      <c r="H80" s="2"/>
    </row>
    <row r="81" spans="1:8" ht="14.25">
      <c r="A81" s="148"/>
      <c r="B81" s="6"/>
      <c r="C81" s="2"/>
      <c r="D81" s="2"/>
      <c r="E81" s="5"/>
      <c r="F81" s="10"/>
      <c r="G81" s="11"/>
      <c r="H81" s="2"/>
    </row>
    <row r="82" spans="1:8" ht="14.25">
      <c r="A82" s="14"/>
      <c r="B82" s="6"/>
      <c r="C82" s="2"/>
      <c r="D82" s="2"/>
      <c r="E82" s="5"/>
      <c r="F82" s="10"/>
      <c r="G82" s="11"/>
      <c r="H82" s="3"/>
    </row>
    <row r="83" spans="1:8" ht="14.25">
      <c r="A83" s="15"/>
      <c r="B83" s="6"/>
      <c r="C83" s="2"/>
      <c r="D83" s="2"/>
      <c r="E83" s="5"/>
      <c r="F83" s="10"/>
      <c r="G83" s="11"/>
      <c r="H83" s="2"/>
    </row>
    <row r="84" spans="1:8" ht="14.25">
      <c r="A84" s="15"/>
      <c r="B84" s="6"/>
      <c r="C84" s="2"/>
      <c r="D84" s="2"/>
      <c r="E84" s="5"/>
      <c r="F84" s="10"/>
      <c r="G84" s="11"/>
      <c r="H84" s="2"/>
    </row>
    <row r="85" spans="1:8" ht="14.25">
      <c r="A85" s="14"/>
      <c r="B85" s="6"/>
      <c r="C85" s="2"/>
      <c r="D85" s="2"/>
      <c r="E85" s="5"/>
      <c r="F85" s="10"/>
      <c r="G85" s="11"/>
      <c r="H85" s="2"/>
    </row>
    <row r="86" spans="1:8" ht="14.25">
      <c r="A86" s="14"/>
      <c r="B86" s="6"/>
      <c r="C86" s="2"/>
      <c r="D86" s="2"/>
      <c r="E86" s="5"/>
      <c r="F86" s="10"/>
      <c r="G86" s="11"/>
      <c r="H86" s="2"/>
    </row>
    <row r="87" spans="1:8" ht="14.25">
      <c r="A87" s="23"/>
      <c r="B87" s="6"/>
      <c r="C87" s="2"/>
      <c r="D87" s="2"/>
      <c r="E87" s="5"/>
      <c r="F87" s="10"/>
      <c r="G87" s="11"/>
      <c r="H87" s="2"/>
    </row>
    <row r="88" spans="1:8" ht="14.25">
      <c r="A88" s="14"/>
      <c r="B88" s="6"/>
      <c r="C88" s="2"/>
      <c r="D88" s="2"/>
      <c r="E88" s="5"/>
      <c r="F88" s="10"/>
      <c r="G88" s="11"/>
      <c r="H88" s="2"/>
    </row>
    <row r="89" spans="1:8" ht="14.25">
      <c r="A89" s="15"/>
      <c r="B89" s="6"/>
      <c r="C89" s="2"/>
      <c r="D89" s="2"/>
      <c r="E89" s="5"/>
      <c r="F89" s="10"/>
      <c r="G89" s="11"/>
      <c r="H89" s="2"/>
    </row>
    <row r="90" spans="1:8" ht="14.25">
      <c r="A90" s="14"/>
      <c r="B90" s="6"/>
      <c r="C90" s="2"/>
      <c r="D90" s="2"/>
      <c r="E90" s="5"/>
      <c r="F90" s="10"/>
      <c r="G90" s="11"/>
      <c r="H90" s="2"/>
    </row>
    <row r="91" spans="1:8" ht="14.25">
      <c r="A91" s="14"/>
      <c r="B91" s="6"/>
      <c r="C91" s="2"/>
      <c r="D91" s="2"/>
      <c r="E91" s="5"/>
      <c r="F91" s="10"/>
      <c r="G91" s="11"/>
      <c r="H91" s="2"/>
    </row>
    <row r="92" spans="1:8" ht="14.25">
      <c r="A92" s="14"/>
      <c r="B92" s="6"/>
      <c r="C92" s="2"/>
      <c r="D92" s="2"/>
      <c r="E92" s="5"/>
      <c r="F92" s="10"/>
      <c r="G92" s="11"/>
      <c r="H92" s="2"/>
    </row>
    <row r="93" spans="1:8" ht="14.25">
      <c r="A93" s="14"/>
      <c r="B93" s="6"/>
      <c r="C93" s="2"/>
      <c r="D93" s="3"/>
      <c r="E93" s="5"/>
      <c r="F93" s="10"/>
      <c r="G93" s="11"/>
      <c r="H93" s="2"/>
    </row>
    <row r="94" spans="1:8" ht="14.25">
      <c r="A94" s="14"/>
      <c r="B94" s="6"/>
      <c r="C94" s="2"/>
      <c r="D94" s="2"/>
      <c r="E94" s="5"/>
      <c r="F94" s="10"/>
      <c r="G94" s="11"/>
      <c r="H94" s="2"/>
    </row>
    <row r="95" spans="1:8" ht="14.25">
      <c r="A95" s="15"/>
      <c r="B95" s="6"/>
      <c r="C95" s="2"/>
      <c r="D95" s="2"/>
      <c r="E95" s="5"/>
      <c r="F95" s="10"/>
      <c r="G95" s="11"/>
      <c r="H95" s="2"/>
    </row>
    <row r="96" spans="1:8" ht="14.25">
      <c r="A96" s="14"/>
      <c r="B96" s="6"/>
      <c r="C96" s="2"/>
      <c r="D96" s="2"/>
      <c r="E96" s="5"/>
      <c r="F96" s="10"/>
      <c r="G96" s="11"/>
      <c r="H96" s="2"/>
    </row>
    <row r="97" spans="1:8" ht="14.25">
      <c r="A97" s="14"/>
      <c r="B97" s="6"/>
      <c r="C97" s="2"/>
      <c r="D97" s="2"/>
      <c r="E97" s="5"/>
      <c r="F97" s="10"/>
      <c r="G97" s="11"/>
      <c r="H97" s="2"/>
    </row>
    <row r="98" spans="1:8" ht="14.25">
      <c r="A98" s="14"/>
      <c r="B98" s="6"/>
      <c r="C98" s="2"/>
      <c r="D98" s="2"/>
      <c r="E98" s="5"/>
      <c r="F98" s="10"/>
      <c r="G98" s="11"/>
      <c r="H98" s="2"/>
    </row>
    <row r="99" spans="1:8" ht="14.25">
      <c r="A99" s="14"/>
      <c r="B99" s="6"/>
      <c r="C99" s="2"/>
      <c r="D99" s="2"/>
      <c r="E99" s="5"/>
      <c r="F99" s="10"/>
      <c r="G99" s="11"/>
      <c r="H99" s="2"/>
    </row>
    <row r="100" spans="1:8" ht="14.25">
      <c r="A100" s="14"/>
      <c r="B100" s="6"/>
      <c r="C100" s="2"/>
      <c r="D100" s="2"/>
      <c r="E100" s="5"/>
      <c r="F100" s="10"/>
      <c r="G100" s="11"/>
      <c r="H100" s="2"/>
    </row>
    <row r="101" spans="1:8" ht="14.25">
      <c r="A101" s="15"/>
      <c r="B101" s="6"/>
      <c r="C101" s="2"/>
      <c r="D101" s="2"/>
      <c r="E101" s="5"/>
      <c r="F101" s="10"/>
      <c r="G101" s="11"/>
      <c r="H101" s="2"/>
    </row>
    <row r="102" spans="1:8" ht="14.25">
      <c r="A102" s="14"/>
      <c r="B102" s="6"/>
      <c r="C102" s="2"/>
      <c r="D102" s="2"/>
      <c r="E102" s="5"/>
      <c r="F102" s="10"/>
      <c r="G102" s="11"/>
      <c r="H102" s="2"/>
    </row>
    <row r="103" spans="1:8" ht="14.25">
      <c r="A103" s="14"/>
      <c r="B103" s="6"/>
      <c r="C103" s="2"/>
      <c r="D103" s="2"/>
      <c r="E103" s="5"/>
      <c r="F103" s="10"/>
      <c r="G103" s="11"/>
      <c r="H103" s="2"/>
    </row>
    <row r="104" spans="1:8" ht="14.25">
      <c r="A104" s="16"/>
      <c r="B104" s="18"/>
      <c r="C104" s="8"/>
      <c r="D104" s="8"/>
      <c r="E104" s="9"/>
      <c r="F104" s="12"/>
      <c r="G104" s="13"/>
      <c r="H104" s="8"/>
    </row>
    <row r="105" spans="1:8" ht="13.5">
      <c r="A105" s="138"/>
      <c r="B105" s="149"/>
      <c r="C105" s="85"/>
      <c r="D105" s="85"/>
      <c r="E105" s="149"/>
      <c r="F105" s="149"/>
      <c r="G105" s="149"/>
      <c r="H105" s="85"/>
    </row>
    <row r="106" spans="1:8" ht="13.5">
      <c r="A106" s="138"/>
      <c r="B106" s="149"/>
      <c r="C106" s="85"/>
      <c r="D106" s="85"/>
      <c r="E106" s="149"/>
      <c r="F106" s="149"/>
      <c r="G106" s="149"/>
      <c r="H106" s="85"/>
    </row>
    <row r="107" spans="1:8" ht="13.5">
      <c r="A107" s="138"/>
      <c r="B107" s="149"/>
      <c r="C107" s="85"/>
      <c r="D107" s="85"/>
      <c r="E107" s="85"/>
      <c r="F107" s="149"/>
      <c r="G107" s="149"/>
      <c r="H107" s="85"/>
    </row>
    <row r="108" spans="1:8" ht="13.5">
      <c r="A108" s="138"/>
      <c r="B108" s="85"/>
      <c r="C108" s="85"/>
      <c r="D108" s="85"/>
      <c r="E108" s="85"/>
      <c r="F108" s="149"/>
      <c r="G108" s="149"/>
      <c r="H108" s="85"/>
    </row>
    <row r="109" spans="1:8" ht="13.5">
      <c r="A109" s="138"/>
      <c r="B109" s="85"/>
      <c r="C109" s="85"/>
      <c r="D109" s="85"/>
      <c r="E109" s="85"/>
      <c r="F109" s="149"/>
      <c r="G109" s="149"/>
      <c r="H109" s="85"/>
    </row>
    <row r="110" spans="1:8" ht="13.5">
      <c r="A110" s="138"/>
      <c r="B110" s="85"/>
      <c r="C110" s="85"/>
      <c r="D110" s="85"/>
      <c r="E110" s="85"/>
      <c r="F110" s="149"/>
      <c r="G110" s="149"/>
      <c r="H110" s="85"/>
    </row>
    <row r="111" spans="1:8" ht="13.5">
      <c r="A111" s="138"/>
      <c r="B111" s="85"/>
      <c r="C111" s="85"/>
      <c r="D111" s="85"/>
      <c r="E111" s="85"/>
      <c r="F111" s="85"/>
      <c r="G111" s="85"/>
      <c r="H111" s="85"/>
    </row>
    <row r="112" spans="1:8" ht="13.5">
      <c r="A112" s="138"/>
      <c r="B112" s="85"/>
      <c r="C112" s="85"/>
      <c r="D112" s="85"/>
      <c r="E112" s="85"/>
      <c r="F112" s="85"/>
      <c r="G112" s="85"/>
      <c r="H112" s="85"/>
    </row>
    <row r="113" spans="1:8" ht="13.5">
      <c r="A113" s="138"/>
      <c r="B113" s="85"/>
      <c r="C113" s="85"/>
      <c r="D113" s="85"/>
      <c r="E113" s="85"/>
      <c r="F113" s="85"/>
      <c r="G113" s="85"/>
      <c r="H113" s="85"/>
    </row>
    <row r="114" spans="1:8" ht="13.5">
      <c r="A114" s="138"/>
      <c r="B114" s="85"/>
      <c r="C114" s="85"/>
      <c r="D114" s="85"/>
      <c r="E114" s="85"/>
      <c r="F114" s="85"/>
      <c r="G114" s="85"/>
      <c r="H114" s="85"/>
    </row>
    <row r="115" spans="1:8" ht="13.5">
      <c r="A115" s="138"/>
      <c r="B115" s="85"/>
      <c r="C115" s="85"/>
      <c r="D115" s="85"/>
      <c r="E115" s="85"/>
      <c r="F115" s="85"/>
      <c r="G115" s="85"/>
      <c r="H115" s="85"/>
    </row>
    <row r="116" spans="1:8" ht="13.5">
      <c r="A116" s="138"/>
      <c r="B116" s="85"/>
      <c r="C116" s="85"/>
      <c r="D116" s="85"/>
      <c r="E116" s="85"/>
      <c r="F116" s="85"/>
      <c r="G116" s="85"/>
      <c r="H116" s="85"/>
    </row>
    <row r="117" spans="1:8" ht="13.5">
      <c r="A117" s="138"/>
      <c r="B117" s="85"/>
      <c r="C117" s="85"/>
      <c r="D117" s="85"/>
      <c r="E117" s="85"/>
      <c r="F117" s="85"/>
      <c r="G117" s="85"/>
      <c r="H117" s="85"/>
    </row>
    <row r="118" spans="1:8" ht="13.5">
      <c r="A118" s="138"/>
      <c r="B118" s="85"/>
      <c r="C118" s="85"/>
      <c r="D118" s="85"/>
      <c r="E118" s="85"/>
      <c r="F118" s="85"/>
      <c r="G118" s="85"/>
      <c r="H118" s="85"/>
    </row>
    <row r="119" spans="1:8" ht="13.5">
      <c r="A119" s="138"/>
      <c r="B119" s="85"/>
      <c r="C119" s="85"/>
      <c r="D119" s="85"/>
      <c r="E119" s="85"/>
      <c r="F119" s="85"/>
      <c r="G119" s="85"/>
      <c r="H119" s="85"/>
    </row>
    <row r="120" spans="1:8" ht="13.5">
      <c r="A120" s="138"/>
      <c r="B120" s="85"/>
      <c r="C120" s="85"/>
      <c r="D120" s="85"/>
      <c r="E120" s="85"/>
      <c r="F120" s="85"/>
      <c r="G120" s="85"/>
      <c r="H120" s="85"/>
    </row>
    <row r="121" spans="1:8" ht="13.5">
      <c r="A121" s="138"/>
      <c r="B121" s="85"/>
      <c r="C121" s="85"/>
      <c r="D121" s="85"/>
      <c r="E121" s="85"/>
      <c r="F121" s="85"/>
      <c r="G121" s="85"/>
      <c r="H121" s="85"/>
    </row>
    <row r="122" spans="1:8" ht="13.5">
      <c r="A122" s="138"/>
      <c r="B122" s="85"/>
      <c r="C122" s="85"/>
      <c r="D122" s="85"/>
      <c r="E122" s="85"/>
      <c r="F122" s="85"/>
      <c r="G122" s="85"/>
      <c r="H122" s="85"/>
    </row>
    <row r="123" spans="1:8" ht="13.5">
      <c r="A123" s="138"/>
      <c r="B123" s="85"/>
      <c r="C123" s="85"/>
      <c r="D123" s="85"/>
      <c r="E123" s="85"/>
      <c r="F123" s="85"/>
      <c r="G123" s="85"/>
      <c r="H123" s="85"/>
    </row>
    <row r="124" spans="1:8" ht="13.5">
      <c r="A124" s="138"/>
      <c r="B124" s="85"/>
      <c r="C124" s="85"/>
      <c r="D124" s="85"/>
      <c r="E124" s="85"/>
      <c r="F124" s="85"/>
      <c r="G124" s="85"/>
      <c r="H124" s="85"/>
    </row>
    <row r="125" spans="1:8" ht="13.5">
      <c r="A125" s="138"/>
      <c r="B125" s="85"/>
      <c r="C125" s="85"/>
      <c r="D125" s="85"/>
      <c r="E125" s="85"/>
      <c r="F125" s="85"/>
      <c r="G125" s="85"/>
      <c r="H125" s="85"/>
    </row>
    <row r="126" spans="1:8" ht="13.5">
      <c r="A126" s="138"/>
      <c r="B126" s="85"/>
      <c r="C126" s="85"/>
      <c r="D126" s="85"/>
      <c r="E126" s="85"/>
      <c r="F126" s="85"/>
      <c r="G126" s="85"/>
      <c r="H126" s="85"/>
    </row>
    <row r="127" spans="1:8" ht="13.5">
      <c r="A127" s="138"/>
      <c r="B127" s="85"/>
      <c r="C127" s="85"/>
      <c r="D127" s="85"/>
      <c r="E127" s="85"/>
      <c r="F127" s="85"/>
      <c r="G127" s="85"/>
      <c r="H127" s="85"/>
    </row>
  </sheetData>
  <sheetProtection/>
  <mergeCells count="29">
    <mergeCell ref="P44:P47"/>
    <mergeCell ref="Q44:Q47"/>
    <mergeCell ref="R44:R47"/>
    <mergeCell ref="J41:R41"/>
    <mergeCell ref="J43:J47"/>
    <mergeCell ref="K44:K47"/>
    <mergeCell ref="L44:L47"/>
    <mergeCell ref="M44:M47"/>
    <mergeCell ref="N44:N47"/>
    <mergeCell ref="O44:O47"/>
    <mergeCell ref="Q43:R43"/>
    <mergeCell ref="K43:M43"/>
    <mergeCell ref="N43:P43"/>
    <mergeCell ref="A3:H3"/>
    <mergeCell ref="A5:H5"/>
    <mergeCell ref="D12:D13"/>
    <mergeCell ref="E12:E13"/>
    <mergeCell ref="F12:F13"/>
    <mergeCell ref="G12:G13"/>
    <mergeCell ref="J4:J5"/>
    <mergeCell ref="J2:Q2"/>
    <mergeCell ref="A10:A13"/>
    <mergeCell ref="B10:G11"/>
    <mergeCell ref="H10:H13"/>
    <mergeCell ref="B12:B13"/>
    <mergeCell ref="C12:C13"/>
    <mergeCell ref="A7:H8"/>
    <mergeCell ref="K4:P4"/>
    <mergeCell ref="Q4:Q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  <ignoredErrors>
    <ignoredError sqref="K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F8" sqref="F8"/>
    </sheetView>
  </sheetViews>
  <sheetFormatPr defaultColWidth="9.00390625" defaultRowHeight="19.5" customHeight="1"/>
  <cols>
    <col min="1" max="1" width="3.625" style="136" customWidth="1"/>
    <col min="2" max="2" width="15.25390625" style="136" customWidth="1"/>
    <col min="3" max="3" width="13.125" style="136" customWidth="1"/>
    <col min="4" max="4" width="13.125" style="136" bestFit="1" customWidth="1"/>
    <col min="5" max="8" width="13.125" style="136" customWidth="1"/>
    <col min="9" max="9" width="3.125" style="136" customWidth="1"/>
    <col min="10" max="10" width="3.625" style="136" customWidth="1"/>
    <col min="11" max="11" width="15.25390625" style="136" customWidth="1"/>
    <col min="12" max="12" width="13.125" style="136" customWidth="1"/>
    <col min="13" max="14" width="13.125" style="147" customWidth="1"/>
    <col min="15" max="17" width="13.125" style="136" customWidth="1"/>
    <col min="18" max="16384" width="9.00390625" style="136" customWidth="1"/>
  </cols>
  <sheetData>
    <row r="1" spans="1:17" ht="19.5" customHeight="1">
      <c r="A1" s="219" t="s">
        <v>278</v>
      </c>
      <c r="Q1" s="203" t="s">
        <v>279</v>
      </c>
    </row>
    <row r="3" spans="1:17" ht="19.5" customHeight="1">
      <c r="A3" s="257" t="s">
        <v>415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9.5" customHeight="1" thickBot="1">
      <c r="A4" s="139"/>
      <c r="B4" s="139"/>
      <c r="C4" s="139"/>
      <c r="D4" s="139"/>
      <c r="E4" s="139"/>
      <c r="F4" s="139"/>
      <c r="G4" s="139"/>
      <c r="H4" s="139"/>
      <c r="I4" s="85"/>
      <c r="J4" s="139"/>
      <c r="K4" s="139"/>
      <c r="L4" s="139"/>
      <c r="M4" s="152"/>
      <c r="N4" s="152"/>
      <c r="O4" s="139"/>
      <c r="P4" s="139"/>
      <c r="Q4" s="139"/>
    </row>
    <row r="5" spans="1:17" ht="19.5" customHeight="1">
      <c r="A5" s="305" t="s">
        <v>0</v>
      </c>
      <c r="B5" s="306"/>
      <c r="C5" s="117" t="s">
        <v>38</v>
      </c>
      <c r="D5" s="260" t="s">
        <v>41</v>
      </c>
      <c r="E5" s="309"/>
      <c r="F5" s="310"/>
      <c r="G5" s="117" t="s">
        <v>42</v>
      </c>
      <c r="H5" s="301" t="s">
        <v>43</v>
      </c>
      <c r="I5" s="53"/>
      <c r="J5" s="260" t="s">
        <v>0</v>
      </c>
      <c r="K5" s="310"/>
      <c r="L5" s="117" t="s">
        <v>38</v>
      </c>
      <c r="M5" s="260" t="s">
        <v>41</v>
      </c>
      <c r="N5" s="309"/>
      <c r="O5" s="310"/>
      <c r="P5" s="117" t="s">
        <v>42</v>
      </c>
      <c r="Q5" s="301" t="s">
        <v>43</v>
      </c>
    </row>
    <row r="6" spans="1:17" ht="19.5" customHeight="1">
      <c r="A6" s="307"/>
      <c r="B6" s="308"/>
      <c r="C6" s="118" t="s">
        <v>280</v>
      </c>
      <c r="D6" s="77" t="s">
        <v>1</v>
      </c>
      <c r="E6" s="75" t="s">
        <v>39</v>
      </c>
      <c r="F6" s="76" t="s">
        <v>40</v>
      </c>
      <c r="G6" s="246" t="s">
        <v>434</v>
      </c>
      <c r="H6" s="302"/>
      <c r="I6" s="53"/>
      <c r="J6" s="307"/>
      <c r="K6" s="311"/>
      <c r="L6" s="118" t="s">
        <v>280</v>
      </c>
      <c r="M6" s="79" t="s">
        <v>1</v>
      </c>
      <c r="N6" s="80" t="s">
        <v>39</v>
      </c>
      <c r="O6" s="76" t="s">
        <v>40</v>
      </c>
      <c r="P6" s="246" t="s">
        <v>434</v>
      </c>
      <c r="Q6" s="302"/>
    </row>
    <row r="7" spans="1:17" ht="19.5" customHeight="1">
      <c r="A7" s="124"/>
      <c r="B7" s="134"/>
      <c r="C7" s="23"/>
      <c r="D7" s="23"/>
      <c r="E7" s="23"/>
      <c r="F7" s="23"/>
      <c r="G7" s="23"/>
      <c r="H7" s="23"/>
      <c r="I7" s="53"/>
      <c r="J7" s="153"/>
      <c r="K7" s="154"/>
      <c r="L7" s="23"/>
      <c r="M7" s="52"/>
      <c r="N7" s="52"/>
      <c r="O7" s="23"/>
      <c r="P7" s="23"/>
      <c r="Q7" s="23"/>
    </row>
    <row r="8" spans="1:17" s="116" customFormat="1" ht="19.5" customHeight="1">
      <c r="A8" s="303" t="s">
        <v>47</v>
      </c>
      <c r="B8" s="304"/>
      <c r="C8" s="221">
        <f>SUM(C10:C17,C19,C22,C28,L8,L15,L21,L29,L35)</f>
        <v>4197.65</v>
      </c>
      <c r="D8" s="222">
        <f>SUM(D10:D17,D19,D22,D28,M8,M15,M21,M29,M35)</f>
        <v>1157474</v>
      </c>
      <c r="E8" s="222">
        <f>SUM(E10:E17,E19,E22,E28,N8,N15,N21,N29,N35)</f>
        <v>559769</v>
      </c>
      <c r="F8" s="222">
        <f>SUM(F10:F17,F19,F22,F28,O8,O15,O21,O29,O35)</f>
        <v>597705</v>
      </c>
      <c r="G8" s="221">
        <f>D8/C8</f>
        <v>275.743332578943</v>
      </c>
      <c r="H8" s="222">
        <f>SUM(H10:H17,H19,H22,H28,Q8,Q15,Q21,Q29,Q35)</f>
        <v>344754</v>
      </c>
      <c r="I8" s="71"/>
      <c r="J8" s="303" t="s">
        <v>373</v>
      </c>
      <c r="K8" s="304"/>
      <c r="L8" s="225">
        <f>SUM(L9:L13)</f>
        <v>196.04000000000002</v>
      </c>
      <c r="M8" s="222">
        <f>SUM(M9:M13)</f>
        <v>83059</v>
      </c>
      <c r="N8" s="226">
        <f>SUM(N9:N13)</f>
        <v>40301</v>
      </c>
      <c r="O8" s="226">
        <f>SUM(O9:O13)</f>
        <v>42758</v>
      </c>
      <c r="P8" s="221">
        <f>M8/L8</f>
        <v>423.6839420526423</v>
      </c>
      <c r="Q8" s="226">
        <f>SUM(Q9:Q13)</f>
        <v>21881</v>
      </c>
    </row>
    <row r="9" spans="1:17" ht="19.5" customHeight="1">
      <c r="A9" s="112"/>
      <c r="B9" s="88"/>
      <c r="C9" s="20"/>
      <c r="D9" s="20"/>
      <c r="E9" s="247"/>
      <c r="F9" s="20"/>
      <c r="G9" s="20"/>
      <c r="H9" s="20"/>
      <c r="I9" s="23"/>
      <c r="J9" s="112"/>
      <c r="K9" s="73" t="s">
        <v>14</v>
      </c>
      <c r="L9" s="220">
        <v>110.8</v>
      </c>
      <c r="M9" s="49">
        <f>SUM(N9:O9)</f>
        <v>24942</v>
      </c>
      <c r="N9" s="49">
        <v>12144</v>
      </c>
      <c r="O9" s="49">
        <v>12798</v>
      </c>
      <c r="P9" s="119">
        <v>225.11</v>
      </c>
      <c r="Q9" s="49">
        <v>6139</v>
      </c>
    </row>
    <row r="10" spans="1:17" ht="19.5" customHeight="1">
      <c r="A10" s="112"/>
      <c r="B10" s="73" t="s">
        <v>352</v>
      </c>
      <c r="C10" s="20">
        <v>468.09</v>
      </c>
      <c r="D10" s="49">
        <f>SUM(E10:F10)</f>
        <v>434708</v>
      </c>
      <c r="E10" s="49">
        <v>211930</v>
      </c>
      <c r="F10" s="47">
        <v>222778</v>
      </c>
      <c r="G10" s="119">
        <v>928.68</v>
      </c>
      <c r="H10" s="47">
        <v>144506</v>
      </c>
      <c r="I10" s="23"/>
      <c r="J10" s="112"/>
      <c r="K10" s="73" t="s">
        <v>15</v>
      </c>
      <c r="L10" s="20">
        <v>26.98</v>
      </c>
      <c r="M10" s="49">
        <f>SUM(N10:O10)</f>
        <v>11837</v>
      </c>
      <c r="N10" s="49">
        <v>5557</v>
      </c>
      <c r="O10" s="49">
        <v>6280</v>
      </c>
      <c r="P10" s="119">
        <v>438.73</v>
      </c>
      <c r="Q10" s="49">
        <v>2766</v>
      </c>
    </row>
    <row r="11" spans="1:17" ht="19.5" customHeight="1">
      <c r="A11" s="112"/>
      <c r="B11" s="73" t="s">
        <v>353</v>
      </c>
      <c r="C11" s="20">
        <v>144.94</v>
      </c>
      <c r="D11" s="49">
        <f aca="true" t="shared" si="0" ref="D11:D17">SUM(E11:F11)</f>
        <v>50479</v>
      </c>
      <c r="E11" s="49">
        <v>23989</v>
      </c>
      <c r="F11" s="47">
        <v>26490</v>
      </c>
      <c r="G11" s="119">
        <v>348.28</v>
      </c>
      <c r="H11" s="47">
        <v>14402</v>
      </c>
      <c r="I11" s="23"/>
      <c r="J11" s="112"/>
      <c r="K11" s="73" t="s">
        <v>16</v>
      </c>
      <c r="L11" s="20">
        <v>6.11</v>
      </c>
      <c r="M11" s="49">
        <f>SUM(N11:O11)</f>
        <v>11371</v>
      </c>
      <c r="N11" s="49">
        <v>5485</v>
      </c>
      <c r="O11" s="49">
        <v>5886</v>
      </c>
      <c r="P11" s="119">
        <v>1861.05</v>
      </c>
      <c r="Q11" s="49">
        <v>2769</v>
      </c>
    </row>
    <row r="12" spans="1:17" ht="19.5" customHeight="1">
      <c r="A12" s="112"/>
      <c r="B12" s="73" t="s">
        <v>354</v>
      </c>
      <c r="C12" s="20">
        <v>374.72</v>
      </c>
      <c r="D12" s="49">
        <f>SUM(E12:F12)</f>
        <v>106077</v>
      </c>
      <c r="E12" s="49">
        <v>51528</v>
      </c>
      <c r="F12" s="47">
        <v>54549</v>
      </c>
      <c r="G12" s="119">
        <v>283.08</v>
      </c>
      <c r="H12" s="47">
        <v>28422</v>
      </c>
      <c r="I12" s="23"/>
      <c r="J12" s="112"/>
      <c r="K12" s="73" t="s">
        <v>17</v>
      </c>
      <c r="L12" s="20">
        <v>31.84</v>
      </c>
      <c r="M12" s="49">
        <f>SUM(N12:O12)</f>
        <v>11264</v>
      </c>
      <c r="N12" s="49">
        <v>5457</v>
      </c>
      <c r="O12" s="49">
        <v>5807</v>
      </c>
      <c r="P12" s="119">
        <v>353.77</v>
      </c>
      <c r="Q12" s="49">
        <v>2930</v>
      </c>
    </row>
    <row r="13" spans="1:17" ht="19.5" customHeight="1">
      <c r="A13" s="112"/>
      <c r="B13" s="73" t="s">
        <v>355</v>
      </c>
      <c r="C13" s="20">
        <v>271.23</v>
      </c>
      <c r="D13" s="49">
        <f t="shared" si="0"/>
        <v>31291</v>
      </c>
      <c r="E13" s="49">
        <v>15019</v>
      </c>
      <c r="F13" s="47">
        <v>16272</v>
      </c>
      <c r="G13" s="119">
        <v>115.37</v>
      </c>
      <c r="H13" s="47">
        <v>9153</v>
      </c>
      <c r="I13" s="23"/>
      <c r="J13" s="112"/>
      <c r="K13" s="73" t="s">
        <v>18</v>
      </c>
      <c r="L13" s="20">
        <v>20.31</v>
      </c>
      <c r="M13" s="49">
        <f>SUM(N13:O13)</f>
        <v>23645</v>
      </c>
      <c r="N13" s="49">
        <v>11658</v>
      </c>
      <c r="O13" s="49">
        <v>11987</v>
      </c>
      <c r="P13" s="119">
        <v>1164.2</v>
      </c>
      <c r="Q13" s="49">
        <v>7277</v>
      </c>
    </row>
    <row r="14" spans="1:17" ht="19.5" customHeight="1">
      <c r="A14" s="112"/>
      <c r="B14" s="73" t="s">
        <v>356</v>
      </c>
      <c r="C14" s="20">
        <v>247.41</v>
      </c>
      <c r="D14" s="49">
        <f t="shared" si="0"/>
        <v>25238</v>
      </c>
      <c r="E14" s="49">
        <v>11790</v>
      </c>
      <c r="F14" s="47">
        <v>13448</v>
      </c>
      <c r="G14" s="119">
        <v>102.01</v>
      </c>
      <c r="H14" s="47">
        <v>7105</v>
      </c>
      <c r="I14" s="23"/>
      <c r="J14" s="112"/>
      <c r="K14" s="88"/>
      <c r="L14" s="20"/>
      <c r="M14" s="49"/>
      <c r="N14" s="49"/>
      <c r="O14" s="20"/>
      <c r="P14" s="20"/>
      <c r="Q14" s="20"/>
    </row>
    <row r="15" spans="1:17" ht="19.5" customHeight="1">
      <c r="A15" s="112"/>
      <c r="B15" s="73" t="s">
        <v>357</v>
      </c>
      <c r="C15" s="20">
        <v>152.03</v>
      </c>
      <c r="D15" s="49">
        <f t="shared" si="0"/>
        <v>69227</v>
      </c>
      <c r="E15" s="49">
        <v>32058</v>
      </c>
      <c r="F15" s="47">
        <v>37169</v>
      </c>
      <c r="G15" s="119">
        <v>455.35</v>
      </c>
      <c r="H15" s="47">
        <v>20799</v>
      </c>
      <c r="I15" s="23"/>
      <c r="J15" s="303" t="s">
        <v>380</v>
      </c>
      <c r="K15" s="304"/>
      <c r="L15" s="225">
        <f>SUM(L16:L19)</f>
        <v>359.6</v>
      </c>
      <c r="M15" s="222">
        <f>SUM(M16:M19)</f>
        <v>46534</v>
      </c>
      <c r="N15" s="226">
        <f>SUM(N16:N19)</f>
        <v>22220</v>
      </c>
      <c r="O15" s="226">
        <f>SUM(O16:O19)</f>
        <v>24314</v>
      </c>
      <c r="P15" s="221">
        <f>M15/L15</f>
        <v>129.40489432703004</v>
      </c>
      <c r="Q15" s="226">
        <f>SUM(Q16:Q19)</f>
        <v>11841</v>
      </c>
    </row>
    <row r="16" spans="1:17" ht="19.5" customHeight="1">
      <c r="A16" s="112"/>
      <c r="B16" s="73" t="s">
        <v>358</v>
      </c>
      <c r="C16" s="20">
        <v>81.04</v>
      </c>
      <c r="D16" s="49">
        <f t="shared" si="0"/>
        <v>28298</v>
      </c>
      <c r="E16" s="49">
        <v>13405</v>
      </c>
      <c r="F16" s="47">
        <v>14893</v>
      </c>
      <c r="G16" s="119">
        <v>349.19</v>
      </c>
      <c r="H16" s="47">
        <v>7618</v>
      </c>
      <c r="I16" s="23"/>
      <c r="J16" s="112"/>
      <c r="K16" s="73" t="s">
        <v>20</v>
      </c>
      <c r="L16" s="20">
        <v>124.22</v>
      </c>
      <c r="M16" s="49">
        <f>SUM(N16:O16)</f>
        <v>12307</v>
      </c>
      <c r="N16" s="49">
        <v>5813</v>
      </c>
      <c r="O16" s="49">
        <v>6494</v>
      </c>
      <c r="P16" s="119">
        <v>99.07</v>
      </c>
      <c r="Q16" s="49">
        <v>3244</v>
      </c>
    </row>
    <row r="17" spans="1:17" ht="19.5" customHeight="1">
      <c r="A17" s="112"/>
      <c r="B17" s="73" t="s">
        <v>359</v>
      </c>
      <c r="C17" s="20">
        <v>59.75</v>
      </c>
      <c r="D17" s="49">
        <f t="shared" si="0"/>
        <v>54546</v>
      </c>
      <c r="E17" s="49">
        <v>26661</v>
      </c>
      <c r="F17" s="47">
        <v>27885</v>
      </c>
      <c r="G17" s="119">
        <v>912.9</v>
      </c>
      <c r="H17" s="47">
        <v>14167</v>
      </c>
      <c r="I17" s="23"/>
      <c r="J17" s="112"/>
      <c r="K17" s="73" t="s">
        <v>21</v>
      </c>
      <c r="L17" s="20">
        <v>59.11</v>
      </c>
      <c r="M17" s="49">
        <f>SUM(N17:O17)</f>
        <v>7879</v>
      </c>
      <c r="N17" s="49">
        <v>3717</v>
      </c>
      <c r="O17" s="49">
        <v>4162</v>
      </c>
      <c r="P17" s="119">
        <v>133.29</v>
      </c>
      <c r="Q17" s="49">
        <v>2003</v>
      </c>
    </row>
    <row r="18" spans="1:17" ht="19.5" customHeight="1">
      <c r="A18" s="112"/>
      <c r="B18" s="88"/>
      <c r="C18" s="20"/>
      <c r="D18" s="20"/>
      <c r="E18" s="20"/>
      <c r="F18" s="20"/>
      <c r="G18" s="20"/>
      <c r="H18" s="20"/>
      <c r="I18" s="23"/>
      <c r="J18" s="112"/>
      <c r="K18" s="73" t="s">
        <v>22</v>
      </c>
      <c r="L18" s="20">
        <v>122.54</v>
      </c>
      <c r="M18" s="49">
        <f>SUM(N18:O18)</f>
        <v>17130</v>
      </c>
      <c r="N18" s="49">
        <v>8252</v>
      </c>
      <c r="O18" s="49">
        <v>8878</v>
      </c>
      <c r="P18" s="119">
        <v>139.79</v>
      </c>
      <c r="Q18" s="49">
        <v>4352</v>
      </c>
    </row>
    <row r="19" spans="1:17" ht="19.5" customHeight="1">
      <c r="A19" s="303" t="s">
        <v>374</v>
      </c>
      <c r="B19" s="312"/>
      <c r="C19" s="223">
        <f>SUM(C20)</f>
        <v>154.61</v>
      </c>
      <c r="D19" s="222">
        <f>SUM(D20)</f>
        <v>11955</v>
      </c>
      <c r="E19" s="224">
        <f>SUM(E20)</f>
        <v>5380</v>
      </c>
      <c r="F19" s="224">
        <f>SUM(F20)</f>
        <v>6575</v>
      </c>
      <c r="G19" s="221">
        <f>D19/C19</f>
        <v>77.32358838367504</v>
      </c>
      <c r="H19" s="224">
        <f>SUM(H20)</f>
        <v>3964</v>
      </c>
      <c r="I19" s="23"/>
      <c r="J19" s="112"/>
      <c r="K19" s="73" t="s">
        <v>23</v>
      </c>
      <c r="L19" s="20">
        <v>53.73</v>
      </c>
      <c r="M19" s="49">
        <f>SUM(N19:O19)</f>
        <v>9218</v>
      </c>
      <c r="N19" s="49">
        <v>4438</v>
      </c>
      <c r="O19" s="49">
        <v>4780</v>
      </c>
      <c r="P19" s="119">
        <v>171.56</v>
      </c>
      <c r="Q19" s="49">
        <v>2242</v>
      </c>
    </row>
    <row r="20" spans="1:17" ht="19.5" customHeight="1">
      <c r="A20" s="112"/>
      <c r="B20" s="73" t="s">
        <v>360</v>
      </c>
      <c r="C20" s="20">
        <v>154.61</v>
      </c>
      <c r="D20" s="49">
        <f>SUM(E20:F20)</f>
        <v>11955</v>
      </c>
      <c r="E20" s="49">
        <v>5380</v>
      </c>
      <c r="F20" s="47">
        <v>6575</v>
      </c>
      <c r="G20" s="119">
        <v>77.32</v>
      </c>
      <c r="H20" s="47">
        <v>3964</v>
      </c>
      <c r="I20" s="23"/>
      <c r="J20" s="112"/>
      <c r="K20" s="88"/>
      <c r="L20" s="20"/>
      <c r="M20" s="49"/>
      <c r="N20" s="49"/>
      <c r="O20" s="20"/>
      <c r="P20" s="119"/>
      <c r="Q20" s="20"/>
    </row>
    <row r="21" spans="1:17" ht="19.5" customHeight="1">
      <c r="A21" s="112"/>
      <c r="B21" s="88"/>
      <c r="C21" s="20"/>
      <c r="D21" s="20"/>
      <c r="E21" s="20"/>
      <c r="F21" s="20"/>
      <c r="G21" s="20"/>
      <c r="H21" s="20"/>
      <c r="I21" s="23"/>
      <c r="J21" s="303" t="s">
        <v>379</v>
      </c>
      <c r="K21" s="304"/>
      <c r="L21" s="223">
        <f>SUM(L22:L27)</f>
        <v>265.12</v>
      </c>
      <c r="M21" s="222">
        <f>SUM(M22:M27)</f>
        <v>40656</v>
      </c>
      <c r="N21" s="226">
        <f>SUM(N22:N27)</f>
        <v>19322</v>
      </c>
      <c r="O21" s="226">
        <f>SUM(O22:O27)</f>
        <v>21334</v>
      </c>
      <c r="P21" s="221">
        <f>M21/L21</f>
        <v>153.34942667471333</v>
      </c>
      <c r="Q21" s="226">
        <f>SUM(Q22:Q27)</f>
        <v>10317</v>
      </c>
    </row>
    <row r="22" spans="1:17" ht="19.5" customHeight="1">
      <c r="A22" s="303" t="s">
        <v>375</v>
      </c>
      <c r="B22" s="304"/>
      <c r="C22" s="225">
        <f>SUM(C23:C26)</f>
        <v>98.3</v>
      </c>
      <c r="D22" s="222">
        <f>SUM(D23:D26)</f>
        <v>43930</v>
      </c>
      <c r="E22" s="224">
        <f>SUM(E23:E26)</f>
        <v>21357</v>
      </c>
      <c r="F22" s="224">
        <f>SUM(F23:F26)</f>
        <v>22573</v>
      </c>
      <c r="G22" s="221">
        <f>D22/C22</f>
        <v>446.8972533062055</v>
      </c>
      <c r="H22" s="226">
        <f>SUM(H23:H26)</f>
        <v>11105</v>
      </c>
      <c r="I22" s="23"/>
      <c r="J22" s="112"/>
      <c r="K22" s="73" t="s">
        <v>25</v>
      </c>
      <c r="L22" s="20">
        <v>29.94</v>
      </c>
      <c r="M22" s="49">
        <f aca="true" t="shared" si="1" ref="M22:M27">SUM(N22:O22)</f>
        <v>6527</v>
      </c>
      <c r="N22" s="49">
        <v>3147</v>
      </c>
      <c r="O22" s="49">
        <v>3380</v>
      </c>
      <c r="P22" s="119">
        <v>218</v>
      </c>
      <c r="Q22" s="49">
        <v>1620</v>
      </c>
    </row>
    <row r="23" spans="1:17" ht="19.5" customHeight="1">
      <c r="A23" s="112"/>
      <c r="B23" s="73" t="s">
        <v>361</v>
      </c>
      <c r="C23" s="20">
        <v>13.74</v>
      </c>
      <c r="D23" s="49">
        <f>SUM(E23:F23)</f>
        <v>14415</v>
      </c>
      <c r="E23" s="49">
        <v>6950</v>
      </c>
      <c r="F23" s="49">
        <v>7465</v>
      </c>
      <c r="G23" s="119">
        <v>1049.13</v>
      </c>
      <c r="H23" s="47">
        <v>3614</v>
      </c>
      <c r="I23" s="23"/>
      <c r="J23" s="112"/>
      <c r="K23" s="73" t="s">
        <v>26</v>
      </c>
      <c r="L23" s="20">
        <v>26.58</v>
      </c>
      <c r="M23" s="49">
        <f t="shared" si="1"/>
        <v>6155</v>
      </c>
      <c r="N23" s="49">
        <v>2911</v>
      </c>
      <c r="O23" s="49">
        <v>3244</v>
      </c>
      <c r="P23" s="119">
        <v>231.57</v>
      </c>
      <c r="Q23" s="49">
        <v>1558</v>
      </c>
    </row>
    <row r="24" spans="1:17" ht="19.5" customHeight="1">
      <c r="A24" s="112"/>
      <c r="B24" s="73" t="s">
        <v>362</v>
      </c>
      <c r="C24" s="20">
        <v>13.31</v>
      </c>
      <c r="D24" s="49">
        <f>SUM(E24:F24)</f>
        <v>13921</v>
      </c>
      <c r="E24" s="49">
        <v>6787</v>
      </c>
      <c r="F24" s="49">
        <v>7134</v>
      </c>
      <c r="G24" s="119">
        <v>1045.91</v>
      </c>
      <c r="H24" s="47">
        <v>3579</v>
      </c>
      <c r="I24" s="23"/>
      <c r="J24" s="112"/>
      <c r="K24" s="73" t="s">
        <v>27</v>
      </c>
      <c r="L24" s="20">
        <v>98.88</v>
      </c>
      <c r="M24" s="49">
        <f t="shared" si="1"/>
        <v>8688</v>
      </c>
      <c r="N24" s="49">
        <v>4147</v>
      </c>
      <c r="O24" s="49">
        <v>4541</v>
      </c>
      <c r="P24" s="119">
        <v>87.86</v>
      </c>
      <c r="Q24" s="49">
        <v>2240</v>
      </c>
    </row>
    <row r="25" spans="1:17" ht="19.5" customHeight="1">
      <c r="A25" s="112"/>
      <c r="B25" s="73" t="s">
        <v>363</v>
      </c>
      <c r="C25" s="20">
        <v>56.15</v>
      </c>
      <c r="D25" s="49">
        <f>SUM(E25:F25)</f>
        <v>11228</v>
      </c>
      <c r="E25" s="49">
        <v>5518</v>
      </c>
      <c r="F25" s="49">
        <v>5710</v>
      </c>
      <c r="G25" s="119">
        <v>199.96</v>
      </c>
      <c r="H25" s="47">
        <v>2945</v>
      </c>
      <c r="I25" s="23"/>
      <c r="J25" s="112"/>
      <c r="K25" s="73" t="s">
        <v>28</v>
      </c>
      <c r="L25" s="248">
        <v>47.9</v>
      </c>
      <c r="M25" s="49">
        <f t="shared" si="1"/>
        <v>9824</v>
      </c>
      <c r="N25" s="49">
        <v>4643</v>
      </c>
      <c r="O25" s="49">
        <v>5181</v>
      </c>
      <c r="P25" s="119">
        <v>205.09</v>
      </c>
      <c r="Q25" s="49">
        <v>2471</v>
      </c>
    </row>
    <row r="26" spans="1:17" ht="19.5" customHeight="1">
      <c r="A26" s="112"/>
      <c r="B26" s="73" t="s">
        <v>364</v>
      </c>
      <c r="C26" s="220">
        <v>15.1</v>
      </c>
      <c r="D26" s="49">
        <f>SUM(E26:F26)</f>
        <v>4366</v>
      </c>
      <c r="E26" s="49">
        <v>2102</v>
      </c>
      <c r="F26" s="49">
        <v>2264</v>
      </c>
      <c r="G26" s="119">
        <v>289.14</v>
      </c>
      <c r="H26" s="47">
        <v>967</v>
      </c>
      <c r="I26" s="23"/>
      <c r="J26" s="112"/>
      <c r="K26" s="73" t="s">
        <v>29</v>
      </c>
      <c r="L26" s="20">
        <v>47.49</v>
      </c>
      <c r="M26" s="49">
        <f t="shared" si="1"/>
        <v>3834</v>
      </c>
      <c r="N26" s="49">
        <v>1812</v>
      </c>
      <c r="O26" s="49">
        <v>2022</v>
      </c>
      <c r="P26" s="119">
        <v>80.73</v>
      </c>
      <c r="Q26" s="49">
        <v>942</v>
      </c>
    </row>
    <row r="27" spans="1:17" ht="19.5" customHeight="1">
      <c r="A27" s="112"/>
      <c r="B27" s="88"/>
      <c r="C27" s="20"/>
      <c r="D27" s="20"/>
      <c r="E27" s="20"/>
      <c r="F27" s="20"/>
      <c r="G27" s="20"/>
      <c r="H27" s="20"/>
      <c r="I27" s="23"/>
      <c r="J27" s="112"/>
      <c r="K27" s="73" t="s">
        <v>30</v>
      </c>
      <c r="L27" s="20">
        <v>14.33</v>
      </c>
      <c r="M27" s="49">
        <f t="shared" si="1"/>
        <v>5628</v>
      </c>
      <c r="N27" s="49">
        <v>2662</v>
      </c>
      <c r="O27" s="49">
        <v>2966</v>
      </c>
      <c r="P27" s="119">
        <v>392.74</v>
      </c>
      <c r="Q27" s="49">
        <v>1486</v>
      </c>
    </row>
    <row r="28" spans="1:17" ht="19.5" customHeight="1">
      <c r="A28" s="303" t="s">
        <v>376</v>
      </c>
      <c r="B28" s="304"/>
      <c r="C28" s="223">
        <f>SUM(C29:C36)</f>
        <v>709.3100000000001</v>
      </c>
      <c r="D28" s="222">
        <f>SUM(D29:D36)</f>
        <v>77582</v>
      </c>
      <c r="E28" s="226">
        <f>SUM(E29:E36)</f>
        <v>39307</v>
      </c>
      <c r="F28" s="226">
        <f>SUM(F29:F36)</f>
        <v>38275</v>
      </c>
      <c r="G28" s="221">
        <f>D28/C28</f>
        <v>109.37671821911434</v>
      </c>
      <c r="H28" s="226">
        <f>SUM(H29:H36)</f>
        <v>24056</v>
      </c>
      <c r="I28" s="23"/>
      <c r="J28" s="112"/>
      <c r="K28" s="88"/>
      <c r="L28" s="20"/>
      <c r="M28" s="49"/>
      <c r="N28" s="49"/>
      <c r="O28" s="20"/>
      <c r="P28" s="20"/>
      <c r="Q28" s="20"/>
    </row>
    <row r="29" spans="1:17" ht="19.5" customHeight="1">
      <c r="A29" s="112"/>
      <c r="B29" s="73" t="s">
        <v>365</v>
      </c>
      <c r="C29" s="20">
        <v>9.67</v>
      </c>
      <c r="D29" s="49">
        <f aca="true" t="shared" si="2" ref="D29:D36">SUM(E29:F29)</f>
        <v>12261</v>
      </c>
      <c r="E29" s="49">
        <v>5876</v>
      </c>
      <c r="F29" s="49">
        <v>6385</v>
      </c>
      <c r="G29" s="119">
        <v>1267.94</v>
      </c>
      <c r="H29" s="47">
        <v>3309</v>
      </c>
      <c r="I29" s="23"/>
      <c r="J29" s="303" t="s">
        <v>378</v>
      </c>
      <c r="K29" s="304"/>
      <c r="L29" s="250">
        <f aca="true" t="shared" si="3" ref="L29:Q29">SUM(L30:L33)</f>
        <v>561.47</v>
      </c>
      <c r="M29" s="249">
        <f t="shared" si="3"/>
        <v>44176</v>
      </c>
      <c r="N29" s="249">
        <f t="shared" si="3"/>
        <v>20828</v>
      </c>
      <c r="O29" s="249">
        <f t="shared" si="3"/>
        <v>23348</v>
      </c>
      <c r="P29" s="251">
        <f>M29/L29</f>
        <v>78.67918143444885</v>
      </c>
      <c r="Q29" s="249">
        <f t="shared" si="3"/>
        <v>12824</v>
      </c>
    </row>
    <row r="30" spans="1:17" ht="19.5" customHeight="1">
      <c r="A30" s="112"/>
      <c r="B30" s="73" t="s">
        <v>366</v>
      </c>
      <c r="C30" s="20">
        <v>35.43</v>
      </c>
      <c r="D30" s="49">
        <f t="shared" si="2"/>
        <v>19868</v>
      </c>
      <c r="E30" s="49">
        <v>9711</v>
      </c>
      <c r="F30" s="49">
        <v>10157</v>
      </c>
      <c r="G30" s="119">
        <v>560.77</v>
      </c>
      <c r="H30" s="47">
        <v>5084</v>
      </c>
      <c r="I30" s="23"/>
      <c r="J30" s="112"/>
      <c r="K30" s="73" t="s">
        <v>32</v>
      </c>
      <c r="L30" s="20">
        <v>182.97</v>
      </c>
      <c r="M30" s="49">
        <f>SUM(N30:O30)</f>
        <v>13328</v>
      </c>
      <c r="N30" s="49">
        <v>6315</v>
      </c>
      <c r="O30" s="49">
        <v>7013</v>
      </c>
      <c r="P30" s="119">
        <v>72.84</v>
      </c>
      <c r="Q30" s="49">
        <v>3885</v>
      </c>
    </row>
    <row r="31" spans="1:17" ht="19.5" customHeight="1">
      <c r="A31" s="112"/>
      <c r="B31" s="73" t="s">
        <v>367</v>
      </c>
      <c r="C31" s="20">
        <v>13.45</v>
      </c>
      <c r="D31" s="49">
        <f t="shared" si="2"/>
        <v>37388</v>
      </c>
      <c r="E31" s="49">
        <v>19794</v>
      </c>
      <c r="F31" s="49">
        <v>17594</v>
      </c>
      <c r="G31" s="119">
        <v>2779.78</v>
      </c>
      <c r="H31" s="47">
        <v>13480</v>
      </c>
      <c r="I31" s="23"/>
      <c r="J31" s="112"/>
      <c r="K31" s="73" t="s">
        <v>33</v>
      </c>
      <c r="L31" s="20">
        <v>157.91</v>
      </c>
      <c r="M31" s="49">
        <f>SUM(N31:O31)</f>
        <v>10977</v>
      </c>
      <c r="N31" s="49">
        <v>5117</v>
      </c>
      <c r="O31" s="49">
        <v>5860</v>
      </c>
      <c r="P31" s="119">
        <v>69.51</v>
      </c>
      <c r="Q31" s="49">
        <v>3458</v>
      </c>
    </row>
    <row r="32" spans="1:17" ht="19.5" customHeight="1">
      <c r="A32" s="112"/>
      <c r="B32" s="73" t="s">
        <v>368</v>
      </c>
      <c r="C32" s="20">
        <v>74.59</v>
      </c>
      <c r="D32" s="49">
        <f t="shared" si="2"/>
        <v>1000</v>
      </c>
      <c r="E32" s="49">
        <v>474</v>
      </c>
      <c r="F32" s="49">
        <v>526</v>
      </c>
      <c r="G32" s="119">
        <v>13.41</v>
      </c>
      <c r="H32" s="47">
        <v>262</v>
      </c>
      <c r="I32" s="23"/>
      <c r="J32" s="112"/>
      <c r="K32" s="73" t="s">
        <v>34</v>
      </c>
      <c r="L32" s="20">
        <v>115.57</v>
      </c>
      <c r="M32" s="49">
        <f>SUM(N32:O32)</f>
        <v>14515</v>
      </c>
      <c r="N32" s="49">
        <v>6862</v>
      </c>
      <c r="O32" s="49">
        <v>7653</v>
      </c>
      <c r="P32" s="119">
        <v>125.59</v>
      </c>
      <c r="Q32" s="49">
        <v>4099</v>
      </c>
    </row>
    <row r="33" spans="1:17" ht="19.5" customHeight="1">
      <c r="A33" s="112"/>
      <c r="B33" s="73" t="s">
        <v>369</v>
      </c>
      <c r="C33" s="20">
        <v>142.58</v>
      </c>
      <c r="D33" s="49">
        <f t="shared" si="2"/>
        <v>1504</v>
      </c>
      <c r="E33" s="49">
        <v>733</v>
      </c>
      <c r="F33" s="49">
        <v>771</v>
      </c>
      <c r="G33" s="119">
        <v>10.55</v>
      </c>
      <c r="H33" s="47">
        <v>412</v>
      </c>
      <c r="I33" s="23"/>
      <c r="J33" s="112"/>
      <c r="K33" s="73" t="s">
        <v>35</v>
      </c>
      <c r="L33" s="20">
        <v>105.02</v>
      </c>
      <c r="M33" s="49">
        <f>SUM(N33:O33)</f>
        <v>5356</v>
      </c>
      <c r="N33" s="49">
        <v>2534</v>
      </c>
      <c r="O33" s="49">
        <v>2822</v>
      </c>
      <c r="P33" s="119">
        <v>51</v>
      </c>
      <c r="Q33" s="49">
        <v>1382</v>
      </c>
    </row>
    <row r="34" spans="1:17" ht="19.5" customHeight="1">
      <c r="A34" s="112"/>
      <c r="B34" s="73" t="s">
        <v>370</v>
      </c>
      <c r="C34" s="20">
        <v>74.58</v>
      </c>
      <c r="D34" s="49">
        <f t="shared" si="2"/>
        <v>3369</v>
      </c>
      <c r="E34" s="49">
        <v>1616</v>
      </c>
      <c r="F34" s="49">
        <v>1753</v>
      </c>
      <c r="G34" s="119">
        <v>45.17</v>
      </c>
      <c r="H34" s="47">
        <v>816</v>
      </c>
      <c r="I34" s="23"/>
      <c r="J34" s="112"/>
      <c r="K34" s="88"/>
      <c r="L34" s="20"/>
      <c r="M34" s="49"/>
      <c r="N34" s="49"/>
      <c r="O34" s="20"/>
      <c r="P34" s="20"/>
      <c r="Q34" s="20"/>
    </row>
    <row r="35" spans="1:17" ht="19.5" customHeight="1">
      <c r="A35" s="112"/>
      <c r="B35" s="73" t="s">
        <v>371</v>
      </c>
      <c r="C35" s="20">
        <v>136.77</v>
      </c>
      <c r="D35" s="49">
        <f t="shared" si="2"/>
        <v>919</v>
      </c>
      <c r="E35" s="49">
        <v>436</v>
      </c>
      <c r="F35" s="49">
        <v>483</v>
      </c>
      <c r="G35" s="119">
        <v>6.72</v>
      </c>
      <c r="H35" s="47">
        <v>263</v>
      </c>
      <c r="I35" s="23"/>
      <c r="J35" s="303" t="s">
        <v>377</v>
      </c>
      <c r="K35" s="304"/>
      <c r="L35" s="223">
        <f>SUM(L36)</f>
        <v>53.99</v>
      </c>
      <c r="M35" s="222">
        <f>SUM(M36)</f>
        <v>9718</v>
      </c>
      <c r="N35" s="226">
        <f>SUM(N36)</f>
        <v>4674</v>
      </c>
      <c r="O35" s="226">
        <f>SUM(O36)</f>
        <v>5044</v>
      </c>
      <c r="P35" s="221">
        <f>M35/L35</f>
        <v>179.9962956102982</v>
      </c>
      <c r="Q35" s="226">
        <f>SUM(Q36)</f>
        <v>2594</v>
      </c>
    </row>
    <row r="36" spans="1:17" ht="19.5" customHeight="1">
      <c r="A36" s="112"/>
      <c r="B36" s="73" t="s">
        <v>372</v>
      </c>
      <c r="C36" s="213">
        <v>222.24</v>
      </c>
      <c r="D36" s="49">
        <f t="shared" si="2"/>
        <v>1273</v>
      </c>
      <c r="E36" s="213">
        <v>667</v>
      </c>
      <c r="F36" s="213">
        <v>606</v>
      </c>
      <c r="G36" s="119">
        <v>5.73</v>
      </c>
      <c r="H36" s="213">
        <v>430</v>
      </c>
      <c r="I36" s="23"/>
      <c r="J36" s="112"/>
      <c r="K36" s="73" t="s">
        <v>37</v>
      </c>
      <c r="L36" s="213">
        <v>53.99</v>
      </c>
      <c r="M36" s="49">
        <f>SUM(N36:O36)</f>
        <v>9718</v>
      </c>
      <c r="N36" s="47">
        <v>4674</v>
      </c>
      <c r="O36" s="47">
        <v>5044</v>
      </c>
      <c r="P36" s="119">
        <v>180</v>
      </c>
      <c r="Q36" s="47">
        <v>2594</v>
      </c>
    </row>
    <row r="37" spans="1:17" ht="19.5" customHeight="1">
      <c r="A37" s="146"/>
      <c r="B37" s="155"/>
      <c r="C37" s="156"/>
      <c r="D37" s="156"/>
      <c r="E37" s="156"/>
      <c r="F37" s="156"/>
      <c r="G37" s="156"/>
      <c r="H37" s="156"/>
      <c r="I37" s="23"/>
      <c r="J37" s="156"/>
      <c r="K37" s="155"/>
      <c r="L37" s="156"/>
      <c r="M37" s="55"/>
      <c r="N37" s="55"/>
      <c r="O37" s="156"/>
      <c r="P37" s="156"/>
      <c r="Q37" s="156"/>
    </row>
    <row r="38" ht="19.5" customHeight="1">
      <c r="A38" s="23" t="s">
        <v>246</v>
      </c>
    </row>
  </sheetData>
  <sheetProtection/>
  <mergeCells count="16">
    <mergeCell ref="A22:B22"/>
    <mergeCell ref="J35:K35"/>
    <mergeCell ref="J5:K6"/>
    <mergeCell ref="M5:O5"/>
    <mergeCell ref="J21:K21"/>
    <mergeCell ref="J29:K29"/>
    <mergeCell ref="A28:B28"/>
    <mergeCell ref="A19:B19"/>
    <mergeCell ref="Q5:Q6"/>
    <mergeCell ref="J8:K8"/>
    <mergeCell ref="A3:Q3"/>
    <mergeCell ref="J15:K15"/>
    <mergeCell ref="A5:B6"/>
    <mergeCell ref="D5:F5"/>
    <mergeCell ref="H5:H6"/>
    <mergeCell ref="A8:B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r:id="rId1"/>
  <ignoredErrors>
    <ignoredError sqref="G8 G19 G22 G28 P8 P15 P21 P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6"/>
  <sheetViews>
    <sheetView zoomScalePageLayoutView="0" workbookViewId="0" topLeftCell="D8">
      <selection activeCell="J19" sqref="J19"/>
    </sheetView>
  </sheetViews>
  <sheetFormatPr defaultColWidth="9.00390625" defaultRowHeight="15" customHeight="1"/>
  <cols>
    <col min="1" max="1" width="15.625" style="136" customWidth="1"/>
    <col min="2" max="2" width="2.375" style="85" customWidth="1"/>
    <col min="3" max="17" width="18.75390625" style="136" customWidth="1"/>
    <col min="18" max="16384" width="9.00390625" style="136" customWidth="1"/>
  </cols>
  <sheetData>
    <row r="1" spans="1:17" ht="15" customHeight="1">
      <c r="A1" s="228" t="s">
        <v>345</v>
      </c>
      <c r="Q1" s="227" t="s">
        <v>346</v>
      </c>
    </row>
    <row r="2" spans="1:18" ht="15" customHeight="1">
      <c r="A2" s="314" t="s">
        <v>344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158"/>
    </row>
    <row r="3" spans="1:18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5" customHeight="1">
      <c r="A4" s="313" t="s">
        <v>261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173"/>
    </row>
    <row r="5" spans="1:17" ht="1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60"/>
    </row>
    <row r="6" spans="1:18" ht="15" customHeight="1">
      <c r="A6" s="315" t="s">
        <v>259</v>
      </c>
      <c r="B6" s="319" t="s">
        <v>88</v>
      </c>
      <c r="C6" s="320"/>
      <c r="D6" s="317" t="s">
        <v>50</v>
      </c>
      <c r="E6" s="317" t="s">
        <v>52</v>
      </c>
      <c r="F6" s="162" t="s">
        <v>258</v>
      </c>
      <c r="G6" s="317" t="s">
        <v>53</v>
      </c>
      <c r="H6" s="317" t="s">
        <v>54</v>
      </c>
      <c r="I6" s="317" t="s">
        <v>55</v>
      </c>
      <c r="J6" s="317" t="s">
        <v>89</v>
      </c>
      <c r="K6" s="163" t="s">
        <v>248</v>
      </c>
      <c r="L6" s="163" t="s">
        <v>250</v>
      </c>
      <c r="M6" s="163" t="s">
        <v>251</v>
      </c>
      <c r="N6" s="163" t="s">
        <v>253</v>
      </c>
      <c r="O6" s="163" t="s">
        <v>255</v>
      </c>
      <c r="P6" s="163" t="s">
        <v>256</v>
      </c>
      <c r="Q6" s="161" t="s">
        <v>257</v>
      </c>
      <c r="R6" s="85"/>
    </row>
    <row r="7" spans="1:18" ht="15" customHeight="1">
      <c r="A7" s="316"/>
      <c r="B7" s="321"/>
      <c r="C7" s="316"/>
      <c r="D7" s="318"/>
      <c r="E7" s="318"/>
      <c r="F7" s="133" t="s">
        <v>247</v>
      </c>
      <c r="G7" s="318"/>
      <c r="H7" s="318"/>
      <c r="I7" s="318"/>
      <c r="J7" s="318"/>
      <c r="K7" s="164" t="s">
        <v>249</v>
      </c>
      <c r="L7" s="164" t="s">
        <v>249</v>
      </c>
      <c r="M7" s="164" t="s">
        <v>252</v>
      </c>
      <c r="N7" s="164" t="s">
        <v>254</v>
      </c>
      <c r="O7" s="164" t="s">
        <v>249</v>
      </c>
      <c r="P7" s="164" t="s">
        <v>249</v>
      </c>
      <c r="Q7" s="165" t="s">
        <v>249</v>
      </c>
      <c r="R7" s="85"/>
    </row>
    <row r="8" spans="1:17" ht="15" customHeight="1">
      <c r="A8" s="166"/>
      <c r="B8" s="167"/>
      <c r="C8" s="47"/>
      <c r="D8" s="159"/>
      <c r="E8" s="159"/>
      <c r="F8" s="159"/>
      <c r="G8" s="159"/>
      <c r="H8" s="48"/>
      <c r="I8" s="48"/>
      <c r="J8" s="159"/>
      <c r="K8" s="159"/>
      <c r="L8" s="159"/>
      <c r="M8" s="159"/>
      <c r="N8" s="159"/>
      <c r="O8" s="48"/>
      <c r="P8" s="48"/>
      <c r="Q8" s="159"/>
    </row>
    <row r="9" spans="1:17" ht="15" customHeight="1">
      <c r="A9" s="107" t="s">
        <v>260</v>
      </c>
      <c r="B9" s="138"/>
      <c r="C9" s="48">
        <v>759200</v>
      </c>
      <c r="D9" s="48">
        <v>25520</v>
      </c>
      <c r="E9" s="48">
        <v>17711</v>
      </c>
      <c r="F9" s="48">
        <v>4252</v>
      </c>
      <c r="G9" s="48">
        <v>1286</v>
      </c>
      <c r="H9" s="48">
        <v>6776</v>
      </c>
      <c r="I9" s="48">
        <v>729</v>
      </c>
      <c r="J9" s="48">
        <f>D9-E9</f>
        <v>7809</v>
      </c>
      <c r="K9" s="50">
        <f>1000*D9/C9</f>
        <v>33.614330874604846</v>
      </c>
      <c r="L9" s="50">
        <f>1000*E9/C9</f>
        <v>23.32850368809273</v>
      </c>
      <c r="M9" s="50">
        <f>1000*F9/D9</f>
        <v>166.61442006269593</v>
      </c>
      <c r="N9" s="50">
        <f>1000*G9/(D9+G9)</f>
        <v>47.97433410430501</v>
      </c>
      <c r="O9" s="50">
        <f>1000*H9/C9</f>
        <v>8.92518440463646</v>
      </c>
      <c r="P9" s="51">
        <f>1000*I9/C9</f>
        <v>0.9602212855637513</v>
      </c>
      <c r="Q9" s="50">
        <f>1000*J9/C9</f>
        <v>10.285827186512117</v>
      </c>
    </row>
    <row r="10" spans="1:17" ht="15" customHeight="1">
      <c r="A10" s="106">
        <v>9</v>
      </c>
      <c r="B10" s="150"/>
      <c r="C10" s="48">
        <v>764300</v>
      </c>
      <c r="D10" s="52">
        <v>23133</v>
      </c>
      <c r="E10" s="48">
        <v>20016</v>
      </c>
      <c r="F10" s="48">
        <v>4460</v>
      </c>
      <c r="G10" s="48">
        <v>1240</v>
      </c>
      <c r="H10" s="48">
        <v>6787</v>
      </c>
      <c r="I10" s="48">
        <v>762</v>
      </c>
      <c r="J10" s="48">
        <f>D10-E10</f>
        <v>3117</v>
      </c>
      <c r="K10" s="50">
        <f aca="true" t="shared" si="0" ref="K10:K21">1000*D10/C10</f>
        <v>30.266910898861703</v>
      </c>
      <c r="L10" s="50">
        <f aca="true" t="shared" si="1" ref="L10:L21">1000*E10/C10</f>
        <v>26.18866937066597</v>
      </c>
      <c r="M10" s="50">
        <f>1000*F10/D10</f>
        <v>192.7981671205637</v>
      </c>
      <c r="N10" s="50">
        <f>1000*G10/(D10+G10)</f>
        <v>50.87596931030238</v>
      </c>
      <c r="O10" s="50">
        <f>1000*H10/C10</f>
        <v>8.880020934188146</v>
      </c>
      <c r="P10" s="51">
        <f>1000*I10/C10</f>
        <v>0.9969907104540102</v>
      </c>
      <c r="Q10" s="50">
        <f>1000*J10/C10</f>
        <v>4.0782415281957345</v>
      </c>
    </row>
    <row r="11" spans="1:17" ht="15" customHeight="1">
      <c r="A11" s="106"/>
      <c r="B11" s="150"/>
      <c r="C11" s="48"/>
      <c r="D11" s="52"/>
      <c r="E11" s="48"/>
      <c r="F11" s="48"/>
      <c r="G11" s="48"/>
      <c r="H11" s="48"/>
      <c r="I11" s="48"/>
      <c r="J11" s="48"/>
      <c r="K11" s="50"/>
      <c r="L11" s="50"/>
      <c r="M11" s="50"/>
      <c r="N11" s="50"/>
      <c r="O11" s="50"/>
      <c r="P11" s="51"/>
      <c r="Q11" s="50"/>
    </row>
    <row r="12" spans="1:17" ht="15" customHeight="1">
      <c r="A12" s="106">
        <v>10</v>
      </c>
      <c r="B12" s="136" t="s">
        <v>74</v>
      </c>
      <c r="C12" s="48">
        <v>768416</v>
      </c>
      <c r="D12" s="52">
        <v>23958</v>
      </c>
      <c r="E12" s="48">
        <v>17698</v>
      </c>
      <c r="F12" s="48">
        <v>3514</v>
      </c>
      <c r="G12" s="48">
        <v>1170</v>
      </c>
      <c r="H12" s="48">
        <v>7426</v>
      </c>
      <c r="I12" s="48">
        <v>777</v>
      </c>
      <c r="J12" s="48">
        <f>D12-E12</f>
        <v>6260</v>
      </c>
      <c r="K12" s="50">
        <f t="shared" si="0"/>
        <v>31.178424186898763</v>
      </c>
      <c r="L12" s="50">
        <f t="shared" si="1"/>
        <v>23.03179527755799</v>
      </c>
      <c r="M12" s="50">
        <f>1000*F12/D12</f>
        <v>146.67334502045244</v>
      </c>
      <c r="N12" s="50">
        <f aca="true" t="shared" si="2" ref="N12:N20">1000*G12/(D12+G12)</f>
        <v>46.561604584527224</v>
      </c>
      <c r="O12" s="50">
        <f>1000*H12/C12</f>
        <v>9.664036147086994</v>
      </c>
      <c r="P12" s="51">
        <f>1000*I12/C12</f>
        <v>1.011171032357473</v>
      </c>
      <c r="Q12" s="50">
        <f aca="true" t="shared" si="3" ref="Q12:Q21">1000*J12/C12</f>
        <v>8.146628909340773</v>
      </c>
    </row>
    <row r="13" spans="1:17" ht="15" customHeight="1">
      <c r="A13" s="106">
        <v>11</v>
      </c>
      <c r="B13" s="150"/>
      <c r="C13" s="48">
        <v>777700</v>
      </c>
      <c r="D13" s="48">
        <v>24386</v>
      </c>
      <c r="E13" s="48">
        <v>19095</v>
      </c>
      <c r="F13" s="48">
        <v>4123</v>
      </c>
      <c r="G13" s="48">
        <v>1214</v>
      </c>
      <c r="H13" s="48">
        <v>7375</v>
      </c>
      <c r="I13" s="48">
        <v>712</v>
      </c>
      <c r="J13" s="48">
        <f>D13-E13</f>
        <v>5291</v>
      </c>
      <c r="K13" s="50">
        <f t="shared" si="0"/>
        <v>31.356564227851358</v>
      </c>
      <c r="L13" s="50">
        <f t="shared" si="1"/>
        <v>24.553169602674554</v>
      </c>
      <c r="M13" s="50">
        <f>1000*F13/D13</f>
        <v>169.07241860083656</v>
      </c>
      <c r="N13" s="50">
        <f t="shared" si="2"/>
        <v>47.421875</v>
      </c>
      <c r="O13" s="50">
        <f>1000*H13/C13</f>
        <v>9.483091166259483</v>
      </c>
      <c r="P13" s="51">
        <f>1000*I13/C13</f>
        <v>0.9155201234409155</v>
      </c>
      <c r="Q13" s="50">
        <f t="shared" si="3"/>
        <v>6.803394625176804</v>
      </c>
    </row>
    <row r="14" spans="1:17" ht="15" customHeight="1">
      <c r="A14" s="106">
        <v>12</v>
      </c>
      <c r="B14" s="150"/>
      <c r="C14" s="48">
        <v>777100</v>
      </c>
      <c r="D14" s="48">
        <v>22862</v>
      </c>
      <c r="E14" s="48">
        <v>18322</v>
      </c>
      <c r="F14" s="48">
        <v>3553</v>
      </c>
      <c r="G14" s="48">
        <v>1151</v>
      </c>
      <c r="H14" s="48">
        <v>9017</v>
      </c>
      <c r="I14" s="48">
        <v>662</v>
      </c>
      <c r="J14" s="48">
        <f>D14-E14</f>
        <v>4540</v>
      </c>
      <c r="K14" s="50">
        <f t="shared" si="0"/>
        <v>29.419637112340755</v>
      </c>
      <c r="L14" s="50">
        <f t="shared" si="1"/>
        <v>23.577403165615753</v>
      </c>
      <c r="M14" s="50">
        <f>1000*F14/D14</f>
        <v>155.41072522089055</v>
      </c>
      <c r="N14" s="50">
        <f t="shared" si="2"/>
        <v>47.93236996626827</v>
      </c>
      <c r="O14" s="50">
        <f>1000*H14/C14</f>
        <v>11.603397246171664</v>
      </c>
      <c r="P14" s="51">
        <f>1000*I14/C14</f>
        <v>0.8518852142581392</v>
      </c>
      <c r="Q14" s="50">
        <f t="shared" si="3"/>
        <v>5.8422339467250035</v>
      </c>
    </row>
    <row r="15" spans="1:17" ht="15" customHeight="1">
      <c r="A15" s="106">
        <v>13</v>
      </c>
      <c r="B15" s="150"/>
      <c r="C15" s="48">
        <v>764400</v>
      </c>
      <c r="D15" s="48">
        <v>19664</v>
      </c>
      <c r="E15" s="48">
        <v>18168</v>
      </c>
      <c r="F15" s="48">
        <v>3226</v>
      </c>
      <c r="G15" s="48">
        <v>1001</v>
      </c>
      <c r="H15" s="48">
        <v>6256</v>
      </c>
      <c r="I15" s="48">
        <v>643</v>
      </c>
      <c r="J15" s="48">
        <f>D15-E15</f>
        <v>1496</v>
      </c>
      <c r="K15" s="50">
        <f t="shared" si="0"/>
        <v>25.724751439037153</v>
      </c>
      <c r="L15" s="50">
        <f t="shared" si="1"/>
        <v>23.767660910518053</v>
      </c>
      <c r="M15" s="50">
        <f>1000*F15/D15</f>
        <v>164.05614320585843</v>
      </c>
      <c r="N15" s="50">
        <f t="shared" si="2"/>
        <v>48.439390273409145</v>
      </c>
      <c r="O15" s="50">
        <f>1000*H15/C15</f>
        <v>8.184196755625328</v>
      </c>
      <c r="P15" s="51">
        <f>1000*I15/C15</f>
        <v>0.8411826268969126</v>
      </c>
      <c r="Q15" s="50">
        <f t="shared" si="3"/>
        <v>1.9570905285191</v>
      </c>
    </row>
    <row r="16" spans="1:17" ht="15" customHeight="1">
      <c r="A16" s="106">
        <v>14</v>
      </c>
      <c r="B16" s="150"/>
      <c r="C16" s="48">
        <v>749900</v>
      </c>
      <c r="D16" s="48">
        <v>19398</v>
      </c>
      <c r="E16" s="48">
        <v>17559</v>
      </c>
      <c r="F16" s="48">
        <v>2798</v>
      </c>
      <c r="G16" s="48">
        <v>881</v>
      </c>
      <c r="H16" s="48">
        <v>6778</v>
      </c>
      <c r="I16" s="48">
        <v>680</v>
      </c>
      <c r="J16" s="48">
        <f>D16-E16</f>
        <v>1839</v>
      </c>
      <c r="K16" s="50">
        <f t="shared" si="0"/>
        <v>25.867448993199094</v>
      </c>
      <c r="L16" s="50">
        <f t="shared" si="1"/>
        <v>23.415122016268835</v>
      </c>
      <c r="M16" s="50">
        <f>1000*F16/D16</f>
        <v>144.2416743994226</v>
      </c>
      <c r="N16" s="50">
        <f t="shared" si="2"/>
        <v>43.44395680260368</v>
      </c>
      <c r="O16" s="50">
        <f>1000*H16/C16</f>
        <v>9.03853847179624</v>
      </c>
      <c r="P16" s="51">
        <f>1000*I16/C16</f>
        <v>0.9067875716762235</v>
      </c>
      <c r="Q16" s="50">
        <f t="shared" si="3"/>
        <v>2.4523269769302574</v>
      </c>
    </row>
    <row r="17" spans="1:17" ht="15" customHeight="1">
      <c r="A17" s="106"/>
      <c r="B17" s="150"/>
      <c r="C17" s="48"/>
      <c r="D17" s="48"/>
      <c r="E17" s="48"/>
      <c r="F17" s="48"/>
      <c r="G17" s="48"/>
      <c r="H17" s="48"/>
      <c r="I17" s="48"/>
      <c r="J17" s="48"/>
      <c r="K17" s="50"/>
      <c r="L17" s="50"/>
      <c r="M17" s="50"/>
      <c r="N17" s="50"/>
      <c r="O17" s="50"/>
      <c r="P17" s="51"/>
      <c r="Q17" s="50"/>
    </row>
    <row r="18" spans="1:17" ht="15" customHeight="1">
      <c r="A18" s="106">
        <v>15</v>
      </c>
      <c r="B18" s="85" t="s">
        <v>74</v>
      </c>
      <c r="C18" s="48">
        <v>757676</v>
      </c>
      <c r="D18" s="48">
        <v>21279</v>
      </c>
      <c r="E18" s="52">
        <v>16953</v>
      </c>
      <c r="F18" s="52">
        <v>2756</v>
      </c>
      <c r="G18" s="52">
        <v>949</v>
      </c>
      <c r="H18" s="52">
        <v>8958</v>
      </c>
      <c r="I18" s="52">
        <v>766</v>
      </c>
      <c r="J18" s="48">
        <f>D18-E18</f>
        <v>4326</v>
      </c>
      <c r="K18" s="50">
        <f t="shared" si="0"/>
        <v>28.0845638505113</v>
      </c>
      <c r="L18" s="50">
        <f t="shared" si="1"/>
        <v>22.37499934008732</v>
      </c>
      <c r="M18" s="50">
        <f>1000*F18/D18</f>
        <v>129.51736453780723</v>
      </c>
      <c r="N18" s="50">
        <f t="shared" si="2"/>
        <v>42.69389958610761</v>
      </c>
      <c r="O18" s="50">
        <f>1000*H18/C18</f>
        <v>11.822995581224692</v>
      </c>
      <c r="P18" s="51">
        <f>1000*I18/C18</f>
        <v>1.0109862263025355</v>
      </c>
      <c r="Q18" s="50">
        <f t="shared" si="3"/>
        <v>5.709564510423981</v>
      </c>
    </row>
    <row r="19" spans="1:17" ht="15" customHeight="1">
      <c r="A19" s="106">
        <v>16</v>
      </c>
      <c r="B19" s="150"/>
      <c r="C19" s="48">
        <v>736600</v>
      </c>
      <c r="D19" s="48">
        <v>23463</v>
      </c>
      <c r="E19" s="52">
        <v>15659</v>
      </c>
      <c r="F19" s="52">
        <v>2588</v>
      </c>
      <c r="G19" s="52">
        <v>950</v>
      </c>
      <c r="H19" s="52">
        <v>11798</v>
      </c>
      <c r="I19" s="52">
        <v>713</v>
      </c>
      <c r="J19" s="48">
        <f>D19-E19</f>
        <v>7804</v>
      </c>
      <c r="K19" s="50">
        <f t="shared" si="0"/>
        <v>31.85310887863155</v>
      </c>
      <c r="L19" s="50">
        <f t="shared" si="1"/>
        <v>21.258484930762965</v>
      </c>
      <c r="M19" s="50">
        <f>1000*F19/D19</f>
        <v>110.30132549119891</v>
      </c>
      <c r="N19" s="50">
        <f t="shared" si="2"/>
        <v>38.913693523942165</v>
      </c>
      <c r="O19" s="50">
        <f>1000*H19/C19</f>
        <v>16.016834102633723</v>
      </c>
      <c r="P19" s="51">
        <f>1000*I19/C19</f>
        <v>0.9679609014390442</v>
      </c>
      <c r="Q19" s="50">
        <f t="shared" si="3"/>
        <v>10.594623947868586</v>
      </c>
    </row>
    <row r="20" spans="1:17" ht="15" customHeight="1">
      <c r="A20" s="106">
        <v>17</v>
      </c>
      <c r="B20" s="150"/>
      <c r="C20" s="48">
        <v>737300</v>
      </c>
      <c r="D20" s="48">
        <v>24983</v>
      </c>
      <c r="E20" s="48">
        <v>15351</v>
      </c>
      <c r="F20" s="48">
        <v>2750</v>
      </c>
      <c r="G20" s="48">
        <v>1019</v>
      </c>
      <c r="H20" s="48">
        <v>8151</v>
      </c>
      <c r="I20" s="48">
        <v>750</v>
      </c>
      <c r="J20" s="48">
        <f>D20-E20</f>
        <v>9632</v>
      </c>
      <c r="K20" s="50">
        <f t="shared" si="0"/>
        <v>33.88444323884443</v>
      </c>
      <c r="L20" s="50">
        <f t="shared" si="1"/>
        <v>20.820561508205614</v>
      </c>
      <c r="M20" s="50">
        <f>1000*F20/D20</f>
        <v>110.07485089861106</v>
      </c>
      <c r="N20" s="50">
        <f t="shared" si="2"/>
        <v>39.18929313129759</v>
      </c>
      <c r="O20" s="50">
        <f>1000*H20/C20</f>
        <v>11.055201410552014</v>
      </c>
      <c r="P20" s="51">
        <f>1000*I20/C20</f>
        <v>1.0172250101722502</v>
      </c>
      <c r="Q20" s="50">
        <f t="shared" si="3"/>
        <v>13.063881730638817</v>
      </c>
    </row>
    <row r="21" spans="1:17" ht="15" customHeight="1">
      <c r="A21" s="106">
        <v>18</v>
      </c>
      <c r="B21" s="150"/>
      <c r="C21" s="48">
        <v>741000</v>
      </c>
      <c r="D21" s="48">
        <v>24032</v>
      </c>
      <c r="E21" s="48">
        <v>16091</v>
      </c>
      <c r="F21" s="48">
        <v>2740</v>
      </c>
      <c r="G21" s="48">
        <v>843</v>
      </c>
      <c r="H21" s="48">
        <v>9878</v>
      </c>
      <c r="I21" s="48">
        <v>811</v>
      </c>
      <c r="J21" s="48">
        <f>D21-E21</f>
        <v>7941</v>
      </c>
      <c r="K21" s="50">
        <f t="shared" si="0"/>
        <v>32.43184885290148</v>
      </c>
      <c r="L21" s="50">
        <f t="shared" si="1"/>
        <v>21.715249662618085</v>
      </c>
      <c r="M21" s="50">
        <f>1000*F21/D21</f>
        <v>114.01464713715046</v>
      </c>
      <c r="N21" s="50">
        <f>1000*G21/(D21+G21)</f>
        <v>33.88944723618091</v>
      </c>
      <c r="O21" s="50">
        <f>1000*H21/C21</f>
        <v>13.3306342780027</v>
      </c>
      <c r="P21" s="51">
        <f>1000*I21/C21</f>
        <v>1.0944669365721997</v>
      </c>
      <c r="Q21" s="50">
        <f t="shared" si="3"/>
        <v>10.7165991902834</v>
      </c>
    </row>
    <row r="22" spans="1:17" ht="15" customHeight="1">
      <c r="A22" s="106">
        <v>19</v>
      </c>
      <c r="B22" s="150"/>
      <c r="C22" s="48">
        <v>743700</v>
      </c>
      <c r="D22" s="48" t="s">
        <v>78</v>
      </c>
      <c r="E22" s="48" t="s">
        <v>78</v>
      </c>
      <c r="F22" s="48" t="s">
        <v>78</v>
      </c>
      <c r="G22" s="48" t="s">
        <v>78</v>
      </c>
      <c r="H22" s="48" t="s">
        <v>78</v>
      </c>
      <c r="I22" s="48" t="s">
        <v>78</v>
      </c>
      <c r="J22" s="48" t="s">
        <v>78</v>
      </c>
      <c r="K22" s="50" t="s">
        <v>78</v>
      </c>
      <c r="L22" s="50" t="s">
        <v>78</v>
      </c>
      <c r="M22" s="50" t="s">
        <v>78</v>
      </c>
      <c r="N22" s="50" t="s">
        <v>78</v>
      </c>
      <c r="O22" s="51" t="s">
        <v>78</v>
      </c>
      <c r="P22" s="51" t="s">
        <v>78</v>
      </c>
      <c r="Q22" s="229" t="s">
        <v>78</v>
      </c>
    </row>
    <row r="23" spans="1:17" ht="15" customHeight="1">
      <c r="A23" s="106"/>
      <c r="B23" s="150"/>
      <c r="C23" s="48"/>
      <c r="D23" s="48"/>
      <c r="E23" s="48"/>
      <c r="F23" s="48"/>
      <c r="G23" s="48"/>
      <c r="H23" s="48"/>
      <c r="I23" s="48"/>
      <c r="J23" s="48"/>
      <c r="K23" s="50"/>
      <c r="L23" s="50"/>
      <c r="M23" s="50"/>
      <c r="N23" s="50"/>
      <c r="O23" s="51"/>
      <c r="P23" s="51"/>
      <c r="Q23" s="229"/>
    </row>
    <row r="24" spans="1:17" ht="15" customHeight="1">
      <c r="A24" s="106">
        <v>20</v>
      </c>
      <c r="B24" s="150"/>
      <c r="C24" s="48">
        <v>887500</v>
      </c>
      <c r="D24" s="48" t="s">
        <v>78</v>
      </c>
      <c r="E24" s="48" t="s">
        <v>78</v>
      </c>
      <c r="F24" s="48" t="s">
        <v>78</v>
      </c>
      <c r="G24" s="48" t="s">
        <v>78</v>
      </c>
      <c r="H24" s="48" t="s">
        <v>78</v>
      </c>
      <c r="I24" s="48" t="s">
        <v>78</v>
      </c>
      <c r="J24" s="48" t="s">
        <v>78</v>
      </c>
      <c r="K24" s="50" t="s">
        <v>78</v>
      </c>
      <c r="L24" s="50" t="s">
        <v>78</v>
      </c>
      <c r="M24" s="50" t="s">
        <v>78</v>
      </c>
      <c r="N24" s="50" t="s">
        <v>78</v>
      </c>
      <c r="O24" s="51" t="s">
        <v>78</v>
      </c>
      <c r="P24" s="51" t="s">
        <v>78</v>
      </c>
      <c r="Q24" s="229" t="s">
        <v>78</v>
      </c>
    </row>
    <row r="25" spans="1:17" ht="15" customHeight="1">
      <c r="A25" s="106">
        <v>21</v>
      </c>
      <c r="B25" s="150"/>
      <c r="C25" s="48">
        <v>877200</v>
      </c>
      <c r="D25" s="48" t="s">
        <v>78</v>
      </c>
      <c r="E25" s="48" t="s">
        <v>78</v>
      </c>
      <c r="F25" s="48" t="s">
        <v>78</v>
      </c>
      <c r="G25" s="48" t="s">
        <v>78</v>
      </c>
      <c r="H25" s="48" t="s">
        <v>78</v>
      </c>
      <c r="I25" s="48" t="s">
        <v>78</v>
      </c>
      <c r="J25" s="48" t="s">
        <v>78</v>
      </c>
      <c r="K25" s="50" t="s">
        <v>78</v>
      </c>
      <c r="L25" s="50" t="s">
        <v>78</v>
      </c>
      <c r="M25" s="50" t="s">
        <v>78</v>
      </c>
      <c r="N25" s="50" t="s">
        <v>78</v>
      </c>
      <c r="O25" s="51" t="s">
        <v>78</v>
      </c>
      <c r="P25" s="51" t="s">
        <v>78</v>
      </c>
      <c r="Q25" s="229" t="s">
        <v>78</v>
      </c>
    </row>
    <row r="26" spans="1:17" ht="15" customHeight="1">
      <c r="A26" s="106">
        <v>22</v>
      </c>
      <c r="B26" s="85" t="s">
        <v>74</v>
      </c>
      <c r="C26" s="48">
        <v>927743</v>
      </c>
      <c r="D26" s="48">
        <v>37289</v>
      </c>
      <c r="E26" s="48">
        <v>15185</v>
      </c>
      <c r="F26" s="48">
        <v>3241</v>
      </c>
      <c r="G26" s="48">
        <v>1428</v>
      </c>
      <c r="H26" s="48">
        <v>12797</v>
      </c>
      <c r="I26" s="48">
        <v>1234</v>
      </c>
      <c r="J26" s="48">
        <f>D26-E26</f>
        <v>22104</v>
      </c>
      <c r="K26" s="50">
        <f>1000*D26/C26</f>
        <v>40.193243171869796</v>
      </c>
      <c r="L26" s="50">
        <f aca="true" t="shared" si="4" ref="L26:M28">1000*E26/C26</f>
        <v>16.36767941121625</v>
      </c>
      <c r="M26" s="50">
        <f t="shared" si="4"/>
        <v>86.91571240848508</v>
      </c>
      <c r="N26" s="50">
        <f aca="true" t="shared" si="5" ref="N26:N64">1000*G26/(D26+G26)</f>
        <v>36.883022961489786</v>
      </c>
      <c r="O26" s="50">
        <f>1000*H26/C26</f>
        <v>13.793690709603846</v>
      </c>
      <c r="P26" s="51">
        <f>1000*I26/C26</f>
        <v>1.3301097394429275</v>
      </c>
      <c r="Q26" s="50">
        <f>1000*J26/C26</f>
        <v>23.825563760653544</v>
      </c>
    </row>
    <row r="27" spans="1:17" ht="15" customHeight="1">
      <c r="A27" s="106">
        <v>23</v>
      </c>
      <c r="B27" s="150"/>
      <c r="C27" s="48">
        <v>945100</v>
      </c>
      <c r="D27" s="48">
        <v>34339</v>
      </c>
      <c r="E27" s="48">
        <v>13475</v>
      </c>
      <c r="F27" s="48">
        <v>3018</v>
      </c>
      <c r="G27" s="48">
        <v>1479</v>
      </c>
      <c r="H27" s="48">
        <v>11401</v>
      </c>
      <c r="I27" s="48">
        <v>1156</v>
      </c>
      <c r="J27" s="48">
        <f>D27-E27</f>
        <v>20864</v>
      </c>
      <c r="K27" s="50">
        <f>1000*D27/C27</f>
        <v>36.333721299333405</v>
      </c>
      <c r="L27" s="50">
        <f t="shared" si="4"/>
        <v>14.257750502592318</v>
      </c>
      <c r="M27" s="50">
        <f t="shared" si="4"/>
        <v>87.88840676781503</v>
      </c>
      <c r="N27" s="50">
        <f t="shared" si="5"/>
        <v>41.29208777709532</v>
      </c>
      <c r="O27" s="50">
        <f>1000*H27/C27</f>
        <v>12.063273727647868</v>
      </c>
      <c r="P27" s="51">
        <f>1000*I27/C27</f>
        <v>1.2231509893133001</v>
      </c>
      <c r="Q27" s="50">
        <f>1000*J27/C27</f>
        <v>22.075970796741085</v>
      </c>
    </row>
    <row r="28" spans="1:17" ht="15" customHeight="1">
      <c r="A28" s="106">
        <v>24</v>
      </c>
      <c r="B28" s="150"/>
      <c r="C28" s="48">
        <v>952600</v>
      </c>
      <c r="D28" s="48">
        <v>32131</v>
      </c>
      <c r="E28" s="48">
        <v>12979</v>
      </c>
      <c r="F28" s="48">
        <v>2650</v>
      </c>
      <c r="G28" s="48">
        <v>2009</v>
      </c>
      <c r="H28" s="48">
        <v>9615</v>
      </c>
      <c r="I28" s="48">
        <v>1112</v>
      </c>
      <c r="J28" s="48">
        <f>D28-E28</f>
        <v>19152</v>
      </c>
      <c r="K28" s="50">
        <f>1000*D28/C28</f>
        <v>33.729792147806</v>
      </c>
      <c r="L28" s="50">
        <f t="shared" si="4"/>
        <v>13.624816292252781</v>
      </c>
      <c r="M28" s="50">
        <f t="shared" si="4"/>
        <v>82.47486850704927</v>
      </c>
      <c r="N28" s="50">
        <f t="shared" si="5"/>
        <v>58.845928529584064</v>
      </c>
      <c r="O28" s="50">
        <f>1000*H28/C28</f>
        <v>10.093428511442369</v>
      </c>
      <c r="P28" s="51">
        <f>1000*I28/C28</f>
        <v>1.167331513751837</v>
      </c>
      <c r="Q28" s="50">
        <f>1000*J28/C28</f>
        <v>20.104975855553224</v>
      </c>
    </row>
    <row r="29" spans="1:17" ht="15" customHeight="1">
      <c r="A29" s="106"/>
      <c r="B29" s="150"/>
      <c r="C29" s="48"/>
      <c r="D29" s="48"/>
      <c r="E29" s="48"/>
      <c r="F29" s="48"/>
      <c r="G29" s="48"/>
      <c r="H29" s="48"/>
      <c r="I29" s="48"/>
      <c r="J29" s="48"/>
      <c r="K29" s="50"/>
      <c r="L29" s="50"/>
      <c r="M29" s="50"/>
      <c r="N29" s="50"/>
      <c r="O29" s="50"/>
      <c r="P29" s="51"/>
      <c r="Q29" s="50"/>
    </row>
    <row r="30" spans="1:17" ht="15" customHeight="1">
      <c r="A30" s="106">
        <v>25</v>
      </c>
      <c r="B30" s="85" t="s">
        <v>74</v>
      </c>
      <c r="C30" s="48">
        <v>957279</v>
      </c>
      <c r="D30" s="48">
        <v>26283</v>
      </c>
      <c r="E30" s="48">
        <v>12688</v>
      </c>
      <c r="F30" s="48">
        <v>2190</v>
      </c>
      <c r="G30" s="48">
        <v>2043</v>
      </c>
      <c r="H30" s="48">
        <v>8069</v>
      </c>
      <c r="I30" s="48">
        <v>1135</v>
      </c>
      <c r="J30" s="48">
        <f>D30-E30</f>
        <v>13595</v>
      </c>
      <c r="K30" s="50">
        <f>1000*D30/C30</f>
        <v>27.455945445371725</v>
      </c>
      <c r="L30" s="50">
        <f aca="true" t="shared" si="6" ref="L30:M34">1000*E30/C30</f>
        <v>13.254234136547444</v>
      </c>
      <c r="M30" s="50">
        <f t="shared" si="6"/>
        <v>83.32382148156603</v>
      </c>
      <c r="N30" s="50">
        <f t="shared" si="5"/>
        <v>72.12454988349926</v>
      </c>
      <c r="O30" s="50">
        <f>1000*H30/C30</f>
        <v>8.429099562405527</v>
      </c>
      <c r="P30" s="51">
        <f>1000*I30/C30</f>
        <v>1.185652249762086</v>
      </c>
      <c r="Q30" s="50">
        <f>1000*J30/C30</f>
        <v>14.201711308824283</v>
      </c>
    </row>
    <row r="31" spans="1:17" ht="15" customHeight="1">
      <c r="A31" s="106">
        <v>26</v>
      </c>
      <c r="B31" s="150"/>
      <c r="C31" s="48">
        <v>960000</v>
      </c>
      <c r="D31" s="48">
        <v>22177</v>
      </c>
      <c r="E31" s="48">
        <v>11210</v>
      </c>
      <c r="F31" s="48">
        <v>1888</v>
      </c>
      <c r="G31" s="48">
        <v>1870</v>
      </c>
      <c r="H31" s="48">
        <v>7514</v>
      </c>
      <c r="I31" s="48">
        <v>1045</v>
      </c>
      <c r="J31" s="48">
        <f>D31-E31</f>
        <v>10967</v>
      </c>
      <c r="K31" s="50">
        <f>1000*D31/C31</f>
        <v>23.101041666666667</v>
      </c>
      <c r="L31" s="50">
        <f t="shared" si="6"/>
        <v>11.677083333333334</v>
      </c>
      <c r="M31" s="50">
        <f t="shared" si="6"/>
        <v>85.13324615592731</v>
      </c>
      <c r="N31" s="50">
        <f t="shared" si="5"/>
        <v>77.7643780929014</v>
      </c>
      <c r="O31" s="50">
        <f>1000*H31/C31</f>
        <v>7.827083333333333</v>
      </c>
      <c r="P31" s="51">
        <f>1000*I31/C31</f>
        <v>1.0885416666666667</v>
      </c>
      <c r="Q31" s="50">
        <f>1000*J31/C31</f>
        <v>11.423958333333333</v>
      </c>
    </row>
    <row r="32" spans="1:17" ht="15" customHeight="1">
      <c r="A32" s="106">
        <v>27</v>
      </c>
      <c r="B32" s="150"/>
      <c r="C32" s="48">
        <v>959000</v>
      </c>
      <c r="D32" s="48">
        <v>20626</v>
      </c>
      <c r="E32" s="48">
        <v>10251</v>
      </c>
      <c r="F32" s="48">
        <v>1484</v>
      </c>
      <c r="G32" s="48">
        <v>1725</v>
      </c>
      <c r="H32" s="48">
        <v>7614</v>
      </c>
      <c r="I32" s="48">
        <v>986</v>
      </c>
      <c r="J32" s="48">
        <f>D32-E32</f>
        <v>10375</v>
      </c>
      <c r="K32" s="50">
        <f>1000*D32/C32</f>
        <v>21.50782064650678</v>
      </c>
      <c r="L32" s="50">
        <f t="shared" si="6"/>
        <v>10.689259645464025</v>
      </c>
      <c r="M32" s="50">
        <f t="shared" si="6"/>
        <v>71.9480267623388</v>
      </c>
      <c r="N32" s="50">
        <f t="shared" si="5"/>
        <v>77.17775491029484</v>
      </c>
      <c r="O32" s="50">
        <f>1000*H32/C32</f>
        <v>7.9395203336809175</v>
      </c>
      <c r="P32" s="51">
        <f>1000*I32/C32</f>
        <v>1.0281543274244005</v>
      </c>
      <c r="Q32" s="50">
        <f>1000*J32/C32</f>
        <v>10.818561001042752</v>
      </c>
    </row>
    <row r="33" spans="1:17" ht="15" customHeight="1">
      <c r="A33" s="106">
        <v>28</v>
      </c>
      <c r="B33" s="150"/>
      <c r="C33" s="48">
        <v>958000</v>
      </c>
      <c r="D33" s="48">
        <v>19355</v>
      </c>
      <c r="E33" s="48">
        <v>10165</v>
      </c>
      <c r="F33" s="48">
        <v>1284</v>
      </c>
      <c r="G33" s="48">
        <v>1717</v>
      </c>
      <c r="H33" s="48">
        <v>7354</v>
      </c>
      <c r="I33" s="48">
        <v>908</v>
      </c>
      <c r="J33" s="48">
        <f>D33-E33</f>
        <v>9190</v>
      </c>
      <c r="K33" s="50">
        <f>1000*D33/C33</f>
        <v>20.203549060542798</v>
      </c>
      <c r="L33" s="50">
        <f t="shared" si="6"/>
        <v>10.610647181628392</v>
      </c>
      <c r="M33" s="50">
        <f t="shared" si="6"/>
        <v>66.33944717127358</v>
      </c>
      <c r="N33" s="50">
        <f t="shared" si="5"/>
        <v>81.48253606681853</v>
      </c>
      <c r="O33" s="50">
        <f>1000*H33/C33</f>
        <v>7.676409185803758</v>
      </c>
      <c r="P33" s="51">
        <f>1000*I33/C33</f>
        <v>0.9478079331941545</v>
      </c>
      <c r="Q33" s="50">
        <f>1000*J33/C33</f>
        <v>9.592901878914406</v>
      </c>
    </row>
    <row r="34" spans="1:17" ht="15" customHeight="1">
      <c r="A34" s="106">
        <v>29</v>
      </c>
      <c r="B34" s="150"/>
      <c r="C34" s="48">
        <v>962000</v>
      </c>
      <c r="D34" s="48">
        <v>19006</v>
      </c>
      <c r="E34" s="48">
        <v>9038</v>
      </c>
      <c r="F34" s="48">
        <v>1116</v>
      </c>
      <c r="G34" s="48">
        <v>1729</v>
      </c>
      <c r="H34" s="48">
        <v>7425</v>
      </c>
      <c r="I34" s="48">
        <v>930</v>
      </c>
      <c r="J34" s="48">
        <f>D34-E34</f>
        <v>9968</v>
      </c>
      <c r="K34" s="50">
        <f>1000*D34/C34</f>
        <v>19.756756756756758</v>
      </c>
      <c r="L34" s="50">
        <f t="shared" si="6"/>
        <v>9.395010395010395</v>
      </c>
      <c r="M34" s="50">
        <f t="shared" si="6"/>
        <v>58.718299484373354</v>
      </c>
      <c r="N34" s="50">
        <f t="shared" si="5"/>
        <v>83.38557993730407</v>
      </c>
      <c r="O34" s="50">
        <f>1000*H34/C34</f>
        <v>7.718295218295219</v>
      </c>
      <c r="P34" s="51">
        <f>1000*I34/C34</f>
        <v>0.9667359667359667</v>
      </c>
      <c r="Q34" s="50">
        <f>1000*J34/C34</f>
        <v>10.361746361746361</v>
      </c>
    </row>
    <row r="35" spans="1:17" ht="15" customHeight="1">
      <c r="A35" s="106"/>
      <c r="B35" s="150"/>
      <c r="C35" s="48"/>
      <c r="D35" s="48"/>
      <c r="E35" s="48"/>
      <c r="F35" s="48"/>
      <c r="G35" s="48"/>
      <c r="H35" s="48"/>
      <c r="I35" s="48"/>
      <c r="J35" s="48"/>
      <c r="K35" s="50"/>
      <c r="L35" s="50"/>
      <c r="M35" s="50"/>
      <c r="N35" s="50"/>
      <c r="O35" s="50"/>
      <c r="P35" s="51"/>
      <c r="Q35" s="50"/>
    </row>
    <row r="36" spans="1:17" ht="15" customHeight="1">
      <c r="A36" s="106">
        <v>30</v>
      </c>
      <c r="B36" s="85" t="s">
        <v>74</v>
      </c>
      <c r="C36" s="48">
        <v>966187</v>
      </c>
      <c r="D36" s="48">
        <v>18264</v>
      </c>
      <c r="E36" s="48">
        <v>8775</v>
      </c>
      <c r="F36" s="48">
        <v>952</v>
      </c>
      <c r="G36" s="48">
        <v>1592</v>
      </c>
      <c r="H36" s="48">
        <v>7413</v>
      </c>
      <c r="I36" s="48">
        <v>824</v>
      </c>
      <c r="J36" s="48">
        <f>D36-E36</f>
        <v>9489</v>
      </c>
      <c r="K36" s="50">
        <f>1000*D36/C36</f>
        <v>18.903172988251757</v>
      </c>
      <c r="L36" s="50">
        <f aca="true" t="shared" si="7" ref="L36:M40">1000*E36/C36</f>
        <v>9.08209280398101</v>
      </c>
      <c r="M36" s="50">
        <f>1000*F36/D36</f>
        <v>52.12439772229523</v>
      </c>
      <c r="N36" s="50">
        <f t="shared" si="5"/>
        <v>80.17727639000806</v>
      </c>
      <c r="O36" s="50">
        <f>1000*H36/C36</f>
        <v>7.672427801243445</v>
      </c>
      <c r="P36" s="51">
        <f>1000*I36/C36</f>
        <v>0.8528369766929176</v>
      </c>
      <c r="Q36" s="50">
        <f>1000*J36/C36</f>
        <v>9.821080184270746</v>
      </c>
    </row>
    <row r="37" spans="1:17" ht="15" customHeight="1">
      <c r="A37" s="106">
        <v>31</v>
      </c>
      <c r="B37" s="150"/>
      <c r="C37" s="48">
        <v>969000</v>
      </c>
      <c r="D37" s="48">
        <v>16848</v>
      </c>
      <c r="E37" s="48">
        <v>9075</v>
      </c>
      <c r="F37" s="48">
        <v>871</v>
      </c>
      <c r="G37" s="48">
        <v>1597</v>
      </c>
      <c r="H37" s="48">
        <v>7494</v>
      </c>
      <c r="I37" s="48">
        <v>863</v>
      </c>
      <c r="J37" s="48">
        <f>D37-E37</f>
        <v>7773</v>
      </c>
      <c r="K37" s="50">
        <f>1000*D37/C37</f>
        <v>17.386996904024766</v>
      </c>
      <c r="L37" s="50">
        <f t="shared" si="7"/>
        <v>9.365325077399381</v>
      </c>
      <c r="M37" s="50">
        <f>1000*F37/D37</f>
        <v>51.69753086419753</v>
      </c>
      <c r="N37" s="50">
        <f t="shared" si="5"/>
        <v>86.58172946597995</v>
      </c>
      <c r="O37" s="50">
        <f>1000*H37/C37</f>
        <v>7.733746130030959</v>
      </c>
      <c r="P37" s="51">
        <f>1000*I37/C37</f>
        <v>0.890608875128999</v>
      </c>
      <c r="Q37" s="50">
        <f>1000*J37/C37</f>
        <v>8.021671826625386</v>
      </c>
    </row>
    <row r="38" spans="1:17" ht="15" customHeight="1">
      <c r="A38" s="106">
        <v>32</v>
      </c>
      <c r="B38" s="150"/>
      <c r="C38" s="48">
        <v>969000</v>
      </c>
      <c r="D38" s="48">
        <v>16556</v>
      </c>
      <c r="E38" s="48">
        <v>9559</v>
      </c>
      <c r="F38" s="48">
        <v>852</v>
      </c>
      <c r="G38" s="48">
        <v>1664</v>
      </c>
      <c r="H38" s="48">
        <v>7848</v>
      </c>
      <c r="I38" s="48">
        <v>810</v>
      </c>
      <c r="J38" s="48">
        <f>D38-E38</f>
        <v>6997</v>
      </c>
      <c r="K38" s="50">
        <f>1000*D38/C38</f>
        <v>17.08565531475748</v>
      </c>
      <c r="L38" s="50">
        <f t="shared" si="7"/>
        <v>9.864809081527348</v>
      </c>
      <c r="M38" s="50">
        <f t="shared" si="7"/>
        <v>51.461705726020774</v>
      </c>
      <c r="N38" s="50">
        <f t="shared" si="5"/>
        <v>91.32821075740944</v>
      </c>
      <c r="O38" s="50">
        <f>1000*H38/C38</f>
        <v>8.09907120743034</v>
      </c>
      <c r="P38" s="51">
        <f>1000*I38/C38</f>
        <v>0.8359133126934984</v>
      </c>
      <c r="Q38" s="50">
        <f>1000*J38/C38</f>
        <v>7.220846233230134</v>
      </c>
    </row>
    <row r="39" spans="1:17" ht="15" customHeight="1">
      <c r="A39" s="106">
        <v>33</v>
      </c>
      <c r="B39" s="150"/>
      <c r="C39" s="48">
        <v>970000</v>
      </c>
      <c r="D39" s="48">
        <v>17678</v>
      </c>
      <c r="E39" s="48">
        <v>8627</v>
      </c>
      <c r="F39" s="48">
        <v>816</v>
      </c>
      <c r="G39" s="48">
        <v>1611</v>
      </c>
      <c r="H39" s="48">
        <v>8137</v>
      </c>
      <c r="I39" s="48">
        <v>764</v>
      </c>
      <c r="J39" s="48">
        <f>D39-E39</f>
        <v>9051</v>
      </c>
      <c r="K39" s="50">
        <f>1000*D39/C39</f>
        <v>18.224742268041236</v>
      </c>
      <c r="L39" s="50">
        <f t="shared" si="7"/>
        <v>8.893814432989691</v>
      </c>
      <c r="M39" s="50">
        <f t="shared" si="7"/>
        <v>46.15906776784704</v>
      </c>
      <c r="N39" s="50">
        <f t="shared" si="5"/>
        <v>83.51910415262584</v>
      </c>
      <c r="O39" s="50">
        <f>1000*H39/C39</f>
        <v>8.388659793814433</v>
      </c>
      <c r="P39" s="51">
        <f>1000*I39/C39</f>
        <v>0.7876288659793814</v>
      </c>
      <c r="Q39" s="50">
        <f>1000*J39/C39</f>
        <v>9.330927835051547</v>
      </c>
    </row>
    <row r="40" spans="1:17" ht="15" customHeight="1">
      <c r="A40" s="106">
        <v>34</v>
      </c>
      <c r="B40" s="150"/>
      <c r="C40" s="48">
        <v>972000</v>
      </c>
      <c r="D40" s="48">
        <v>16291</v>
      </c>
      <c r="E40" s="48">
        <v>8654</v>
      </c>
      <c r="F40" s="48">
        <v>731</v>
      </c>
      <c r="G40" s="48">
        <v>1458</v>
      </c>
      <c r="H40" s="48">
        <v>7956</v>
      </c>
      <c r="I40" s="48">
        <v>821</v>
      </c>
      <c r="J40" s="48">
        <f>D40-E40</f>
        <v>7637</v>
      </c>
      <c r="K40" s="50">
        <f>1000*D40/C40</f>
        <v>16.76028806584362</v>
      </c>
      <c r="L40" s="50">
        <f t="shared" si="7"/>
        <v>8.90329218106996</v>
      </c>
      <c r="M40" s="50">
        <f t="shared" si="7"/>
        <v>44.871401387269046</v>
      </c>
      <c r="N40" s="50">
        <f t="shared" si="5"/>
        <v>82.14547298439349</v>
      </c>
      <c r="O40" s="50">
        <f>1000*H40/C40</f>
        <v>8.185185185185185</v>
      </c>
      <c r="P40" s="51">
        <f>1000*I40/C40</f>
        <v>0.8446502057613169</v>
      </c>
      <c r="Q40" s="50">
        <f>1000*J40/C40</f>
        <v>7.856995884773663</v>
      </c>
    </row>
    <row r="41" spans="1:17" ht="15" customHeight="1">
      <c r="A41" s="106"/>
      <c r="B41" s="150"/>
      <c r="C41" s="48"/>
      <c r="D41" s="48"/>
      <c r="E41" s="48"/>
      <c r="F41" s="48"/>
      <c r="G41" s="48"/>
      <c r="H41" s="48"/>
      <c r="I41" s="48"/>
      <c r="J41" s="48"/>
      <c r="K41" s="50"/>
      <c r="L41" s="50"/>
      <c r="M41" s="50"/>
      <c r="N41" s="50"/>
      <c r="O41" s="50"/>
      <c r="P41" s="51"/>
      <c r="Q41" s="50"/>
    </row>
    <row r="42" spans="1:17" ht="15" customHeight="1">
      <c r="A42" s="106">
        <v>35</v>
      </c>
      <c r="B42" s="85" t="s">
        <v>74</v>
      </c>
      <c r="C42" s="48">
        <v>973418</v>
      </c>
      <c r="D42" s="48">
        <v>16303</v>
      </c>
      <c r="E42" s="48">
        <v>8810</v>
      </c>
      <c r="F42" s="48">
        <v>629</v>
      </c>
      <c r="G42" s="48">
        <v>1479</v>
      </c>
      <c r="H42" s="48">
        <v>8159</v>
      </c>
      <c r="I42" s="48">
        <v>751</v>
      </c>
      <c r="J42" s="48">
        <f>D42-E42</f>
        <v>7493</v>
      </c>
      <c r="K42" s="50">
        <f aca="true" t="shared" si="8" ref="K42:K73">1000*D42/C42</f>
        <v>16.748200670215674</v>
      </c>
      <c r="L42" s="50">
        <f aca="true" t="shared" si="9" ref="L42:M46">1000*E42/C42</f>
        <v>9.050582586309273</v>
      </c>
      <c r="M42" s="50">
        <f>1000*F42/D42</f>
        <v>38.581856100104275</v>
      </c>
      <c r="N42" s="50">
        <f t="shared" si="5"/>
        <v>83.17399617590821</v>
      </c>
      <c r="O42" s="50">
        <f>1000*H42/C42</f>
        <v>8.381805144347032</v>
      </c>
      <c r="P42" s="51">
        <f>1000*I42/C42</f>
        <v>0.7715082318181912</v>
      </c>
      <c r="Q42" s="50">
        <f>1000*J42/C42</f>
        <v>7.6976180839064</v>
      </c>
    </row>
    <row r="43" spans="1:17" ht="15" customHeight="1">
      <c r="A43" s="106">
        <v>36</v>
      </c>
      <c r="B43" s="150"/>
      <c r="C43" s="48">
        <v>976000</v>
      </c>
      <c r="D43" s="48">
        <v>15815</v>
      </c>
      <c r="E43" s="48">
        <v>8855</v>
      </c>
      <c r="F43" s="48">
        <v>547</v>
      </c>
      <c r="G43" s="48">
        <v>1564</v>
      </c>
      <c r="H43" s="48">
        <v>8091</v>
      </c>
      <c r="I43" s="48">
        <v>682</v>
      </c>
      <c r="J43" s="48">
        <f>D43-E43</f>
        <v>6960</v>
      </c>
      <c r="K43" s="50">
        <f t="shared" si="8"/>
        <v>16.203893442622952</v>
      </c>
      <c r="L43" s="50">
        <f t="shared" si="9"/>
        <v>9.072745901639344</v>
      </c>
      <c r="M43" s="50">
        <f>1000*F43/D43</f>
        <v>34.58741700916851</v>
      </c>
      <c r="N43" s="50">
        <f t="shared" si="5"/>
        <v>89.99367052189424</v>
      </c>
      <c r="O43" s="50">
        <f>1000*H43/C43</f>
        <v>8.289959016393443</v>
      </c>
      <c r="P43" s="51">
        <f>1000*I43/C43</f>
        <v>0.6987704918032787</v>
      </c>
      <c r="Q43" s="50">
        <f>1000*J43/C43</f>
        <v>7.131147540983607</v>
      </c>
    </row>
    <row r="44" spans="1:17" ht="15" customHeight="1">
      <c r="A44" s="106">
        <v>37</v>
      </c>
      <c r="B44" s="150"/>
      <c r="C44" s="48">
        <v>977000</v>
      </c>
      <c r="D44" s="48">
        <v>16084</v>
      </c>
      <c r="E44" s="48">
        <v>8703</v>
      </c>
      <c r="F44" s="48">
        <v>501</v>
      </c>
      <c r="G44" s="48">
        <v>1572</v>
      </c>
      <c r="H44" s="48">
        <v>8398</v>
      </c>
      <c r="I44" s="48">
        <v>791</v>
      </c>
      <c r="J44" s="48">
        <f>D44-E44</f>
        <v>7381</v>
      </c>
      <c r="K44" s="50">
        <f t="shared" si="8"/>
        <v>16.462640736949847</v>
      </c>
      <c r="L44" s="50">
        <f t="shared" si="9"/>
        <v>8.907881269191403</v>
      </c>
      <c r="M44" s="50">
        <f t="shared" si="9"/>
        <v>31.14896791842825</v>
      </c>
      <c r="N44" s="50">
        <f t="shared" si="5"/>
        <v>89.03488898957862</v>
      </c>
      <c r="O44" s="50">
        <f>1000*H44/C44</f>
        <v>8.595701125895598</v>
      </c>
      <c r="P44" s="51">
        <f>1000*I44/C44</f>
        <v>0.8096212896622313</v>
      </c>
      <c r="Q44" s="50">
        <f>1000*J44/C44</f>
        <v>7.554759467758444</v>
      </c>
    </row>
    <row r="45" spans="1:17" ht="15" customHeight="1">
      <c r="A45" s="106">
        <v>38</v>
      </c>
      <c r="B45" s="150"/>
      <c r="C45" s="48">
        <v>979000</v>
      </c>
      <c r="D45" s="48">
        <v>16277</v>
      </c>
      <c r="E45" s="48">
        <v>8155</v>
      </c>
      <c r="F45" s="48">
        <v>400</v>
      </c>
      <c r="G45" s="48">
        <v>1343</v>
      </c>
      <c r="H45" s="48">
        <v>8393</v>
      </c>
      <c r="I45" s="48">
        <v>722</v>
      </c>
      <c r="J45" s="48">
        <f>D45-E45</f>
        <v>8122</v>
      </c>
      <c r="K45" s="50">
        <f t="shared" si="8"/>
        <v>16.62614913176711</v>
      </c>
      <c r="L45" s="50">
        <f t="shared" si="9"/>
        <v>8.329928498467824</v>
      </c>
      <c r="M45" s="50">
        <f t="shared" si="9"/>
        <v>24.574553050316396</v>
      </c>
      <c r="N45" s="50">
        <f t="shared" si="5"/>
        <v>76.22020431328036</v>
      </c>
      <c r="O45" s="50">
        <f>1000*H45/C45</f>
        <v>8.573033707865168</v>
      </c>
      <c r="P45" s="51">
        <f>1000*I45/C45</f>
        <v>0.7374872318692544</v>
      </c>
      <c r="Q45" s="50">
        <f>1000*J45/C45</f>
        <v>8.296220633299285</v>
      </c>
    </row>
    <row r="46" spans="1:17" ht="15" customHeight="1">
      <c r="A46" s="106">
        <v>39</v>
      </c>
      <c r="B46" s="168"/>
      <c r="C46" s="48">
        <v>984000</v>
      </c>
      <c r="D46" s="48">
        <v>16953</v>
      </c>
      <c r="E46" s="48">
        <v>8365</v>
      </c>
      <c r="F46" s="48">
        <v>390</v>
      </c>
      <c r="G46" s="48">
        <v>1303</v>
      </c>
      <c r="H46" s="48">
        <v>8670</v>
      </c>
      <c r="I46" s="48">
        <v>684</v>
      </c>
      <c r="J46" s="48">
        <f>D46-E46</f>
        <v>8588</v>
      </c>
      <c r="K46" s="50">
        <f t="shared" si="8"/>
        <v>17.228658536585368</v>
      </c>
      <c r="L46" s="50">
        <f t="shared" si="9"/>
        <v>8.501016260162602</v>
      </c>
      <c r="M46" s="50">
        <f t="shared" si="9"/>
        <v>23.0047779154132</v>
      </c>
      <c r="N46" s="50">
        <f t="shared" si="5"/>
        <v>71.3737949167397</v>
      </c>
      <c r="O46" s="50">
        <f>1000*H46/C46</f>
        <v>8.810975609756097</v>
      </c>
      <c r="P46" s="51">
        <f>1000*I46/C46</f>
        <v>0.6951219512195121</v>
      </c>
      <c r="Q46" s="50">
        <f>1000*J46/C46</f>
        <v>8.727642276422765</v>
      </c>
    </row>
    <row r="47" spans="1:17" ht="15" customHeight="1">
      <c r="A47" s="106"/>
      <c r="B47" s="168"/>
      <c r="C47" s="48"/>
      <c r="D47" s="48"/>
      <c r="E47" s="48"/>
      <c r="F47" s="48"/>
      <c r="G47" s="48"/>
      <c r="H47" s="48"/>
      <c r="I47" s="48"/>
      <c r="J47" s="48"/>
      <c r="K47" s="50"/>
      <c r="L47" s="50"/>
      <c r="M47" s="50"/>
      <c r="N47" s="50"/>
      <c r="O47" s="50"/>
      <c r="P47" s="51"/>
      <c r="Q47" s="50"/>
    </row>
    <row r="48" spans="1:17" ht="15" customHeight="1">
      <c r="A48" s="106">
        <v>40</v>
      </c>
      <c r="B48" s="85" t="s">
        <v>74</v>
      </c>
      <c r="C48" s="48">
        <v>980499</v>
      </c>
      <c r="D48" s="48">
        <v>17433</v>
      </c>
      <c r="E48" s="48">
        <v>8604</v>
      </c>
      <c r="F48" s="48">
        <v>355</v>
      </c>
      <c r="G48" s="48">
        <v>1233</v>
      </c>
      <c r="H48" s="48">
        <v>8380</v>
      </c>
      <c r="I48" s="48">
        <v>763</v>
      </c>
      <c r="J48" s="48">
        <f>D48-E48</f>
        <v>8829</v>
      </c>
      <c r="K48" s="50">
        <f t="shared" si="8"/>
        <v>17.779722365856568</v>
      </c>
      <c r="L48" s="50">
        <f aca="true" t="shared" si="10" ref="L48:M52">1000*E48/C48</f>
        <v>8.775123687020589</v>
      </c>
      <c r="M48" s="50">
        <f>1000*F48/D48</f>
        <v>20.363678081798888</v>
      </c>
      <c r="N48" s="50">
        <f t="shared" si="5"/>
        <v>66.0559305689489</v>
      </c>
      <c r="O48" s="50">
        <f>1000*H48/C48</f>
        <v>8.54666858405771</v>
      </c>
      <c r="P48" s="51">
        <f>1000*I48/C48</f>
        <v>0.778175194467307</v>
      </c>
      <c r="Q48" s="50">
        <f>1000*J48/C48</f>
        <v>9.00459867883598</v>
      </c>
    </row>
    <row r="49" spans="1:17" ht="15" customHeight="1">
      <c r="A49" s="106">
        <v>41</v>
      </c>
      <c r="B49" s="150"/>
      <c r="C49" s="48">
        <v>982000</v>
      </c>
      <c r="D49" s="48">
        <v>13291</v>
      </c>
      <c r="E49" s="48">
        <v>7830</v>
      </c>
      <c r="F49" s="48">
        <v>299</v>
      </c>
      <c r="G49" s="48">
        <v>1175</v>
      </c>
      <c r="H49" s="48">
        <v>8998</v>
      </c>
      <c r="I49" s="48">
        <v>783</v>
      </c>
      <c r="J49" s="48">
        <f>D49-E49</f>
        <v>5461</v>
      </c>
      <c r="K49" s="50">
        <f t="shared" si="8"/>
        <v>13.534623217922608</v>
      </c>
      <c r="L49" s="50">
        <f t="shared" si="10"/>
        <v>7.973523421588594</v>
      </c>
      <c r="M49" s="50">
        <f>1000*F49/D49</f>
        <v>22.496426153035888</v>
      </c>
      <c r="N49" s="50">
        <f t="shared" si="5"/>
        <v>81.22494124153187</v>
      </c>
      <c r="O49" s="50">
        <f>1000*H49/C49</f>
        <v>9.162932790224033</v>
      </c>
      <c r="P49" s="51">
        <f>1000*I49/C49</f>
        <v>0.7973523421588594</v>
      </c>
      <c r="Q49" s="50">
        <f>1000*J49/C49</f>
        <v>5.5610997963340125</v>
      </c>
    </row>
    <row r="50" spans="1:17" ht="15" customHeight="1">
      <c r="A50" s="106">
        <v>42</v>
      </c>
      <c r="B50" s="150"/>
      <c r="C50" s="48">
        <v>985000</v>
      </c>
      <c r="D50" s="48">
        <v>18006</v>
      </c>
      <c r="E50" s="48">
        <v>7779</v>
      </c>
      <c r="F50" s="48">
        <v>287</v>
      </c>
      <c r="G50" s="48">
        <v>1152</v>
      </c>
      <c r="H50" s="48">
        <v>8616</v>
      </c>
      <c r="I50" s="48">
        <v>793</v>
      </c>
      <c r="J50" s="48">
        <f>D50-E50</f>
        <v>10227</v>
      </c>
      <c r="K50" s="50">
        <f t="shared" si="8"/>
        <v>18.28020304568528</v>
      </c>
      <c r="L50" s="50">
        <f t="shared" si="10"/>
        <v>7.8974619289340104</v>
      </c>
      <c r="M50" s="50">
        <f t="shared" si="10"/>
        <v>15.93913140064423</v>
      </c>
      <c r="N50" s="50">
        <f t="shared" si="5"/>
        <v>60.13153773880363</v>
      </c>
      <c r="O50" s="50">
        <f aca="true" t="shared" si="11" ref="O50:O55">1000*H50/C50</f>
        <v>8.747208121827411</v>
      </c>
      <c r="P50" s="51">
        <f>1000*I50/C50</f>
        <v>0.8050761421319796</v>
      </c>
      <c r="Q50" s="50">
        <f>1000*J50/C50</f>
        <v>10.38274111675127</v>
      </c>
    </row>
    <row r="51" spans="1:17" ht="15" customHeight="1">
      <c r="A51" s="106">
        <v>43</v>
      </c>
      <c r="B51" s="150"/>
      <c r="C51" s="48">
        <v>991000</v>
      </c>
      <c r="D51" s="48">
        <v>17006</v>
      </c>
      <c r="E51" s="48">
        <v>7823</v>
      </c>
      <c r="F51" s="48">
        <v>262</v>
      </c>
      <c r="G51" s="48">
        <v>1138</v>
      </c>
      <c r="H51" s="48">
        <v>8553</v>
      </c>
      <c r="I51" s="48">
        <v>852</v>
      </c>
      <c r="J51" s="48">
        <f>D51-E51</f>
        <v>9183</v>
      </c>
      <c r="K51" s="50">
        <f t="shared" si="8"/>
        <v>17.16044399596367</v>
      </c>
      <c r="L51" s="50">
        <f t="shared" si="10"/>
        <v>7.894046417759839</v>
      </c>
      <c r="M51" s="50">
        <f t="shared" si="10"/>
        <v>15.406327178642831</v>
      </c>
      <c r="N51" s="50">
        <f t="shared" si="5"/>
        <v>62.720458553791886</v>
      </c>
      <c r="O51" s="50">
        <f t="shared" si="11"/>
        <v>8.630676084762866</v>
      </c>
      <c r="P51" s="51">
        <f>1000*I51/C51</f>
        <v>0.8597376387487387</v>
      </c>
      <c r="Q51" s="50">
        <f>1000*J51/C51</f>
        <v>9.266397578203835</v>
      </c>
    </row>
    <row r="52" spans="1:17" ht="15" customHeight="1">
      <c r="A52" s="106">
        <v>44</v>
      </c>
      <c r="B52" s="150"/>
      <c r="C52" s="48">
        <v>998000</v>
      </c>
      <c r="D52" s="48">
        <v>17185</v>
      </c>
      <c r="E52" s="48">
        <v>7622</v>
      </c>
      <c r="F52" s="48">
        <v>279</v>
      </c>
      <c r="G52" s="48">
        <v>1106</v>
      </c>
      <c r="H52" s="48">
        <v>9229</v>
      </c>
      <c r="I52" s="48">
        <v>883</v>
      </c>
      <c r="J52" s="48">
        <f>D52-E52</f>
        <v>9563</v>
      </c>
      <c r="K52" s="50">
        <f t="shared" si="8"/>
        <v>17.21943887775551</v>
      </c>
      <c r="L52" s="50">
        <f t="shared" si="10"/>
        <v>7.637274549098197</v>
      </c>
      <c r="M52" s="50">
        <f t="shared" si="10"/>
        <v>16.23508874018039</v>
      </c>
      <c r="N52" s="50">
        <f t="shared" si="5"/>
        <v>60.46689628779181</v>
      </c>
      <c r="O52" s="50">
        <f t="shared" si="11"/>
        <v>9.24749498997996</v>
      </c>
      <c r="P52" s="51">
        <f>1000*I52/C52</f>
        <v>0.8847695390781564</v>
      </c>
      <c r="Q52" s="50">
        <f>1000*J52/C52</f>
        <v>9.582164328657315</v>
      </c>
    </row>
    <row r="53" spans="1:17" ht="15" customHeight="1">
      <c r="A53" s="106"/>
      <c r="B53" s="150"/>
      <c r="C53" s="48"/>
      <c r="D53" s="48"/>
      <c r="E53" s="48"/>
      <c r="F53" s="48"/>
      <c r="G53" s="48"/>
      <c r="H53" s="48"/>
      <c r="I53" s="48"/>
      <c r="J53" s="48"/>
      <c r="K53" s="50"/>
      <c r="L53" s="50"/>
      <c r="M53" s="50"/>
      <c r="N53" s="50"/>
      <c r="O53" s="50"/>
      <c r="P53" s="51"/>
      <c r="Q53" s="50"/>
    </row>
    <row r="54" spans="1:17" ht="15" customHeight="1">
      <c r="A54" s="106">
        <v>45</v>
      </c>
      <c r="B54" s="85" t="s">
        <v>74</v>
      </c>
      <c r="C54" s="48">
        <v>999535</v>
      </c>
      <c r="D54" s="48">
        <v>18125</v>
      </c>
      <c r="E54" s="48">
        <v>7776</v>
      </c>
      <c r="F54" s="48">
        <v>237</v>
      </c>
      <c r="G54" s="48">
        <v>1078</v>
      </c>
      <c r="H54" s="48">
        <v>9766</v>
      </c>
      <c r="I54" s="48">
        <v>955</v>
      </c>
      <c r="J54" s="48">
        <f>D54-E54</f>
        <v>10349</v>
      </c>
      <c r="K54" s="50">
        <f t="shared" si="8"/>
        <v>18.133432045901344</v>
      </c>
      <c r="L54" s="50">
        <f aca="true" t="shared" si="12" ref="L54:M58">1000*E54/C54</f>
        <v>7.779617522147799</v>
      </c>
      <c r="M54" s="50">
        <f>1000*F54/D54</f>
        <v>13.075862068965517</v>
      </c>
      <c r="N54" s="50">
        <f t="shared" si="5"/>
        <v>56.13706191740874</v>
      </c>
      <c r="O54" s="50">
        <f t="shared" si="11"/>
        <v>9.770543302635726</v>
      </c>
      <c r="P54" s="51">
        <f>1000*I54/C54</f>
        <v>0.9554442815909397</v>
      </c>
      <c r="Q54" s="50">
        <f>1000*J54/C54</f>
        <v>10.353814523753545</v>
      </c>
    </row>
    <row r="55" spans="1:17" ht="15" customHeight="1">
      <c r="A55" s="106">
        <v>46</v>
      </c>
      <c r="B55" s="150"/>
      <c r="C55" s="48">
        <v>1009348</v>
      </c>
      <c r="D55" s="48">
        <v>19065</v>
      </c>
      <c r="E55" s="48">
        <v>7512</v>
      </c>
      <c r="F55" s="48">
        <v>234</v>
      </c>
      <c r="G55" s="48">
        <v>1077</v>
      </c>
      <c r="H55" s="48">
        <v>10154</v>
      </c>
      <c r="I55" s="48">
        <v>1042</v>
      </c>
      <c r="J55" s="48">
        <f>D55-E55</f>
        <v>11553</v>
      </c>
      <c r="K55" s="50">
        <f t="shared" si="8"/>
        <v>18.888430947502744</v>
      </c>
      <c r="L55" s="50">
        <f t="shared" si="12"/>
        <v>7.442428181360641</v>
      </c>
      <c r="M55" s="50">
        <f>1000*F55/D55</f>
        <v>12.273800157356412</v>
      </c>
      <c r="N55" s="50">
        <f t="shared" si="5"/>
        <v>53.470360440869825</v>
      </c>
      <c r="O55" s="50">
        <f t="shared" si="11"/>
        <v>10.059959498607022</v>
      </c>
      <c r="P55" s="51">
        <f>1000*I55/C55</f>
        <v>1.0323495959768088</v>
      </c>
      <c r="Q55" s="50">
        <f>1000*J55/C55</f>
        <v>11.446002766142104</v>
      </c>
    </row>
    <row r="56" spans="1:17" ht="15" customHeight="1">
      <c r="A56" s="106">
        <v>47</v>
      </c>
      <c r="B56" s="150"/>
      <c r="C56" s="48">
        <v>1021450</v>
      </c>
      <c r="D56" s="48">
        <v>19818</v>
      </c>
      <c r="E56" s="48">
        <v>7644</v>
      </c>
      <c r="F56" s="48">
        <v>236</v>
      </c>
      <c r="G56" s="48">
        <v>1049</v>
      </c>
      <c r="H56" s="48">
        <v>10020</v>
      </c>
      <c r="I56" s="48">
        <v>1087</v>
      </c>
      <c r="J56" s="48">
        <f>D56-E56</f>
        <v>12174</v>
      </c>
      <c r="K56" s="50">
        <f t="shared" si="8"/>
        <v>19.40183073082383</v>
      </c>
      <c r="L56" s="50">
        <f t="shared" si="12"/>
        <v>7.483479367565716</v>
      </c>
      <c r="M56" s="50">
        <f t="shared" si="12"/>
        <v>11.908366131799374</v>
      </c>
      <c r="N56" s="50">
        <f t="shared" si="5"/>
        <v>50.270762447884216</v>
      </c>
      <c r="O56" s="50">
        <f>1000*H56/C56</f>
        <v>9.809584414312987</v>
      </c>
      <c r="P56" s="51">
        <f>1000*I56/C56</f>
        <v>1.0641734788780655</v>
      </c>
      <c r="Q56" s="50">
        <f>1000*J56/C56</f>
        <v>11.918351363258113</v>
      </c>
    </row>
    <row r="57" spans="1:17" ht="15" customHeight="1">
      <c r="A57" s="106">
        <v>48</v>
      </c>
      <c r="B57" s="150"/>
      <c r="C57" s="48">
        <v>1036942</v>
      </c>
      <c r="D57" s="48">
        <v>20312</v>
      </c>
      <c r="E57" s="48">
        <v>7882</v>
      </c>
      <c r="F57" s="48">
        <v>226</v>
      </c>
      <c r="G57" s="48">
        <v>981</v>
      </c>
      <c r="H57" s="48">
        <v>9743</v>
      </c>
      <c r="I57" s="48">
        <v>1030</v>
      </c>
      <c r="J57" s="48">
        <f>D57-E57</f>
        <v>12430</v>
      </c>
      <c r="K57" s="50">
        <f t="shared" si="8"/>
        <v>19.588366562449973</v>
      </c>
      <c r="L57" s="50">
        <f t="shared" si="12"/>
        <v>7.601196595373705</v>
      </c>
      <c r="M57" s="50">
        <f t="shared" si="12"/>
        <v>11.126427727451752</v>
      </c>
      <c r="N57" s="50">
        <f t="shared" si="5"/>
        <v>46.07147888977598</v>
      </c>
      <c r="O57" s="50">
        <f>1000*H57/C57</f>
        <v>9.395896781112155</v>
      </c>
      <c r="P57" s="51">
        <f>1000*I57/C57</f>
        <v>0.9933053150513722</v>
      </c>
      <c r="Q57" s="50">
        <f>1000*J57/C57</f>
        <v>11.987169967076268</v>
      </c>
    </row>
    <row r="58" spans="1:17" ht="15" customHeight="1">
      <c r="A58" s="106">
        <v>49</v>
      </c>
      <c r="B58" s="150"/>
      <c r="C58" s="48">
        <v>1052801</v>
      </c>
      <c r="D58" s="48">
        <v>19723</v>
      </c>
      <c r="E58" s="48">
        <v>7857</v>
      </c>
      <c r="F58" s="48">
        <v>228</v>
      </c>
      <c r="G58" s="48">
        <v>993</v>
      </c>
      <c r="H58" s="48">
        <v>9023</v>
      </c>
      <c r="I58" s="48">
        <v>1053</v>
      </c>
      <c r="J58" s="48">
        <f>D58-E58</f>
        <v>11866</v>
      </c>
      <c r="K58" s="50">
        <f t="shared" si="8"/>
        <v>18.733834789290665</v>
      </c>
      <c r="L58" s="50">
        <f t="shared" si="12"/>
        <v>7.462948838384462</v>
      </c>
      <c r="M58" s="50">
        <f t="shared" si="12"/>
        <v>11.560107488718755</v>
      </c>
      <c r="N58" s="50">
        <f t="shared" si="5"/>
        <v>47.933964085730835</v>
      </c>
      <c r="O58" s="50">
        <f>1000*H58/C58</f>
        <v>8.570470582759706</v>
      </c>
      <c r="P58" s="51">
        <f>1000*I58/C58</f>
        <v>1.000189019577299</v>
      </c>
      <c r="Q58" s="50">
        <f>1000*J58/C58</f>
        <v>11.270885950906202</v>
      </c>
    </row>
    <row r="59" spans="1:17" ht="15" customHeight="1">
      <c r="A59" s="106"/>
      <c r="B59" s="150"/>
      <c r="C59" s="48"/>
      <c r="D59" s="48"/>
      <c r="E59" s="48"/>
      <c r="F59" s="48"/>
      <c r="G59" s="48"/>
      <c r="H59" s="48"/>
      <c r="I59" s="48"/>
      <c r="J59" s="48"/>
      <c r="K59" s="50"/>
      <c r="L59" s="50"/>
      <c r="M59" s="50"/>
      <c r="N59" s="50"/>
      <c r="O59" s="50"/>
      <c r="P59" s="51"/>
      <c r="Q59" s="50"/>
    </row>
    <row r="60" spans="1:17" ht="15" customHeight="1">
      <c r="A60" s="106">
        <v>50</v>
      </c>
      <c r="B60" s="85" t="s">
        <v>74</v>
      </c>
      <c r="C60" s="48">
        <v>1066896</v>
      </c>
      <c r="D60" s="48">
        <v>18817</v>
      </c>
      <c r="E60" s="48">
        <v>7706</v>
      </c>
      <c r="F60" s="48">
        <v>186</v>
      </c>
      <c r="G60" s="48">
        <v>901</v>
      </c>
      <c r="H60" s="48">
        <v>8427</v>
      </c>
      <c r="I60" s="48">
        <v>1120</v>
      </c>
      <c r="J60" s="48">
        <f>D60-E60</f>
        <v>11111</v>
      </c>
      <c r="K60" s="50">
        <f t="shared" si="8"/>
        <v>17.63714551371455</v>
      </c>
      <c r="L60" s="50">
        <f aca="true" t="shared" si="13" ref="L60:M73">1000*E60/C60</f>
        <v>7.222822093249952</v>
      </c>
      <c r="M60" s="50">
        <f>1000*F60/D60</f>
        <v>9.884678747940692</v>
      </c>
      <c r="N60" s="50">
        <f t="shared" si="5"/>
        <v>45.694289481691854</v>
      </c>
      <c r="O60" s="50">
        <f>1000*H60/C60</f>
        <v>7.8986142979259455</v>
      </c>
      <c r="P60" s="51">
        <f>1000*I60/C60</f>
        <v>1.049774298525817</v>
      </c>
      <c r="Q60" s="50">
        <f>1000*J60/C60</f>
        <v>10.4143234204646</v>
      </c>
    </row>
    <row r="61" spans="1:17" ht="15" customHeight="1">
      <c r="A61" s="106">
        <v>51</v>
      </c>
      <c r="B61" s="150"/>
      <c r="C61" s="48">
        <v>1078685</v>
      </c>
      <c r="D61" s="48">
        <v>18062</v>
      </c>
      <c r="E61" s="48">
        <v>7539</v>
      </c>
      <c r="F61" s="48">
        <v>166</v>
      </c>
      <c r="G61" s="48">
        <v>842</v>
      </c>
      <c r="H61" s="48">
        <v>7784</v>
      </c>
      <c r="I61" s="48">
        <v>1167</v>
      </c>
      <c r="J61" s="48">
        <f>D61-E61</f>
        <v>10523</v>
      </c>
      <c r="K61" s="50">
        <f t="shared" si="8"/>
        <v>16.744462006980722</v>
      </c>
      <c r="L61" s="50">
        <f t="shared" si="13"/>
        <v>6.989065389803326</v>
      </c>
      <c r="M61" s="50">
        <f>1000*F61/D61</f>
        <v>9.19056582881187</v>
      </c>
      <c r="N61" s="50">
        <f t="shared" si="5"/>
        <v>44.54083791790097</v>
      </c>
      <c r="O61" s="50">
        <f>1000*H61/C61</f>
        <v>7.2161937915146686</v>
      </c>
      <c r="P61" s="51">
        <f>1000*I61/C61</f>
        <v>1.0818728359066827</v>
      </c>
      <c r="Q61" s="50">
        <f>1000*J61/C61</f>
        <v>9.755396617177396</v>
      </c>
    </row>
    <row r="62" spans="1:47" ht="15" customHeight="1">
      <c r="A62" s="106">
        <v>52</v>
      </c>
      <c r="B62" s="150"/>
      <c r="C62" s="48">
        <v>1088566</v>
      </c>
      <c r="D62" s="48">
        <v>17009</v>
      </c>
      <c r="E62" s="48">
        <v>7506</v>
      </c>
      <c r="F62" s="48">
        <v>160</v>
      </c>
      <c r="G62" s="48">
        <v>901</v>
      </c>
      <c r="H62" s="48">
        <v>7335</v>
      </c>
      <c r="I62" s="48">
        <v>1163</v>
      </c>
      <c r="J62" s="48">
        <f>D62-E62</f>
        <v>9503</v>
      </c>
      <c r="K62" s="50">
        <f t="shared" si="8"/>
        <v>15.625143537461211</v>
      </c>
      <c r="L62" s="50">
        <f t="shared" si="13"/>
        <v>6.895309976611432</v>
      </c>
      <c r="M62" s="50">
        <f t="shared" si="13"/>
        <v>9.40678464342407</v>
      </c>
      <c r="N62" s="50">
        <f t="shared" si="5"/>
        <v>50.3070910106086</v>
      </c>
      <c r="O62" s="50">
        <f>1000*H62/C62</f>
        <v>6.738222579062731</v>
      </c>
      <c r="P62" s="51">
        <f>1000*I62/C62</f>
        <v>1.0683780312815208</v>
      </c>
      <c r="Q62" s="50">
        <f>1000*J62/C62</f>
        <v>8.729833560849778</v>
      </c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</row>
    <row r="63" spans="1:17" ht="15" customHeight="1">
      <c r="A63" s="106">
        <v>53</v>
      </c>
      <c r="B63" s="150"/>
      <c r="C63" s="48">
        <v>1097284</v>
      </c>
      <c r="D63" s="48">
        <v>16462</v>
      </c>
      <c r="E63" s="48">
        <v>7466</v>
      </c>
      <c r="F63" s="48">
        <v>123</v>
      </c>
      <c r="G63" s="48">
        <v>786</v>
      </c>
      <c r="H63" s="48">
        <v>7180</v>
      </c>
      <c r="I63" s="48">
        <v>1151</v>
      </c>
      <c r="J63" s="48">
        <f>D63-E63</f>
        <v>8996</v>
      </c>
      <c r="K63" s="50">
        <f t="shared" si="8"/>
        <v>15.002497074595091</v>
      </c>
      <c r="L63" s="50">
        <f t="shared" si="13"/>
        <v>6.80407260107684</v>
      </c>
      <c r="M63" s="50">
        <f t="shared" si="13"/>
        <v>7.47175312841696</v>
      </c>
      <c r="N63" s="50">
        <f t="shared" si="5"/>
        <v>45.570500927643785</v>
      </c>
      <c r="O63" s="50">
        <f>1000*H63/C63</f>
        <v>6.5434290484505375</v>
      </c>
      <c r="P63" s="51">
        <f>1000*I63/C63</f>
        <v>1.0489535981569038</v>
      </c>
      <c r="Q63" s="50">
        <f>1000*J63/C63</f>
        <v>8.19842447351825</v>
      </c>
    </row>
    <row r="64" spans="1:17" ht="15" customHeight="1">
      <c r="A64" s="106">
        <v>54</v>
      </c>
      <c r="B64" s="150"/>
      <c r="C64" s="48">
        <v>1107627</v>
      </c>
      <c r="D64" s="48">
        <v>15863</v>
      </c>
      <c r="E64" s="48">
        <v>7361</v>
      </c>
      <c r="F64" s="48">
        <v>137</v>
      </c>
      <c r="G64" s="48">
        <v>737</v>
      </c>
      <c r="H64" s="48">
        <v>7046</v>
      </c>
      <c r="I64" s="48">
        <v>1275</v>
      </c>
      <c r="J64" s="48">
        <f>D64-E64</f>
        <v>8502</v>
      </c>
      <c r="K64" s="50">
        <f t="shared" si="8"/>
        <v>14.321608267042967</v>
      </c>
      <c r="L64" s="50">
        <f t="shared" si="13"/>
        <v>6.64573904392002</v>
      </c>
      <c r="M64" s="50">
        <f t="shared" si="13"/>
        <v>8.636449599697409</v>
      </c>
      <c r="N64" s="50">
        <f t="shared" si="5"/>
        <v>44.397590361445786</v>
      </c>
      <c r="O64" s="50">
        <f>1000*H64/C64</f>
        <v>6.361347276655408</v>
      </c>
      <c r="P64" s="51">
        <f>1000*I64/C64</f>
        <v>1.1511095341662851</v>
      </c>
      <c r="Q64" s="50">
        <f>1000*J64/C64</f>
        <v>7.675869223122946</v>
      </c>
    </row>
    <row r="65" spans="1:17" ht="15" customHeight="1">
      <c r="A65" s="106"/>
      <c r="B65" s="150"/>
      <c r="C65" s="48"/>
      <c r="D65" s="48"/>
      <c r="E65" s="48"/>
      <c r="F65" s="48"/>
      <c r="G65" s="48"/>
      <c r="H65" s="48"/>
      <c r="I65" s="48"/>
      <c r="J65" s="48"/>
      <c r="K65" s="50"/>
      <c r="L65" s="50"/>
      <c r="M65" s="50"/>
      <c r="N65" s="50"/>
      <c r="O65" s="50"/>
      <c r="P65" s="51"/>
      <c r="Q65" s="50"/>
    </row>
    <row r="66" spans="1:17" ht="15" customHeight="1">
      <c r="A66" s="106">
        <v>55</v>
      </c>
      <c r="B66" s="85" t="s">
        <v>74</v>
      </c>
      <c r="C66" s="48">
        <v>1116217</v>
      </c>
      <c r="D66" s="48">
        <v>15138</v>
      </c>
      <c r="E66" s="48">
        <v>7681</v>
      </c>
      <c r="F66" s="48">
        <v>125</v>
      </c>
      <c r="G66" s="48">
        <v>702</v>
      </c>
      <c r="H66" s="48">
        <v>6932</v>
      </c>
      <c r="I66" s="48">
        <v>1267</v>
      </c>
      <c r="J66" s="48">
        <f>D66-E66</f>
        <v>7457</v>
      </c>
      <c r="K66" s="50">
        <f t="shared" si="8"/>
        <v>13.561879096985622</v>
      </c>
      <c r="L66" s="50">
        <f t="shared" si="13"/>
        <v>6.8812784610877635</v>
      </c>
      <c r="M66" s="50">
        <f>1000*F66/D66</f>
        <v>8.257365570088519</v>
      </c>
      <c r="N66" s="50">
        <f aca="true" t="shared" si="14" ref="N66:N72">1000*G66/(D66+G66)</f>
        <v>44.31818181818182</v>
      </c>
      <c r="O66" s="50">
        <f>1000*H66/C66</f>
        <v>6.210261983109019</v>
      </c>
      <c r="P66" s="51">
        <f>1000*I66/C66</f>
        <v>1.1350839487303992</v>
      </c>
      <c r="Q66" s="50">
        <f aca="true" t="shared" si="15" ref="Q66:Q73">1000*J66/C66</f>
        <v>6.680600635897859</v>
      </c>
    </row>
    <row r="67" spans="1:18" ht="15" customHeight="1">
      <c r="A67" s="106">
        <v>56</v>
      </c>
      <c r="B67" s="47"/>
      <c r="C67" s="49">
        <v>1122579</v>
      </c>
      <c r="D67" s="49">
        <v>14320</v>
      </c>
      <c r="E67" s="49">
        <v>7676</v>
      </c>
      <c r="F67" s="49">
        <v>103</v>
      </c>
      <c r="G67" s="49">
        <v>696</v>
      </c>
      <c r="H67" s="49">
        <v>6974</v>
      </c>
      <c r="I67" s="49">
        <v>1318</v>
      </c>
      <c r="J67" s="48">
        <f>D67-E67</f>
        <v>6644</v>
      </c>
      <c r="K67" s="50">
        <f t="shared" si="8"/>
        <v>12.756340533717449</v>
      </c>
      <c r="L67" s="50">
        <f t="shared" si="13"/>
        <v>6.837826112906085</v>
      </c>
      <c r="M67" s="50">
        <f>1000*F67/D67</f>
        <v>7.192737430167598</v>
      </c>
      <c r="N67" s="50">
        <f t="shared" si="14"/>
        <v>46.350559403303144</v>
      </c>
      <c r="O67" s="50">
        <f>1000*H67/C67</f>
        <v>6.212480368864909</v>
      </c>
      <c r="P67" s="51">
        <f>1000*I67/C67</f>
        <v>1.1740821804077932</v>
      </c>
      <c r="Q67" s="50">
        <f t="shared" si="15"/>
        <v>5.918514420811364</v>
      </c>
      <c r="R67" s="169"/>
    </row>
    <row r="68" spans="1:17" ht="15" customHeight="1">
      <c r="A68" s="106">
        <v>57</v>
      </c>
      <c r="C68" s="48">
        <v>1129065</v>
      </c>
      <c r="D68" s="48">
        <v>14418</v>
      </c>
      <c r="E68" s="48">
        <v>7224</v>
      </c>
      <c r="F68" s="48">
        <v>86</v>
      </c>
      <c r="G68" s="48">
        <v>685</v>
      </c>
      <c r="H68" s="48">
        <v>7149</v>
      </c>
      <c r="I68" s="48">
        <v>1358</v>
      </c>
      <c r="J68" s="48">
        <f>D68-E68</f>
        <v>7194</v>
      </c>
      <c r="K68" s="50">
        <f t="shared" si="8"/>
        <v>12.769858245539451</v>
      </c>
      <c r="L68" s="50">
        <f t="shared" si="13"/>
        <v>6.398214451780898</v>
      </c>
      <c r="M68" s="50">
        <f t="shared" si="13"/>
        <v>5.9647662643917325</v>
      </c>
      <c r="N68" s="50">
        <f t="shared" si="14"/>
        <v>45.3552274382573</v>
      </c>
      <c r="O68" s="50">
        <f>1000*H68/C68</f>
        <v>6.331787806725034</v>
      </c>
      <c r="P68" s="51">
        <f>1000*I68/C68</f>
        <v>1.2027651198115255</v>
      </c>
      <c r="Q68" s="50">
        <f t="shared" si="15"/>
        <v>6.371643793758553</v>
      </c>
    </row>
    <row r="69" spans="1:17" ht="15" customHeight="1">
      <c r="A69" s="106">
        <v>58</v>
      </c>
      <c r="C69" s="48">
        <v>1134996</v>
      </c>
      <c r="D69" s="48">
        <v>14212</v>
      </c>
      <c r="E69" s="48">
        <v>7538</v>
      </c>
      <c r="F69" s="48">
        <v>82</v>
      </c>
      <c r="G69" s="48">
        <v>624</v>
      </c>
      <c r="H69" s="48">
        <v>6678</v>
      </c>
      <c r="I69" s="48">
        <v>1392</v>
      </c>
      <c r="J69" s="48">
        <f>D69-E69</f>
        <v>6674</v>
      </c>
      <c r="K69" s="50">
        <f t="shared" si="8"/>
        <v>12.521630032176326</v>
      </c>
      <c r="L69" s="50">
        <f t="shared" si="13"/>
        <v>6.641433097561578</v>
      </c>
      <c r="M69" s="50">
        <f t="shared" si="13"/>
        <v>5.769772023641993</v>
      </c>
      <c r="N69" s="50">
        <f t="shared" si="14"/>
        <v>42.05985440819628</v>
      </c>
      <c r="O69" s="50">
        <f>1000*H69/C69</f>
        <v>5.883721176109872</v>
      </c>
      <c r="P69" s="51">
        <f>1000*I69/C69</f>
        <v>1.2264360403032257</v>
      </c>
      <c r="Q69" s="50">
        <f t="shared" si="15"/>
        <v>5.880196934614747</v>
      </c>
    </row>
    <row r="70" spans="1:17" ht="15" customHeight="1">
      <c r="A70" s="106">
        <v>59</v>
      </c>
      <c r="C70" s="48">
        <v>1139583</v>
      </c>
      <c r="D70" s="48">
        <v>13965</v>
      </c>
      <c r="E70" s="48">
        <v>7597</v>
      </c>
      <c r="F70" s="48">
        <v>94</v>
      </c>
      <c r="G70" s="48">
        <v>659</v>
      </c>
      <c r="H70" s="48">
        <v>6571</v>
      </c>
      <c r="I70" s="48">
        <v>1371</v>
      </c>
      <c r="J70" s="48">
        <f>D70-E70</f>
        <v>6368</v>
      </c>
      <c r="K70" s="50">
        <f t="shared" si="8"/>
        <v>12.25448256072616</v>
      </c>
      <c r="L70" s="50">
        <f t="shared" si="13"/>
        <v>6.666473613593745</v>
      </c>
      <c r="M70" s="50">
        <f t="shared" si="13"/>
        <v>6.731113498030791</v>
      </c>
      <c r="N70" s="50">
        <f t="shared" si="14"/>
        <v>45.0629102844639</v>
      </c>
      <c r="O70" s="50">
        <f>1000*H70/C70</f>
        <v>5.766144282601618</v>
      </c>
      <c r="P70" s="51">
        <f>1000*I70/C70</f>
        <v>1.2030716498929872</v>
      </c>
      <c r="Q70" s="50">
        <f t="shared" si="15"/>
        <v>5.588008947132416</v>
      </c>
    </row>
    <row r="71" spans="1:17" ht="15" customHeight="1">
      <c r="A71" s="106"/>
      <c r="C71" s="48"/>
      <c r="D71" s="48"/>
      <c r="E71" s="48"/>
      <c r="F71" s="48"/>
      <c r="G71" s="48"/>
      <c r="H71" s="48"/>
      <c r="I71" s="48"/>
      <c r="J71" s="48"/>
      <c r="K71" s="50"/>
      <c r="L71" s="50"/>
      <c r="M71" s="50"/>
      <c r="N71" s="50"/>
      <c r="O71" s="50"/>
      <c r="P71" s="51"/>
      <c r="Q71" s="50"/>
    </row>
    <row r="72" spans="1:17" ht="15" customHeight="1">
      <c r="A72" s="106">
        <v>60</v>
      </c>
      <c r="B72" s="85" t="s">
        <v>74</v>
      </c>
      <c r="C72" s="48">
        <v>1149056</v>
      </c>
      <c r="D72" s="48">
        <v>13256</v>
      </c>
      <c r="E72" s="48">
        <v>7657</v>
      </c>
      <c r="F72" s="48">
        <v>66</v>
      </c>
      <c r="G72" s="48">
        <v>557</v>
      </c>
      <c r="H72" s="48">
        <v>6552</v>
      </c>
      <c r="I72" s="48">
        <v>1374</v>
      </c>
      <c r="J72" s="48">
        <f>D72-E72</f>
        <v>5599</v>
      </c>
      <c r="K72" s="50">
        <f t="shared" si="8"/>
        <v>11.536426423081208</v>
      </c>
      <c r="L72" s="50">
        <f t="shared" si="13"/>
        <v>6.663730923471093</v>
      </c>
      <c r="M72" s="50">
        <f t="shared" si="13"/>
        <v>4.978877489438744</v>
      </c>
      <c r="N72" s="50">
        <f t="shared" si="14"/>
        <v>40.324332150872365</v>
      </c>
      <c r="O72" s="50">
        <f>1000*H72/C72</f>
        <v>5.702071961679849</v>
      </c>
      <c r="P72" s="51">
        <f>1000*I72/C72</f>
        <v>1.1957641751141808</v>
      </c>
      <c r="Q72" s="50">
        <f t="shared" si="15"/>
        <v>4.872695499610114</v>
      </c>
    </row>
    <row r="73" spans="1:17" ht="15" customHeight="1">
      <c r="A73" s="106">
        <v>61</v>
      </c>
      <c r="C73" s="48">
        <v>1151593</v>
      </c>
      <c r="D73" s="48">
        <v>13031</v>
      </c>
      <c r="E73" s="48">
        <v>7712</v>
      </c>
      <c r="F73" s="48">
        <v>61</v>
      </c>
      <c r="G73" s="48">
        <v>541</v>
      </c>
      <c r="H73" s="48">
        <v>6441</v>
      </c>
      <c r="I73" s="48">
        <v>1358</v>
      </c>
      <c r="J73" s="48">
        <f>D73-E73</f>
        <v>5319</v>
      </c>
      <c r="K73" s="50">
        <f t="shared" si="8"/>
        <v>11.315629740715687</v>
      </c>
      <c r="L73" s="50">
        <f t="shared" si="13"/>
        <v>6.696810418264092</v>
      </c>
      <c r="M73" s="50">
        <f t="shared" si="13"/>
        <v>4.68114496201366</v>
      </c>
      <c r="N73" s="50">
        <f>1000*G73/(D73+G73)</f>
        <v>39.86147951665193</v>
      </c>
      <c r="O73" s="50">
        <f>1000*H73/C73</f>
        <v>5.593121875523731</v>
      </c>
      <c r="P73" s="51">
        <f>1000*I73/C73</f>
        <v>1.1792360669090556</v>
      </c>
      <c r="Q73" s="50">
        <f t="shared" si="15"/>
        <v>4.618819322451595</v>
      </c>
    </row>
    <row r="74" spans="1:17" s="123" customFormat="1" ht="15" customHeight="1">
      <c r="A74" s="172">
        <v>62</v>
      </c>
      <c r="B74" s="122"/>
      <c r="C74" s="105">
        <v>1153553</v>
      </c>
      <c r="D74" s="68">
        <v>12318</v>
      </c>
      <c r="E74" s="68">
        <v>7652</v>
      </c>
      <c r="F74" s="68">
        <v>45</v>
      </c>
      <c r="G74" s="68">
        <v>604</v>
      </c>
      <c r="H74" s="68">
        <v>6117</v>
      </c>
      <c r="I74" s="68">
        <v>1361</v>
      </c>
      <c r="J74" s="68">
        <f>D74-E74</f>
        <v>4666</v>
      </c>
      <c r="K74" s="230">
        <f>1000*D74/C74</f>
        <v>10.678313003390395</v>
      </c>
      <c r="L74" s="230">
        <f>1000*E74/C74</f>
        <v>6.6334186639018755</v>
      </c>
      <c r="M74" s="230">
        <f>1000*F74/D74</f>
        <v>3.653190452995616</v>
      </c>
      <c r="N74" s="230">
        <f>1000*G74/(D74+G74)</f>
        <v>46.741990403962234</v>
      </c>
      <c r="O74" s="230">
        <f>1000*H74/C74</f>
        <v>5.302747251318318</v>
      </c>
      <c r="P74" s="231">
        <f>1000*I74/C74</f>
        <v>1.1798330895936293</v>
      </c>
      <c r="Q74" s="230">
        <f>1000*J74/C74</f>
        <v>4.044894339488519</v>
      </c>
    </row>
    <row r="75" spans="1:14" ht="15" customHeight="1">
      <c r="A75" s="170" t="s">
        <v>381</v>
      </c>
      <c r="I75" s="48"/>
      <c r="M75" s="171"/>
      <c r="N75" s="171"/>
    </row>
    <row r="76" ht="15" customHeight="1">
      <c r="A76" s="23" t="s">
        <v>90</v>
      </c>
    </row>
  </sheetData>
  <sheetProtection/>
  <mergeCells count="10">
    <mergeCell ref="A4:Q4"/>
    <mergeCell ref="A2:Q2"/>
    <mergeCell ref="A6:A7"/>
    <mergeCell ref="D6:D7"/>
    <mergeCell ref="E6:E7"/>
    <mergeCell ref="G6:G7"/>
    <mergeCell ref="H6:H7"/>
    <mergeCell ref="I6:I7"/>
    <mergeCell ref="J6:J7"/>
    <mergeCell ref="B6:C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="75" zoomScaleNormal="75" zoomScalePageLayoutView="0" workbookViewId="0" topLeftCell="A1">
      <selection activeCell="F20" sqref="F20:G20"/>
    </sheetView>
  </sheetViews>
  <sheetFormatPr defaultColWidth="9.00390625" defaultRowHeight="13.5"/>
  <cols>
    <col min="1" max="1" width="13.625" style="23" customWidth="1"/>
    <col min="2" max="2" width="10.875" style="23" customWidth="1"/>
    <col min="3" max="4" width="7.75390625" style="23" customWidth="1"/>
    <col min="5" max="28" width="6.125" style="23" customWidth="1"/>
    <col min="29" max="16384" width="9.00390625" style="23" customWidth="1"/>
  </cols>
  <sheetData>
    <row r="1" spans="1:28" ht="14.25">
      <c r="A1" s="219" t="s">
        <v>281</v>
      </c>
      <c r="AB1" s="203" t="s">
        <v>282</v>
      </c>
    </row>
    <row r="2" spans="1:28" ht="14.25">
      <c r="A2" s="323" t="s">
        <v>99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</row>
    <row r="3" spans="1:28" ht="1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30" ht="14.25">
      <c r="A4" s="262" t="s">
        <v>49</v>
      </c>
      <c r="B4" s="258"/>
      <c r="C4" s="336" t="s">
        <v>50</v>
      </c>
      <c r="D4" s="337"/>
      <c r="E4" s="337"/>
      <c r="F4" s="337"/>
      <c r="G4" s="337"/>
      <c r="H4" s="337"/>
      <c r="I4" s="305"/>
      <c r="J4" s="309" t="s">
        <v>52</v>
      </c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 t="s">
        <v>53</v>
      </c>
      <c r="X4" s="309"/>
      <c r="Y4" s="309" t="s">
        <v>54</v>
      </c>
      <c r="Z4" s="309"/>
      <c r="AA4" s="261" t="s">
        <v>55</v>
      </c>
      <c r="AB4" s="262"/>
      <c r="AC4" s="125"/>
      <c r="AD4" s="53"/>
    </row>
    <row r="5" spans="1:30" ht="14.25">
      <c r="A5" s="331"/>
      <c r="B5" s="259"/>
      <c r="C5" s="338" t="s">
        <v>1</v>
      </c>
      <c r="D5" s="339"/>
      <c r="E5" s="340"/>
      <c r="F5" s="308" t="s">
        <v>45</v>
      </c>
      <c r="G5" s="308"/>
      <c r="H5" s="308" t="s">
        <v>46</v>
      </c>
      <c r="I5" s="308"/>
      <c r="J5" s="308" t="s">
        <v>1</v>
      </c>
      <c r="K5" s="308"/>
      <c r="L5" s="308"/>
      <c r="M5" s="308" t="s">
        <v>45</v>
      </c>
      <c r="N5" s="308"/>
      <c r="O5" s="308" t="s">
        <v>46</v>
      </c>
      <c r="P5" s="308"/>
      <c r="Q5" s="308" t="s">
        <v>51</v>
      </c>
      <c r="R5" s="308"/>
      <c r="S5" s="308"/>
      <c r="T5" s="308"/>
      <c r="U5" s="308"/>
      <c r="V5" s="308"/>
      <c r="W5" s="308"/>
      <c r="X5" s="308"/>
      <c r="Y5" s="308"/>
      <c r="Z5" s="308"/>
      <c r="AA5" s="341"/>
      <c r="AB5" s="331"/>
      <c r="AC5" s="125"/>
      <c r="AD5" s="53"/>
    </row>
    <row r="6" spans="1:30" ht="14.25">
      <c r="A6" s="301"/>
      <c r="B6" s="260"/>
      <c r="C6" s="341"/>
      <c r="D6" s="331"/>
      <c r="E6" s="25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 t="s">
        <v>44</v>
      </c>
      <c r="R6" s="330"/>
      <c r="S6" s="330" t="s">
        <v>45</v>
      </c>
      <c r="T6" s="330"/>
      <c r="U6" s="330" t="s">
        <v>46</v>
      </c>
      <c r="V6" s="330"/>
      <c r="W6" s="330"/>
      <c r="X6" s="330"/>
      <c r="Y6" s="330"/>
      <c r="Z6" s="330"/>
      <c r="AA6" s="310"/>
      <c r="AB6" s="301"/>
      <c r="AC6" s="125"/>
      <c r="AD6" s="53"/>
    </row>
    <row r="7" spans="1:30" ht="14.25">
      <c r="A7" s="332"/>
      <c r="B7" s="333"/>
      <c r="C7" s="344"/>
      <c r="D7" s="345"/>
      <c r="E7" s="345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332"/>
      <c r="AB7" s="332"/>
      <c r="AC7" s="112"/>
      <c r="AD7" s="53"/>
    </row>
    <row r="8" spans="1:30" ht="14.25">
      <c r="A8" s="334" t="s">
        <v>382</v>
      </c>
      <c r="B8" s="335"/>
      <c r="C8" s="346">
        <f>SUM(C10:E23)</f>
        <v>12318</v>
      </c>
      <c r="D8" s="326"/>
      <c r="E8" s="326"/>
      <c r="F8" s="326">
        <f>SUM(F10:G23)</f>
        <v>6353</v>
      </c>
      <c r="G8" s="326"/>
      <c r="H8" s="326">
        <f>SUM(H10:I23)</f>
        <v>5965</v>
      </c>
      <c r="I8" s="326"/>
      <c r="J8" s="326">
        <f>SUM(J10:L23)</f>
        <v>7652</v>
      </c>
      <c r="K8" s="326"/>
      <c r="L8" s="326"/>
      <c r="M8" s="326">
        <f>SUM(M10:N23)</f>
        <v>4050</v>
      </c>
      <c r="N8" s="326"/>
      <c r="O8" s="326">
        <f>SUM(O10:P23)</f>
        <v>3602</v>
      </c>
      <c r="P8" s="326"/>
      <c r="Q8" s="326">
        <f>SUM(Q10:R23)</f>
        <v>45</v>
      </c>
      <c r="R8" s="326"/>
      <c r="S8" s="326">
        <f>SUM(S10:T23)</f>
        <v>27</v>
      </c>
      <c r="T8" s="326"/>
      <c r="U8" s="326">
        <f>SUM(U10:V23)</f>
        <v>18</v>
      </c>
      <c r="V8" s="326"/>
      <c r="W8" s="326">
        <f>SUM(W10:X23)</f>
        <v>604</v>
      </c>
      <c r="X8" s="326"/>
      <c r="Y8" s="326">
        <f>SUM(Y10:Z23)</f>
        <v>6117</v>
      </c>
      <c r="Z8" s="326"/>
      <c r="AA8" s="326">
        <f>SUM(AA10:AC23)</f>
        <v>1361</v>
      </c>
      <c r="AB8" s="326"/>
      <c r="AC8" s="175"/>
      <c r="AD8" s="53"/>
    </row>
    <row r="9" spans="1:30" ht="14.25">
      <c r="A9" s="322"/>
      <c r="B9" s="327"/>
      <c r="C9" s="328"/>
      <c r="D9" s="324"/>
      <c r="E9" s="324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120"/>
      <c r="AD9" s="53"/>
    </row>
    <row r="10" spans="1:30" ht="14.25">
      <c r="A10" s="322" t="s">
        <v>262</v>
      </c>
      <c r="B10" s="327"/>
      <c r="C10" s="328">
        <f>SUM(F10:I10)</f>
        <v>1053</v>
      </c>
      <c r="D10" s="324"/>
      <c r="E10" s="324"/>
      <c r="F10" s="324">
        <v>557</v>
      </c>
      <c r="G10" s="324"/>
      <c r="H10" s="324">
        <v>496</v>
      </c>
      <c r="I10" s="324"/>
      <c r="J10" s="324">
        <f>SUM(M10:P10)</f>
        <v>720</v>
      </c>
      <c r="K10" s="324"/>
      <c r="L10" s="324"/>
      <c r="M10" s="324">
        <v>394</v>
      </c>
      <c r="N10" s="324"/>
      <c r="O10" s="324">
        <v>326</v>
      </c>
      <c r="P10" s="324"/>
      <c r="Q10" s="324">
        <v>5</v>
      </c>
      <c r="R10" s="324"/>
      <c r="S10" s="324">
        <v>2</v>
      </c>
      <c r="T10" s="324"/>
      <c r="U10" s="324">
        <v>3</v>
      </c>
      <c r="V10" s="324"/>
      <c r="W10" s="324">
        <v>56</v>
      </c>
      <c r="X10" s="324"/>
      <c r="Y10" s="324">
        <v>254</v>
      </c>
      <c r="Z10" s="324"/>
      <c r="AA10" s="324">
        <v>104</v>
      </c>
      <c r="AB10" s="324"/>
      <c r="AC10" s="120"/>
      <c r="AD10" s="53"/>
    </row>
    <row r="11" spans="1:30" ht="14.25">
      <c r="A11" s="322">
        <v>2</v>
      </c>
      <c r="B11" s="327"/>
      <c r="C11" s="328">
        <f>SUM(F11:I11)</f>
        <v>948</v>
      </c>
      <c r="D11" s="324"/>
      <c r="E11" s="324"/>
      <c r="F11" s="324">
        <v>482</v>
      </c>
      <c r="G11" s="324"/>
      <c r="H11" s="324">
        <v>466</v>
      </c>
      <c r="I11" s="324"/>
      <c r="J11" s="324">
        <f>SUM(M11:P11)</f>
        <v>640</v>
      </c>
      <c r="K11" s="324"/>
      <c r="L11" s="324"/>
      <c r="M11" s="324">
        <v>329</v>
      </c>
      <c r="N11" s="324"/>
      <c r="O11" s="324">
        <v>311</v>
      </c>
      <c r="P11" s="324"/>
      <c r="Q11" s="324">
        <v>6</v>
      </c>
      <c r="R11" s="324"/>
      <c r="S11" s="324">
        <v>4</v>
      </c>
      <c r="T11" s="324"/>
      <c r="U11" s="324">
        <v>2</v>
      </c>
      <c r="V11" s="324"/>
      <c r="W11" s="324">
        <v>55</v>
      </c>
      <c r="X11" s="324"/>
      <c r="Y11" s="324">
        <v>228</v>
      </c>
      <c r="Z11" s="324"/>
      <c r="AA11" s="324">
        <v>122</v>
      </c>
      <c r="AB11" s="324"/>
      <c r="AC11" s="120"/>
      <c r="AD11" s="53"/>
    </row>
    <row r="12" spans="1:29" ht="14.25">
      <c r="A12" s="322">
        <v>3</v>
      </c>
      <c r="B12" s="327"/>
      <c r="C12" s="328">
        <f>SUM(F12:I12)</f>
        <v>1094</v>
      </c>
      <c r="D12" s="324"/>
      <c r="E12" s="324"/>
      <c r="F12" s="324">
        <v>540</v>
      </c>
      <c r="G12" s="324"/>
      <c r="H12" s="324">
        <v>554</v>
      </c>
      <c r="I12" s="324"/>
      <c r="J12" s="324">
        <f>SUM(M12:P12)</f>
        <v>749</v>
      </c>
      <c r="K12" s="324"/>
      <c r="L12" s="324"/>
      <c r="M12" s="324">
        <v>378</v>
      </c>
      <c r="N12" s="324"/>
      <c r="O12" s="324">
        <v>371</v>
      </c>
      <c r="P12" s="324"/>
      <c r="Q12" s="324">
        <v>4</v>
      </c>
      <c r="R12" s="324"/>
      <c r="S12" s="324">
        <v>1</v>
      </c>
      <c r="T12" s="324"/>
      <c r="U12" s="324">
        <v>3</v>
      </c>
      <c r="V12" s="324"/>
      <c r="W12" s="324">
        <v>69</v>
      </c>
      <c r="X12" s="324"/>
      <c r="Y12" s="324">
        <v>645</v>
      </c>
      <c r="Z12" s="324"/>
      <c r="AA12" s="324">
        <v>115</v>
      </c>
      <c r="AB12" s="324"/>
      <c r="AC12" s="120"/>
    </row>
    <row r="13" spans="1:29" ht="14.25">
      <c r="A13" s="322">
        <v>4</v>
      </c>
      <c r="B13" s="327"/>
      <c r="C13" s="328">
        <f>SUM(F13:I13)</f>
        <v>1035</v>
      </c>
      <c r="D13" s="324"/>
      <c r="E13" s="324"/>
      <c r="F13" s="324">
        <v>537</v>
      </c>
      <c r="G13" s="324"/>
      <c r="H13" s="324">
        <v>498</v>
      </c>
      <c r="I13" s="324"/>
      <c r="J13" s="324">
        <f>SUM(M13:P13)</f>
        <v>637</v>
      </c>
      <c r="K13" s="324"/>
      <c r="L13" s="324"/>
      <c r="M13" s="324">
        <v>332</v>
      </c>
      <c r="N13" s="324"/>
      <c r="O13" s="324">
        <v>305</v>
      </c>
      <c r="P13" s="324"/>
      <c r="Q13" s="324">
        <v>2</v>
      </c>
      <c r="R13" s="324"/>
      <c r="S13" s="324">
        <v>2</v>
      </c>
      <c r="T13" s="324"/>
      <c r="U13" s="324" t="s">
        <v>102</v>
      </c>
      <c r="V13" s="324"/>
      <c r="W13" s="324">
        <v>55</v>
      </c>
      <c r="X13" s="324"/>
      <c r="Y13" s="324">
        <v>658</v>
      </c>
      <c r="Z13" s="324"/>
      <c r="AA13" s="324">
        <v>126</v>
      </c>
      <c r="AB13" s="324"/>
      <c r="AC13" s="120"/>
    </row>
    <row r="14" spans="1:29" ht="14.25">
      <c r="A14" s="322"/>
      <c r="B14" s="327"/>
      <c r="C14" s="329"/>
      <c r="D14" s="325"/>
      <c r="E14" s="325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325"/>
      <c r="AB14" s="325"/>
      <c r="AC14" s="54"/>
    </row>
    <row r="15" spans="1:29" ht="14.25">
      <c r="A15" s="322">
        <v>5</v>
      </c>
      <c r="B15" s="327"/>
      <c r="C15" s="328">
        <f>SUM(F15:I15)</f>
        <v>1094</v>
      </c>
      <c r="D15" s="324"/>
      <c r="E15" s="324"/>
      <c r="F15" s="324">
        <v>549</v>
      </c>
      <c r="G15" s="324"/>
      <c r="H15" s="324">
        <v>545</v>
      </c>
      <c r="I15" s="324"/>
      <c r="J15" s="324">
        <f>SUM(M15:P15)</f>
        <v>636</v>
      </c>
      <c r="K15" s="324"/>
      <c r="L15" s="324"/>
      <c r="M15" s="324">
        <v>331</v>
      </c>
      <c r="N15" s="324"/>
      <c r="O15" s="324">
        <v>305</v>
      </c>
      <c r="P15" s="324"/>
      <c r="Q15" s="324">
        <v>5</v>
      </c>
      <c r="R15" s="324"/>
      <c r="S15" s="324">
        <v>2</v>
      </c>
      <c r="T15" s="324"/>
      <c r="U15" s="324">
        <v>3</v>
      </c>
      <c r="V15" s="324"/>
      <c r="W15" s="324">
        <v>57</v>
      </c>
      <c r="X15" s="324"/>
      <c r="Y15" s="324">
        <v>687</v>
      </c>
      <c r="Z15" s="324"/>
      <c r="AA15" s="324">
        <v>115</v>
      </c>
      <c r="AB15" s="324"/>
      <c r="AC15" s="120"/>
    </row>
    <row r="16" spans="1:29" ht="14.25">
      <c r="A16" s="322">
        <v>6</v>
      </c>
      <c r="B16" s="327"/>
      <c r="C16" s="328">
        <f>SUM(F16:I16)</f>
        <v>1020</v>
      </c>
      <c r="D16" s="324"/>
      <c r="E16" s="324"/>
      <c r="F16" s="324">
        <v>523</v>
      </c>
      <c r="G16" s="324"/>
      <c r="H16" s="324">
        <v>497</v>
      </c>
      <c r="I16" s="324"/>
      <c r="J16" s="324">
        <f>SUM(M16:P16)</f>
        <v>560</v>
      </c>
      <c r="K16" s="324"/>
      <c r="L16" s="324"/>
      <c r="M16" s="324">
        <v>314</v>
      </c>
      <c r="N16" s="324"/>
      <c r="O16" s="324">
        <v>246</v>
      </c>
      <c r="P16" s="324"/>
      <c r="Q16" s="324">
        <v>2</v>
      </c>
      <c r="R16" s="324"/>
      <c r="S16" s="324">
        <v>2</v>
      </c>
      <c r="T16" s="324"/>
      <c r="U16" s="324" t="s">
        <v>416</v>
      </c>
      <c r="V16" s="324"/>
      <c r="W16" s="324">
        <v>50</v>
      </c>
      <c r="X16" s="324"/>
      <c r="Y16" s="324">
        <v>698</v>
      </c>
      <c r="Z16" s="324"/>
      <c r="AA16" s="324">
        <v>114</v>
      </c>
      <c r="AB16" s="324"/>
      <c r="AC16" s="120"/>
    </row>
    <row r="17" spans="1:29" ht="14.25">
      <c r="A17" s="322">
        <v>7</v>
      </c>
      <c r="B17" s="327"/>
      <c r="C17" s="328">
        <f>SUM(F17:I17)</f>
        <v>1130</v>
      </c>
      <c r="D17" s="324"/>
      <c r="E17" s="324"/>
      <c r="F17" s="324">
        <v>603</v>
      </c>
      <c r="G17" s="324"/>
      <c r="H17" s="324">
        <v>527</v>
      </c>
      <c r="I17" s="324"/>
      <c r="J17" s="324">
        <f>SUM(M17:P17)</f>
        <v>601</v>
      </c>
      <c r="K17" s="324"/>
      <c r="L17" s="324"/>
      <c r="M17" s="324">
        <v>328</v>
      </c>
      <c r="N17" s="324"/>
      <c r="O17" s="324">
        <v>273</v>
      </c>
      <c r="P17" s="324"/>
      <c r="Q17" s="324">
        <v>4</v>
      </c>
      <c r="R17" s="324"/>
      <c r="S17" s="324">
        <v>2</v>
      </c>
      <c r="T17" s="324"/>
      <c r="U17" s="324">
        <v>2</v>
      </c>
      <c r="V17" s="324"/>
      <c r="W17" s="324">
        <v>46</v>
      </c>
      <c r="X17" s="324"/>
      <c r="Y17" s="324">
        <v>346</v>
      </c>
      <c r="Z17" s="324"/>
      <c r="AA17" s="324">
        <v>119</v>
      </c>
      <c r="AB17" s="324"/>
      <c r="AC17" s="120"/>
    </row>
    <row r="18" spans="1:29" ht="14.25">
      <c r="A18" s="322">
        <v>8</v>
      </c>
      <c r="B18" s="327"/>
      <c r="C18" s="328">
        <f>SUM(F18:I18)</f>
        <v>1089</v>
      </c>
      <c r="D18" s="324"/>
      <c r="E18" s="324"/>
      <c r="F18" s="324">
        <v>591</v>
      </c>
      <c r="G18" s="324"/>
      <c r="H18" s="324">
        <v>498</v>
      </c>
      <c r="I18" s="324"/>
      <c r="J18" s="324">
        <f>SUM(M18:P18)</f>
        <v>559</v>
      </c>
      <c r="K18" s="324"/>
      <c r="L18" s="324"/>
      <c r="M18" s="324">
        <v>299</v>
      </c>
      <c r="N18" s="324"/>
      <c r="O18" s="324">
        <v>260</v>
      </c>
      <c r="P18" s="324"/>
      <c r="Q18" s="324">
        <v>4</v>
      </c>
      <c r="R18" s="324"/>
      <c r="S18" s="324">
        <v>3</v>
      </c>
      <c r="T18" s="324"/>
      <c r="U18" s="324">
        <v>1</v>
      </c>
      <c r="V18" s="324"/>
      <c r="W18" s="324">
        <v>43</v>
      </c>
      <c r="X18" s="324"/>
      <c r="Y18" s="324">
        <v>148</v>
      </c>
      <c r="Z18" s="324"/>
      <c r="AA18" s="324">
        <v>117</v>
      </c>
      <c r="AB18" s="324"/>
      <c r="AC18" s="120"/>
    </row>
    <row r="19" spans="1:29" ht="14.25">
      <c r="A19" s="322"/>
      <c r="B19" s="327"/>
      <c r="C19" s="328"/>
      <c r="D19" s="324"/>
      <c r="E19" s="324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325"/>
      <c r="AB19" s="325"/>
      <c r="AC19" s="54"/>
    </row>
    <row r="20" spans="1:29" ht="14.25">
      <c r="A20" s="322">
        <v>9</v>
      </c>
      <c r="B20" s="327"/>
      <c r="C20" s="328">
        <f>SUM(F20:I20)</f>
        <v>1025</v>
      </c>
      <c r="D20" s="324"/>
      <c r="E20" s="324"/>
      <c r="F20" s="324">
        <v>550</v>
      </c>
      <c r="G20" s="324"/>
      <c r="H20" s="324">
        <v>475</v>
      </c>
      <c r="I20" s="324"/>
      <c r="J20" s="324">
        <f>SUM(M20:P20)</f>
        <v>547</v>
      </c>
      <c r="K20" s="324"/>
      <c r="L20" s="324"/>
      <c r="M20" s="324">
        <v>300</v>
      </c>
      <c r="N20" s="324"/>
      <c r="O20" s="324">
        <v>247</v>
      </c>
      <c r="P20" s="324"/>
      <c r="Q20" s="324">
        <v>2</v>
      </c>
      <c r="R20" s="324"/>
      <c r="S20" s="324">
        <v>2</v>
      </c>
      <c r="T20" s="324"/>
      <c r="U20" s="324" t="s">
        <v>416</v>
      </c>
      <c r="V20" s="324"/>
      <c r="W20" s="324">
        <v>46</v>
      </c>
      <c r="X20" s="324"/>
      <c r="Y20" s="324">
        <v>229</v>
      </c>
      <c r="Z20" s="324"/>
      <c r="AA20" s="324">
        <v>124</v>
      </c>
      <c r="AB20" s="324"/>
      <c r="AC20" s="120"/>
    </row>
    <row r="21" spans="1:29" ht="14.25">
      <c r="A21" s="322">
        <v>10</v>
      </c>
      <c r="B21" s="327"/>
      <c r="C21" s="328">
        <f>SUM(F21:I21)</f>
        <v>975</v>
      </c>
      <c r="D21" s="324"/>
      <c r="E21" s="324"/>
      <c r="F21" s="324">
        <v>488</v>
      </c>
      <c r="G21" s="324"/>
      <c r="H21" s="324">
        <v>487</v>
      </c>
      <c r="I21" s="324"/>
      <c r="J21" s="324">
        <f>SUM(M21:P21)</f>
        <v>669</v>
      </c>
      <c r="K21" s="324"/>
      <c r="L21" s="324"/>
      <c r="M21" s="324">
        <v>348</v>
      </c>
      <c r="N21" s="324"/>
      <c r="O21" s="324">
        <v>321</v>
      </c>
      <c r="P21" s="324"/>
      <c r="Q21" s="324">
        <v>2</v>
      </c>
      <c r="R21" s="324"/>
      <c r="S21" s="324">
        <v>1</v>
      </c>
      <c r="T21" s="324"/>
      <c r="U21" s="324">
        <v>1</v>
      </c>
      <c r="V21" s="324"/>
      <c r="W21" s="324">
        <v>45</v>
      </c>
      <c r="X21" s="324"/>
      <c r="Y21" s="324">
        <v>751</v>
      </c>
      <c r="Z21" s="324"/>
      <c r="AA21" s="324">
        <v>109</v>
      </c>
      <c r="AB21" s="324"/>
      <c r="AC21" s="120"/>
    </row>
    <row r="22" spans="1:29" ht="14.25">
      <c r="A22" s="322">
        <v>11</v>
      </c>
      <c r="B22" s="327"/>
      <c r="C22" s="328">
        <f>SUM(F22:I22)</f>
        <v>894</v>
      </c>
      <c r="D22" s="324"/>
      <c r="E22" s="324"/>
      <c r="F22" s="324">
        <v>434</v>
      </c>
      <c r="G22" s="324"/>
      <c r="H22" s="324">
        <v>460</v>
      </c>
      <c r="I22" s="324"/>
      <c r="J22" s="324">
        <f>SUM(M22:P22)</f>
        <v>603</v>
      </c>
      <c r="K22" s="324"/>
      <c r="L22" s="324"/>
      <c r="M22" s="324">
        <v>312</v>
      </c>
      <c r="N22" s="324"/>
      <c r="O22" s="324">
        <v>291</v>
      </c>
      <c r="P22" s="324"/>
      <c r="Q22" s="324">
        <v>5</v>
      </c>
      <c r="R22" s="324"/>
      <c r="S22" s="324">
        <v>4</v>
      </c>
      <c r="T22" s="324"/>
      <c r="U22" s="324">
        <v>1</v>
      </c>
      <c r="V22" s="324"/>
      <c r="W22" s="324">
        <v>41</v>
      </c>
      <c r="X22" s="324"/>
      <c r="Y22" s="324">
        <v>860</v>
      </c>
      <c r="Z22" s="324"/>
      <c r="AA22" s="324">
        <v>88</v>
      </c>
      <c r="AB22" s="324"/>
      <c r="AC22" s="120"/>
    </row>
    <row r="23" spans="1:29" ht="14.25">
      <c r="A23" s="322">
        <v>12</v>
      </c>
      <c r="B23" s="327"/>
      <c r="C23" s="328">
        <f>SUM(F23:I23)</f>
        <v>961</v>
      </c>
      <c r="D23" s="324"/>
      <c r="E23" s="324"/>
      <c r="F23" s="324">
        <v>499</v>
      </c>
      <c r="G23" s="324"/>
      <c r="H23" s="324">
        <v>462</v>
      </c>
      <c r="I23" s="324"/>
      <c r="J23" s="324">
        <f>SUM(M23:P23)</f>
        <v>731</v>
      </c>
      <c r="K23" s="324"/>
      <c r="L23" s="324"/>
      <c r="M23" s="324">
        <v>385</v>
      </c>
      <c r="N23" s="324"/>
      <c r="O23" s="324">
        <v>346</v>
      </c>
      <c r="P23" s="324"/>
      <c r="Q23" s="324">
        <v>4</v>
      </c>
      <c r="R23" s="324"/>
      <c r="S23" s="324">
        <v>2</v>
      </c>
      <c r="T23" s="324"/>
      <c r="U23" s="324">
        <v>2</v>
      </c>
      <c r="V23" s="324"/>
      <c r="W23" s="324">
        <v>41</v>
      </c>
      <c r="X23" s="324"/>
      <c r="Y23" s="324">
        <v>613</v>
      </c>
      <c r="Z23" s="324"/>
      <c r="AA23" s="324">
        <v>108</v>
      </c>
      <c r="AB23" s="324"/>
      <c r="AC23" s="120"/>
    </row>
    <row r="24" spans="1:30" ht="14.25">
      <c r="A24" s="342"/>
      <c r="B24" s="343"/>
      <c r="C24" s="347"/>
      <c r="D24" s="348"/>
      <c r="E24" s="348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53"/>
      <c r="AD24" s="53"/>
    </row>
    <row r="25" spans="1:29" ht="14.25">
      <c r="A25" s="23" t="s">
        <v>60</v>
      </c>
      <c r="AC25" s="53"/>
    </row>
    <row r="26" ht="14.25">
      <c r="AC26" s="53"/>
    </row>
    <row r="27" spans="1:29" ht="14.25">
      <c r="A27" s="322" t="s">
        <v>100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53"/>
    </row>
    <row r="28" spans="1:29" ht="15" thickBo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53"/>
    </row>
    <row r="29" spans="1:29" ht="14.25">
      <c r="A29" s="305" t="s">
        <v>92</v>
      </c>
      <c r="B29" s="309" t="s">
        <v>1</v>
      </c>
      <c r="C29" s="309"/>
      <c r="D29" s="309"/>
      <c r="E29" s="309" t="s">
        <v>263</v>
      </c>
      <c r="F29" s="309"/>
      <c r="G29" s="309" t="s">
        <v>264</v>
      </c>
      <c r="H29" s="309"/>
      <c r="I29" s="309" t="s">
        <v>265</v>
      </c>
      <c r="J29" s="309"/>
      <c r="K29" s="309" t="s">
        <v>266</v>
      </c>
      <c r="L29" s="309"/>
      <c r="M29" s="309" t="s">
        <v>143</v>
      </c>
      <c r="N29" s="309"/>
      <c r="O29" s="309" t="s">
        <v>267</v>
      </c>
      <c r="P29" s="309"/>
      <c r="Q29" s="309" t="s">
        <v>268</v>
      </c>
      <c r="R29" s="309"/>
      <c r="S29" s="309" t="s">
        <v>269</v>
      </c>
      <c r="T29" s="309"/>
      <c r="U29" s="309" t="s">
        <v>270</v>
      </c>
      <c r="V29" s="309"/>
      <c r="W29" s="309" t="s">
        <v>271</v>
      </c>
      <c r="X29" s="309"/>
      <c r="Y29" s="309" t="s">
        <v>128</v>
      </c>
      <c r="Z29" s="309"/>
      <c r="AA29" s="309" t="s">
        <v>48</v>
      </c>
      <c r="AB29" s="310"/>
      <c r="AC29" s="53"/>
    </row>
    <row r="30" spans="1:29" s="70" customFormat="1" ht="14.25">
      <c r="A30" s="307"/>
      <c r="B30" s="86" t="s">
        <v>44</v>
      </c>
      <c r="C30" s="86" t="s">
        <v>45</v>
      </c>
      <c r="D30" s="86" t="s">
        <v>46</v>
      </c>
      <c r="E30" s="86" t="s">
        <v>45</v>
      </c>
      <c r="F30" s="86" t="s">
        <v>46</v>
      </c>
      <c r="G30" s="86" t="s">
        <v>45</v>
      </c>
      <c r="H30" s="86" t="s">
        <v>46</v>
      </c>
      <c r="I30" s="86" t="s">
        <v>45</v>
      </c>
      <c r="J30" s="86" t="s">
        <v>46</v>
      </c>
      <c r="K30" s="86" t="s">
        <v>45</v>
      </c>
      <c r="L30" s="86" t="s">
        <v>46</v>
      </c>
      <c r="M30" s="86" t="s">
        <v>45</v>
      </c>
      <c r="N30" s="86" t="s">
        <v>46</v>
      </c>
      <c r="O30" s="86" t="s">
        <v>45</v>
      </c>
      <c r="P30" s="86" t="s">
        <v>46</v>
      </c>
      <c r="Q30" s="86" t="s">
        <v>45</v>
      </c>
      <c r="R30" s="86" t="s">
        <v>46</v>
      </c>
      <c r="S30" s="86" t="s">
        <v>45</v>
      </c>
      <c r="T30" s="86" t="s">
        <v>46</v>
      </c>
      <c r="U30" s="86" t="s">
        <v>45</v>
      </c>
      <c r="V30" s="86" t="s">
        <v>46</v>
      </c>
      <c r="W30" s="86" t="s">
        <v>45</v>
      </c>
      <c r="X30" s="86" t="s">
        <v>46</v>
      </c>
      <c r="Y30" s="86" t="s">
        <v>45</v>
      </c>
      <c r="Z30" s="86" t="s">
        <v>46</v>
      </c>
      <c r="AA30" s="86" t="s">
        <v>45</v>
      </c>
      <c r="AB30" s="87" t="s">
        <v>46</v>
      </c>
      <c r="AC30" s="69"/>
    </row>
    <row r="31" spans="1:29" ht="14.25">
      <c r="A31" s="176"/>
      <c r="AC31" s="53"/>
    </row>
    <row r="32" spans="1:29" ht="14.25">
      <c r="A32" s="89" t="s">
        <v>47</v>
      </c>
      <c r="B32" s="226">
        <f>SUM(B34:B50)</f>
        <v>12318</v>
      </c>
      <c r="C32" s="226">
        <f aca="true" t="shared" si="0" ref="C32:AB32">SUM(C34:C50)</f>
        <v>6353</v>
      </c>
      <c r="D32" s="226">
        <f t="shared" si="0"/>
        <v>5965</v>
      </c>
      <c r="E32" s="223">
        <f t="shared" si="0"/>
        <v>557</v>
      </c>
      <c r="F32" s="223">
        <f t="shared" si="0"/>
        <v>496</v>
      </c>
      <c r="G32" s="223">
        <f t="shared" si="0"/>
        <v>482</v>
      </c>
      <c r="H32" s="223">
        <f t="shared" si="0"/>
        <v>466</v>
      </c>
      <c r="I32" s="223">
        <f t="shared" si="0"/>
        <v>540</v>
      </c>
      <c r="J32" s="223">
        <f t="shared" si="0"/>
        <v>554</v>
      </c>
      <c r="K32" s="223">
        <f t="shared" si="0"/>
        <v>537</v>
      </c>
      <c r="L32" s="223">
        <f t="shared" si="0"/>
        <v>498</v>
      </c>
      <c r="M32" s="223">
        <f t="shared" si="0"/>
        <v>549</v>
      </c>
      <c r="N32" s="223">
        <f t="shared" si="0"/>
        <v>545</v>
      </c>
      <c r="O32" s="223">
        <f t="shared" si="0"/>
        <v>523</v>
      </c>
      <c r="P32" s="223">
        <f t="shared" si="0"/>
        <v>497</v>
      </c>
      <c r="Q32" s="223">
        <f t="shared" si="0"/>
        <v>603</v>
      </c>
      <c r="R32" s="223">
        <f t="shared" si="0"/>
        <v>527</v>
      </c>
      <c r="S32" s="223">
        <f t="shared" si="0"/>
        <v>591</v>
      </c>
      <c r="T32" s="223">
        <f t="shared" si="0"/>
        <v>498</v>
      </c>
      <c r="U32" s="223">
        <f t="shared" si="0"/>
        <v>550</v>
      </c>
      <c r="V32" s="223">
        <f t="shared" si="0"/>
        <v>475</v>
      </c>
      <c r="W32" s="223">
        <f t="shared" si="0"/>
        <v>488</v>
      </c>
      <c r="X32" s="223">
        <f t="shared" si="0"/>
        <v>487</v>
      </c>
      <c r="Y32" s="223">
        <f t="shared" si="0"/>
        <v>434</v>
      </c>
      <c r="Z32" s="223">
        <f t="shared" si="0"/>
        <v>460</v>
      </c>
      <c r="AA32" s="223">
        <f t="shared" si="0"/>
        <v>499</v>
      </c>
      <c r="AB32" s="223">
        <f t="shared" si="0"/>
        <v>462</v>
      </c>
      <c r="AC32" s="53"/>
    </row>
    <row r="33" spans="1:29" ht="14.25">
      <c r="A33" s="88"/>
      <c r="B33" s="47"/>
      <c r="C33" s="47"/>
      <c r="D33" s="4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53"/>
    </row>
    <row r="34" spans="1:29" ht="14.25">
      <c r="A34" s="73" t="s">
        <v>103</v>
      </c>
      <c r="B34" s="49">
        <f>SUM(C34:D34)</f>
        <v>4861</v>
      </c>
      <c r="C34" s="47">
        <f>SUM(E34,G34,I34,K34,M34,O34,Q34,S34,U34,W34,Y34,AA34)</f>
        <v>2558</v>
      </c>
      <c r="D34" s="47">
        <f>SUM(F34,H34,J34,L34,N34,P34,R34,T34,V34,X34,Z34,AB34)</f>
        <v>2303</v>
      </c>
      <c r="E34" s="20">
        <v>232</v>
      </c>
      <c r="F34" s="20">
        <v>192</v>
      </c>
      <c r="G34" s="20">
        <v>203</v>
      </c>
      <c r="H34" s="20">
        <v>175</v>
      </c>
      <c r="I34" s="20">
        <v>232</v>
      </c>
      <c r="J34" s="20">
        <v>209</v>
      </c>
      <c r="K34" s="20">
        <v>194</v>
      </c>
      <c r="L34" s="20">
        <v>182</v>
      </c>
      <c r="M34" s="20">
        <v>232</v>
      </c>
      <c r="N34" s="20">
        <v>219</v>
      </c>
      <c r="O34" s="20">
        <v>204</v>
      </c>
      <c r="P34" s="20">
        <v>205</v>
      </c>
      <c r="Q34" s="20">
        <v>253</v>
      </c>
      <c r="R34" s="20">
        <v>202</v>
      </c>
      <c r="S34" s="20">
        <v>243</v>
      </c>
      <c r="T34" s="20">
        <v>195</v>
      </c>
      <c r="U34" s="20">
        <v>214</v>
      </c>
      <c r="V34" s="20">
        <v>171</v>
      </c>
      <c r="W34" s="20">
        <v>189</v>
      </c>
      <c r="X34" s="20">
        <v>199</v>
      </c>
      <c r="Y34" s="20">
        <v>157</v>
      </c>
      <c r="Z34" s="20">
        <v>170</v>
      </c>
      <c r="AA34" s="20">
        <v>205</v>
      </c>
      <c r="AB34" s="20">
        <v>184</v>
      </c>
      <c r="AC34" s="53"/>
    </row>
    <row r="35" spans="1:29" ht="14.25">
      <c r="A35" s="73" t="s">
        <v>104</v>
      </c>
      <c r="B35" s="49">
        <f aca="true" t="shared" si="1" ref="B35:B41">SUM(C35:D35)</f>
        <v>526</v>
      </c>
      <c r="C35" s="47">
        <f aca="true" t="shared" si="2" ref="C35:D41">SUM(E35,G35,I35,K35,M35,O35,Q35,S35,U35,W35,Y35,AA35)</f>
        <v>290</v>
      </c>
      <c r="D35" s="47">
        <f t="shared" si="2"/>
        <v>236</v>
      </c>
      <c r="E35" s="20">
        <v>18</v>
      </c>
      <c r="F35" s="20">
        <v>23</v>
      </c>
      <c r="G35" s="20">
        <v>19</v>
      </c>
      <c r="H35" s="20">
        <v>13</v>
      </c>
      <c r="I35" s="20">
        <v>26</v>
      </c>
      <c r="J35" s="20">
        <v>20</v>
      </c>
      <c r="K35" s="20">
        <v>29</v>
      </c>
      <c r="L35" s="20">
        <v>23</v>
      </c>
      <c r="M35" s="20">
        <v>31</v>
      </c>
      <c r="N35" s="20">
        <v>21</v>
      </c>
      <c r="O35" s="20">
        <v>29</v>
      </c>
      <c r="P35" s="20">
        <v>20</v>
      </c>
      <c r="Q35" s="20">
        <v>31</v>
      </c>
      <c r="R35" s="20">
        <v>21</v>
      </c>
      <c r="S35" s="20">
        <v>25</v>
      </c>
      <c r="T35" s="20">
        <v>14</v>
      </c>
      <c r="U35" s="20">
        <v>21</v>
      </c>
      <c r="V35" s="20">
        <v>16</v>
      </c>
      <c r="W35" s="20">
        <v>19</v>
      </c>
      <c r="X35" s="20">
        <v>24</v>
      </c>
      <c r="Y35" s="20">
        <v>22</v>
      </c>
      <c r="Z35" s="20">
        <v>20</v>
      </c>
      <c r="AA35" s="20">
        <v>20</v>
      </c>
      <c r="AB35" s="20">
        <v>21</v>
      </c>
      <c r="AC35" s="53"/>
    </row>
    <row r="36" spans="1:28" ht="14.25">
      <c r="A36" s="73" t="s">
        <v>105</v>
      </c>
      <c r="B36" s="49">
        <f t="shared" si="1"/>
        <v>1155</v>
      </c>
      <c r="C36" s="47">
        <f t="shared" si="2"/>
        <v>550</v>
      </c>
      <c r="D36" s="47">
        <f t="shared" si="2"/>
        <v>605</v>
      </c>
      <c r="E36" s="20">
        <v>42</v>
      </c>
      <c r="F36" s="20">
        <v>56</v>
      </c>
      <c r="G36" s="20">
        <v>44</v>
      </c>
      <c r="H36" s="20">
        <v>57</v>
      </c>
      <c r="I36" s="20">
        <v>45</v>
      </c>
      <c r="J36" s="20">
        <v>53</v>
      </c>
      <c r="K36" s="20">
        <v>48</v>
      </c>
      <c r="L36" s="20">
        <v>56</v>
      </c>
      <c r="M36" s="20">
        <v>42</v>
      </c>
      <c r="N36" s="20">
        <v>39</v>
      </c>
      <c r="O36" s="20">
        <v>51</v>
      </c>
      <c r="P36" s="20">
        <v>48</v>
      </c>
      <c r="Q36" s="20">
        <v>64</v>
      </c>
      <c r="R36" s="20">
        <v>61</v>
      </c>
      <c r="S36" s="20">
        <v>48</v>
      </c>
      <c r="T36" s="20">
        <v>43</v>
      </c>
      <c r="U36" s="20">
        <v>49</v>
      </c>
      <c r="V36" s="20">
        <v>57</v>
      </c>
      <c r="W36" s="20">
        <v>46</v>
      </c>
      <c r="X36" s="20">
        <v>48</v>
      </c>
      <c r="Y36" s="20">
        <v>38</v>
      </c>
      <c r="Z36" s="20">
        <v>40</v>
      </c>
      <c r="AA36" s="20">
        <v>33</v>
      </c>
      <c r="AB36" s="20">
        <v>47</v>
      </c>
    </row>
    <row r="37" spans="1:28" ht="14.25">
      <c r="A37" s="73" t="s">
        <v>106</v>
      </c>
      <c r="B37" s="49">
        <f t="shared" si="1"/>
        <v>302</v>
      </c>
      <c r="C37" s="47">
        <f t="shared" si="2"/>
        <v>164</v>
      </c>
      <c r="D37" s="47">
        <f t="shared" si="2"/>
        <v>138</v>
      </c>
      <c r="E37" s="20">
        <v>13</v>
      </c>
      <c r="F37" s="20">
        <v>9</v>
      </c>
      <c r="G37" s="20">
        <v>11</v>
      </c>
      <c r="H37" s="20">
        <v>12</v>
      </c>
      <c r="I37" s="20">
        <v>11</v>
      </c>
      <c r="J37" s="20">
        <v>22</v>
      </c>
      <c r="K37" s="20">
        <v>22</v>
      </c>
      <c r="L37" s="20">
        <v>15</v>
      </c>
      <c r="M37" s="20">
        <v>5</v>
      </c>
      <c r="N37" s="20">
        <v>12</v>
      </c>
      <c r="O37" s="20">
        <v>12</v>
      </c>
      <c r="P37" s="20">
        <v>8</v>
      </c>
      <c r="Q37" s="20">
        <v>19</v>
      </c>
      <c r="R37" s="20">
        <v>13</v>
      </c>
      <c r="S37" s="20">
        <v>14</v>
      </c>
      <c r="T37" s="20">
        <v>9</v>
      </c>
      <c r="U37" s="20">
        <v>16</v>
      </c>
      <c r="V37" s="20">
        <v>11</v>
      </c>
      <c r="W37" s="20">
        <v>13</v>
      </c>
      <c r="X37" s="20">
        <v>11</v>
      </c>
      <c r="Y37" s="20">
        <v>10</v>
      </c>
      <c r="Z37" s="20">
        <v>7</v>
      </c>
      <c r="AA37" s="20">
        <v>18</v>
      </c>
      <c r="AB37" s="20">
        <v>9</v>
      </c>
    </row>
    <row r="38" spans="1:28" ht="14.25">
      <c r="A38" s="73" t="s">
        <v>107</v>
      </c>
      <c r="B38" s="49">
        <f t="shared" si="1"/>
        <v>201</v>
      </c>
      <c r="C38" s="47">
        <f t="shared" si="2"/>
        <v>99</v>
      </c>
      <c r="D38" s="47">
        <f t="shared" si="2"/>
        <v>102</v>
      </c>
      <c r="E38" s="20">
        <v>10</v>
      </c>
      <c r="F38" s="20">
        <v>3</v>
      </c>
      <c r="G38" s="20">
        <v>3</v>
      </c>
      <c r="H38" s="20">
        <v>10</v>
      </c>
      <c r="I38" s="20">
        <v>10</v>
      </c>
      <c r="J38" s="20">
        <v>11</v>
      </c>
      <c r="K38" s="20">
        <v>12</v>
      </c>
      <c r="L38" s="20">
        <v>8</v>
      </c>
      <c r="M38" s="20">
        <v>8</v>
      </c>
      <c r="N38" s="20">
        <v>8</v>
      </c>
      <c r="O38" s="20">
        <v>10</v>
      </c>
      <c r="P38" s="20">
        <v>7</v>
      </c>
      <c r="Q38" s="20">
        <v>9</v>
      </c>
      <c r="R38" s="20">
        <v>10</v>
      </c>
      <c r="S38" s="20">
        <v>12</v>
      </c>
      <c r="T38" s="20">
        <v>10</v>
      </c>
      <c r="U38" s="20">
        <v>3</v>
      </c>
      <c r="V38" s="20">
        <v>6</v>
      </c>
      <c r="W38" s="20">
        <v>5</v>
      </c>
      <c r="X38" s="20">
        <v>8</v>
      </c>
      <c r="Y38" s="20">
        <v>4</v>
      </c>
      <c r="Z38" s="20">
        <v>10</v>
      </c>
      <c r="AA38" s="20">
        <v>13</v>
      </c>
      <c r="AB38" s="20">
        <v>11</v>
      </c>
    </row>
    <row r="39" spans="1:28" ht="14.25">
      <c r="A39" s="73" t="s">
        <v>108</v>
      </c>
      <c r="B39" s="49">
        <f t="shared" si="1"/>
        <v>697</v>
      </c>
      <c r="C39" s="47">
        <f t="shared" si="2"/>
        <v>337</v>
      </c>
      <c r="D39" s="47">
        <f t="shared" si="2"/>
        <v>360</v>
      </c>
      <c r="E39" s="20">
        <v>32</v>
      </c>
      <c r="F39" s="20">
        <v>28</v>
      </c>
      <c r="G39" s="20">
        <v>19</v>
      </c>
      <c r="H39" s="20">
        <v>28</v>
      </c>
      <c r="I39" s="20">
        <v>33</v>
      </c>
      <c r="J39" s="20">
        <v>36</v>
      </c>
      <c r="K39" s="20">
        <v>32</v>
      </c>
      <c r="L39" s="20">
        <v>28</v>
      </c>
      <c r="M39" s="20">
        <v>18</v>
      </c>
      <c r="N39" s="20">
        <v>35</v>
      </c>
      <c r="O39" s="20">
        <v>32</v>
      </c>
      <c r="P39" s="20">
        <v>30</v>
      </c>
      <c r="Q39" s="20">
        <v>19</v>
      </c>
      <c r="R39" s="20">
        <v>30</v>
      </c>
      <c r="S39" s="20">
        <v>33</v>
      </c>
      <c r="T39" s="20">
        <v>27</v>
      </c>
      <c r="U39" s="20">
        <v>36</v>
      </c>
      <c r="V39" s="20">
        <v>23</v>
      </c>
      <c r="W39" s="20">
        <v>31</v>
      </c>
      <c r="X39" s="20">
        <v>34</v>
      </c>
      <c r="Y39" s="20">
        <v>28</v>
      </c>
      <c r="Z39" s="20">
        <v>30</v>
      </c>
      <c r="AA39" s="20">
        <v>24</v>
      </c>
      <c r="AB39" s="20">
        <v>31</v>
      </c>
    </row>
    <row r="40" spans="1:28" ht="14.25">
      <c r="A40" s="73" t="s">
        <v>109</v>
      </c>
      <c r="B40" s="49">
        <f t="shared" si="1"/>
        <v>241</v>
      </c>
      <c r="C40" s="47">
        <f t="shared" si="2"/>
        <v>135</v>
      </c>
      <c r="D40" s="47">
        <f t="shared" si="2"/>
        <v>106</v>
      </c>
      <c r="E40" s="20">
        <v>13</v>
      </c>
      <c r="F40" s="20">
        <v>6</v>
      </c>
      <c r="G40" s="20">
        <v>11</v>
      </c>
      <c r="H40" s="20">
        <v>10</v>
      </c>
      <c r="I40" s="20">
        <v>15</v>
      </c>
      <c r="J40" s="20">
        <v>11</v>
      </c>
      <c r="K40" s="20">
        <v>14</v>
      </c>
      <c r="L40" s="20">
        <v>9</v>
      </c>
      <c r="M40" s="20">
        <v>13</v>
      </c>
      <c r="N40" s="20">
        <v>14</v>
      </c>
      <c r="O40" s="20">
        <v>9</v>
      </c>
      <c r="P40" s="20">
        <v>12</v>
      </c>
      <c r="Q40" s="20">
        <v>13</v>
      </c>
      <c r="R40" s="20">
        <v>5</v>
      </c>
      <c r="S40" s="20">
        <v>12</v>
      </c>
      <c r="T40" s="20">
        <v>6</v>
      </c>
      <c r="U40" s="20">
        <v>9</v>
      </c>
      <c r="V40" s="20">
        <v>9</v>
      </c>
      <c r="W40" s="20">
        <v>8</v>
      </c>
      <c r="X40" s="20">
        <v>10</v>
      </c>
      <c r="Y40" s="20">
        <v>11</v>
      </c>
      <c r="Z40" s="20">
        <v>7</v>
      </c>
      <c r="AA40" s="20">
        <v>7</v>
      </c>
      <c r="AB40" s="20">
        <v>7</v>
      </c>
    </row>
    <row r="41" spans="1:28" ht="14.25">
      <c r="A41" s="73" t="s">
        <v>110</v>
      </c>
      <c r="B41" s="49">
        <f t="shared" si="1"/>
        <v>595</v>
      </c>
      <c r="C41" s="47">
        <f t="shared" si="2"/>
        <v>315</v>
      </c>
      <c r="D41" s="47">
        <f t="shared" si="2"/>
        <v>280</v>
      </c>
      <c r="E41" s="20">
        <v>23</v>
      </c>
      <c r="F41" s="20">
        <v>26</v>
      </c>
      <c r="G41" s="20">
        <v>24</v>
      </c>
      <c r="H41" s="20">
        <v>17</v>
      </c>
      <c r="I41" s="20">
        <v>25</v>
      </c>
      <c r="J41" s="20">
        <v>27</v>
      </c>
      <c r="K41" s="20">
        <v>24</v>
      </c>
      <c r="L41" s="20">
        <v>25</v>
      </c>
      <c r="M41" s="20">
        <v>27</v>
      </c>
      <c r="N41" s="20">
        <v>23</v>
      </c>
      <c r="O41" s="20">
        <v>27</v>
      </c>
      <c r="P41" s="20">
        <v>20</v>
      </c>
      <c r="Q41" s="20">
        <v>36</v>
      </c>
      <c r="R41" s="20">
        <v>34</v>
      </c>
      <c r="S41" s="20">
        <v>35</v>
      </c>
      <c r="T41" s="20">
        <v>28</v>
      </c>
      <c r="U41" s="20">
        <v>26</v>
      </c>
      <c r="V41" s="20">
        <v>18</v>
      </c>
      <c r="W41" s="20">
        <v>22</v>
      </c>
      <c r="X41" s="20">
        <v>16</v>
      </c>
      <c r="Y41" s="20">
        <v>28</v>
      </c>
      <c r="Z41" s="20">
        <v>28</v>
      </c>
      <c r="AA41" s="20">
        <v>18</v>
      </c>
      <c r="AB41" s="20">
        <v>18</v>
      </c>
    </row>
    <row r="42" spans="1:28" ht="14.25">
      <c r="A42" s="88"/>
      <c r="B42" s="47"/>
      <c r="C42" s="47"/>
      <c r="D42" s="4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4.25">
      <c r="A43" s="73" t="s">
        <v>111</v>
      </c>
      <c r="B43" s="49">
        <f>SUM(C43:D43)</f>
        <v>101</v>
      </c>
      <c r="C43" s="47">
        <f>SUM(E43,G43,I43,K43,M43,O43,Q43,S43,U43,W43,Y43,AA43)</f>
        <v>63</v>
      </c>
      <c r="D43" s="47">
        <f>SUM(F43,H43,J43,L43,N43,P43,R43,T43,V43,X43,Z43,AB43)</f>
        <v>38</v>
      </c>
      <c r="E43" s="213">
        <v>5</v>
      </c>
      <c r="F43" s="213">
        <v>3</v>
      </c>
      <c r="G43" s="20">
        <v>9</v>
      </c>
      <c r="H43" s="20">
        <v>3</v>
      </c>
      <c r="I43" s="20">
        <v>5</v>
      </c>
      <c r="J43" s="20">
        <v>6</v>
      </c>
      <c r="K43" s="20">
        <v>2</v>
      </c>
      <c r="L43" s="20">
        <v>2</v>
      </c>
      <c r="M43" s="20">
        <v>8</v>
      </c>
      <c r="N43" s="20">
        <v>4</v>
      </c>
      <c r="O43" s="20">
        <v>7</v>
      </c>
      <c r="P43" s="20">
        <v>4</v>
      </c>
      <c r="Q43" s="20">
        <v>3</v>
      </c>
      <c r="R43" s="20">
        <v>5</v>
      </c>
      <c r="S43" s="20">
        <v>6</v>
      </c>
      <c r="T43" s="20">
        <v>1</v>
      </c>
      <c r="U43" s="20">
        <v>6</v>
      </c>
      <c r="V43" s="20">
        <v>5</v>
      </c>
      <c r="W43" s="20">
        <v>4</v>
      </c>
      <c r="X43" s="20">
        <v>4</v>
      </c>
      <c r="Y43" s="20">
        <v>5</v>
      </c>
      <c r="Z43" s="229" t="s">
        <v>417</v>
      </c>
      <c r="AA43" s="20">
        <v>3</v>
      </c>
      <c r="AB43" s="20">
        <v>1</v>
      </c>
    </row>
    <row r="44" spans="1:28" ht="14.25">
      <c r="A44" s="73" t="s">
        <v>112</v>
      </c>
      <c r="B44" s="49">
        <f aca="true" t="shared" si="3" ref="B44:B50">SUM(C44:D44)</f>
        <v>501</v>
      </c>
      <c r="C44" s="47">
        <f aca="true" t="shared" si="4" ref="C44:C50">SUM(E44,G44,I44,K44,M44,O44,Q44,S44,U44,W44,Y44,AA44)</f>
        <v>254</v>
      </c>
      <c r="D44" s="47">
        <f aca="true" t="shared" si="5" ref="D44:D50">SUM(F44,H44,J44,L44,N44,P44,R44,T44,V44,X44,Z44,AB44)</f>
        <v>247</v>
      </c>
      <c r="E44" s="213">
        <v>23</v>
      </c>
      <c r="F44" s="213">
        <v>19</v>
      </c>
      <c r="G44" s="20">
        <v>16</v>
      </c>
      <c r="H44" s="20">
        <v>20</v>
      </c>
      <c r="I44" s="20">
        <v>17</v>
      </c>
      <c r="J44" s="20">
        <v>20</v>
      </c>
      <c r="K44" s="20">
        <v>23</v>
      </c>
      <c r="L44" s="20">
        <v>20</v>
      </c>
      <c r="M44" s="20">
        <v>29</v>
      </c>
      <c r="N44" s="20">
        <v>24</v>
      </c>
      <c r="O44" s="20">
        <v>22</v>
      </c>
      <c r="P44" s="20">
        <v>21</v>
      </c>
      <c r="Q44" s="20">
        <v>23</v>
      </c>
      <c r="R44" s="20">
        <v>30</v>
      </c>
      <c r="S44" s="20">
        <v>20</v>
      </c>
      <c r="T44" s="20">
        <v>23</v>
      </c>
      <c r="U44" s="20">
        <v>25</v>
      </c>
      <c r="V44" s="20">
        <v>22</v>
      </c>
      <c r="W44" s="20">
        <v>19</v>
      </c>
      <c r="X44" s="20">
        <v>18</v>
      </c>
      <c r="Y44" s="20">
        <v>20</v>
      </c>
      <c r="Z44" s="20">
        <v>10</v>
      </c>
      <c r="AA44" s="20">
        <v>17</v>
      </c>
      <c r="AB44" s="20">
        <v>20</v>
      </c>
    </row>
    <row r="45" spans="1:28" ht="14.25">
      <c r="A45" s="73" t="s">
        <v>113</v>
      </c>
      <c r="B45" s="49">
        <f t="shared" si="3"/>
        <v>931</v>
      </c>
      <c r="C45" s="47">
        <f t="shared" si="4"/>
        <v>474</v>
      </c>
      <c r="D45" s="47">
        <f t="shared" si="5"/>
        <v>457</v>
      </c>
      <c r="E45" s="213">
        <v>37</v>
      </c>
      <c r="F45" s="213">
        <v>37</v>
      </c>
      <c r="G45" s="20">
        <v>38</v>
      </c>
      <c r="H45" s="20">
        <v>42</v>
      </c>
      <c r="I45" s="20">
        <v>34</v>
      </c>
      <c r="J45" s="20">
        <v>43</v>
      </c>
      <c r="K45" s="20">
        <v>43</v>
      </c>
      <c r="L45" s="20">
        <v>35</v>
      </c>
      <c r="M45" s="20">
        <v>43</v>
      </c>
      <c r="N45" s="20">
        <v>48</v>
      </c>
      <c r="O45" s="20">
        <v>25</v>
      </c>
      <c r="P45" s="20">
        <v>41</v>
      </c>
      <c r="Q45" s="20">
        <v>47</v>
      </c>
      <c r="R45" s="20">
        <v>32</v>
      </c>
      <c r="S45" s="20">
        <v>48</v>
      </c>
      <c r="T45" s="20">
        <v>40</v>
      </c>
      <c r="U45" s="20">
        <v>46</v>
      </c>
      <c r="V45" s="20">
        <v>42</v>
      </c>
      <c r="W45" s="20">
        <v>46</v>
      </c>
      <c r="X45" s="20">
        <v>28</v>
      </c>
      <c r="Y45" s="20">
        <v>23</v>
      </c>
      <c r="Z45" s="20">
        <v>37</v>
      </c>
      <c r="AA45" s="20">
        <v>44</v>
      </c>
      <c r="AB45" s="20">
        <v>32</v>
      </c>
    </row>
    <row r="46" spans="1:28" ht="14.25">
      <c r="A46" s="73" t="s">
        <v>114</v>
      </c>
      <c r="B46" s="49">
        <f t="shared" si="3"/>
        <v>904</v>
      </c>
      <c r="C46" s="47">
        <f t="shared" si="4"/>
        <v>441</v>
      </c>
      <c r="D46" s="47">
        <f t="shared" si="5"/>
        <v>463</v>
      </c>
      <c r="E46" s="213">
        <v>38</v>
      </c>
      <c r="F46" s="213">
        <v>38</v>
      </c>
      <c r="G46" s="20">
        <v>37</v>
      </c>
      <c r="H46" s="20">
        <v>31</v>
      </c>
      <c r="I46" s="20">
        <v>43</v>
      </c>
      <c r="J46" s="20">
        <v>43</v>
      </c>
      <c r="K46" s="20">
        <v>35</v>
      </c>
      <c r="L46" s="20">
        <v>38</v>
      </c>
      <c r="M46" s="20">
        <v>40</v>
      </c>
      <c r="N46" s="20">
        <v>44</v>
      </c>
      <c r="O46" s="20">
        <v>32</v>
      </c>
      <c r="P46" s="20">
        <v>30</v>
      </c>
      <c r="Q46" s="20">
        <v>35</v>
      </c>
      <c r="R46" s="20">
        <v>39</v>
      </c>
      <c r="S46" s="20">
        <v>32</v>
      </c>
      <c r="T46" s="20">
        <v>39</v>
      </c>
      <c r="U46" s="20">
        <v>37</v>
      </c>
      <c r="V46" s="20">
        <v>42</v>
      </c>
      <c r="W46" s="20">
        <v>39</v>
      </c>
      <c r="X46" s="20">
        <v>39</v>
      </c>
      <c r="Y46" s="20">
        <v>31</v>
      </c>
      <c r="Z46" s="20">
        <v>35</v>
      </c>
      <c r="AA46" s="20">
        <v>42</v>
      </c>
      <c r="AB46" s="20">
        <v>45</v>
      </c>
    </row>
    <row r="47" spans="1:28" ht="14.25">
      <c r="A47" s="73" t="s">
        <v>115</v>
      </c>
      <c r="B47" s="49">
        <f t="shared" si="3"/>
        <v>452</v>
      </c>
      <c r="C47" s="47">
        <f t="shared" si="4"/>
        <v>223</v>
      </c>
      <c r="D47" s="47">
        <f t="shared" si="5"/>
        <v>229</v>
      </c>
      <c r="E47" s="213">
        <v>21</v>
      </c>
      <c r="F47" s="213">
        <v>18</v>
      </c>
      <c r="G47" s="20">
        <v>16</v>
      </c>
      <c r="H47" s="20">
        <v>15</v>
      </c>
      <c r="I47" s="20">
        <v>13</v>
      </c>
      <c r="J47" s="20">
        <v>17</v>
      </c>
      <c r="K47" s="20">
        <v>20</v>
      </c>
      <c r="L47" s="20">
        <v>23</v>
      </c>
      <c r="M47" s="20">
        <v>21</v>
      </c>
      <c r="N47" s="20">
        <v>21</v>
      </c>
      <c r="O47" s="20">
        <v>19</v>
      </c>
      <c r="P47" s="20">
        <v>21</v>
      </c>
      <c r="Q47" s="20">
        <v>21</v>
      </c>
      <c r="R47" s="20">
        <v>20</v>
      </c>
      <c r="S47" s="20">
        <v>19</v>
      </c>
      <c r="T47" s="20">
        <v>20</v>
      </c>
      <c r="U47" s="20">
        <v>22</v>
      </c>
      <c r="V47" s="20">
        <v>22</v>
      </c>
      <c r="W47" s="20">
        <v>17</v>
      </c>
      <c r="X47" s="20">
        <v>16</v>
      </c>
      <c r="Y47" s="20">
        <v>15</v>
      </c>
      <c r="Z47" s="20">
        <v>25</v>
      </c>
      <c r="AA47" s="20">
        <v>19</v>
      </c>
      <c r="AB47" s="20">
        <v>11</v>
      </c>
    </row>
    <row r="48" spans="1:28" ht="14.25">
      <c r="A48" s="73" t="s">
        <v>116</v>
      </c>
      <c r="B48" s="49">
        <f t="shared" si="3"/>
        <v>398</v>
      </c>
      <c r="C48" s="47">
        <f t="shared" si="4"/>
        <v>200</v>
      </c>
      <c r="D48" s="47">
        <f t="shared" si="5"/>
        <v>198</v>
      </c>
      <c r="E48" s="213">
        <v>23</v>
      </c>
      <c r="F48" s="213">
        <v>18</v>
      </c>
      <c r="G48" s="20">
        <v>15</v>
      </c>
      <c r="H48" s="20">
        <v>17</v>
      </c>
      <c r="I48" s="20">
        <v>14</v>
      </c>
      <c r="J48" s="20">
        <v>22</v>
      </c>
      <c r="K48" s="20">
        <v>15</v>
      </c>
      <c r="L48" s="20">
        <v>20</v>
      </c>
      <c r="M48" s="20">
        <v>12</v>
      </c>
      <c r="N48" s="20">
        <v>12</v>
      </c>
      <c r="O48" s="20">
        <v>23</v>
      </c>
      <c r="P48" s="20">
        <v>11</v>
      </c>
      <c r="Q48" s="20">
        <v>11</v>
      </c>
      <c r="R48" s="20">
        <v>15</v>
      </c>
      <c r="S48" s="20">
        <v>21</v>
      </c>
      <c r="T48" s="20">
        <v>24</v>
      </c>
      <c r="U48" s="20">
        <v>18</v>
      </c>
      <c r="V48" s="20">
        <v>14</v>
      </c>
      <c r="W48" s="20">
        <v>15</v>
      </c>
      <c r="X48" s="20">
        <v>17</v>
      </c>
      <c r="Y48" s="20">
        <v>18</v>
      </c>
      <c r="Z48" s="20">
        <v>19</v>
      </c>
      <c r="AA48" s="20">
        <v>15</v>
      </c>
      <c r="AB48" s="20">
        <v>9</v>
      </c>
    </row>
    <row r="49" spans="1:28" ht="14.25">
      <c r="A49" s="73" t="s">
        <v>117</v>
      </c>
      <c r="B49" s="49">
        <f t="shared" si="3"/>
        <v>361</v>
      </c>
      <c r="C49" s="47">
        <f t="shared" si="4"/>
        <v>204</v>
      </c>
      <c r="D49" s="47">
        <f t="shared" si="5"/>
        <v>157</v>
      </c>
      <c r="E49" s="213">
        <v>21</v>
      </c>
      <c r="F49" s="213">
        <v>17</v>
      </c>
      <c r="G49" s="20">
        <v>12</v>
      </c>
      <c r="H49" s="20">
        <v>13</v>
      </c>
      <c r="I49" s="20">
        <v>14</v>
      </c>
      <c r="J49" s="20">
        <v>11</v>
      </c>
      <c r="K49" s="20">
        <v>19</v>
      </c>
      <c r="L49" s="20">
        <v>11</v>
      </c>
      <c r="M49" s="20">
        <v>17</v>
      </c>
      <c r="N49" s="20">
        <v>16</v>
      </c>
      <c r="O49" s="20">
        <v>16</v>
      </c>
      <c r="P49" s="20">
        <v>14</v>
      </c>
      <c r="Q49" s="20">
        <v>16</v>
      </c>
      <c r="R49" s="20">
        <v>8</v>
      </c>
      <c r="S49" s="20">
        <v>20</v>
      </c>
      <c r="T49" s="20">
        <v>18</v>
      </c>
      <c r="U49" s="20">
        <v>20</v>
      </c>
      <c r="V49" s="20">
        <v>12</v>
      </c>
      <c r="W49" s="20">
        <v>12</v>
      </c>
      <c r="X49" s="20">
        <v>10</v>
      </c>
      <c r="Y49" s="20">
        <v>20</v>
      </c>
      <c r="Z49" s="20">
        <v>14</v>
      </c>
      <c r="AA49" s="20">
        <v>17</v>
      </c>
      <c r="AB49" s="20">
        <v>13</v>
      </c>
    </row>
    <row r="50" spans="1:28" ht="14.25">
      <c r="A50" s="73" t="s">
        <v>118</v>
      </c>
      <c r="B50" s="49">
        <f t="shared" si="3"/>
        <v>92</v>
      </c>
      <c r="C50" s="47">
        <f t="shared" si="4"/>
        <v>46</v>
      </c>
      <c r="D50" s="47">
        <f t="shared" si="5"/>
        <v>46</v>
      </c>
      <c r="E50" s="213">
        <v>6</v>
      </c>
      <c r="F50" s="213">
        <v>3</v>
      </c>
      <c r="G50" s="213">
        <v>5</v>
      </c>
      <c r="H50" s="213">
        <v>3</v>
      </c>
      <c r="I50" s="213">
        <v>3</v>
      </c>
      <c r="J50" s="213">
        <v>3</v>
      </c>
      <c r="K50" s="213">
        <v>5</v>
      </c>
      <c r="L50" s="213">
        <v>3</v>
      </c>
      <c r="M50" s="213">
        <v>3</v>
      </c>
      <c r="N50" s="213">
        <v>5</v>
      </c>
      <c r="O50" s="213">
        <v>5</v>
      </c>
      <c r="P50" s="213">
        <v>5</v>
      </c>
      <c r="Q50" s="213">
        <v>3</v>
      </c>
      <c r="R50" s="213">
        <v>2</v>
      </c>
      <c r="S50" s="213">
        <v>3</v>
      </c>
      <c r="T50" s="213">
        <v>1</v>
      </c>
      <c r="U50" s="213">
        <v>2</v>
      </c>
      <c r="V50" s="213">
        <v>5</v>
      </c>
      <c r="W50" s="213">
        <v>3</v>
      </c>
      <c r="X50" s="213">
        <v>5</v>
      </c>
      <c r="Y50" s="213">
        <v>4</v>
      </c>
      <c r="Z50" s="213">
        <v>8</v>
      </c>
      <c r="AA50" s="213">
        <v>4</v>
      </c>
      <c r="AB50" s="213">
        <v>3</v>
      </c>
    </row>
    <row r="51" spans="1:28" ht="14.25">
      <c r="A51" s="155"/>
      <c r="B51" s="177"/>
      <c r="C51" s="178"/>
      <c r="D51" s="179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:6" ht="14.25">
      <c r="A52" s="23" t="s">
        <v>60</v>
      </c>
      <c r="B52" s="180"/>
      <c r="C52" s="181"/>
      <c r="D52" s="182"/>
      <c r="E52" s="53"/>
      <c r="F52" s="53"/>
    </row>
    <row r="53" spans="1:6" ht="14.25">
      <c r="A53" s="180"/>
      <c r="B53" s="181"/>
      <c r="C53" s="181"/>
      <c r="D53" s="182"/>
      <c r="E53" s="53"/>
      <c r="F53" s="53"/>
    </row>
    <row r="54" spans="1:6" ht="14.25">
      <c r="A54" s="180"/>
      <c r="B54" s="181"/>
      <c r="C54" s="181"/>
      <c r="D54" s="182"/>
      <c r="E54" s="53"/>
      <c r="F54" s="53"/>
    </row>
    <row r="55" spans="1:6" ht="14.25">
      <c r="A55" s="180"/>
      <c r="B55" s="181"/>
      <c r="C55" s="181"/>
      <c r="D55" s="182"/>
      <c r="E55" s="53"/>
      <c r="F55" s="53"/>
    </row>
    <row r="56" spans="1:6" ht="14.25">
      <c r="A56" s="180"/>
      <c r="B56" s="181"/>
      <c r="C56" s="183"/>
      <c r="D56" s="181"/>
      <c r="E56" s="53"/>
      <c r="F56" s="53"/>
    </row>
    <row r="57" spans="1:6" ht="14.25">
      <c r="A57" s="180"/>
      <c r="B57" s="181"/>
      <c r="C57" s="181"/>
      <c r="D57" s="182"/>
      <c r="E57" s="53"/>
      <c r="F57" s="53"/>
    </row>
    <row r="58" spans="1:6" ht="14.25">
      <c r="A58" s="180"/>
      <c r="B58" s="181"/>
      <c r="C58" s="181"/>
      <c r="D58" s="182"/>
      <c r="E58" s="53"/>
      <c r="F58" s="53"/>
    </row>
    <row r="59" spans="1:6" ht="14.25">
      <c r="A59" s="180"/>
      <c r="B59" s="181"/>
      <c r="C59" s="181"/>
      <c r="D59" s="182"/>
      <c r="E59" s="53"/>
      <c r="F59" s="53"/>
    </row>
    <row r="60" spans="1:6" ht="14.25">
      <c r="A60" s="180"/>
      <c r="B60" s="181"/>
      <c r="C60" s="181"/>
      <c r="D60" s="182"/>
      <c r="E60" s="53"/>
      <c r="F60" s="53"/>
    </row>
    <row r="61" spans="1:6" ht="14.25">
      <c r="A61" s="183"/>
      <c r="B61" s="183"/>
      <c r="C61" s="181"/>
      <c r="D61" s="182"/>
      <c r="E61" s="53"/>
      <c r="F61" s="53"/>
    </row>
    <row r="62" spans="1:6" ht="14.25">
      <c r="A62" s="183"/>
      <c r="B62" s="183"/>
      <c r="C62" s="181"/>
      <c r="D62" s="182"/>
      <c r="E62" s="53"/>
      <c r="F62" s="53"/>
    </row>
    <row r="63" spans="1:6" ht="14.25">
      <c r="A63" s="183"/>
      <c r="B63" s="183"/>
      <c r="C63" s="181"/>
      <c r="D63" s="182"/>
      <c r="E63" s="53"/>
      <c r="F63" s="53"/>
    </row>
    <row r="64" spans="1:6" ht="14.25">
      <c r="A64" s="183"/>
      <c r="B64" s="183"/>
      <c r="C64" s="183"/>
      <c r="D64" s="181"/>
      <c r="E64" s="53"/>
      <c r="F64" s="53"/>
    </row>
    <row r="65" spans="1:6" ht="14.25">
      <c r="A65" s="183"/>
      <c r="B65" s="183"/>
      <c r="C65" s="181"/>
      <c r="D65" s="182"/>
      <c r="E65" s="53"/>
      <c r="F65" s="53"/>
    </row>
    <row r="66" spans="1:6" ht="14.25">
      <c r="A66" s="183"/>
      <c r="B66" s="183"/>
      <c r="C66" s="181"/>
      <c r="D66" s="182"/>
      <c r="E66" s="53"/>
      <c r="F66" s="53"/>
    </row>
    <row r="67" spans="2:6" ht="14.25">
      <c r="B67" s="53"/>
      <c r="C67" s="182"/>
      <c r="D67" s="182"/>
      <c r="E67" s="53"/>
      <c r="F67" s="53"/>
    </row>
    <row r="68" spans="2:6" ht="14.25">
      <c r="B68" s="53"/>
      <c r="C68" s="182"/>
      <c r="D68" s="182"/>
      <c r="E68" s="53"/>
      <c r="F68" s="53"/>
    </row>
    <row r="69" spans="2:6" ht="14.25">
      <c r="B69" s="53"/>
      <c r="C69" s="182"/>
      <c r="D69" s="182"/>
      <c r="E69" s="53"/>
      <c r="F69" s="53"/>
    </row>
    <row r="70" ht="14.25">
      <c r="D70" s="184"/>
    </row>
    <row r="71" spans="3:4" ht="14.25">
      <c r="C71" s="182"/>
      <c r="D71" s="182"/>
    </row>
  </sheetData>
  <sheetProtection/>
  <mergeCells count="225">
    <mergeCell ref="H22:I22"/>
    <mergeCell ref="F23:G23"/>
    <mergeCell ref="C9:E9"/>
    <mergeCell ref="AA12:AB12"/>
    <mergeCell ref="AA23:AB23"/>
    <mergeCell ref="C24:E24"/>
    <mergeCell ref="C21:E21"/>
    <mergeCell ref="C22:E22"/>
    <mergeCell ref="C23:E23"/>
    <mergeCell ref="F22:G22"/>
    <mergeCell ref="F21:G21"/>
    <mergeCell ref="H21:I21"/>
    <mergeCell ref="AA4:AB6"/>
    <mergeCell ref="AA7:AB7"/>
    <mergeCell ref="AA8:AB8"/>
    <mergeCell ref="AA9:AB9"/>
    <mergeCell ref="AA10:AB10"/>
    <mergeCell ref="AA11:AB11"/>
    <mergeCell ref="Y12:Z12"/>
    <mergeCell ref="Q13:R13"/>
    <mergeCell ref="W12:X12"/>
    <mergeCell ref="U13:V13"/>
    <mergeCell ref="W13:X13"/>
    <mergeCell ref="AA22:AB22"/>
    <mergeCell ref="C7:E7"/>
    <mergeCell ref="C8:E8"/>
    <mergeCell ref="C17:E17"/>
    <mergeCell ref="Y10:Z10"/>
    <mergeCell ref="O9:P9"/>
    <mergeCell ref="S10:T10"/>
    <mergeCell ref="F5:G6"/>
    <mergeCell ref="H5:I6"/>
    <mergeCell ref="H8:I8"/>
    <mergeCell ref="S6:T6"/>
    <mergeCell ref="Q5:V5"/>
    <mergeCell ref="J5:L6"/>
    <mergeCell ref="M5:N6"/>
    <mergeCell ref="O5:P6"/>
    <mergeCell ref="U6:V6"/>
    <mergeCell ref="F8:G8"/>
    <mergeCell ref="A22:B22"/>
    <mergeCell ref="A23:B23"/>
    <mergeCell ref="A24:B24"/>
    <mergeCell ref="C18:E18"/>
    <mergeCell ref="C19:E19"/>
    <mergeCell ref="C20:E20"/>
    <mergeCell ref="A20:B20"/>
    <mergeCell ref="A21:B21"/>
    <mergeCell ref="A19:B19"/>
    <mergeCell ref="A10:B10"/>
    <mergeCell ref="A11:B11"/>
    <mergeCell ref="C10:E10"/>
    <mergeCell ref="C11:E11"/>
    <mergeCell ref="A4:B6"/>
    <mergeCell ref="A7:B7"/>
    <mergeCell ref="A8:B8"/>
    <mergeCell ref="A9:B9"/>
    <mergeCell ref="C4:I4"/>
    <mergeCell ref="C5:E6"/>
    <mergeCell ref="M29:N29"/>
    <mergeCell ref="O29:P29"/>
    <mergeCell ref="A29:A30"/>
    <mergeCell ref="B29:D29"/>
    <mergeCell ref="E29:F29"/>
    <mergeCell ref="G29:H29"/>
    <mergeCell ref="I29:J29"/>
    <mergeCell ref="K29:L29"/>
    <mergeCell ref="AA29:AB29"/>
    <mergeCell ref="Y29:Z29"/>
    <mergeCell ref="Q29:R29"/>
    <mergeCell ref="S29:T29"/>
    <mergeCell ref="U29:V29"/>
    <mergeCell ref="W29:X29"/>
    <mergeCell ref="Y4:Z6"/>
    <mergeCell ref="M8:N8"/>
    <mergeCell ref="O8:P8"/>
    <mergeCell ref="Y8:Z8"/>
    <mergeCell ref="S8:T8"/>
    <mergeCell ref="U8:V8"/>
    <mergeCell ref="W8:X8"/>
    <mergeCell ref="Q6:R6"/>
    <mergeCell ref="W4:X6"/>
    <mergeCell ref="J4:V4"/>
    <mergeCell ref="U10:V10"/>
    <mergeCell ref="W10:X10"/>
    <mergeCell ref="S9:T9"/>
    <mergeCell ref="U9:V9"/>
    <mergeCell ref="O10:P10"/>
    <mergeCell ref="H9:I9"/>
    <mergeCell ref="F9:G9"/>
    <mergeCell ref="F10:G10"/>
    <mergeCell ref="H10:I10"/>
    <mergeCell ref="J10:L10"/>
    <mergeCell ref="M9:N9"/>
    <mergeCell ref="M10:N10"/>
    <mergeCell ref="A16:B16"/>
    <mergeCell ref="F15:G15"/>
    <mergeCell ref="F11:G11"/>
    <mergeCell ref="C16:E16"/>
    <mergeCell ref="H11:I11"/>
    <mergeCell ref="A18:B18"/>
    <mergeCell ref="A17:B17"/>
    <mergeCell ref="A12:B12"/>
    <mergeCell ref="A13:B13"/>
    <mergeCell ref="A14:B14"/>
    <mergeCell ref="A15:B15"/>
    <mergeCell ref="F12:G12"/>
    <mergeCell ref="H12:I12"/>
    <mergeCell ref="F13:G13"/>
    <mergeCell ref="H13:I13"/>
    <mergeCell ref="H15:I15"/>
    <mergeCell ref="C12:E12"/>
    <mergeCell ref="C13:E13"/>
    <mergeCell ref="C14:E14"/>
    <mergeCell ref="C15:E15"/>
    <mergeCell ref="F16:G16"/>
    <mergeCell ref="H16:I16"/>
    <mergeCell ref="F17:G17"/>
    <mergeCell ref="H17:I17"/>
    <mergeCell ref="H18:I18"/>
    <mergeCell ref="F20:G20"/>
    <mergeCell ref="H20:I20"/>
    <mergeCell ref="F18:G18"/>
    <mergeCell ref="H23:I23"/>
    <mergeCell ref="J8:L8"/>
    <mergeCell ref="J9:L9"/>
    <mergeCell ref="J11:L11"/>
    <mergeCell ref="J13:L13"/>
    <mergeCell ref="J16:L16"/>
    <mergeCell ref="J18:L18"/>
    <mergeCell ref="J21:L21"/>
    <mergeCell ref="J12:L12"/>
    <mergeCell ref="J17:L17"/>
    <mergeCell ref="M11:N11"/>
    <mergeCell ref="O11:P11"/>
    <mergeCell ref="O15:P15"/>
    <mergeCell ref="M12:N12"/>
    <mergeCell ref="O12:P12"/>
    <mergeCell ref="O17:P17"/>
    <mergeCell ref="M13:N13"/>
    <mergeCell ref="O13:P13"/>
    <mergeCell ref="M16:N16"/>
    <mergeCell ref="O16:P16"/>
    <mergeCell ref="J15:L15"/>
    <mergeCell ref="M15:N15"/>
    <mergeCell ref="J22:L22"/>
    <mergeCell ref="M22:N22"/>
    <mergeCell ref="M17:N17"/>
    <mergeCell ref="O22:P22"/>
    <mergeCell ref="M18:N18"/>
    <mergeCell ref="O18:P18"/>
    <mergeCell ref="J20:L20"/>
    <mergeCell ref="M20:N20"/>
    <mergeCell ref="O20:P20"/>
    <mergeCell ref="J23:L23"/>
    <mergeCell ref="M23:N23"/>
    <mergeCell ref="O23:P23"/>
    <mergeCell ref="Q8:R8"/>
    <mergeCell ref="Q9:R9"/>
    <mergeCell ref="Q15:R15"/>
    <mergeCell ref="Q18:R18"/>
    <mergeCell ref="Q21:R21"/>
    <mergeCell ref="M21:N21"/>
    <mergeCell ref="O21:P21"/>
    <mergeCell ref="Q10:R10"/>
    <mergeCell ref="Y9:Z9"/>
    <mergeCell ref="Q11:R11"/>
    <mergeCell ref="S11:T11"/>
    <mergeCell ref="U11:V11"/>
    <mergeCell ref="W11:X11"/>
    <mergeCell ref="W9:X9"/>
    <mergeCell ref="Y11:Z11"/>
    <mergeCell ref="Q16:R16"/>
    <mergeCell ref="S16:T16"/>
    <mergeCell ref="U16:V16"/>
    <mergeCell ref="W16:X16"/>
    <mergeCell ref="W18:X18"/>
    <mergeCell ref="S13:T13"/>
    <mergeCell ref="Q12:R12"/>
    <mergeCell ref="S12:T12"/>
    <mergeCell ref="S15:T15"/>
    <mergeCell ref="U15:V15"/>
    <mergeCell ref="U12:V12"/>
    <mergeCell ref="W15:X15"/>
    <mergeCell ref="Y15:Z15"/>
    <mergeCell ref="Y17:Z17"/>
    <mergeCell ref="Y16:Z16"/>
    <mergeCell ref="Y13:Z13"/>
    <mergeCell ref="AA16:AB16"/>
    <mergeCell ref="AA17:AB17"/>
    <mergeCell ref="AA13:AB13"/>
    <mergeCell ref="AA14:AB14"/>
    <mergeCell ref="AA18:AB18"/>
    <mergeCell ref="AA15:AB15"/>
    <mergeCell ref="Y21:Z21"/>
    <mergeCell ref="Y20:Z20"/>
    <mergeCell ref="Y18:Z18"/>
    <mergeCell ref="AA19:AB19"/>
    <mergeCell ref="AA20:AB20"/>
    <mergeCell ref="AA21:AB21"/>
    <mergeCell ref="Q17:R17"/>
    <mergeCell ref="S17:T17"/>
    <mergeCell ref="S18:T18"/>
    <mergeCell ref="U18:V18"/>
    <mergeCell ref="U17:V17"/>
    <mergeCell ref="W17:X17"/>
    <mergeCell ref="U22:V22"/>
    <mergeCell ref="W22:X22"/>
    <mergeCell ref="Q20:R20"/>
    <mergeCell ref="S20:T20"/>
    <mergeCell ref="U20:V20"/>
    <mergeCell ref="S21:T21"/>
    <mergeCell ref="U21:V21"/>
    <mergeCell ref="W21:X21"/>
    <mergeCell ref="W20:X20"/>
    <mergeCell ref="A27:AB27"/>
    <mergeCell ref="A2:AB2"/>
    <mergeCell ref="Y22:Z22"/>
    <mergeCell ref="Q23:R23"/>
    <mergeCell ref="S23:T23"/>
    <mergeCell ref="U23:V23"/>
    <mergeCell ref="W23:X23"/>
    <mergeCell ref="Y23:Z23"/>
    <mergeCell ref="Q22:R22"/>
    <mergeCell ref="S22:T2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6"/>
  <sheetViews>
    <sheetView zoomScale="75" zoomScaleNormal="75" zoomScalePageLayoutView="0" workbookViewId="0" topLeftCell="A1">
      <selection activeCell="F20" sqref="F20:G20"/>
    </sheetView>
  </sheetViews>
  <sheetFormatPr defaultColWidth="9.00390625" defaultRowHeight="16.5" customHeight="1"/>
  <cols>
    <col min="1" max="1" width="14.50390625" style="185" customWidth="1"/>
    <col min="2" max="8" width="4.75390625" style="185" customWidth="1"/>
    <col min="9" max="11" width="4.50390625" style="185" customWidth="1"/>
    <col min="12" max="25" width="4.25390625" style="185" customWidth="1"/>
    <col min="26" max="26" width="6.00390625" style="185" bestFit="1" customWidth="1"/>
    <col min="27" max="27" width="4.625" style="185" bestFit="1" customWidth="1"/>
    <col min="28" max="33" width="5.625" style="185" customWidth="1"/>
    <col min="34" max="43" width="6.00390625" style="185" bestFit="1" customWidth="1"/>
    <col min="44" max="55" width="4.00390625" style="185" customWidth="1"/>
    <col min="56" max="56" width="4.625" style="185" customWidth="1"/>
    <col min="57" max="16384" width="9.00390625" style="185" customWidth="1"/>
  </cols>
  <sheetData>
    <row r="1" spans="1:55" ht="16.5" customHeight="1">
      <c r="A1" s="219" t="s">
        <v>283</v>
      </c>
      <c r="BC1" s="203" t="s">
        <v>286</v>
      </c>
    </row>
    <row r="2" spans="1:55" s="127" customFormat="1" ht="16.5" customHeight="1">
      <c r="A2" s="323" t="s">
        <v>285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</row>
    <row r="3" spans="1:55" s="127" customFormat="1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</row>
    <row r="4" spans="1:55" s="127" customFormat="1" ht="16.5" customHeight="1">
      <c r="A4" s="353" t="s">
        <v>284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</row>
    <row r="5" spans="1:55" s="127" customFormat="1" ht="16.5" customHeight="1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</row>
    <row r="6" spans="1:55" s="127" customFormat="1" ht="16.5" customHeight="1">
      <c r="A6" s="355" t="s">
        <v>92</v>
      </c>
      <c r="B6" s="336" t="s">
        <v>93</v>
      </c>
      <c r="C6" s="337"/>
      <c r="D6" s="337"/>
      <c r="E6" s="337"/>
      <c r="F6" s="337"/>
      <c r="G6" s="305"/>
      <c r="H6" s="336" t="s">
        <v>94</v>
      </c>
      <c r="I6" s="337"/>
      <c r="J6" s="337"/>
      <c r="K6" s="337"/>
      <c r="L6" s="336" t="s">
        <v>119</v>
      </c>
      <c r="M6" s="337"/>
      <c r="N6" s="337"/>
      <c r="O6" s="305"/>
      <c r="P6" s="337" t="s">
        <v>120</v>
      </c>
      <c r="Q6" s="337"/>
      <c r="R6" s="337"/>
      <c r="S6" s="337"/>
      <c r="T6" s="336" t="s">
        <v>121</v>
      </c>
      <c r="U6" s="337"/>
      <c r="V6" s="337"/>
      <c r="W6" s="337"/>
      <c r="X6" s="336" t="s">
        <v>122</v>
      </c>
      <c r="Y6" s="337"/>
      <c r="Z6" s="337"/>
      <c r="AA6" s="337"/>
      <c r="AB6" s="336" t="s">
        <v>123</v>
      </c>
      <c r="AC6" s="337"/>
      <c r="AD6" s="337"/>
      <c r="AE6" s="337"/>
      <c r="AF6" s="336" t="s">
        <v>95</v>
      </c>
      <c r="AG6" s="337"/>
      <c r="AH6" s="337"/>
      <c r="AI6" s="337"/>
      <c r="AJ6" s="337" t="s">
        <v>124</v>
      </c>
      <c r="AK6" s="337"/>
      <c r="AL6" s="337"/>
      <c r="AM6" s="337"/>
      <c r="AN6" s="336" t="s">
        <v>125</v>
      </c>
      <c r="AO6" s="337"/>
      <c r="AP6" s="337"/>
      <c r="AQ6" s="337"/>
      <c r="AR6" s="336" t="s">
        <v>126</v>
      </c>
      <c r="AS6" s="337"/>
      <c r="AT6" s="337"/>
      <c r="AU6" s="305"/>
      <c r="AV6" s="336" t="s">
        <v>128</v>
      </c>
      <c r="AW6" s="337"/>
      <c r="AX6" s="337"/>
      <c r="AY6" s="305"/>
      <c r="AZ6" s="336" t="s">
        <v>127</v>
      </c>
      <c r="BA6" s="337"/>
      <c r="BB6" s="337"/>
      <c r="BC6" s="337"/>
    </row>
    <row r="7" spans="1:55" s="127" customFormat="1" ht="16.5" customHeight="1">
      <c r="A7" s="343"/>
      <c r="B7" s="308" t="s">
        <v>44</v>
      </c>
      <c r="C7" s="308"/>
      <c r="D7" s="308" t="s">
        <v>45</v>
      </c>
      <c r="E7" s="308"/>
      <c r="F7" s="308" t="s">
        <v>46</v>
      </c>
      <c r="G7" s="308"/>
      <c r="H7" s="308" t="s">
        <v>45</v>
      </c>
      <c r="I7" s="308"/>
      <c r="J7" s="308" t="s">
        <v>46</v>
      </c>
      <c r="K7" s="308"/>
      <c r="L7" s="308" t="s">
        <v>45</v>
      </c>
      <c r="M7" s="308"/>
      <c r="N7" s="308" t="s">
        <v>46</v>
      </c>
      <c r="O7" s="308"/>
      <c r="P7" s="308" t="s">
        <v>45</v>
      </c>
      <c r="Q7" s="308"/>
      <c r="R7" s="308" t="s">
        <v>46</v>
      </c>
      <c r="S7" s="308"/>
      <c r="T7" s="308" t="s">
        <v>45</v>
      </c>
      <c r="U7" s="308"/>
      <c r="V7" s="308" t="s">
        <v>46</v>
      </c>
      <c r="W7" s="308"/>
      <c r="X7" s="308" t="s">
        <v>45</v>
      </c>
      <c r="Y7" s="308"/>
      <c r="Z7" s="308" t="s">
        <v>46</v>
      </c>
      <c r="AA7" s="308"/>
      <c r="AB7" s="308" t="s">
        <v>45</v>
      </c>
      <c r="AC7" s="308"/>
      <c r="AD7" s="308" t="s">
        <v>46</v>
      </c>
      <c r="AE7" s="308"/>
      <c r="AF7" s="308" t="s">
        <v>45</v>
      </c>
      <c r="AG7" s="308"/>
      <c r="AH7" s="308" t="s">
        <v>46</v>
      </c>
      <c r="AI7" s="308"/>
      <c r="AJ7" s="308" t="s">
        <v>45</v>
      </c>
      <c r="AK7" s="308"/>
      <c r="AL7" s="308" t="s">
        <v>46</v>
      </c>
      <c r="AM7" s="308"/>
      <c r="AN7" s="308" t="s">
        <v>45</v>
      </c>
      <c r="AO7" s="308"/>
      <c r="AP7" s="308" t="s">
        <v>46</v>
      </c>
      <c r="AQ7" s="308"/>
      <c r="AR7" s="308" t="s">
        <v>45</v>
      </c>
      <c r="AS7" s="308"/>
      <c r="AT7" s="308" t="s">
        <v>46</v>
      </c>
      <c r="AU7" s="308"/>
      <c r="AV7" s="308" t="s">
        <v>45</v>
      </c>
      <c r="AW7" s="308"/>
      <c r="AX7" s="308" t="s">
        <v>46</v>
      </c>
      <c r="AY7" s="308"/>
      <c r="AZ7" s="308" t="s">
        <v>45</v>
      </c>
      <c r="BA7" s="308"/>
      <c r="BB7" s="308" t="s">
        <v>46</v>
      </c>
      <c r="BC7" s="311"/>
    </row>
    <row r="8" spans="1:55" s="127" customFormat="1" ht="16.5" customHeight="1">
      <c r="A8" s="126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</row>
    <row r="9" spans="1:55" s="90" customFormat="1" ht="16.5" customHeight="1">
      <c r="A9" s="72" t="s">
        <v>93</v>
      </c>
      <c r="B9" s="350">
        <f>SUM(B11:C27)</f>
        <v>7652</v>
      </c>
      <c r="C9" s="350"/>
      <c r="D9" s="350">
        <f>SUM(D11:E27)</f>
        <v>4050</v>
      </c>
      <c r="E9" s="350"/>
      <c r="F9" s="350">
        <f>SUM(F11:G27)</f>
        <v>3602</v>
      </c>
      <c r="G9" s="350"/>
      <c r="H9" s="350">
        <f>SUM(H11:I27)</f>
        <v>394</v>
      </c>
      <c r="I9" s="350"/>
      <c r="J9" s="350">
        <f>SUM(J11:K27)</f>
        <v>326</v>
      </c>
      <c r="K9" s="350"/>
      <c r="L9" s="350">
        <f>SUM(L11:M27)</f>
        <v>329</v>
      </c>
      <c r="M9" s="350"/>
      <c r="N9" s="350">
        <f>SUM(N11:O27)</f>
        <v>311</v>
      </c>
      <c r="O9" s="350"/>
      <c r="P9" s="350">
        <f>SUM(P11:Q27)</f>
        <v>378</v>
      </c>
      <c r="Q9" s="350"/>
      <c r="R9" s="350">
        <f>SUM(R11:S27)</f>
        <v>371</v>
      </c>
      <c r="S9" s="350"/>
      <c r="T9" s="350">
        <f>SUM(T11:U27)</f>
        <v>332</v>
      </c>
      <c r="U9" s="350"/>
      <c r="V9" s="350">
        <f>SUM(V11:W27)</f>
        <v>305</v>
      </c>
      <c r="W9" s="350"/>
      <c r="X9" s="350">
        <f>SUM(X11:Y27)</f>
        <v>331</v>
      </c>
      <c r="Y9" s="350"/>
      <c r="Z9" s="350">
        <f>SUM(Z11:AA27)</f>
        <v>305</v>
      </c>
      <c r="AA9" s="350"/>
      <c r="AB9" s="350">
        <f>SUM(AB11:AC27)</f>
        <v>314</v>
      </c>
      <c r="AC9" s="350"/>
      <c r="AD9" s="350">
        <f>SUM(AD11:AE27)</f>
        <v>246</v>
      </c>
      <c r="AE9" s="350"/>
      <c r="AF9" s="350">
        <f>SUM(AF11:AG27)</f>
        <v>328</v>
      </c>
      <c r="AG9" s="350"/>
      <c r="AH9" s="350">
        <f>SUM(AH11:AI27)</f>
        <v>273</v>
      </c>
      <c r="AI9" s="350"/>
      <c r="AJ9" s="350">
        <f>SUM(AJ11:AK27)</f>
        <v>299</v>
      </c>
      <c r="AK9" s="350"/>
      <c r="AL9" s="350">
        <f>SUM(AL11:AM27)</f>
        <v>260</v>
      </c>
      <c r="AM9" s="350"/>
      <c r="AN9" s="350">
        <f>SUM(AN11:AO27)</f>
        <v>300</v>
      </c>
      <c r="AO9" s="350"/>
      <c r="AP9" s="350">
        <f>SUM(AP11:AQ27)</f>
        <v>247</v>
      </c>
      <c r="AQ9" s="350"/>
      <c r="AR9" s="350">
        <f>SUM(AR11:AS27)</f>
        <v>348</v>
      </c>
      <c r="AS9" s="350"/>
      <c r="AT9" s="350">
        <f>SUM(AT11:AU27)</f>
        <v>321</v>
      </c>
      <c r="AU9" s="350"/>
      <c r="AV9" s="350">
        <f>SUM(AV11:AW27)</f>
        <v>312</v>
      </c>
      <c r="AW9" s="350"/>
      <c r="AX9" s="350">
        <f>SUM(AX11:AY27)</f>
        <v>291</v>
      </c>
      <c r="AY9" s="350"/>
      <c r="AZ9" s="350">
        <f>SUM(AZ11:BA27)</f>
        <v>385</v>
      </c>
      <c r="BA9" s="350"/>
      <c r="BB9" s="350">
        <f>SUM(BB11:BC27)</f>
        <v>346</v>
      </c>
      <c r="BC9" s="350"/>
    </row>
    <row r="10" spans="1:55" s="127" customFormat="1" ht="16.5" customHeight="1">
      <c r="A10" s="18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</row>
    <row r="11" spans="1:55" s="127" customFormat="1" ht="16.5" customHeight="1">
      <c r="A11" s="88" t="s">
        <v>2</v>
      </c>
      <c r="B11" s="349">
        <f>SUM(D11:G11)</f>
        <v>2455</v>
      </c>
      <c r="C11" s="349"/>
      <c r="D11" s="349">
        <f>SUM(H11,L11,P11,T11,X11,AB11,AF11,AJ11,AN11,AR11,AV11,AZ11)</f>
        <v>1275</v>
      </c>
      <c r="E11" s="349"/>
      <c r="F11" s="349">
        <f>SUM(J11,N11,R11,V11,Z11,AD11,AH11,AL11,AP11,AT11,AX11,BB11)</f>
        <v>1180</v>
      </c>
      <c r="G11" s="349"/>
      <c r="H11" s="349">
        <v>111</v>
      </c>
      <c r="I11" s="349"/>
      <c r="J11" s="349">
        <v>88</v>
      </c>
      <c r="K11" s="349"/>
      <c r="L11" s="349">
        <v>108</v>
      </c>
      <c r="M11" s="349"/>
      <c r="N11" s="349">
        <v>110</v>
      </c>
      <c r="O11" s="349"/>
      <c r="P11" s="349">
        <v>109</v>
      </c>
      <c r="Q11" s="349"/>
      <c r="R11" s="349">
        <v>116</v>
      </c>
      <c r="S11" s="349"/>
      <c r="T11" s="349">
        <v>116</v>
      </c>
      <c r="U11" s="349"/>
      <c r="V11" s="349">
        <v>97</v>
      </c>
      <c r="W11" s="349"/>
      <c r="X11" s="349">
        <v>98</v>
      </c>
      <c r="Y11" s="349"/>
      <c r="Z11" s="349">
        <v>105</v>
      </c>
      <c r="AA11" s="349"/>
      <c r="AB11" s="349">
        <v>106</v>
      </c>
      <c r="AC11" s="349"/>
      <c r="AD11" s="349">
        <v>82</v>
      </c>
      <c r="AE11" s="349"/>
      <c r="AF11" s="349">
        <v>95</v>
      </c>
      <c r="AG11" s="349"/>
      <c r="AH11" s="349">
        <v>99</v>
      </c>
      <c r="AI11" s="349"/>
      <c r="AJ11" s="349">
        <v>95</v>
      </c>
      <c r="AK11" s="349"/>
      <c r="AL11" s="349">
        <v>87</v>
      </c>
      <c r="AM11" s="349"/>
      <c r="AN11" s="349">
        <v>103</v>
      </c>
      <c r="AO11" s="349"/>
      <c r="AP11" s="349">
        <v>83</v>
      </c>
      <c r="AQ11" s="349"/>
      <c r="AR11" s="349">
        <v>117</v>
      </c>
      <c r="AS11" s="349"/>
      <c r="AT11" s="349">
        <v>103</v>
      </c>
      <c r="AU11" s="349"/>
      <c r="AV11" s="349">
        <v>100</v>
      </c>
      <c r="AW11" s="349"/>
      <c r="AX11" s="349">
        <v>93</v>
      </c>
      <c r="AY11" s="349"/>
      <c r="AZ11" s="349">
        <v>117</v>
      </c>
      <c r="BA11" s="349"/>
      <c r="BB11" s="349">
        <v>117</v>
      </c>
      <c r="BC11" s="349"/>
    </row>
    <row r="12" spans="1:55" s="127" customFormat="1" ht="16.5" customHeight="1">
      <c r="A12" s="88" t="s">
        <v>3</v>
      </c>
      <c r="B12" s="349">
        <f aca="true" t="shared" si="0" ref="B12:B18">SUM(D12:G12)</f>
        <v>357</v>
      </c>
      <c r="C12" s="349"/>
      <c r="D12" s="349">
        <f aca="true" t="shared" si="1" ref="D12:D18">SUM(H12,L12,P12,T12,X12,AB12,AF12,AJ12,AN12,AR12,AV12,AZ12)</f>
        <v>196</v>
      </c>
      <c r="E12" s="349"/>
      <c r="F12" s="349">
        <f aca="true" t="shared" si="2" ref="F12:F18">SUM(J12,N12,R12,V12,Z12,AD12,AH12,AL12,AP12,AT12,AX12,BB12)</f>
        <v>161</v>
      </c>
      <c r="G12" s="349"/>
      <c r="H12" s="349">
        <v>21</v>
      </c>
      <c r="I12" s="349"/>
      <c r="J12" s="349">
        <v>10</v>
      </c>
      <c r="K12" s="349"/>
      <c r="L12" s="349">
        <v>17</v>
      </c>
      <c r="M12" s="349"/>
      <c r="N12" s="349">
        <v>15</v>
      </c>
      <c r="O12" s="349"/>
      <c r="P12" s="349">
        <v>19</v>
      </c>
      <c r="Q12" s="349"/>
      <c r="R12" s="349">
        <v>14</v>
      </c>
      <c r="S12" s="349"/>
      <c r="T12" s="349">
        <v>13</v>
      </c>
      <c r="U12" s="349"/>
      <c r="V12" s="349">
        <v>15</v>
      </c>
      <c r="W12" s="349"/>
      <c r="X12" s="349">
        <v>14</v>
      </c>
      <c r="Y12" s="349"/>
      <c r="Z12" s="349">
        <v>16</v>
      </c>
      <c r="AA12" s="349"/>
      <c r="AB12" s="349">
        <v>12</v>
      </c>
      <c r="AC12" s="349"/>
      <c r="AD12" s="349">
        <v>8</v>
      </c>
      <c r="AE12" s="349"/>
      <c r="AF12" s="349">
        <v>22</v>
      </c>
      <c r="AG12" s="349"/>
      <c r="AH12" s="349">
        <v>13</v>
      </c>
      <c r="AI12" s="349"/>
      <c r="AJ12" s="349">
        <v>15</v>
      </c>
      <c r="AK12" s="349"/>
      <c r="AL12" s="349">
        <v>18</v>
      </c>
      <c r="AM12" s="349"/>
      <c r="AN12" s="349">
        <v>12</v>
      </c>
      <c r="AO12" s="349"/>
      <c r="AP12" s="349">
        <v>5</v>
      </c>
      <c r="AQ12" s="349"/>
      <c r="AR12" s="349">
        <v>24</v>
      </c>
      <c r="AS12" s="349"/>
      <c r="AT12" s="349">
        <v>8</v>
      </c>
      <c r="AU12" s="349"/>
      <c r="AV12" s="349">
        <v>6</v>
      </c>
      <c r="AW12" s="349"/>
      <c r="AX12" s="349">
        <v>13</v>
      </c>
      <c r="AY12" s="349"/>
      <c r="AZ12" s="349">
        <v>21</v>
      </c>
      <c r="BA12" s="349"/>
      <c r="BB12" s="349">
        <v>26</v>
      </c>
      <c r="BC12" s="349"/>
    </row>
    <row r="13" spans="1:55" s="127" customFormat="1" ht="16.5" customHeight="1">
      <c r="A13" s="88" t="s">
        <v>4</v>
      </c>
      <c r="B13" s="349">
        <f t="shared" si="0"/>
        <v>743</v>
      </c>
      <c r="C13" s="349"/>
      <c r="D13" s="349">
        <f t="shared" si="1"/>
        <v>404</v>
      </c>
      <c r="E13" s="349"/>
      <c r="F13" s="349">
        <f t="shared" si="2"/>
        <v>339</v>
      </c>
      <c r="G13" s="349"/>
      <c r="H13" s="349">
        <v>44</v>
      </c>
      <c r="I13" s="349"/>
      <c r="J13" s="349">
        <v>37</v>
      </c>
      <c r="K13" s="349"/>
      <c r="L13" s="349">
        <v>30</v>
      </c>
      <c r="M13" s="349"/>
      <c r="N13" s="349">
        <v>26</v>
      </c>
      <c r="O13" s="349"/>
      <c r="P13" s="349">
        <v>35</v>
      </c>
      <c r="Q13" s="349"/>
      <c r="R13" s="349">
        <v>34</v>
      </c>
      <c r="S13" s="349"/>
      <c r="T13" s="349">
        <v>29</v>
      </c>
      <c r="U13" s="349"/>
      <c r="V13" s="349">
        <v>26</v>
      </c>
      <c r="W13" s="349"/>
      <c r="X13" s="349">
        <v>38</v>
      </c>
      <c r="Y13" s="349"/>
      <c r="Z13" s="349">
        <v>30</v>
      </c>
      <c r="AA13" s="349"/>
      <c r="AB13" s="349">
        <v>26</v>
      </c>
      <c r="AC13" s="349"/>
      <c r="AD13" s="349">
        <v>28</v>
      </c>
      <c r="AE13" s="349"/>
      <c r="AF13" s="349">
        <v>34</v>
      </c>
      <c r="AG13" s="349"/>
      <c r="AH13" s="349">
        <v>17</v>
      </c>
      <c r="AI13" s="349"/>
      <c r="AJ13" s="349">
        <v>26</v>
      </c>
      <c r="AK13" s="349"/>
      <c r="AL13" s="349">
        <v>23</v>
      </c>
      <c r="AM13" s="349"/>
      <c r="AN13" s="349">
        <v>33</v>
      </c>
      <c r="AO13" s="349"/>
      <c r="AP13" s="349">
        <v>28</v>
      </c>
      <c r="AQ13" s="349"/>
      <c r="AR13" s="349">
        <v>33</v>
      </c>
      <c r="AS13" s="349"/>
      <c r="AT13" s="349">
        <v>27</v>
      </c>
      <c r="AU13" s="349"/>
      <c r="AV13" s="349">
        <v>44</v>
      </c>
      <c r="AW13" s="349"/>
      <c r="AX13" s="349">
        <v>30</v>
      </c>
      <c r="AY13" s="349"/>
      <c r="AZ13" s="349">
        <v>32</v>
      </c>
      <c r="BA13" s="349"/>
      <c r="BB13" s="349">
        <v>33</v>
      </c>
      <c r="BC13" s="349"/>
    </row>
    <row r="14" spans="1:55" s="127" customFormat="1" ht="16.5" customHeight="1">
      <c r="A14" s="88" t="s">
        <v>5</v>
      </c>
      <c r="B14" s="349">
        <f t="shared" si="0"/>
        <v>270</v>
      </c>
      <c r="C14" s="349"/>
      <c r="D14" s="349">
        <f t="shared" si="1"/>
        <v>133</v>
      </c>
      <c r="E14" s="349"/>
      <c r="F14" s="349">
        <f t="shared" si="2"/>
        <v>137</v>
      </c>
      <c r="G14" s="349"/>
      <c r="H14" s="349">
        <v>18</v>
      </c>
      <c r="I14" s="349"/>
      <c r="J14" s="349">
        <v>13</v>
      </c>
      <c r="K14" s="349"/>
      <c r="L14" s="349">
        <v>8</v>
      </c>
      <c r="M14" s="349"/>
      <c r="N14" s="349">
        <v>10</v>
      </c>
      <c r="O14" s="349"/>
      <c r="P14" s="349">
        <v>11</v>
      </c>
      <c r="Q14" s="349"/>
      <c r="R14" s="349">
        <v>11</v>
      </c>
      <c r="S14" s="349"/>
      <c r="T14" s="349">
        <v>5</v>
      </c>
      <c r="U14" s="349"/>
      <c r="V14" s="349">
        <v>10</v>
      </c>
      <c r="W14" s="349"/>
      <c r="X14" s="349">
        <v>14</v>
      </c>
      <c r="Y14" s="349"/>
      <c r="Z14" s="349">
        <v>18</v>
      </c>
      <c r="AA14" s="349"/>
      <c r="AB14" s="349">
        <v>7</v>
      </c>
      <c r="AC14" s="349"/>
      <c r="AD14" s="349">
        <v>8</v>
      </c>
      <c r="AE14" s="349"/>
      <c r="AF14" s="349">
        <v>12</v>
      </c>
      <c r="AG14" s="349"/>
      <c r="AH14" s="349">
        <v>8</v>
      </c>
      <c r="AI14" s="349"/>
      <c r="AJ14" s="349">
        <v>11</v>
      </c>
      <c r="AK14" s="349"/>
      <c r="AL14" s="349">
        <v>15</v>
      </c>
      <c r="AM14" s="349"/>
      <c r="AN14" s="349">
        <v>11</v>
      </c>
      <c r="AO14" s="349"/>
      <c r="AP14" s="349">
        <v>9</v>
      </c>
      <c r="AQ14" s="349"/>
      <c r="AR14" s="349">
        <v>11</v>
      </c>
      <c r="AS14" s="349"/>
      <c r="AT14" s="349">
        <v>13</v>
      </c>
      <c r="AU14" s="349"/>
      <c r="AV14" s="349">
        <v>9</v>
      </c>
      <c r="AW14" s="349"/>
      <c r="AX14" s="349">
        <v>11</v>
      </c>
      <c r="AY14" s="349"/>
      <c r="AZ14" s="349">
        <v>16</v>
      </c>
      <c r="BA14" s="349"/>
      <c r="BB14" s="349">
        <v>11</v>
      </c>
      <c r="BC14" s="349"/>
    </row>
    <row r="15" spans="1:55" s="127" customFormat="1" ht="16.5" customHeight="1">
      <c r="A15" s="88" t="s">
        <v>6</v>
      </c>
      <c r="B15" s="349">
        <f t="shared" si="0"/>
        <v>281</v>
      </c>
      <c r="C15" s="349"/>
      <c r="D15" s="349">
        <f t="shared" si="1"/>
        <v>160</v>
      </c>
      <c r="E15" s="349"/>
      <c r="F15" s="349">
        <f t="shared" si="2"/>
        <v>121</v>
      </c>
      <c r="G15" s="349"/>
      <c r="H15" s="349">
        <v>13</v>
      </c>
      <c r="I15" s="349"/>
      <c r="J15" s="349">
        <v>12</v>
      </c>
      <c r="K15" s="349"/>
      <c r="L15" s="349">
        <v>15</v>
      </c>
      <c r="M15" s="349"/>
      <c r="N15" s="349">
        <v>11</v>
      </c>
      <c r="O15" s="349"/>
      <c r="P15" s="349">
        <v>22</v>
      </c>
      <c r="Q15" s="349"/>
      <c r="R15" s="349">
        <v>16</v>
      </c>
      <c r="S15" s="349"/>
      <c r="T15" s="349">
        <v>9</v>
      </c>
      <c r="U15" s="349"/>
      <c r="V15" s="349">
        <v>6</v>
      </c>
      <c r="W15" s="349"/>
      <c r="X15" s="349">
        <v>17</v>
      </c>
      <c r="Y15" s="349"/>
      <c r="Z15" s="349">
        <v>17</v>
      </c>
      <c r="AA15" s="349"/>
      <c r="AB15" s="349">
        <v>10</v>
      </c>
      <c r="AC15" s="349"/>
      <c r="AD15" s="349">
        <v>8</v>
      </c>
      <c r="AE15" s="349"/>
      <c r="AF15" s="349">
        <v>9</v>
      </c>
      <c r="AG15" s="349"/>
      <c r="AH15" s="349">
        <v>12</v>
      </c>
      <c r="AI15" s="349"/>
      <c r="AJ15" s="349">
        <v>15</v>
      </c>
      <c r="AK15" s="349"/>
      <c r="AL15" s="349">
        <v>6</v>
      </c>
      <c r="AM15" s="349"/>
      <c r="AN15" s="349">
        <v>8</v>
      </c>
      <c r="AO15" s="349"/>
      <c r="AP15" s="349">
        <v>6</v>
      </c>
      <c r="AQ15" s="349"/>
      <c r="AR15" s="349">
        <v>14</v>
      </c>
      <c r="AS15" s="349"/>
      <c r="AT15" s="349">
        <v>9</v>
      </c>
      <c r="AU15" s="349"/>
      <c r="AV15" s="349">
        <v>11</v>
      </c>
      <c r="AW15" s="349"/>
      <c r="AX15" s="349">
        <v>7</v>
      </c>
      <c r="AY15" s="349"/>
      <c r="AZ15" s="349">
        <v>17</v>
      </c>
      <c r="BA15" s="349"/>
      <c r="BB15" s="349">
        <v>11</v>
      </c>
      <c r="BC15" s="349"/>
    </row>
    <row r="16" spans="1:55" s="127" customFormat="1" ht="16.5" customHeight="1">
      <c r="A16" s="88" t="s">
        <v>7</v>
      </c>
      <c r="B16" s="349">
        <f t="shared" si="0"/>
        <v>465</v>
      </c>
      <c r="C16" s="349"/>
      <c r="D16" s="349">
        <f t="shared" si="1"/>
        <v>232</v>
      </c>
      <c r="E16" s="349"/>
      <c r="F16" s="349">
        <f t="shared" si="2"/>
        <v>233</v>
      </c>
      <c r="G16" s="349"/>
      <c r="H16" s="349">
        <v>15</v>
      </c>
      <c r="I16" s="349"/>
      <c r="J16" s="349">
        <v>26</v>
      </c>
      <c r="K16" s="349"/>
      <c r="L16" s="349">
        <v>25</v>
      </c>
      <c r="M16" s="349"/>
      <c r="N16" s="349">
        <v>17</v>
      </c>
      <c r="O16" s="349"/>
      <c r="P16" s="349">
        <v>24</v>
      </c>
      <c r="Q16" s="349"/>
      <c r="R16" s="349">
        <v>24</v>
      </c>
      <c r="S16" s="349"/>
      <c r="T16" s="349">
        <v>23</v>
      </c>
      <c r="U16" s="349"/>
      <c r="V16" s="349">
        <v>16</v>
      </c>
      <c r="W16" s="349"/>
      <c r="X16" s="349">
        <v>12</v>
      </c>
      <c r="Y16" s="349"/>
      <c r="Z16" s="349">
        <v>14</v>
      </c>
      <c r="AA16" s="349"/>
      <c r="AB16" s="349">
        <v>21</v>
      </c>
      <c r="AC16" s="349"/>
      <c r="AD16" s="349">
        <v>13</v>
      </c>
      <c r="AE16" s="349"/>
      <c r="AF16" s="349">
        <v>14</v>
      </c>
      <c r="AG16" s="349"/>
      <c r="AH16" s="349">
        <v>15</v>
      </c>
      <c r="AI16" s="349"/>
      <c r="AJ16" s="349">
        <v>20</v>
      </c>
      <c r="AK16" s="349"/>
      <c r="AL16" s="349">
        <v>14</v>
      </c>
      <c r="AM16" s="349"/>
      <c r="AN16" s="349">
        <v>19</v>
      </c>
      <c r="AO16" s="349"/>
      <c r="AP16" s="349">
        <v>21</v>
      </c>
      <c r="AQ16" s="349"/>
      <c r="AR16" s="349">
        <v>18</v>
      </c>
      <c r="AS16" s="349"/>
      <c r="AT16" s="349">
        <v>22</v>
      </c>
      <c r="AU16" s="349"/>
      <c r="AV16" s="349">
        <v>16</v>
      </c>
      <c r="AW16" s="349"/>
      <c r="AX16" s="349">
        <v>23</v>
      </c>
      <c r="AY16" s="349"/>
      <c r="AZ16" s="349">
        <v>25</v>
      </c>
      <c r="BA16" s="349"/>
      <c r="BB16" s="349">
        <v>28</v>
      </c>
      <c r="BC16" s="349"/>
    </row>
    <row r="17" spans="1:55" s="127" customFormat="1" ht="16.5" customHeight="1">
      <c r="A17" s="88" t="s">
        <v>8</v>
      </c>
      <c r="B17" s="349">
        <f t="shared" si="0"/>
        <v>225</v>
      </c>
      <c r="C17" s="349"/>
      <c r="D17" s="349">
        <f t="shared" si="1"/>
        <v>128</v>
      </c>
      <c r="E17" s="349"/>
      <c r="F17" s="349">
        <f t="shared" si="2"/>
        <v>97</v>
      </c>
      <c r="G17" s="349"/>
      <c r="H17" s="349">
        <v>9</v>
      </c>
      <c r="I17" s="349"/>
      <c r="J17" s="349">
        <v>8</v>
      </c>
      <c r="K17" s="349"/>
      <c r="L17" s="349">
        <v>11</v>
      </c>
      <c r="M17" s="349"/>
      <c r="N17" s="349">
        <v>8</v>
      </c>
      <c r="O17" s="349"/>
      <c r="P17" s="349">
        <v>14</v>
      </c>
      <c r="Q17" s="349"/>
      <c r="R17" s="349">
        <v>13</v>
      </c>
      <c r="S17" s="349"/>
      <c r="T17" s="349">
        <v>17</v>
      </c>
      <c r="U17" s="349"/>
      <c r="V17" s="349">
        <v>6</v>
      </c>
      <c r="W17" s="349"/>
      <c r="X17" s="349">
        <v>8</v>
      </c>
      <c r="Y17" s="349"/>
      <c r="Z17" s="349">
        <v>5</v>
      </c>
      <c r="AA17" s="349"/>
      <c r="AB17" s="349">
        <v>12</v>
      </c>
      <c r="AC17" s="349"/>
      <c r="AD17" s="349">
        <v>8</v>
      </c>
      <c r="AE17" s="349"/>
      <c r="AF17" s="349">
        <v>10</v>
      </c>
      <c r="AG17" s="349"/>
      <c r="AH17" s="349">
        <v>8</v>
      </c>
      <c r="AI17" s="349"/>
      <c r="AJ17" s="349">
        <v>8</v>
      </c>
      <c r="AK17" s="349"/>
      <c r="AL17" s="349">
        <v>6</v>
      </c>
      <c r="AM17" s="349"/>
      <c r="AN17" s="349">
        <v>7</v>
      </c>
      <c r="AO17" s="349"/>
      <c r="AP17" s="349">
        <v>6</v>
      </c>
      <c r="AQ17" s="349"/>
      <c r="AR17" s="349">
        <v>13</v>
      </c>
      <c r="AS17" s="349"/>
      <c r="AT17" s="349">
        <v>7</v>
      </c>
      <c r="AU17" s="349"/>
      <c r="AV17" s="349">
        <v>7</v>
      </c>
      <c r="AW17" s="349"/>
      <c r="AX17" s="349">
        <v>14</v>
      </c>
      <c r="AY17" s="349"/>
      <c r="AZ17" s="349">
        <v>12</v>
      </c>
      <c r="BA17" s="349"/>
      <c r="BB17" s="349">
        <v>8</v>
      </c>
      <c r="BC17" s="349"/>
    </row>
    <row r="18" spans="1:55" s="127" customFormat="1" ht="16.5" customHeight="1">
      <c r="A18" s="88" t="s">
        <v>9</v>
      </c>
      <c r="B18" s="349">
        <f t="shared" si="0"/>
        <v>271</v>
      </c>
      <c r="C18" s="349"/>
      <c r="D18" s="349">
        <f t="shared" si="1"/>
        <v>142</v>
      </c>
      <c r="E18" s="349"/>
      <c r="F18" s="349">
        <f t="shared" si="2"/>
        <v>129</v>
      </c>
      <c r="G18" s="349"/>
      <c r="H18" s="349">
        <v>17</v>
      </c>
      <c r="I18" s="349"/>
      <c r="J18" s="349">
        <v>15</v>
      </c>
      <c r="K18" s="349"/>
      <c r="L18" s="349">
        <v>16</v>
      </c>
      <c r="M18" s="349"/>
      <c r="N18" s="349">
        <v>7</v>
      </c>
      <c r="O18" s="349"/>
      <c r="P18" s="349">
        <v>14</v>
      </c>
      <c r="Q18" s="349"/>
      <c r="R18" s="349">
        <v>10</v>
      </c>
      <c r="S18" s="349"/>
      <c r="T18" s="349">
        <v>12</v>
      </c>
      <c r="U18" s="349"/>
      <c r="V18" s="349">
        <v>14</v>
      </c>
      <c r="W18" s="349"/>
      <c r="X18" s="349">
        <v>16</v>
      </c>
      <c r="Y18" s="349"/>
      <c r="Z18" s="349">
        <v>11</v>
      </c>
      <c r="AA18" s="349"/>
      <c r="AB18" s="349">
        <v>6</v>
      </c>
      <c r="AC18" s="349"/>
      <c r="AD18" s="349">
        <v>13</v>
      </c>
      <c r="AE18" s="349"/>
      <c r="AF18" s="349">
        <v>10</v>
      </c>
      <c r="AG18" s="349"/>
      <c r="AH18" s="349">
        <v>13</v>
      </c>
      <c r="AI18" s="349"/>
      <c r="AJ18" s="349">
        <v>9</v>
      </c>
      <c r="AK18" s="349"/>
      <c r="AL18" s="349">
        <v>7</v>
      </c>
      <c r="AM18" s="349"/>
      <c r="AN18" s="349">
        <v>9</v>
      </c>
      <c r="AO18" s="349"/>
      <c r="AP18" s="349">
        <v>11</v>
      </c>
      <c r="AQ18" s="349"/>
      <c r="AR18" s="349">
        <v>8</v>
      </c>
      <c r="AS18" s="349"/>
      <c r="AT18" s="349">
        <v>7</v>
      </c>
      <c r="AU18" s="349"/>
      <c r="AV18" s="349">
        <v>12</v>
      </c>
      <c r="AW18" s="349"/>
      <c r="AX18" s="349">
        <v>9</v>
      </c>
      <c r="AY18" s="349"/>
      <c r="AZ18" s="349">
        <v>13</v>
      </c>
      <c r="BA18" s="349"/>
      <c r="BB18" s="349">
        <v>12</v>
      </c>
      <c r="BC18" s="349"/>
    </row>
    <row r="19" spans="1:55" s="127" customFormat="1" ht="16.5" customHeight="1">
      <c r="A19" s="88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</row>
    <row r="20" spans="1:55" s="127" customFormat="1" ht="16.5" customHeight="1">
      <c r="A20" s="88" t="s">
        <v>10</v>
      </c>
      <c r="B20" s="349">
        <f>SUM(D20:G20)</f>
        <v>77</v>
      </c>
      <c r="C20" s="349"/>
      <c r="D20" s="349">
        <f>SUM(H20,L20,P20,T20,X20,AB20,AF20,AJ20,AN20,AR20,AV20,AZ20)</f>
        <v>35</v>
      </c>
      <c r="E20" s="349"/>
      <c r="F20" s="349">
        <f>SUM(J20,N20,R20,V20,Z20,AD20,AH20,AL20,AP20,AT20,AX20,BB20)</f>
        <v>42</v>
      </c>
      <c r="G20" s="349"/>
      <c r="H20" s="349">
        <v>4</v>
      </c>
      <c r="I20" s="349"/>
      <c r="J20" s="349">
        <v>5</v>
      </c>
      <c r="K20" s="349"/>
      <c r="L20" s="349">
        <v>3</v>
      </c>
      <c r="M20" s="349"/>
      <c r="N20" s="349">
        <v>5</v>
      </c>
      <c r="O20" s="349"/>
      <c r="P20" s="349">
        <v>1</v>
      </c>
      <c r="Q20" s="349"/>
      <c r="R20" s="349">
        <v>3</v>
      </c>
      <c r="S20" s="349"/>
      <c r="T20" s="349">
        <v>3</v>
      </c>
      <c r="U20" s="349"/>
      <c r="V20" s="349">
        <v>5</v>
      </c>
      <c r="W20" s="349"/>
      <c r="X20" s="349">
        <v>4</v>
      </c>
      <c r="Y20" s="349"/>
      <c r="Z20" s="349">
        <v>3</v>
      </c>
      <c r="AA20" s="349"/>
      <c r="AB20" s="349">
        <v>3</v>
      </c>
      <c r="AC20" s="349"/>
      <c r="AD20" s="349">
        <v>7</v>
      </c>
      <c r="AE20" s="349"/>
      <c r="AF20" s="349">
        <v>4</v>
      </c>
      <c r="AG20" s="349"/>
      <c r="AH20" s="349">
        <v>1</v>
      </c>
      <c r="AI20" s="349"/>
      <c r="AJ20" s="349">
        <v>5</v>
      </c>
      <c r="AK20" s="349"/>
      <c r="AL20" s="349">
        <v>2</v>
      </c>
      <c r="AM20" s="349"/>
      <c r="AN20" s="349">
        <v>1</v>
      </c>
      <c r="AO20" s="349"/>
      <c r="AP20" s="349">
        <v>3</v>
      </c>
      <c r="AQ20" s="349"/>
      <c r="AR20" s="349">
        <v>4</v>
      </c>
      <c r="AS20" s="349"/>
      <c r="AT20" s="349">
        <v>4</v>
      </c>
      <c r="AU20" s="349"/>
      <c r="AV20" s="349">
        <v>3</v>
      </c>
      <c r="AW20" s="349"/>
      <c r="AX20" s="349">
        <v>1</v>
      </c>
      <c r="AY20" s="349"/>
      <c r="AZ20" s="354" t="s">
        <v>102</v>
      </c>
      <c r="BA20" s="354"/>
      <c r="BB20" s="349">
        <v>3</v>
      </c>
      <c r="BC20" s="349"/>
    </row>
    <row r="21" spans="1:55" s="127" customFormat="1" ht="16.5" customHeight="1">
      <c r="A21" s="88" t="s">
        <v>11</v>
      </c>
      <c r="B21" s="349">
        <f aca="true" t="shared" si="3" ref="B21:B27">SUM(D21:G21)</f>
        <v>288</v>
      </c>
      <c r="C21" s="349"/>
      <c r="D21" s="349">
        <f aca="true" t="shared" si="4" ref="D21:D27">SUM(H21,L21,P21,T21,X21,AB21,AF21,AJ21,AN21,AR21,AV21,AZ21)</f>
        <v>160</v>
      </c>
      <c r="E21" s="349"/>
      <c r="F21" s="349">
        <f aca="true" t="shared" si="5" ref="F21:F27">SUM(J21,N21,R21,V21,Z21,AD21,AH21,AL21,AP21,AT21,AX21,BB21)</f>
        <v>128</v>
      </c>
      <c r="G21" s="349"/>
      <c r="H21" s="349">
        <v>16</v>
      </c>
      <c r="I21" s="349"/>
      <c r="J21" s="349">
        <v>12</v>
      </c>
      <c r="K21" s="349"/>
      <c r="L21" s="349">
        <v>19</v>
      </c>
      <c r="M21" s="349"/>
      <c r="N21" s="349">
        <v>13</v>
      </c>
      <c r="O21" s="349"/>
      <c r="P21" s="349">
        <v>14</v>
      </c>
      <c r="Q21" s="349"/>
      <c r="R21" s="349">
        <v>19</v>
      </c>
      <c r="S21" s="349"/>
      <c r="T21" s="349">
        <v>12</v>
      </c>
      <c r="U21" s="349"/>
      <c r="V21" s="349">
        <v>14</v>
      </c>
      <c r="W21" s="349"/>
      <c r="X21" s="349">
        <v>19</v>
      </c>
      <c r="Y21" s="349"/>
      <c r="Z21" s="349">
        <v>11</v>
      </c>
      <c r="AA21" s="349"/>
      <c r="AB21" s="349">
        <v>15</v>
      </c>
      <c r="AC21" s="349"/>
      <c r="AD21" s="349">
        <v>8</v>
      </c>
      <c r="AE21" s="349"/>
      <c r="AF21" s="349">
        <v>11</v>
      </c>
      <c r="AG21" s="349"/>
      <c r="AH21" s="349">
        <v>12</v>
      </c>
      <c r="AI21" s="349"/>
      <c r="AJ21" s="349">
        <v>7</v>
      </c>
      <c r="AK21" s="349"/>
      <c r="AL21" s="349">
        <v>7</v>
      </c>
      <c r="AM21" s="349"/>
      <c r="AN21" s="349">
        <v>8</v>
      </c>
      <c r="AO21" s="349"/>
      <c r="AP21" s="349">
        <v>4</v>
      </c>
      <c r="AQ21" s="349"/>
      <c r="AR21" s="349">
        <v>10</v>
      </c>
      <c r="AS21" s="349"/>
      <c r="AT21" s="349">
        <v>11</v>
      </c>
      <c r="AU21" s="349"/>
      <c r="AV21" s="349">
        <v>11</v>
      </c>
      <c r="AW21" s="349"/>
      <c r="AX21" s="349">
        <v>7</v>
      </c>
      <c r="AY21" s="349"/>
      <c r="AZ21" s="349">
        <v>18</v>
      </c>
      <c r="BA21" s="349"/>
      <c r="BB21" s="349">
        <v>10</v>
      </c>
      <c r="BC21" s="349"/>
    </row>
    <row r="22" spans="1:55" s="127" customFormat="1" ht="16.5" customHeight="1">
      <c r="A22" s="88" t="s">
        <v>12</v>
      </c>
      <c r="B22" s="349">
        <f t="shared" si="3"/>
        <v>402</v>
      </c>
      <c r="C22" s="349"/>
      <c r="D22" s="349">
        <f t="shared" si="4"/>
        <v>230</v>
      </c>
      <c r="E22" s="349"/>
      <c r="F22" s="349">
        <f t="shared" si="5"/>
        <v>172</v>
      </c>
      <c r="G22" s="349"/>
      <c r="H22" s="349">
        <v>25</v>
      </c>
      <c r="I22" s="349"/>
      <c r="J22" s="349">
        <v>13</v>
      </c>
      <c r="K22" s="349"/>
      <c r="L22" s="349">
        <v>13</v>
      </c>
      <c r="M22" s="349"/>
      <c r="N22" s="349">
        <v>15</v>
      </c>
      <c r="O22" s="349"/>
      <c r="P22" s="349">
        <v>31</v>
      </c>
      <c r="Q22" s="349"/>
      <c r="R22" s="349">
        <v>31</v>
      </c>
      <c r="S22" s="349"/>
      <c r="T22" s="349">
        <v>17</v>
      </c>
      <c r="U22" s="349"/>
      <c r="V22" s="349">
        <v>14</v>
      </c>
      <c r="W22" s="349"/>
      <c r="X22" s="349">
        <v>17</v>
      </c>
      <c r="Y22" s="349"/>
      <c r="Z22" s="349">
        <v>11</v>
      </c>
      <c r="AA22" s="349"/>
      <c r="AB22" s="349">
        <v>17</v>
      </c>
      <c r="AC22" s="349"/>
      <c r="AD22" s="349">
        <v>8</v>
      </c>
      <c r="AE22" s="349"/>
      <c r="AF22" s="349">
        <v>17</v>
      </c>
      <c r="AG22" s="349"/>
      <c r="AH22" s="349">
        <v>14</v>
      </c>
      <c r="AI22" s="349"/>
      <c r="AJ22" s="349">
        <v>15</v>
      </c>
      <c r="AK22" s="349"/>
      <c r="AL22" s="349">
        <v>15</v>
      </c>
      <c r="AM22" s="349"/>
      <c r="AN22" s="349">
        <v>15</v>
      </c>
      <c r="AO22" s="349"/>
      <c r="AP22" s="349">
        <v>11</v>
      </c>
      <c r="AQ22" s="349"/>
      <c r="AR22" s="349">
        <v>18</v>
      </c>
      <c r="AS22" s="349"/>
      <c r="AT22" s="349">
        <v>13</v>
      </c>
      <c r="AU22" s="349"/>
      <c r="AV22" s="349">
        <v>22</v>
      </c>
      <c r="AW22" s="349"/>
      <c r="AX22" s="349">
        <v>10</v>
      </c>
      <c r="AY22" s="349"/>
      <c r="AZ22" s="349">
        <v>23</v>
      </c>
      <c r="BA22" s="349"/>
      <c r="BB22" s="349">
        <v>17</v>
      </c>
      <c r="BC22" s="349"/>
    </row>
    <row r="23" spans="1:55" s="127" customFormat="1" ht="16.5" customHeight="1">
      <c r="A23" s="88" t="s">
        <v>13</v>
      </c>
      <c r="B23" s="349">
        <f t="shared" si="3"/>
        <v>514</v>
      </c>
      <c r="C23" s="349"/>
      <c r="D23" s="349">
        <f t="shared" si="4"/>
        <v>267</v>
      </c>
      <c r="E23" s="349"/>
      <c r="F23" s="349">
        <f t="shared" si="5"/>
        <v>247</v>
      </c>
      <c r="G23" s="349"/>
      <c r="H23" s="349">
        <v>31</v>
      </c>
      <c r="I23" s="349"/>
      <c r="J23" s="349">
        <v>23</v>
      </c>
      <c r="K23" s="349"/>
      <c r="L23" s="349">
        <v>17</v>
      </c>
      <c r="M23" s="349"/>
      <c r="N23" s="349">
        <v>17</v>
      </c>
      <c r="O23" s="349"/>
      <c r="P23" s="349">
        <v>25</v>
      </c>
      <c r="Q23" s="349"/>
      <c r="R23" s="349">
        <v>24</v>
      </c>
      <c r="S23" s="349"/>
      <c r="T23" s="349">
        <v>20</v>
      </c>
      <c r="U23" s="349"/>
      <c r="V23" s="349">
        <v>27</v>
      </c>
      <c r="W23" s="349"/>
      <c r="X23" s="349">
        <v>19</v>
      </c>
      <c r="Y23" s="349"/>
      <c r="Z23" s="349">
        <v>16</v>
      </c>
      <c r="AA23" s="349"/>
      <c r="AB23" s="349">
        <v>26</v>
      </c>
      <c r="AC23" s="349"/>
      <c r="AD23" s="349">
        <v>12</v>
      </c>
      <c r="AE23" s="349"/>
      <c r="AF23" s="349">
        <v>22</v>
      </c>
      <c r="AG23" s="349"/>
      <c r="AH23" s="349">
        <v>21</v>
      </c>
      <c r="AI23" s="349"/>
      <c r="AJ23" s="349">
        <v>21</v>
      </c>
      <c r="AK23" s="349"/>
      <c r="AL23" s="349">
        <v>16</v>
      </c>
      <c r="AM23" s="349"/>
      <c r="AN23" s="349">
        <v>17</v>
      </c>
      <c r="AO23" s="349"/>
      <c r="AP23" s="349">
        <v>18</v>
      </c>
      <c r="AQ23" s="349"/>
      <c r="AR23" s="349">
        <v>27</v>
      </c>
      <c r="AS23" s="349"/>
      <c r="AT23" s="349">
        <v>31</v>
      </c>
      <c r="AU23" s="349"/>
      <c r="AV23" s="349">
        <v>19</v>
      </c>
      <c r="AW23" s="349"/>
      <c r="AX23" s="349">
        <v>21</v>
      </c>
      <c r="AY23" s="349"/>
      <c r="AZ23" s="349">
        <v>23</v>
      </c>
      <c r="BA23" s="349"/>
      <c r="BB23" s="349">
        <v>21</v>
      </c>
      <c r="BC23" s="349"/>
    </row>
    <row r="24" spans="1:55" s="127" customFormat="1" ht="16.5" customHeight="1">
      <c r="A24" s="88" t="s">
        <v>19</v>
      </c>
      <c r="B24" s="349">
        <f t="shared" si="3"/>
        <v>432</v>
      </c>
      <c r="C24" s="349"/>
      <c r="D24" s="349">
        <f t="shared" si="4"/>
        <v>228</v>
      </c>
      <c r="E24" s="349"/>
      <c r="F24" s="349">
        <f t="shared" si="5"/>
        <v>204</v>
      </c>
      <c r="G24" s="349"/>
      <c r="H24" s="349">
        <v>24</v>
      </c>
      <c r="I24" s="349"/>
      <c r="J24" s="349">
        <v>22</v>
      </c>
      <c r="K24" s="349"/>
      <c r="L24" s="349">
        <v>17</v>
      </c>
      <c r="M24" s="349"/>
      <c r="N24" s="349">
        <v>22</v>
      </c>
      <c r="O24" s="349"/>
      <c r="P24" s="349">
        <v>16</v>
      </c>
      <c r="Q24" s="349"/>
      <c r="R24" s="349">
        <v>18</v>
      </c>
      <c r="S24" s="349"/>
      <c r="T24" s="349">
        <v>18</v>
      </c>
      <c r="U24" s="349"/>
      <c r="V24" s="349">
        <v>16</v>
      </c>
      <c r="W24" s="349"/>
      <c r="X24" s="349">
        <v>15</v>
      </c>
      <c r="Y24" s="349"/>
      <c r="Z24" s="349">
        <v>9</v>
      </c>
      <c r="AA24" s="349"/>
      <c r="AB24" s="349">
        <v>18</v>
      </c>
      <c r="AC24" s="349"/>
      <c r="AD24" s="349">
        <v>13</v>
      </c>
      <c r="AE24" s="349"/>
      <c r="AF24" s="349">
        <v>26</v>
      </c>
      <c r="AG24" s="349"/>
      <c r="AH24" s="349">
        <v>13</v>
      </c>
      <c r="AI24" s="349"/>
      <c r="AJ24" s="349">
        <v>17</v>
      </c>
      <c r="AK24" s="349"/>
      <c r="AL24" s="349">
        <v>19</v>
      </c>
      <c r="AM24" s="349"/>
      <c r="AN24" s="349">
        <v>24</v>
      </c>
      <c r="AO24" s="349"/>
      <c r="AP24" s="349">
        <v>14</v>
      </c>
      <c r="AQ24" s="349"/>
      <c r="AR24" s="349">
        <v>23</v>
      </c>
      <c r="AS24" s="349"/>
      <c r="AT24" s="349">
        <v>16</v>
      </c>
      <c r="AU24" s="349"/>
      <c r="AV24" s="349">
        <v>13</v>
      </c>
      <c r="AW24" s="349"/>
      <c r="AX24" s="349">
        <v>19</v>
      </c>
      <c r="AY24" s="349"/>
      <c r="AZ24" s="349">
        <v>17</v>
      </c>
      <c r="BA24" s="349"/>
      <c r="BB24" s="349">
        <v>23</v>
      </c>
      <c r="BC24" s="349"/>
    </row>
    <row r="25" spans="1:55" s="127" customFormat="1" ht="16.5" customHeight="1">
      <c r="A25" s="88" t="s">
        <v>24</v>
      </c>
      <c r="B25" s="349">
        <f t="shared" si="3"/>
        <v>331</v>
      </c>
      <c r="C25" s="349"/>
      <c r="D25" s="349">
        <f t="shared" si="4"/>
        <v>181</v>
      </c>
      <c r="E25" s="349"/>
      <c r="F25" s="349">
        <f t="shared" si="5"/>
        <v>150</v>
      </c>
      <c r="G25" s="349"/>
      <c r="H25" s="349">
        <v>21</v>
      </c>
      <c r="I25" s="349"/>
      <c r="J25" s="349">
        <v>15</v>
      </c>
      <c r="K25" s="349"/>
      <c r="L25" s="349">
        <v>12</v>
      </c>
      <c r="M25" s="349"/>
      <c r="N25" s="349">
        <v>18</v>
      </c>
      <c r="O25" s="349"/>
      <c r="P25" s="349">
        <v>19</v>
      </c>
      <c r="Q25" s="349"/>
      <c r="R25" s="349">
        <v>19</v>
      </c>
      <c r="S25" s="349"/>
      <c r="T25" s="349">
        <v>14</v>
      </c>
      <c r="U25" s="349"/>
      <c r="V25" s="349">
        <v>13</v>
      </c>
      <c r="W25" s="349"/>
      <c r="X25" s="349">
        <v>11</v>
      </c>
      <c r="Y25" s="349"/>
      <c r="Z25" s="349">
        <v>11</v>
      </c>
      <c r="AA25" s="349"/>
      <c r="AB25" s="349">
        <v>17</v>
      </c>
      <c r="AC25" s="349"/>
      <c r="AD25" s="349">
        <v>11</v>
      </c>
      <c r="AE25" s="349"/>
      <c r="AF25" s="349">
        <v>17</v>
      </c>
      <c r="AG25" s="349"/>
      <c r="AH25" s="349">
        <v>12</v>
      </c>
      <c r="AI25" s="349"/>
      <c r="AJ25" s="349">
        <v>10</v>
      </c>
      <c r="AK25" s="349"/>
      <c r="AL25" s="349">
        <v>7</v>
      </c>
      <c r="AM25" s="349"/>
      <c r="AN25" s="349">
        <v>13</v>
      </c>
      <c r="AO25" s="349"/>
      <c r="AP25" s="349">
        <v>14</v>
      </c>
      <c r="AQ25" s="349"/>
      <c r="AR25" s="349">
        <v>11</v>
      </c>
      <c r="AS25" s="349"/>
      <c r="AT25" s="349">
        <v>15</v>
      </c>
      <c r="AU25" s="349"/>
      <c r="AV25" s="349">
        <v>18</v>
      </c>
      <c r="AW25" s="349"/>
      <c r="AX25" s="349">
        <v>8</v>
      </c>
      <c r="AY25" s="349"/>
      <c r="AZ25" s="349">
        <v>18</v>
      </c>
      <c r="BA25" s="349"/>
      <c r="BB25" s="349">
        <v>7</v>
      </c>
      <c r="BC25" s="349"/>
    </row>
    <row r="26" spans="1:55" s="189" customFormat="1" ht="16.5" customHeight="1">
      <c r="A26" s="88" t="s">
        <v>31</v>
      </c>
      <c r="B26" s="349">
        <f t="shared" si="3"/>
        <v>453</v>
      </c>
      <c r="C26" s="349"/>
      <c r="D26" s="349">
        <f t="shared" si="4"/>
        <v>235</v>
      </c>
      <c r="E26" s="349"/>
      <c r="F26" s="349">
        <f t="shared" si="5"/>
        <v>218</v>
      </c>
      <c r="G26" s="349"/>
      <c r="H26" s="349">
        <v>21</v>
      </c>
      <c r="I26" s="349"/>
      <c r="J26" s="349">
        <v>21</v>
      </c>
      <c r="K26" s="349"/>
      <c r="L26" s="349">
        <v>14</v>
      </c>
      <c r="M26" s="349"/>
      <c r="N26" s="349">
        <v>15</v>
      </c>
      <c r="O26" s="349"/>
      <c r="P26" s="349">
        <v>21</v>
      </c>
      <c r="Q26" s="349"/>
      <c r="R26" s="349">
        <v>16</v>
      </c>
      <c r="S26" s="349"/>
      <c r="T26" s="349">
        <v>20</v>
      </c>
      <c r="U26" s="349"/>
      <c r="V26" s="349">
        <v>23</v>
      </c>
      <c r="W26" s="349"/>
      <c r="X26" s="349">
        <v>24</v>
      </c>
      <c r="Y26" s="349"/>
      <c r="Z26" s="349">
        <v>23</v>
      </c>
      <c r="AA26" s="349"/>
      <c r="AB26" s="349">
        <v>17</v>
      </c>
      <c r="AC26" s="349"/>
      <c r="AD26" s="349">
        <v>15</v>
      </c>
      <c r="AE26" s="349"/>
      <c r="AF26" s="349">
        <v>20</v>
      </c>
      <c r="AG26" s="349"/>
      <c r="AH26" s="349">
        <v>13</v>
      </c>
      <c r="AI26" s="349"/>
      <c r="AJ26" s="349">
        <v>22</v>
      </c>
      <c r="AK26" s="349"/>
      <c r="AL26" s="349">
        <v>15</v>
      </c>
      <c r="AM26" s="349"/>
      <c r="AN26" s="349">
        <v>16</v>
      </c>
      <c r="AO26" s="349"/>
      <c r="AP26" s="349">
        <v>12</v>
      </c>
      <c r="AQ26" s="349"/>
      <c r="AR26" s="349">
        <v>15</v>
      </c>
      <c r="AS26" s="349"/>
      <c r="AT26" s="349">
        <v>29</v>
      </c>
      <c r="AU26" s="349"/>
      <c r="AV26" s="349">
        <v>17</v>
      </c>
      <c r="AW26" s="349"/>
      <c r="AX26" s="349">
        <v>23</v>
      </c>
      <c r="AY26" s="349"/>
      <c r="AZ26" s="349">
        <v>28</v>
      </c>
      <c r="BA26" s="349"/>
      <c r="BB26" s="349">
        <v>13</v>
      </c>
      <c r="BC26" s="349"/>
    </row>
    <row r="27" spans="1:55" s="127" customFormat="1" ht="16.5" customHeight="1">
      <c r="A27" s="88" t="s">
        <v>36</v>
      </c>
      <c r="B27" s="349">
        <f t="shared" si="3"/>
        <v>88</v>
      </c>
      <c r="C27" s="349"/>
      <c r="D27" s="349">
        <f t="shared" si="4"/>
        <v>44</v>
      </c>
      <c r="E27" s="349"/>
      <c r="F27" s="349">
        <f t="shared" si="5"/>
        <v>44</v>
      </c>
      <c r="G27" s="349"/>
      <c r="H27" s="349">
        <v>4</v>
      </c>
      <c r="I27" s="349"/>
      <c r="J27" s="349">
        <v>6</v>
      </c>
      <c r="K27" s="349"/>
      <c r="L27" s="349">
        <v>4</v>
      </c>
      <c r="M27" s="349"/>
      <c r="N27" s="349">
        <v>2</v>
      </c>
      <c r="O27" s="349"/>
      <c r="P27" s="349">
        <v>3</v>
      </c>
      <c r="Q27" s="349"/>
      <c r="R27" s="349">
        <v>3</v>
      </c>
      <c r="S27" s="349"/>
      <c r="T27" s="349">
        <v>4</v>
      </c>
      <c r="U27" s="349"/>
      <c r="V27" s="349">
        <v>3</v>
      </c>
      <c r="W27" s="349"/>
      <c r="X27" s="349">
        <v>5</v>
      </c>
      <c r="Y27" s="349"/>
      <c r="Z27" s="349">
        <v>5</v>
      </c>
      <c r="AA27" s="349"/>
      <c r="AB27" s="349">
        <v>1</v>
      </c>
      <c r="AC27" s="349"/>
      <c r="AD27" s="349">
        <v>4</v>
      </c>
      <c r="AE27" s="349"/>
      <c r="AF27" s="349">
        <v>5</v>
      </c>
      <c r="AG27" s="349"/>
      <c r="AH27" s="349">
        <v>2</v>
      </c>
      <c r="AI27" s="349"/>
      <c r="AJ27" s="349">
        <v>3</v>
      </c>
      <c r="AK27" s="349"/>
      <c r="AL27" s="349">
        <v>3</v>
      </c>
      <c r="AM27" s="349"/>
      <c r="AN27" s="349">
        <v>4</v>
      </c>
      <c r="AO27" s="349"/>
      <c r="AP27" s="349">
        <v>2</v>
      </c>
      <c r="AQ27" s="349"/>
      <c r="AR27" s="349">
        <v>2</v>
      </c>
      <c r="AS27" s="349"/>
      <c r="AT27" s="349">
        <v>6</v>
      </c>
      <c r="AU27" s="349"/>
      <c r="AV27" s="349">
        <v>4</v>
      </c>
      <c r="AW27" s="349"/>
      <c r="AX27" s="349">
        <v>2</v>
      </c>
      <c r="AY27" s="349"/>
      <c r="AZ27" s="349">
        <v>5</v>
      </c>
      <c r="BA27" s="349"/>
      <c r="BB27" s="349">
        <v>6</v>
      </c>
      <c r="BC27" s="349"/>
    </row>
    <row r="28" spans="1:55" s="127" customFormat="1" ht="16.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</row>
    <row r="29" s="127" customFormat="1" ht="16.5" customHeight="1">
      <c r="A29" s="127" t="s">
        <v>91</v>
      </c>
    </row>
    <row r="30" s="127" customFormat="1" ht="16.5" customHeight="1"/>
    <row r="31" s="127" customFormat="1" ht="16.5" customHeight="1"/>
    <row r="32" spans="1:43" s="127" customFormat="1" ht="16.5" customHeight="1">
      <c r="A32" s="353" t="s">
        <v>383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</row>
    <row r="33" spans="1:43" s="127" customFormat="1" ht="16.5" customHeight="1" thickBo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</row>
    <row r="34" spans="1:43" s="127" customFormat="1" ht="16.5" customHeight="1">
      <c r="A34" s="259" t="s">
        <v>56</v>
      </c>
      <c r="B34" s="331" t="s">
        <v>96</v>
      </c>
      <c r="C34" s="331"/>
      <c r="D34" s="331"/>
      <c r="E34" s="331"/>
      <c r="F34" s="331"/>
      <c r="G34" s="331"/>
      <c r="H34" s="351" t="s">
        <v>57</v>
      </c>
      <c r="I34" s="351"/>
      <c r="J34" s="351" t="s">
        <v>384</v>
      </c>
      <c r="K34" s="351"/>
      <c r="L34" s="351" t="s">
        <v>385</v>
      </c>
      <c r="M34" s="351"/>
      <c r="N34" s="351" t="s">
        <v>386</v>
      </c>
      <c r="O34" s="351"/>
      <c r="P34" s="351" t="s">
        <v>387</v>
      </c>
      <c r="Q34" s="351"/>
      <c r="R34" s="351" t="s">
        <v>388</v>
      </c>
      <c r="S34" s="351"/>
      <c r="T34" s="351" t="s">
        <v>389</v>
      </c>
      <c r="U34" s="351"/>
      <c r="V34" s="351" t="s">
        <v>390</v>
      </c>
      <c r="W34" s="351"/>
      <c r="X34" s="351" t="s">
        <v>391</v>
      </c>
      <c r="Y34" s="351"/>
      <c r="Z34" s="351" t="s">
        <v>392</v>
      </c>
      <c r="AA34" s="351"/>
      <c r="AB34" s="351" t="s">
        <v>393</v>
      </c>
      <c r="AC34" s="351"/>
      <c r="AD34" s="351" t="s">
        <v>394</v>
      </c>
      <c r="AE34" s="351"/>
      <c r="AF34" s="351" t="s">
        <v>395</v>
      </c>
      <c r="AG34" s="351"/>
      <c r="AH34" s="351" t="s">
        <v>396</v>
      </c>
      <c r="AI34" s="351"/>
      <c r="AJ34" s="351" t="s">
        <v>397</v>
      </c>
      <c r="AK34" s="351"/>
      <c r="AL34" s="351" t="s">
        <v>398</v>
      </c>
      <c r="AM34" s="351"/>
      <c r="AN34" s="351" t="s">
        <v>399</v>
      </c>
      <c r="AO34" s="351"/>
      <c r="AP34" s="322" t="s">
        <v>58</v>
      </c>
      <c r="AQ34" s="322"/>
    </row>
    <row r="35" spans="1:43" s="127" customFormat="1" ht="16.5" customHeight="1">
      <c r="A35" s="260"/>
      <c r="B35" s="356" t="s">
        <v>44</v>
      </c>
      <c r="C35" s="356"/>
      <c r="D35" s="356" t="s">
        <v>45</v>
      </c>
      <c r="E35" s="356"/>
      <c r="F35" s="356" t="s">
        <v>46</v>
      </c>
      <c r="G35" s="356"/>
      <c r="H35" s="86" t="s">
        <v>45</v>
      </c>
      <c r="I35" s="86" t="s">
        <v>46</v>
      </c>
      <c r="J35" s="86" t="s">
        <v>45</v>
      </c>
      <c r="K35" s="86" t="s">
        <v>46</v>
      </c>
      <c r="L35" s="86" t="s">
        <v>45</v>
      </c>
      <c r="M35" s="86" t="s">
        <v>46</v>
      </c>
      <c r="N35" s="86" t="s">
        <v>45</v>
      </c>
      <c r="O35" s="86" t="s">
        <v>46</v>
      </c>
      <c r="P35" s="86" t="s">
        <v>45</v>
      </c>
      <c r="Q35" s="86" t="s">
        <v>46</v>
      </c>
      <c r="R35" s="86" t="s">
        <v>45</v>
      </c>
      <c r="S35" s="86" t="s">
        <v>46</v>
      </c>
      <c r="T35" s="86" t="s">
        <v>45</v>
      </c>
      <c r="U35" s="86" t="s">
        <v>46</v>
      </c>
      <c r="V35" s="86" t="s">
        <v>45</v>
      </c>
      <c r="W35" s="86" t="s">
        <v>46</v>
      </c>
      <c r="X35" s="86" t="s">
        <v>45</v>
      </c>
      <c r="Y35" s="86" t="s">
        <v>46</v>
      </c>
      <c r="Z35" s="86" t="s">
        <v>45</v>
      </c>
      <c r="AA35" s="86" t="s">
        <v>46</v>
      </c>
      <c r="AB35" s="86" t="s">
        <v>45</v>
      </c>
      <c r="AC35" s="86" t="s">
        <v>46</v>
      </c>
      <c r="AD35" s="86" t="s">
        <v>45</v>
      </c>
      <c r="AE35" s="86" t="s">
        <v>46</v>
      </c>
      <c r="AF35" s="86" t="s">
        <v>45</v>
      </c>
      <c r="AG35" s="86" t="s">
        <v>46</v>
      </c>
      <c r="AH35" s="86" t="s">
        <v>45</v>
      </c>
      <c r="AI35" s="86" t="s">
        <v>46</v>
      </c>
      <c r="AJ35" s="86" t="s">
        <v>45</v>
      </c>
      <c r="AK35" s="86" t="s">
        <v>46</v>
      </c>
      <c r="AL35" s="86" t="s">
        <v>45</v>
      </c>
      <c r="AM35" s="86" t="s">
        <v>46</v>
      </c>
      <c r="AN35" s="86" t="s">
        <v>45</v>
      </c>
      <c r="AO35" s="86" t="s">
        <v>46</v>
      </c>
      <c r="AP35" s="86" t="s">
        <v>45</v>
      </c>
      <c r="AQ35" s="87" t="s">
        <v>46</v>
      </c>
    </row>
    <row r="36" spans="1:43" s="127" customFormat="1" ht="16.5" customHeight="1">
      <c r="A36" s="8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1:43" s="90" customFormat="1" ht="16.5" customHeight="1">
      <c r="A37" s="72" t="s">
        <v>129</v>
      </c>
      <c r="B37" s="350">
        <f>SUM(B39:C55)</f>
        <v>7652</v>
      </c>
      <c r="C37" s="350"/>
      <c r="D37" s="350">
        <f>SUM(D39:E55)</f>
        <v>4050</v>
      </c>
      <c r="E37" s="350"/>
      <c r="F37" s="350">
        <f>SUM(F39:G55)</f>
        <v>3602</v>
      </c>
      <c r="G37" s="350"/>
      <c r="H37" s="235">
        <f>SUM(H39:H55)</f>
        <v>52</v>
      </c>
      <c r="I37" s="235">
        <f aca="true" t="shared" si="6" ref="I37:AQ37">SUM(I39:I55)</f>
        <v>24</v>
      </c>
      <c r="J37" s="235">
        <f t="shared" si="6"/>
        <v>11</v>
      </c>
      <c r="K37" s="235">
        <f t="shared" si="6"/>
        <v>10</v>
      </c>
      <c r="L37" s="235">
        <f t="shared" si="6"/>
        <v>19</v>
      </c>
      <c r="M37" s="235">
        <f t="shared" si="6"/>
        <v>8</v>
      </c>
      <c r="N37" s="235">
        <f t="shared" si="6"/>
        <v>18</v>
      </c>
      <c r="O37" s="235">
        <f t="shared" si="6"/>
        <v>10</v>
      </c>
      <c r="P37" s="235">
        <f t="shared" si="6"/>
        <v>29</v>
      </c>
      <c r="Q37" s="235">
        <f t="shared" si="6"/>
        <v>5</v>
      </c>
      <c r="R37" s="235">
        <f t="shared" si="6"/>
        <v>28</v>
      </c>
      <c r="S37" s="235">
        <f t="shared" si="6"/>
        <v>12</v>
      </c>
      <c r="T37" s="235">
        <f t="shared" si="6"/>
        <v>28</v>
      </c>
      <c r="U37" s="235">
        <f t="shared" si="6"/>
        <v>20</v>
      </c>
      <c r="V37" s="235">
        <f t="shared" si="6"/>
        <v>67</v>
      </c>
      <c r="W37" s="235">
        <f t="shared" si="6"/>
        <v>47</v>
      </c>
      <c r="X37" s="235">
        <f t="shared" si="6"/>
        <v>90</v>
      </c>
      <c r="Y37" s="235">
        <f t="shared" si="6"/>
        <v>35</v>
      </c>
      <c r="Z37" s="235">
        <f t="shared" si="6"/>
        <v>112</v>
      </c>
      <c r="AA37" s="235">
        <f t="shared" si="6"/>
        <v>75</v>
      </c>
      <c r="AB37" s="235">
        <f t="shared" si="6"/>
        <v>198</v>
      </c>
      <c r="AC37" s="235">
        <f t="shared" si="6"/>
        <v>95</v>
      </c>
      <c r="AD37" s="235">
        <f t="shared" si="6"/>
        <v>243</v>
      </c>
      <c r="AE37" s="235">
        <f t="shared" si="6"/>
        <v>137</v>
      </c>
      <c r="AF37" s="235">
        <f t="shared" si="6"/>
        <v>339</v>
      </c>
      <c r="AG37" s="235">
        <f t="shared" si="6"/>
        <v>191</v>
      </c>
      <c r="AH37" s="235">
        <f t="shared" si="6"/>
        <v>385</v>
      </c>
      <c r="AI37" s="235">
        <f t="shared" si="6"/>
        <v>263</v>
      </c>
      <c r="AJ37" s="235">
        <f t="shared" si="6"/>
        <v>554</v>
      </c>
      <c r="AK37" s="235">
        <f t="shared" si="6"/>
        <v>441</v>
      </c>
      <c r="AL37" s="235">
        <f t="shared" si="6"/>
        <v>730</v>
      </c>
      <c r="AM37" s="235">
        <f t="shared" si="6"/>
        <v>560</v>
      </c>
      <c r="AN37" s="235">
        <f t="shared" si="6"/>
        <v>610</v>
      </c>
      <c r="AO37" s="235">
        <f t="shared" si="6"/>
        <v>696</v>
      </c>
      <c r="AP37" s="235">
        <f t="shared" si="6"/>
        <v>537</v>
      </c>
      <c r="AQ37" s="235">
        <f t="shared" si="6"/>
        <v>973</v>
      </c>
    </row>
    <row r="38" spans="1:43" s="127" customFormat="1" ht="16.5" customHeight="1">
      <c r="A38" s="188"/>
      <c r="B38" s="232"/>
      <c r="C38" s="232"/>
      <c r="D38" s="232"/>
      <c r="E38" s="232"/>
      <c r="F38" s="232"/>
      <c r="G38" s="232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</row>
    <row r="39" spans="1:43" s="127" customFormat="1" ht="16.5" customHeight="1">
      <c r="A39" s="88" t="s">
        <v>2</v>
      </c>
      <c r="B39" s="349">
        <f>SUM(D39:G39)</f>
        <v>2455</v>
      </c>
      <c r="C39" s="349"/>
      <c r="D39" s="349">
        <f>SUM(H39,J39,L39,N39,P39,R39,T39,V39,X39,Z39,AB39,AD39,AF39,AH39,AJ39,AL39,AN39,AP39)</f>
        <v>1275</v>
      </c>
      <c r="E39" s="349"/>
      <c r="F39" s="349">
        <f>SUM(I39,K39,M39,O39,Q39,S39,U39,W39,Y39,AA39,AC39,AE39,AG39,AI39,AK39,AM39,AO39,AQ39)</f>
        <v>1180</v>
      </c>
      <c r="G39" s="349"/>
      <c r="H39" s="128">
        <v>22</v>
      </c>
      <c r="I39" s="128">
        <v>10</v>
      </c>
      <c r="J39" s="128">
        <v>3</v>
      </c>
      <c r="K39" s="128">
        <v>3</v>
      </c>
      <c r="L39" s="128">
        <v>6</v>
      </c>
      <c r="M39" s="128">
        <v>2</v>
      </c>
      <c r="N39" s="128">
        <v>4</v>
      </c>
      <c r="O39" s="128">
        <v>5</v>
      </c>
      <c r="P39" s="128">
        <v>11</v>
      </c>
      <c r="Q39" s="233" t="s">
        <v>102</v>
      </c>
      <c r="R39" s="128">
        <v>9</v>
      </c>
      <c r="S39" s="128">
        <v>5</v>
      </c>
      <c r="T39" s="128">
        <v>12</v>
      </c>
      <c r="U39" s="128">
        <v>8</v>
      </c>
      <c r="V39" s="128">
        <v>24</v>
      </c>
      <c r="W39" s="128">
        <v>16</v>
      </c>
      <c r="X39" s="128">
        <v>31</v>
      </c>
      <c r="Y39" s="128">
        <v>12</v>
      </c>
      <c r="Z39" s="128">
        <v>40</v>
      </c>
      <c r="AA39" s="128">
        <v>26</v>
      </c>
      <c r="AB39" s="128">
        <v>66</v>
      </c>
      <c r="AC39" s="128">
        <v>33</v>
      </c>
      <c r="AD39" s="128">
        <v>80</v>
      </c>
      <c r="AE39" s="128">
        <v>37</v>
      </c>
      <c r="AF39" s="128">
        <v>105</v>
      </c>
      <c r="AG39" s="128">
        <v>73</v>
      </c>
      <c r="AH39" s="128">
        <v>116</v>
      </c>
      <c r="AI39" s="128">
        <v>91</v>
      </c>
      <c r="AJ39" s="128">
        <v>172</v>
      </c>
      <c r="AK39" s="128">
        <v>139</v>
      </c>
      <c r="AL39" s="128">
        <v>203</v>
      </c>
      <c r="AM39" s="128">
        <v>191</v>
      </c>
      <c r="AN39" s="128">
        <v>198</v>
      </c>
      <c r="AO39" s="128">
        <v>223</v>
      </c>
      <c r="AP39" s="128">
        <v>173</v>
      </c>
      <c r="AQ39" s="128">
        <v>306</v>
      </c>
    </row>
    <row r="40" spans="1:43" s="127" customFormat="1" ht="16.5" customHeight="1">
      <c r="A40" s="88" t="s">
        <v>3</v>
      </c>
      <c r="B40" s="349">
        <f aca="true" t="shared" si="7" ref="B40:B46">SUM(D40:G40)</f>
        <v>357</v>
      </c>
      <c r="C40" s="349"/>
      <c r="D40" s="349">
        <f aca="true" t="shared" si="8" ref="D40:D46">SUM(H40,J40,L40,N40,P40,R40,T40,V40,X40,Z40,AB40,AD40,AF40,AH40,AJ40,AL40,AN40,AP40)</f>
        <v>196</v>
      </c>
      <c r="E40" s="349"/>
      <c r="F40" s="349">
        <f aca="true" t="shared" si="9" ref="F40:F55">SUM(I40,K40,M40,O40,Q40,S40,U40,W40,Y40,AA40,AC40,AE40,AG40,AI40,AK40,AM40,AO40,AQ40)</f>
        <v>161</v>
      </c>
      <c r="G40" s="349"/>
      <c r="H40" s="233" t="s">
        <v>102</v>
      </c>
      <c r="I40" s="233" t="s">
        <v>102</v>
      </c>
      <c r="J40" s="233" t="s">
        <v>102</v>
      </c>
      <c r="K40" s="233" t="s">
        <v>102</v>
      </c>
      <c r="L40" s="128">
        <v>2</v>
      </c>
      <c r="M40" s="233" t="s">
        <v>102</v>
      </c>
      <c r="N40" s="128">
        <v>3</v>
      </c>
      <c r="O40" s="128">
        <v>1</v>
      </c>
      <c r="P40" s="233" t="s">
        <v>102</v>
      </c>
      <c r="Q40" s="233" t="s">
        <v>102</v>
      </c>
      <c r="R40" s="128">
        <v>1</v>
      </c>
      <c r="S40" s="128">
        <v>1</v>
      </c>
      <c r="T40" s="128">
        <v>2</v>
      </c>
      <c r="U40" s="128">
        <v>1</v>
      </c>
      <c r="V40" s="128">
        <v>3</v>
      </c>
      <c r="W40" s="128">
        <v>2</v>
      </c>
      <c r="X40" s="128">
        <v>3</v>
      </c>
      <c r="Y40" s="128">
        <v>1</v>
      </c>
      <c r="Z40" s="128">
        <v>5</v>
      </c>
      <c r="AA40" s="128">
        <v>2</v>
      </c>
      <c r="AB40" s="128">
        <v>10</v>
      </c>
      <c r="AC40" s="128">
        <v>4</v>
      </c>
      <c r="AD40" s="128">
        <v>18</v>
      </c>
      <c r="AE40" s="128">
        <v>7</v>
      </c>
      <c r="AF40" s="128">
        <v>21</v>
      </c>
      <c r="AG40" s="128">
        <v>6</v>
      </c>
      <c r="AH40" s="128">
        <v>22</v>
      </c>
      <c r="AI40" s="128">
        <v>17</v>
      </c>
      <c r="AJ40" s="128">
        <v>18</v>
      </c>
      <c r="AK40" s="128">
        <v>27</v>
      </c>
      <c r="AL40" s="128">
        <v>41</v>
      </c>
      <c r="AM40" s="128">
        <v>20</v>
      </c>
      <c r="AN40" s="128">
        <v>29</v>
      </c>
      <c r="AO40" s="128">
        <v>31</v>
      </c>
      <c r="AP40" s="128">
        <v>18</v>
      </c>
      <c r="AQ40" s="128">
        <v>41</v>
      </c>
    </row>
    <row r="41" spans="1:43" s="127" customFormat="1" ht="16.5" customHeight="1">
      <c r="A41" s="88" t="s">
        <v>4</v>
      </c>
      <c r="B41" s="349">
        <f t="shared" si="7"/>
        <v>743</v>
      </c>
      <c r="C41" s="349"/>
      <c r="D41" s="349">
        <f t="shared" si="8"/>
        <v>404</v>
      </c>
      <c r="E41" s="349"/>
      <c r="F41" s="349">
        <f t="shared" si="9"/>
        <v>339</v>
      </c>
      <c r="G41" s="349"/>
      <c r="H41" s="128">
        <v>4</v>
      </c>
      <c r="I41" s="128">
        <v>1</v>
      </c>
      <c r="J41" s="128">
        <v>3</v>
      </c>
      <c r="K41" s="233" t="s">
        <v>102</v>
      </c>
      <c r="L41" s="128">
        <v>3</v>
      </c>
      <c r="M41" s="233" t="s">
        <v>102</v>
      </c>
      <c r="N41" s="128">
        <v>1</v>
      </c>
      <c r="O41" s="233" t="s">
        <v>102</v>
      </c>
      <c r="P41" s="128">
        <v>1</v>
      </c>
      <c r="Q41" s="233" t="s">
        <v>102</v>
      </c>
      <c r="R41" s="128">
        <v>4</v>
      </c>
      <c r="S41" s="233" t="s">
        <v>102</v>
      </c>
      <c r="T41" s="233">
        <v>1</v>
      </c>
      <c r="U41" s="233" t="s">
        <v>102</v>
      </c>
      <c r="V41" s="233">
        <v>1</v>
      </c>
      <c r="W41" s="128">
        <v>3</v>
      </c>
      <c r="X41" s="128">
        <v>8</v>
      </c>
      <c r="Y41" s="128">
        <v>7</v>
      </c>
      <c r="Z41" s="128">
        <v>11</v>
      </c>
      <c r="AA41" s="128">
        <v>6</v>
      </c>
      <c r="AB41" s="128">
        <v>22</v>
      </c>
      <c r="AC41" s="128">
        <v>9</v>
      </c>
      <c r="AD41" s="128">
        <v>17</v>
      </c>
      <c r="AE41" s="128">
        <v>12</v>
      </c>
      <c r="AF41" s="128">
        <v>49</v>
      </c>
      <c r="AG41" s="128">
        <v>19</v>
      </c>
      <c r="AH41" s="128">
        <v>34</v>
      </c>
      <c r="AI41" s="128">
        <v>22</v>
      </c>
      <c r="AJ41" s="128">
        <v>57</v>
      </c>
      <c r="AK41" s="128">
        <v>46</v>
      </c>
      <c r="AL41" s="128">
        <v>69</v>
      </c>
      <c r="AM41" s="128">
        <v>49</v>
      </c>
      <c r="AN41" s="128">
        <v>59</v>
      </c>
      <c r="AO41" s="128">
        <v>63</v>
      </c>
      <c r="AP41" s="128">
        <v>60</v>
      </c>
      <c r="AQ41" s="128">
        <v>102</v>
      </c>
    </row>
    <row r="42" spans="1:43" s="127" customFormat="1" ht="16.5" customHeight="1">
      <c r="A42" s="88" t="s">
        <v>5</v>
      </c>
      <c r="B42" s="349">
        <f t="shared" si="7"/>
        <v>270</v>
      </c>
      <c r="C42" s="349"/>
      <c r="D42" s="349">
        <f t="shared" si="8"/>
        <v>133</v>
      </c>
      <c r="E42" s="349"/>
      <c r="F42" s="349">
        <f t="shared" si="9"/>
        <v>137</v>
      </c>
      <c r="G42" s="349"/>
      <c r="H42" s="128">
        <v>2</v>
      </c>
      <c r="I42" s="233" t="s">
        <v>102</v>
      </c>
      <c r="J42" s="233" t="s">
        <v>102</v>
      </c>
      <c r="K42" s="233" t="s">
        <v>102</v>
      </c>
      <c r="L42" s="128">
        <v>1</v>
      </c>
      <c r="M42" s="233" t="s">
        <v>102</v>
      </c>
      <c r="N42" s="233" t="s">
        <v>102</v>
      </c>
      <c r="O42" s="233" t="s">
        <v>102</v>
      </c>
      <c r="P42" s="233" t="s">
        <v>102</v>
      </c>
      <c r="Q42" s="233" t="s">
        <v>102</v>
      </c>
      <c r="R42" s="128">
        <v>2</v>
      </c>
      <c r="S42" s="128">
        <v>1</v>
      </c>
      <c r="T42" s="233" t="s">
        <v>102</v>
      </c>
      <c r="U42" s="233" t="s">
        <v>102</v>
      </c>
      <c r="V42" s="233">
        <v>2</v>
      </c>
      <c r="W42" s="128">
        <v>2</v>
      </c>
      <c r="X42" s="128">
        <v>2</v>
      </c>
      <c r="Y42" s="128">
        <v>1</v>
      </c>
      <c r="Z42" s="128">
        <v>1</v>
      </c>
      <c r="AA42" s="128">
        <v>1</v>
      </c>
      <c r="AB42" s="128">
        <v>10</v>
      </c>
      <c r="AC42" s="128">
        <v>5</v>
      </c>
      <c r="AD42" s="128">
        <v>9</v>
      </c>
      <c r="AE42" s="128">
        <v>4</v>
      </c>
      <c r="AF42" s="128">
        <v>12</v>
      </c>
      <c r="AG42" s="128">
        <v>7</v>
      </c>
      <c r="AH42" s="128">
        <v>9</v>
      </c>
      <c r="AI42" s="128">
        <v>13</v>
      </c>
      <c r="AJ42" s="128">
        <v>17</v>
      </c>
      <c r="AK42" s="128">
        <v>14</v>
      </c>
      <c r="AL42" s="128">
        <v>35</v>
      </c>
      <c r="AM42" s="128">
        <v>25</v>
      </c>
      <c r="AN42" s="128">
        <v>13</v>
      </c>
      <c r="AO42" s="128">
        <v>28</v>
      </c>
      <c r="AP42" s="128">
        <v>18</v>
      </c>
      <c r="AQ42" s="128">
        <v>36</v>
      </c>
    </row>
    <row r="43" spans="1:43" s="127" customFormat="1" ht="16.5" customHeight="1">
      <c r="A43" s="88" t="s">
        <v>6</v>
      </c>
      <c r="B43" s="349">
        <f t="shared" si="7"/>
        <v>281</v>
      </c>
      <c r="C43" s="349"/>
      <c r="D43" s="349">
        <f t="shared" si="8"/>
        <v>160</v>
      </c>
      <c r="E43" s="349"/>
      <c r="F43" s="349">
        <f t="shared" si="9"/>
        <v>121</v>
      </c>
      <c r="G43" s="349"/>
      <c r="H43" s="128">
        <v>1</v>
      </c>
      <c r="I43" s="233" t="s">
        <v>102</v>
      </c>
      <c r="J43" s="128">
        <v>1</v>
      </c>
      <c r="K43" s="233" t="s">
        <v>102</v>
      </c>
      <c r="L43" s="128">
        <v>1</v>
      </c>
      <c r="M43" s="128">
        <v>1</v>
      </c>
      <c r="N43" s="128">
        <v>1</v>
      </c>
      <c r="O43" s="233" t="s">
        <v>102</v>
      </c>
      <c r="P43" s="233" t="s">
        <v>102</v>
      </c>
      <c r="Q43" s="233" t="s">
        <v>102</v>
      </c>
      <c r="R43" s="128">
        <v>1</v>
      </c>
      <c r="S43" s="128">
        <v>2</v>
      </c>
      <c r="T43" s="128">
        <v>1</v>
      </c>
      <c r="U43" s="233" t="s">
        <v>102</v>
      </c>
      <c r="V43" s="233" t="s">
        <v>102</v>
      </c>
      <c r="W43" s="233" t="s">
        <v>102</v>
      </c>
      <c r="X43" s="233">
        <v>3</v>
      </c>
      <c r="Y43" s="128">
        <v>3</v>
      </c>
      <c r="Z43" s="128">
        <v>2</v>
      </c>
      <c r="AA43" s="128">
        <v>2</v>
      </c>
      <c r="AB43" s="128">
        <v>10</v>
      </c>
      <c r="AC43" s="128">
        <v>5</v>
      </c>
      <c r="AD43" s="128">
        <v>11</v>
      </c>
      <c r="AE43" s="128">
        <v>5</v>
      </c>
      <c r="AF43" s="128">
        <v>16</v>
      </c>
      <c r="AG43" s="128">
        <v>3</v>
      </c>
      <c r="AH43" s="128">
        <v>14</v>
      </c>
      <c r="AI43" s="128">
        <v>10</v>
      </c>
      <c r="AJ43" s="128">
        <v>22</v>
      </c>
      <c r="AK43" s="128">
        <v>16</v>
      </c>
      <c r="AL43" s="128">
        <v>31</v>
      </c>
      <c r="AM43" s="128">
        <v>15</v>
      </c>
      <c r="AN43" s="128">
        <v>20</v>
      </c>
      <c r="AO43" s="128">
        <v>19</v>
      </c>
      <c r="AP43" s="128">
        <v>25</v>
      </c>
      <c r="AQ43" s="128">
        <v>40</v>
      </c>
    </row>
    <row r="44" spans="1:43" s="127" customFormat="1" ht="16.5" customHeight="1">
      <c r="A44" s="88" t="s">
        <v>7</v>
      </c>
      <c r="B44" s="349">
        <f t="shared" si="7"/>
        <v>465</v>
      </c>
      <c r="C44" s="349"/>
      <c r="D44" s="349">
        <f t="shared" si="8"/>
        <v>232</v>
      </c>
      <c r="E44" s="349"/>
      <c r="F44" s="349">
        <f t="shared" si="9"/>
        <v>233</v>
      </c>
      <c r="G44" s="349"/>
      <c r="H44" s="128">
        <v>3</v>
      </c>
      <c r="I44" s="128">
        <v>1</v>
      </c>
      <c r="J44" s="233" t="s">
        <v>102</v>
      </c>
      <c r="K44" s="128">
        <v>2</v>
      </c>
      <c r="L44" s="128">
        <v>1</v>
      </c>
      <c r="M44" s="128">
        <v>2</v>
      </c>
      <c r="N44" s="128">
        <v>2</v>
      </c>
      <c r="O44" s="233" t="s">
        <v>102</v>
      </c>
      <c r="P44" s="128">
        <v>3</v>
      </c>
      <c r="Q44" s="128">
        <v>1</v>
      </c>
      <c r="R44" s="233" t="s">
        <v>102</v>
      </c>
      <c r="S44" s="233" t="s">
        <v>102</v>
      </c>
      <c r="T44" s="233" t="s">
        <v>102</v>
      </c>
      <c r="U44" s="233" t="s">
        <v>102</v>
      </c>
      <c r="V44" s="233">
        <v>5</v>
      </c>
      <c r="W44" s="128">
        <v>2</v>
      </c>
      <c r="X44" s="128">
        <v>7</v>
      </c>
      <c r="Y44" s="233" t="s">
        <v>102</v>
      </c>
      <c r="Z44" s="233">
        <v>7</v>
      </c>
      <c r="AA44" s="128">
        <v>8</v>
      </c>
      <c r="AB44" s="128">
        <v>13</v>
      </c>
      <c r="AC44" s="128">
        <v>6</v>
      </c>
      <c r="AD44" s="128">
        <v>17</v>
      </c>
      <c r="AE44" s="128">
        <v>10</v>
      </c>
      <c r="AF44" s="128">
        <v>12</v>
      </c>
      <c r="AG44" s="128">
        <v>11</v>
      </c>
      <c r="AH44" s="128">
        <v>17</v>
      </c>
      <c r="AI44" s="128">
        <v>17</v>
      </c>
      <c r="AJ44" s="128">
        <v>37</v>
      </c>
      <c r="AK44" s="128">
        <v>37</v>
      </c>
      <c r="AL44" s="128">
        <v>35</v>
      </c>
      <c r="AM44" s="128">
        <v>30</v>
      </c>
      <c r="AN44" s="128">
        <v>44</v>
      </c>
      <c r="AO44" s="128">
        <v>45</v>
      </c>
      <c r="AP44" s="128">
        <v>29</v>
      </c>
      <c r="AQ44" s="128">
        <v>61</v>
      </c>
    </row>
    <row r="45" spans="1:43" s="127" customFormat="1" ht="16.5" customHeight="1">
      <c r="A45" s="88" t="s">
        <v>8</v>
      </c>
      <c r="B45" s="349">
        <f t="shared" si="7"/>
        <v>225</v>
      </c>
      <c r="C45" s="349"/>
      <c r="D45" s="349">
        <f t="shared" si="8"/>
        <v>128</v>
      </c>
      <c r="E45" s="349"/>
      <c r="F45" s="349">
        <f t="shared" si="9"/>
        <v>97</v>
      </c>
      <c r="G45" s="349"/>
      <c r="H45" s="233" t="s">
        <v>102</v>
      </c>
      <c r="I45" s="233" t="s">
        <v>102</v>
      </c>
      <c r="J45" s="233" t="s">
        <v>102</v>
      </c>
      <c r="K45" s="233" t="s">
        <v>102</v>
      </c>
      <c r="L45" s="128">
        <v>1</v>
      </c>
      <c r="M45" s="233" t="s">
        <v>400</v>
      </c>
      <c r="N45" s="128">
        <v>1</v>
      </c>
      <c r="O45" s="233" t="s">
        <v>102</v>
      </c>
      <c r="P45" s="233" t="s">
        <v>102</v>
      </c>
      <c r="Q45" s="128">
        <v>1</v>
      </c>
      <c r="R45" s="233" t="s">
        <v>102</v>
      </c>
      <c r="S45" s="233" t="s">
        <v>102</v>
      </c>
      <c r="T45" s="233">
        <v>2</v>
      </c>
      <c r="U45" s="233" t="s">
        <v>102</v>
      </c>
      <c r="V45" s="233" t="s">
        <v>102</v>
      </c>
      <c r="W45" s="233" t="s">
        <v>102</v>
      </c>
      <c r="X45" s="233">
        <v>4</v>
      </c>
      <c r="Y45" s="233" t="s">
        <v>102</v>
      </c>
      <c r="Z45" s="233">
        <v>6</v>
      </c>
      <c r="AA45" s="128">
        <v>2</v>
      </c>
      <c r="AB45" s="128">
        <v>5</v>
      </c>
      <c r="AC45" s="128">
        <v>4</v>
      </c>
      <c r="AD45" s="128">
        <v>8</v>
      </c>
      <c r="AE45" s="128">
        <v>4</v>
      </c>
      <c r="AF45" s="128">
        <v>13</v>
      </c>
      <c r="AG45" s="128">
        <v>5</v>
      </c>
      <c r="AH45" s="128">
        <v>11</v>
      </c>
      <c r="AI45" s="128">
        <v>5</v>
      </c>
      <c r="AJ45" s="128">
        <v>18</v>
      </c>
      <c r="AK45" s="128">
        <v>12</v>
      </c>
      <c r="AL45" s="128">
        <v>24</v>
      </c>
      <c r="AM45" s="128">
        <v>9</v>
      </c>
      <c r="AN45" s="128">
        <v>17</v>
      </c>
      <c r="AO45" s="128">
        <v>28</v>
      </c>
      <c r="AP45" s="128">
        <v>18</v>
      </c>
      <c r="AQ45" s="128">
        <v>27</v>
      </c>
    </row>
    <row r="46" spans="1:43" s="127" customFormat="1" ht="16.5" customHeight="1">
      <c r="A46" s="88" t="s">
        <v>9</v>
      </c>
      <c r="B46" s="349">
        <f t="shared" si="7"/>
        <v>271</v>
      </c>
      <c r="C46" s="349"/>
      <c r="D46" s="349">
        <f t="shared" si="8"/>
        <v>142</v>
      </c>
      <c r="E46" s="349"/>
      <c r="F46" s="349">
        <f t="shared" si="9"/>
        <v>129</v>
      </c>
      <c r="G46" s="349"/>
      <c r="H46" s="233" t="s">
        <v>102</v>
      </c>
      <c r="I46" s="233" t="s">
        <v>102</v>
      </c>
      <c r="J46" s="128">
        <v>1</v>
      </c>
      <c r="K46" s="128">
        <v>1</v>
      </c>
      <c r="L46" s="233" t="s">
        <v>102</v>
      </c>
      <c r="M46" s="233" t="s">
        <v>102</v>
      </c>
      <c r="N46" s="233" t="s">
        <v>102</v>
      </c>
      <c r="O46" s="233" t="s">
        <v>102</v>
      </c>
      <c r="P46" s="128">
        <v>1</v>
      </c>
      <c r="Q46" s="233" t="s">
        <v>102</v>
      </c>
      <c r="R46" s="233" t="s">
        <v>102</v>
      </c>
      <c r="S46" s="233" t="s">
        <v>102</v>
      </c>
      <c r="T46" s="233" t="s">
        <v>102</v>
      </c>
      <c r="U46" s="233">
        <v>1</v>
      </c>
      <c r="V46" s="128">
        <v>5</v>
      </c>
      <c r="W46" s="128">
        <v>4</v>
      </c>
      <c r="X46" s="128">
        <v>4</v>
      </c>
      <c r="Y46" s="128">
        <v>3</v>
      </c>
      <c r="Z46" s="128">
        <v>6</v>
      </c>
      <c r="AA46" s="128">
        <v>1</v>
      </c>
      <c r="AB46" s="128">
        <v>8</v>
      </c>
      <c r="AC46" s="128">
        <v>3</v>
      </c>
      <c r="AD46" s="128">
        <v>13</v>
      </c>
      <c r="AE46" s="128">
        <v>7</v>
      </c>
      <c r="AF46" s="128">
        <v>11</v>
      </c>
      <c r="AG46" s="128">
        <v>10</v>
      </c>
      <c r="AH46" s="128">
        <v>16</v>
      </c>
      <c r="AI46" s="128">
        <v>8</v>
      </c>
      <c r="AJ46" s="128">
        <v>22</v>
      </c>
      <c r="AK46" s="128">
        <v>14</v>
      </c>
      <c r="AL46" s="128">
        <v>30</v>
      </c>
      <c r="AM46" s="128">
        <v>20</v>
      </c>
      <c r="AN46" s="128">
        <v>10</v>
      </c>
      <c r="AO46" s="128">
        <v>27</v>
      </c>
      <c r="AP46" s="128">
        <v>15</v>
      </c>
      <c r="AQ46" s="128">
        <v>30</v>
      </c>
    </row>
    <row r="47" spans="1:43" s="127" customFormat="1" ht="16.5" customHeight="1">
      <c r="A47" s="88"/>
      <c r="B47" s="234"/>
      <c r="C47" s="168"/>
      <c r="D47" s="232"/>
      <c r="E47" s="232"/>
      <c r="F47" s="349"/>
      <c r="G47" s="349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</row>
    <row r="48" spans="1:43" s="127" customFormat="1" ht="16.5" customHeight="1">
      <c r="A48" s="88" t="s">
        <v>10</v>
      </c>
      <c r="B48" s="349">
        <f>SUM(D48:G48)</f>
        <v>77</v>
      </c>
      <c r="C48" s="349"/>
      <c r="D48" s="349">
        <f>SUM(H48,J48,L48,N48,P48,R48,T48,V48,X48,Z48,AB48,AD48,AF48,AH48,AJ48,AL48,AN48,AP48)</f>
        <v>35</v>
      </c>
      <c r="E48" s="349"/>
      <c r="F48" s="349">
        <f t="shared" si="9"/>
        <v>42</v>
      </c>
      <c r="G48" s="349"/>
      <c r="H48" s="233" t="s">
        <v>102</v>
      </c>
      <c r="I48" s="233" t="s">
        <v>102</v>
      </c>
      <c r="J48" s="233" t="s">
        <v>102</v>
      </c>
      <c r="K48" s="233" t="s">
        <v>102</v>
      </c>
      <c r="L48" s="233" t="s">
        <v>102</v>
      </c>
      <c r="M48" s="233" t="s">
        <v>102</v>
      </c>
      <c r="N48" s="233" t="s">
        <v>102</v>
      </c>
      <c r="O48" s="233" t="s">
        <v>102</v>
      </c>
      <c r="P48" s="233" t="s">
        <v>102</v>
      </c>
      <c r="Q48" s="233" t="s">
        <v>102</v>
      </c>
      <c r="R48" s="128">
        <v>1</v>
      </c>
      <c r="S48" s="233" t="s">
        <v>102</v>
      </c>
      <c r="T48" s="233" t="s">
        <v>102</v>
      </c>
      <c r="U48" s="128">
        <v>1</v>
      </c>
      <c r="V48" s="233" t="s">
        <v>102</v>
      </c>
      <c r="W48" s="128">
        <v>1</v>
      </c>
      <c r="X48" s="233" t="s">
        <v>102</v>
      </c>
      <c r="Y48" s="233" t="s">
        <v>102</v>
      </c>
      <c r="Z48" s="128">
        <v>2</v>
      </c>
      <c r="AA48" s="128">
        <v>1</v>
      </c>
      <c r="AB48" s="128">
        <v>1</v>
      </c>
      <c r="AC48" s="128">
        <v>2</v>
      </c>
      <c r="AD48" s="128">
        <v>1</v>
      </c>
      <c r="AE48" s="128">
        <v>5</v>
      </c>
      <c r="AF48" s="128">
        <v>3</v>
      </c>
      <c r="AG48" s="128">
        <v>3</v>
      </c>
      <c r="AH48" s="128">
        <v>1</v>
      </c>
      <c r="AI48" s="128">
        <v>2</v>
      </c>
      <c r="AJ48" s="128">
        <v>5</v>
      </c>
      <c r="AK48" s="128">
        <v>5</v>
      </c>
      <c r="AL48" s="128">
        <v>9</v>
      </c>
      <c r="AM48" s="128">
        <v>6</v>
      </c>
      <c r="AN48" s="128">
        <v>6</v>
      </c>
      <c r="AO48" s="128">
        <v>7</v>
      </c>
      <c r="AP48" s="128">
        <v>6</v>
      </c>
      <c r="AQ48" s="128">
        <v>9</v>
      </c>
    </row>
    <row r="49" spans="1:43" s="127" customFormat="1" ht="16.5" customHeight="1">
      <c r="A49" s="88" t="s">
        <v>11</v>
      </c>
      <c r="B49" s="349">
        <f aca="true" t="shared" si="10" ref="B49:B55">SUM(D49:G49)</f>
        <v>288</v>
      </c>
      <c r="C49" s="349"/>
      <c r="D49" s="349">
        <f aca="true" t="shared" si="11" ref="D49:D55">SUM(H49,J49,L49,N49,P49,R49,T49,V49,X49,Z49,AB49,AD49,AF49,AH49,AJ49,AL49,AN49,AP49)</f>
        <v>160</v>
      </c>
      <c r="E49" s="349"/>
      <c r="F49" s="349">
        <f t="shared" si="9"/>
        <v>128</v>
      </c>
      <c r="G49" s="349"/>
      <c r="H49" s="128">
        <v>1</v>
      </c>
      <c r="I49" s="128">
        <v>1</v>
      </c>
      <c r="J49" s="233" t="s">
        <v>102</v>
      </c>
      <c r="K49" s="233" t="s">
        <v>102</v>
      </c>
      <c r="L49" s="233" t="s">
        <v>102</v>
      </c>
      <c r="M49" s="233" t="s">
        <v>102</v>
      </c>
      <c r="N49" s="233" t="s">
        <v>102</v>
      </c>
      <c r="O49" s="128">
        <v>1</v>
      </c>
      <c r="P49" s="128">
        <v>1</v>
      </c>
      <c r="Q49" s="128">
        <v>1</v>
      </c>
      <c r="R49" s="128">
        <v>1</v>
      </c>
      <c r="S49" s="233" t="s">
        <v>102</v>
      </c>
      <c r="T49" s="128">
        <v>2</v>
      </c>
      <c r="U49" s="128">
        <v>1</v>
      </c>
      <c r="V49" s="128">
        <v>2</v>
      </c>
      <c r="W49" s="128">
        <v>1</v>
      </c>
      <c r="X49" s="128">
        <v>4</v>
      </c>
      <c r="Y49" s="128">
        <v>2</v>
      </c>
      <c r="Z49" s="128">
        <v>6</v>
      </c>
      <c r="AA49" s="128">
        <v>1</v>
      </c>
      <c r="AB49" s="128">
        <v>6</v>
      </c>
      <c r="AC49" s="128">
        <v>1</v>
      </c>
      <c r="AD49" s="128">
        <v>7</v>
      </c>
      <c r="AE49" s="128">
        <v>6</v>
      </c>
      <c r="AF49" s="128">
        <v>15</v>
      </c>
      <c r="AG49" s="128">
        <v>6</v>
      </c>
      <c r="AH49" s="128">
        <v>17</v>
      </c>
      <c r="AI49" s="128">
        <v>9</v>
      </c>
      <c r="AJ49" s="128">
        <v>16</v>
      </c>
      <c r="AK49" s="128">
        <v>9</v>
      </c>
      <c r="AL49" s="128">
        <v>39</v>
      </c>
      <c r="AM49" s="128">
        <v>20</v>
      </c>
      <c r="AN49" s="128">
        <v>21</v>
      </c>
      <c r="AO49" s="128">
        <v>25</v>
      </c>
      <c r="AP49" s="128">
        <v>22</v>
      </c>
      <c r="AQ49" s="128">
        <v>44</v>
      </c>
    </row>
    <row r="50" spans="1:43" s="127" customFormat="1" ht="16.5" customHeight="1">
      <c r="A50" s="88" t="s">
        <v>12</v>
      </c>
      <c r="B50" s="349">
        <f t="shared" si="10"/>
        <v>402</v>
      </c>
      <c r="C50" s="349"/>
      <c r="D50" s="349">
        <f t="shared" si="11"/>
        <v>230</v>
      </c>
      <c r="E50" s="349"/>
      <c r="F50" s="349">
        <f t="shared" si="9"/>
        <v>172</v>
      </c>
      <c r="G50" s="349"/>
      <c r="H50" s="128">
        <v>4</v>
      </c>
      <c r="I50" s="128">
        <v>5</v>
      </c>
      <c r="J50" s="128">
        <v>1</v>
      </c>
      <c r="K50" s="128">
        <v>1</v>
      </c>
      <c r="L50" s="128">
        <v>1</v>
      </c>
      <c r="M50" s="233" t="s">
        <v>102</v>
      </c>
      <c r="N50" s="128">
        <v>1</v>
      </c>
      <c r="O50" s="233" t="s">
        <v>102</v>
      </c>
      <c r="P50" s="128">
        <v>2</v>
      </c>
      <c r="Q50" s="233" t="s">
        <v>102</v>
      </c>
      <c r="R50" s="128">
        <v>1</v>
      </c>
      <c r="S50" s="128">
        <v>1</v>
      </c>
      <c r="T50" s="233" t="s">
        <v>102</v>
      </c>
      <c r="U50" s="233" t="s">
        <v>102</v>
      </c>
      <c r="V50" s="128">
        <v>10</v>
      </c>
      <c r="W50" s="128">
        <v>3</v>
      </c>
      <c r="X50" s="128">
        <v>5</v>
      </c>
      <c r="Y50" s="233" t="s">
        <v>102</v>
      </c>
      <c r="Z50" s="128">
        <v>2</v>
      </c>
      <c r="AA50" s="128">
        <v>3</v>
      </c>
      <c r="AB50" s="128">
        <v>7</v>
      </c>
      <c r="AC50" s="128">
        <v>8</v>
      </c>
      <c r="AD50" s="128">
        <v>13</v>
      </c>
      <c r="AE50" s="128">
        <v>3</v>
      </c>
      <c r="AF50" s="128">
        <v>18</v>
      </c>
      <c r="AG50" s="128">
        <v>9</v>
      </c>
      <c r="AH50" s="128">
        <v>28</v>
      </c>
      <c r="AI50" s="128">
        <v>12</v>
      </c>
      <c r="AJ50" s="128">
        <v>27</v>
      </c>
      <c r="AK50" s="128">
        <v>20</v>
      </c>
      <c r="AL50" s="128">
        <v>44</v>
      </c>
      <c r="AM50" s="128">
        <v>28</v>
      </c>
      <c r="AN50" s="128">
        <v>34</v>
      </c>
      <c r="AO50" s="128">
        <v>29</v>
      </c>
      <c r="AP50" s="128">
        <v>32</v>
      </c>
      <c r="AQ50" s="128">
        <v>50</v>
      </c>
    </row>
    <row r="51" spans="1:43" s="127" customFormat="1" ht="16.5" customHeight="1">
      <c r="A51" s="88" t="s">
        <v>13</v>
      </c>
      <c r="B51" s="349">
        <f t="shared" si="10"/>
        <v>514</v>
      </c>
      <c r="C51" s="349"/>
      <c r="D51" s="349">
        <f t="shared" si="11"/>
        <v>267</v>
      </c>
      <c r="E51" s="349"/>
      <c r="F51" s="349">
        <f t="shared" si="9"/>
        <v>247</v>
      </c>
      <c r="G51" s="349"/>
      <c r="H51" s="128">
        <v>4</v>
      </c>
      <c r="I51" s="128">
        <v>1</v>
      </c>
      <c r="J51" s="128">
        <v>1</v>
      </c>
      <c r="K51" s="233" t="s">
        <v>102</v>
      </c>
      <c r="L51" s="128">
        <v>2</v>
      </c>
      <c r="M51" s="128">
        <v>1</v>
      </c>
      <c r="N51" s="128">
        <v>4</v>
      </c>
      <c r="O51" s="128">
        <v>2</v>
      </c>
      <c r="P51" s="128">
        <v>5</v>
      </c>
      <c r="Q51" s="128">
        <v>2</v>
      </c>
      <c r="R51" s="128">
        <v>2</v>
      </c>
      <c r="S51" s="128">
        <v>1</v>
      </c>
      <c r="T51" s="128">
        <v>3</v>
      </c>
      <c r="U51" s="128">
        <v>3</v>
      </c>
      <c r="V51" s="128">
        <v>5</v>
      </c>
      <c r="W51" s="128">
        <v>2</v>
      </c>
      <c r="X51" s="128">
        <v>9</v>
      </c>
      <c r="Y51" s="128">
        <v>3</v>
      </c>
      <c r="Z51" s="128">
        <v>11</v>
      </c>
      <c r="AA51" s="128">
        <v>7</v>
      </c>
      <c r="AB51" s="128">
        <v>11</v>
      </c>
      <c r="AC51" s="128">
        <v>6</v>
      </c>
      <c r="AD51" s="128">
        <v>11</v>
      </c>
      <c r="AE51" s="128">
        <v>15</v>
      </c>
      <c r="AF51" s="128">
        <v>14</v>
      </c>
      <c r="AG51" s="128">
        <v>8</v>
      </c>
      <c r="AH51" s="128">
        <v>28</v>
      </c>
      <c r="AI51" s="128">
        <v>19</v>
      </c>
      <c r="AJ51" s="128">
        <v>44</v>
      </c>
      <c r="AK51" s="128">
        <v>28</v>
      </c>
      <c r="AL51" s="128">
        <v>41</v>
      </c>
      <c r="AM51" s="128">
        <v>43</v>
      </c>
      <c r="AN51" s="128">
        <v>40</v>
      </c>
      <c r="AO51" s="128">
        <v>43</v>
      </c>
      <c r="AP51" s="128">
        <v>32</v>
      </c>
      <c r="AQ51" s="128">
        <v>63</v>
      </c>
    </row>
    <row r="52" spans="1:43" s="127" customFormat="1" ht="16.5" customHeight="1">
      <c r="A52" s="88" t="s">
        <v>19</v>
      </c>
      <c r="B52" s="349">
        <f t="shared" si="10"/>
        <v>432</v>
      </c>
      <c r="C52" s="349"/>
      <c r="D52" s="349">
        <f t="shared" si="11"/>
        <v>228</v>
      </c>
      <c r="E52" s="349"/>
      <c r="F52" s="349">
        <f t="shared" si="9"/>
        <v>204</v>
      </c>
      <c r="G52" s="349"/>
      <c r="H52" s="128">
        <v>2</v>
      </c>
      <c r="I52" s="128">
        <v>2</v>
      </c>
      <c r="J52" s="128">
        <v>1</v>
      </c>
      <c r="K52" s="128">
        <v>2</v>
      </c>
      <c r="L52" s="233" t="s">
        <v>102</v>
      </c>
      <c r="M52" s="128">
        <v>1</v>
      </c>
      <c r="N52" s="233" t="s">
        <v>102</v>
      </c>
      <c r="O52" s="233" t="s">
        <v>102</v>
      </c>
      <c r="P52" s="128">
        <v>1</v>
      </c>
      <c r="Q52" s="233" t="s">
        <v>102</v>
      </c>
      <c r="R52" s="128">
        <v>2</v>
      </c>
      <c r="S52" s="233" t="s">
        <v>102</v>
      </c>
      <c r="T52" s="128">
        <v>2</v>
      </c>
      <c r="U52" s="128">
        <v>4</v>
      </c>
      <c r="V52" s="128">
        <v>3</v>
      </c>
      <c r="W52" s="128">
        <v>2</v>
      </c>
      <c r="X52" s="128">
        <v>5</v>
      </c>
      <c r="Y52" s="128">
        <v>1</v>
      </c>
      <c r="Z52" s="128">
        <v>3</v>
      </c>
      <c r="AA52" s="128">
        <v>4</v>
      </c>
      <c r="AB52" s="128">
        <v>9</v>
      </c>
      <c r="AC52" s="128">
        <v>3</v>
      </c>
      <c r="AD52" s="128">
        <v>12</v>
      </c>
      <c r="AE52" s="128">
        <v>7</v>
      </c>
      <c r="AF52" s="128">
        <v>15</v>
      </c>
      <c r="AG52" s="128">
        <v>7</v>
      </c>
      <c r="AH52" s="128">
        <v>18</v>
      </c>
      <c r="AI52" s="128">
        <v>9</v>
      </c>
      <c r="AJ52" s="128">
        <v>35</v>
      </c>
      <c r="AK52" s="128">
        <v>27</v>
      </c>
      <c r="AL52" s="128">
        <v>46</v>
      </c>
      <c r="AM52" s="128">
        <v>29</v>
      </c>
      <c r="AN52" s="128">
        <v>45</v>
      </c>
      <c r="AO52" s="128">
        <v>52</v>
      </c>
      <c r="AP52" s="128">
        <v>29</v>
      </c>
      <c r="AQ52" s="128">
        <v>54</v>
      </c>
    </row>
    <row r="53" spans="1:43" s="127" customFormat="1" ht="16.5" customHeight="1">
      <c r="A53" s="88" t="s">
        <v>24</v>
      </c>
      <c r="B53" s="349">
        <f t="shared" si="10"/>
        <v>331</v>
      </c>
      <c r="C53" s="349"/>
      <c r="D53" s="349">
        <f t="shared" si="11"/>
        <v>181</v>
      </c>
      <c r="E53" s="349"/>
      <c r="F53" s="349">
        <f t="shared" si="9"/>
        <v>150</v>
      </c>
      <c r="G53" s="349"/>
      <c r="H53" s="128">
        <v>6</v>
      </c>
      <c r="I53" s="128">
        <v>1</v>
      </c>
      <c r="J53" s="233" t="s">
        <v>102</v>
      </c>
      <c r="K53" s="128">
        <v>1</v>
      </c>
      <c r="L53" s="233" t="s">
        <v>102</v>
      </c>
      <c r="M53" s="233" t="s">
        <v>102</v>
      </c>
      <c r="N53" s="233" t="s">
        <v>102</v>
      </c>
      <c r="O53" s="128">
        <v>1</v>
      </c>
      <c r="P53" s="128">
        <v>4</v>
      </c>
      <c r="Q53" s="233" t="s">
        <v>102</v>
      </c>
      <c r="R53" s="128">
        <v>2</v>
      </c>
      <c r="S53" s="233" t="s">
        <v>102</v>
      </c>
      <c r="T53" s="128">
        <v>1</v>
      </c>
      <c r="U53" s="128">
        <v>1</v>
      </c>
      <c r="V53" s="128">
        <v>6</v>
      </c>
      <c r="W53" s="128">
        <v>4</v>
      </c>
      <c r="X53" s="128">
        <v>2</v>
      </c>
      <c r="Y53" s="128">
        <v>1</v>
      </c>
      <c r="Z53" s="128">
        <v>4</v>
      </c>
      <c r="AA53" s="128">
        <v>9</v>
      </c>
      <c r="AB53" s="128">
        <v>8</v>
      </c>
      <c r="AC53" s="128">
        <v>2</v>
      </c>
      <c r="AD53" s="128">
        <v>5</v>
      </c>
      <c r="AE53" s="128">
        <v>6</v>
      </c>
      <c r="AF53" s="128">
        <v>14</v>
      </c>
      <c r="AG53" s="128">
        <v>8</v>
      </c>
      <c r="AH53" s="128">
        <v>22</v>
      </c>
      <c r="AI53" s="128">
        <v>8</v>
      </c>
      <c r="AJ53" s="128">
        <v>22</v>
      </c>
      <c r="AK53" s="128">
        <v>18</v>
      </c>
      <c r="AL53" s="128">
        <v>36</v>
      </c>
      <c r="AM53" s="128">
        <v>27</v>
      </c>
      <c r="AN53" s="128">
        <v>29</v>
      </c>
      <c r="AO53" s="128">
        <v>27</v>
      </c>
      <c r="AP53" s="128">
        <v>20</v>
      </c>
      <c r="AQ53" s="128">
        <v>36</v>
      </c>
    </row>
    <row r="54" spans="1:43" s="127" customFormat="1" ht="16.5" customHeight="1">
      <c r="A54" s="88" t="s">
        <v>31</v>
      </c>
      <c r="B54" s="349">
        <f t="shared" si="10"/>
        <v>453</v>
      </c>
      <c r="C54" s="349"/>
      <c r="D54" s="349">
        <f t="shared" si="11"/>
        <v>235</v>
      </c>
      <c r="E54" s="349"/>
      <c r="F54" s="349">
        <f t="shared" si="9"/>
        <v>218</v>
      </c>
      <c r="G54" s="349"/>
      <c r="H54" s="128">
        <v>2</v>
      </c>
      <c r="I54" s="128">
        <v>2</v>
      </c>
      <c r="J54" s="233" t="s">
        <v>102</v>
      </c>
      <c r="K54" s="233" t="s">
        <v>102</v>
      </c>
      <c r="L54" s="128">
        <v>1</v>
      </c>
      <c r="M54" s="128">
        <v>1</v>
      </c>
      <c r="N54" s="128">
        <v>1</v>
      </c>
      <c r="O54" s="233" t="s">
        <v>102</v>
      </c>
      <c r="P54" s="233" t="s">
        <v>102</v>
      </c>
      <c r="Q54" s="233" t="s">
        <v>102</v>
      </c>
      <c r="R54" s="128">
        <v>2</v>
      </c>
      <c r="S54" s="128">
        <v>1</v>
      </c>
      <c r="T54" s="128">
        <v>2</v>
      </c>
      <c r="U54" s="233" t="s">
        <v>102</v>
      </c>
      <c r="V54" s="128">
        <v>1</v>
      </c>
      <c r="W54" s="128">
        <v>5</v>
      </c>
      <c r="X54" s="128">
        <v>2</v>
      </c>
      <c r="Y54" s="128">
        <v>1</v>
      </c>
      <c r="Z54" s="128">
        <v>5</v>
      </c>
      <c r="AA54" s="128">
        <v>1</v>
      </c>
      <c r="AB54" s="128">
        <v>8</v>
      </c>
      <c r="AC54" s="128">
        <v>4</v>
      </c>
      <c r="AD54" s="128">
        <v>19</v>
      </c>
      <c r="AE54" s="128">
        <v>7</v>
      </c>
      <c r="AF54" s="128">
        <v>16</v>
      </c>
      <c r="AG54" s="128">
        <v>13</v>
      </c>
      <c r="AH54" s="128">
        <v>26</v>
      </c>
      <c r="AI54" s="128">
        <v>18</v>
      </c>
      <c r="AJ54" s="128">
        <v>35</v>
      </c>
      <c r="AK54" s="128">
        <v>25</v>
      </c>
      <c r="AL54" s="128">
        <v>44</v>
      </c>
      <c r="AM54" s="128">
        <v>37</v>
      </c>
      <c r="AN54" s="128">
        <v>36</v>
      </c>
      <c r="AO54" s="128">
        <v>40</v>
      </c>
      <c r="AP54" s="128">
        <v>35</v>
      </c>
      <c r="AQ54" s="128">
        <v>63</v>
      </c>
    </row>
    <row r="55" spans="1:43" s="127" customFormat="1" ht="16.5" customHeight="1">
      <c r="A55" s="88" t="s">
        <v>36</v>
      </c>
      <c r="B55" s="349">
        <f t="shared" si="10"/>
        <v>88</v>
      </c>
      <c r="C55" s="349"/>
      <c r="D55" s="349">
        <f t="shared" si="11"/>
        <v>44</v>
      </c>
      <c r="E55" s="349"/>
      <c r="F55" s="349">
        <f t="shared" si="9"/>
        <v>44</v>
      </c>
      <c r="G55" s="349"/>
      <c r="H55" s="128">
        <v>1</v>
      </c>
      <c r="I55" s="233" t="s">
        <v>102</v>
      </c>
      <c r="J55" s="233" t="s">
        <v>102</v>
      </c>
      <c r="K55" s="233" t="s">
        <v>102</v>
      </c>
      <c r="L55" s="233" t="s">
        <v>102</v>
      </c>
      <c r="M55" s="233" t="s">
        <v>102</v>
      </c>
      <c r="N55" s="233" t="s">
        <v>102</v>
      </c>
      <c r="O55" s="233" t="s">
        <v>102</v>
      </c>
      <c r="P55" s="233" t="s">
        <v>102</v>
      </c>
      <c r="Q55" s="233" t="s">
        <v>102</v>
      </c>
      <c r="R55" s="233" t="s">
        <v>102</v>
      </c>
      <c r="S55" s="233" t="s">
        <v>102</v>
      </c>
      <c r="T55" s="233" t="s">
        <v>102</v>
      </c>
      <c r="U55" s="233" t="s">
        <v>102</v>
      </c>
      <c r="V55" s="233" t="s">
        <v>102</v>
      </c>
      <c r="W55" s="233" t="s">
        <v>102</v>
      </c>
      <c r="X55" s="128">
        <v>1</v>
      </c>
      <c r="Y55" s="233" t="s">
        <v>102</v>
      </c>
      <c r="Z55" s="128">
        <v>1</v>
      </c>
      <c r="AA55" s="128">
        <v>1</v>
      </c>
      <c r="AB55" s="128">
        <v>4</v>
      </c>
      <c r="AC55" s="233" t="s">
        <v>102</v>
      </c>
      <c r="AD55" s="128">
        <v>2</v>
      </c>
      <c r="AE55" s="128">
        <v>2</v>
      </c>
      <c r="AF55" s="128">
        <v>5</v>
      </c>
      <c r="AG55" s="128">
        <v>3</v>
      </c>
      <c r="AH55" s="128">
        <v>6</v>
      </c>
      <c r="AI55" s="128">
        <v>3</v>
      </c>
      <c r="AJ55" s="128">
        <v>7</v>
      </c>
      <c r="AK55" s="128">
        <v>4</v>
      </c>
      <c r="AL55" s="128">
        <v>3</v>
      </c>
      <c r="AM55" s="128">
        <v>11</v>
      </c>
      <c r="AN55" s="128">
        <v>9</v>
      </c>
      <c r="AO55" s="128">
        <v>9</v>
      </c>
      <c r="AP55" s="128">
        <v>5</v>
      </c>
      <c r="AQ55" s="128">
        <v>11</v>
      </c>
    </row>
    <row r="56" spans="1:43" s="127" customFormat="1" ht="16.5" customHeight="1">
      <c r="A56" s="190"/>
      <c r="B56" s="193"/>
      <c r="C56" s="179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</row>
    <row r="57" spans="1:3" ht="16.5" customHeight="1">
      <c r="A57" s="127" t="s">
        <v>91</v>
      </c>
      <c r="B57" s="194"/>
      <c r="C57" s="194"/>
    </row>
    <row r="58" spans="2:3" ht="16.5" customHeight="1">
      <c r="B58" s="195"/>
      <c r="C58" s="195"/>
    </row>
    <row r="59" spans="2:3" ht="16.5" customHeight="1">
      <c r="B59" s="194"/>
      <c r="C59" s="150"/>
    </row>
    <row r="60" spans="2:3" ht="16.5" customHeight="1">
      <c r="B60" s="194"/>
      <c r="C60" s="150"/>
    </row>
    <row r="61" spans="2:3" ht="16.5" customHeight="1">
      <c r="B61" s="194"/>
      <c r="C61" s="150"/>
    </row>
    <row r="62" spans="2:83" ht="16.5" customHeight="1">
      <c r="B62" s="194"/>
      <c r="C62" s="150"/>
      <c r="Y62" s="196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</row>
    <row r="63" spans="2:83" ht="16.5" customHeight="1">
      <c r="B63" s="198"/>
      <c r="C63" s="199"/>
      <c r="Y63" s="196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</row>
    <row r="64" spans="2:83" ht="16.5" customHeight="1">
      <c r="B64" s="198"/>
      <c r="C64" s="199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</row>
    <row r="65" spans="2:83" ht="16.5" customHeight="1">
      <c r="B65" s="198"/>
      <c r="C65" s="199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</row>
    <row r="66" spans="2:3" ht="16.5" customHeight="1">
      <c r="B66" s="198"/>
      <c r="C66" s="199"/>
    </row>
  </sheetData>
  <sheetProtection/>
  <mergeCells count="578">
    <mergeCell ref="AN6:AQ6"/>
    <mergeCell ref="AP14:AQ14"/>
    <mergeCell ref="AL15:AM15"/>
    <mergeCell ref="AL16:AM16"/>
    <mergeCell ref="AN16:AO16"/>
    <mergeCell ref="AP9:AQ9"/>
    <mergeCell ref="AL13:AM13"/>
    <mergeCell ref="AN14:AO14"/>
    <mergeCell ref="AP16:AQ16"/>
    <mergeCell ref="F47:G47"/>
    <mergeCell ref="AL34:AM34"/>
    <mergeCell ref="AN34:AO34"/>
    <mergeCell ref="J34:K34"/>
    <mergeCell ref="L34:M34"/>
    <mergeCell ref="X34:Y34"/>
    <mergeCell ref="AJ34:AK34"/>
    <mergeCell ref="F37:G37"/>
    <mergeCell ref="X6:AA6"/>
    <mergeCell ref="AJ6:AM6"/>
    <mergeCell ref="AT7:AU7"/>
    <mergeCell ref="AR13:AS13"/>
    <mergeCell ref="AT13:AU13"/>
    <mergeCell ref="AH7:AI7"/>
    <mergeCell ref="AJ7:AK7"/>
    <mergeCell ref="AL7:AM7"/>
    <mergeCell ref="AN7:AO7"/>
    <mergeCell ref="AP7:AQ7"/>
    <mergeCell ref="AF6:AI6"/>
    <mergeCell ref="AV6:AY6"/>
    <mergeCell ref="AZ6:BC6"/>
    <mergeCell ref="D7:E7"/>
    <mergeCell ref="F7:G7"/>
    <mergeCell ref="H6:K6"/>
    <mergeCell ref="L6:O6"/>
    <mergeCell ref="P6:S6"/>
    <mergeCell ref="T6:W6"/>
    <mergeCell ref="AR6:AU6"/>
    <mergeCell ref="AB6:AE6"/>
    <mergeCell ref="AF34:AG34"/>
    <mergeCell ref="Z34:AA34"/>
    <mergeCell ref="N34:O34"/>
    <mergeCell ref="P34:Q34"/>
    <mergeCell ref="R34:S34"/>
    <mergeCell ref="T34:U34"/>
    <mergeCell ref="AB34:AC34"/>
    <mergeCell ref="AD34:AE34"/>
    <mergeCell ref="P17:Q17"/>
    <mergeCell ref="P12:Q12"/>
    <mergeCell ref="R12:S12"/>
    <mergeCell ref="T12:U12"/>
    <mergeCell ref="A32:AQ32"/>
    <mergeCell ref="N14:O14"/>
    <mergeCell ref="H12:I12"/>
    <mergeCell ref="J12:K12"/>
    <mergeCell ref="L12:M12"/>
    <mergeCell ref="N12:O12"/>
    <mergeCell ref="F13:G13"/>
    <mergeCell ref="B15:C15"/>
    <mergeCell ref="D15:E15"/>
    <mergeCell ref="F15:G15"/>
    <mergeCell ref="H15:I15"/>
    <mergeCell ref="J15:K15"/>
    <mergeCell ref="L15:M15"/>
    <mergeCell ref="N15:O15"/>
    <mergeCell ref="H11:I11"/>
    <mergeCell ref="V34:W34"/>
    <mergeCell ref="F12:G12"/>
    <mergeCell ref="R17:S17"/>
    <mergeCell ref="T17:U17"/>
    <mergeCell ref="L13:M13"/>
    <mergeCell ref="J16:K16"/>
    <mergeCell ref="L16:M16"/>
    <mergeCell ref="L18:M18"/>
    <mergeCell ref="N11:O11"/>
    <mergeCell ref="B7:C7"/>
    <mergeCell ref="B34:G34"/>
    <mergeCell ref="B9:C9"/>
    <mergeCell ref="B13:C13"/>
    <mergeCell ref="B11:C11"/>
    <mergeCell ref="D11:E11"/>
    <mergeCell ref="D9:E9"/>
    <mergeCell ref="F9:G9"/>
    <mergeCell ref="F11:G11"/>
    <mergeCell ref="D13:E13"/>
    <mergeCell ref="H9:I9"/>
    <mergeCell ref="A34:A35"/>
    <mergeCell ref="A6:A7"/>
    <mergeCell ref="H34:I34"/>
    <mergeCell ref="B6:G6"/>
    <mergeCell ref="F35:G35"/>
    <mergeCell ref="B35:C35"/>
    <mergeCell ref="D35:E35"/>
    <mergeCell ref="B12:C12"/>
    <mergeCell ref="D12:E12"/>
    <mergeCell ref="BB7:BC7"/>
    <mergeCell ref="Z7:AA7"/>
    <mergeCell ref="AB7:AC7"/>
    <mergeCell ref="AD7:AE7"/>
    <mergeCell ref="AF7:AG7"/>
    <mergeCell ref="AR7:AS7"/>
    <mergeCell ref="AV7:AW7"/>
    <mergeCell ref="AX7:AY7"/>
    <mergeCell ref="T7:U7"/>
    <mergeCell ref="V7:W7"/>
    <mergeCell ref="AZ7:BA7"/>
    <mergeCell ref="H7:I7"/>
    <mergeCell ref="J7:K7"/>
    <mergeCell ref="L7:M7"/>
    <mergeCell ref="X7:Y7"/>
    <mergeCell ref="P7:Q7"/>
    <mergeCell ref="N7:O7"/>
    <mergeCell ref="R7:S7"/>
    <mergeCell ref="AR9:AS9"/>
    <mergeCell ref="AT9:AU9"/>
    <mergeCell ref="T11:U11"/>
    <mergeCell ref="V11:W11"/>
    <mergeCell ref="X11:Y11"/>
    <mergeCell ref="AL11:AM11"/>
    <mergeCell ref="AN11:AO11"/>
    <mergeCell ref="Z11:AA11"/>
    <mergeCell ref="V9:W9"/>
    <mergeCell ref="T9:U9"/>
    <mergeCell ref="AJ11:AK11"/>
    <mergeCell ref="X9:Y9"/>
    <mergeCell ref="Z9:AA9"/>
    <mergeCell ref="P11:Q11"/>
    <mergeCell ref="AB11:AC11"/>
    <mergeCell ref="AD11:AE11"/>
    <mergeCell ref="AF11:AG11"/>
    <mergeCell ref="J11:K11"/>
    <mergeCell ref="L11:M11"/>
    <mergeCell ref="R11:S11"/>
    <mergeCell ref="AN9:AO9"/>
    <mergeCell ref="J9:K9"/>
    <mergeCell ref="L9:M9"/>
    <mergeCell ref="N9:O9"/>
    <mergeCell ref="P9:Q9"/>
    <mergeCell ref="R9:S9"/>
    <mergeCell ref="AH11:AI11"/>
    <mergeCell ref="AZ9:BA9"/>
    <mergeCell ref="BB9:BC9"/>
    <mergeCell ref="AB9:AC9"/>
    <mergeCell ref="AD9:AE9"/>
    <mergeCell ref="AF9:AG9"/>
    <mergeCell ref="AH9:AI9"/>
    <mergeCell ref="AV9:AW9"/>
    <mergeCell ref="AX9:AY9"/>
    <mergeCell ref="AJ9:AK9"/>
    <mergeCell ref="AL9:AM9"/>
    <mergeCell ref="BB11:BC11"/>
    <mergeCell ref="AP11:AQ11"/>
    <mergeCell ref="AR11:AS11"/>
    <mergeCell ref="AX11:AY11"/>
    <mergeCell ref="AZ11:BA11"/>
    <mergeCell ref="AT11:AU11"/>
    <mergeCell ref="AV11:AW11"/>
    <mergeCell ref="AZ12:BA12"/>
    <mergeCell ref="AP12:AQ12"/>
    <mergeCell ref="AR12:AS12"/>
    <mergeCell ref="AT12:AU12"/>
    <mergeCell ref="AV12:AW12"/>
    <mergeCell ref="AX12:AY12"/>
    <mergeCell ref="BB12:BC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H13:I13"/>
    <mergeCell ref="J13:K13"/>
    <mergeCell ref="AB13:AC13"/>
    <mergeCell ref="AD13:AE13"/>
    <mergeCell ref="N13:O13"/>
    <mergeCell ref="P13:Q13"/>
    <mergeCell ref="R13:S13"/>
    <mergeCell ref="Z13:AA13"/>
    <mergeCell ref="AF13:AG13"/>
    <mergeCell ref="AH13:AI13"/>
    <mergeCell ref="AJ13:AK13"/>
    <mergeCell ref="V12:W12"/>
    <mergeCell ref="T13:U13"/>
    <mergeCell ref="V13:W13"/>
    <mergeCell ref="X13:Y13"/>
    <mergeCell ref="P14:Q14"/>
    <mergeCell ref="AD14:AE14"/>
    <mergeCell ref="AF14:AG14"/>
    <mergeCell ref="V14:W14"/>
    <mergeCell ref="X14:Y14"/>
    <mergeCell ref="Z14:AA14"/>
    <mergeCell ref="AB14:AC14"/>
    <mergeCell ref="BB14:BC14"/>
    <mergeCell ref="AZ14:BA14"/>
    <mergeCell ref="B14:C14"/>
    <mergeCell ref="D14:E14"/>
    <mergeCell ref="F14:G14"/>
    <mergeCell ref="H14:I14"/>
    <mergeCell ref="J14:K14"/>
    <mergeCell ref="L14:M14"/>
    <mergeCell ref="R14:S14"/>
    <mergeCell ref="T14:U14"/>
    <mergeCell ref="AZ13:BA13"/>
    <mergeCell ref="BB13:BC13"/>
    <mergeCell ref="AN13:AO13"/>
    <mergeCell ref="AP13:AQ13"/>
    <mergeCell ref="AV13:AW13"/>
    <mergeCell ref="AX13:AY13"/>
    <mergeCell ref="AH14:AI14"/>
    <mergeCell ref="AJ14:AK14"/>
    <mergeCell ref="AL14:AM14"/>
    <mergeCell ref="AX14:AY14"/>
    <mergeCell ref="AT14:AU14"/>
    <mergeCell ref="AV14:AW14"/>
    <mergeCell ref="AR14:AS14"/>
    <mergeCell ref="BB15:BC15"/>
    <mergeCell ref="AN15:AO15"/>
    <mergeCell ref="AT15:AU15"/>
    <mergeCell ref="AV15:AW15"/>
    <mergeCell ref="AX15:AY15"/>
    <mergeCell ref="AZ15:BA15"/>
    <mergeCell ref="V15:W15"/>
    <mergeCell ref="X15:Y15"/>
    <mergeCell ref="Z15:AA15"/>
    <mergeCell ref="AB16:AC16"/>
    <mergeCell ref="AJ15:AK15"/>
    <mergeCell ref="AR15:AS15"/>
    <mergeCell ref="AF15:AG15"/>
    <mergeCell ref="AH15:AI15"/>
    <mergeCell ref="AP15:AQ15"/>
    <mergeCell ref="AD15:AE15"/>
    <mergeCell ref="P15:Q15"/>
    <mergeCell ref="R15:S15"/>
    <mergeCell ref="T15:U15"/>
    <mergeCell ref="Z16:AA16"/>
    <mergeCell ref="AF16:AG16"/>
    <mergeCell ref="AH16:AI16"/>
    <mergeCell ref="V16:W16"/>
    <mergeCell ref="X16:Y16"/>
    <mergeCell ref="AB15:AC15"/>
    <mergeCell ref="AD16:AE16"/>
    <mergeCell ref="AJ16:AK16"/>
    <mergeCell ref="N16:O16"/>
    <mergeCell ref="P16:Q16"/>
    <mergeCell ref="R16:S16"/>
    <mergeCell ref="T16:U16"/>
    <mergeCell ref="B16:C16"/>
    <mergeCell ref="D16:E16"/>
    <mergeCell ref="F16:G16"/>
    <mergeCell ref="H16:I16"/>
    <mergeCell ref="BB16:BC16"/>
    <mergeCell ref="B17:C17"/>
    <mergeCell ref="D17:E17"/>
    <mergeCell ref="F17:G17"/>
    <mergeCell ref="H17:I17"/>
    <mergeCell ref="J17:K17"/>
    <mergeCell ref="L17:M17"/>
    <mergeCell ref="N17:O17"/>
    <mergeCell ref="AX16:AY16"/>
    <mergeCell ref="AZ16:BA16"/>
    <mergeCell ref="AT16:AU16"/>
    <mergeCell ref="AV16:AW16"/>
    <mergeCell ref="AZ17:BA17"/>
    <mergeCell ref="AL17:AM17"/>
    <mergeCell ref="AN17:AO17"/>
    <mergeCell ref="AP17:AQ17"/>
    <mergeCell ref="AR17:AS17"/>
    <mergeCell ref="AV17:AW17"/>
    <mergeCell ref="AR16:AS16"/>
    <mergeCell ref="AR18:AS18"/>
    <mergeCell ref="T18:U18"/>
    <mergeCell ref="V18:W18"/>
    <mergeCell ref="AX17:AY17"/>
    <mergeCell ref="AV18:AW18"/>
    <mergeCell ref="V17:W17"/>
    <mergeCell ref="X17:Y17"/>
    <mergeCell ref="Z17:AA17"/>
    <mergeCell ref="AB17:AC17"/>
    <mergeCell ref="AT17:AU17"/>
    <mergeCell ref="AD17:AE17"/>
    <mergeCell ref="AF17:AG17"/>
    <mergeCell ref="AH17:AI17"/>
    <mergeCell ref="AJ17:AK17"/>
    <mergeCell ref="BB17:BC17"/>
    <mergeCell ref="B18:C18"/>
    <mergeCell ref="D18:E18"/>
    <mergeCell ref="F18:G18"/>
    <mergeCell ref="H18:I18"/>
    <mergeCell ref="J18:K18"/>
    <mergeCell ref="AX18:AY18"/>
    <mergeCell ref="N18:O18"/>
    <mergeCell ref="P18:Q18"/>
    <mergeCell ref="R18:S18"/>
    <mergeCell ref="AP18:AQ18"/>
    <mergeCell ref="B20:C20"/>
    <mergeCell ref="D20:E20"/>
    <mergeCell ref="F20:G20"/>
    <mergeCell ref="H20:I20"/>
    <mergeCell ref="N20:O20"/>
    <mergeCell ref="R20:S20"/>
    <mergeCell ref="T20:U20"/>
    <mergeCell ref="X18:Y18"/>
    <mergeCell ref="Z18:AA18"/>
    <mergeCell ref="AZ18:BA18"/>
    <mergeCell ref="BB18:BC18"/>
    <mergeCell ref="AB18:AC18"/>
    <mergeCell ref="AD18:AE18"/>
    <mergeCell ref="AF18:AG18"/>
    <mergeCell ref="AH18:AI18"/>
    <mergeCell ref="AT18:AU18"/>
    <mergeCell ref="AJ18:AK18"/>
    <mergeCell ref="AL18:AM18"/>
    <mergeCell ref="AN18:AO18"/>
    <mergeCell ref="J21:K21"/>
    <mergeCell ref="L21:M21"/>
    <mergeCell ref="N21:O21"/>
    <mergeCell ref="AP20:AQ20"/>
    <mergeCell ref="P20:Q20"/>
    <mergeCell ref="V20:W20"/>
    <mergeCell ref="X20:Y20"/>
    <mergeCell ref="AL20:AM20"/>
    <mergeCell ref="J20:K20"/>
    <mergeCell ref="L20:M20"/>
    <mergeCell ref="B21:C21"/>
    <mergeCell ref="D21:E21"/>
    <mergeCell ref="F21:G21"/>
    <mergeCell ref="H21:I21"/>
    <mergeCell ref="Z20:AA20"/>
    <mergeCell ref="AB20:AC20"/>
    <mergeCell ref="AN20:AO20"/>
    <mergeCell ref="BB20:BC20"/>
    <mergeCell ref="AR20:AS20"/>
    <mergeCell ref="AZ20:BA20"/>
    <mergeCell ref="AT20:AU20"/>
    <mergeCell ref="AV20:AW20"/>
    <mergeCell ref="P21:Q21"/>
    <mergeCell ref="R21:S21"/>
    <mergeCell ref="T21:U21"/>
    <mergeCell ref="V21:W21"/>
    <mergeCell ref="AZ21:BA21"/>
    <mergeCell ref="BB21:BC21"/>
    <mergeCell ref="AL21:AM21"/>
    <mergeCell ref="AN21:AO21"/>
    <mergeCell ref="AP21:AQ21"/>
    <mergeCell ref="AR21:AS21"/>
    <mergeCell ref="AT21:AU21"/>
    <mergeCell ref="N22:O22"/>
    <mergeCell ref="P22:Q22"/>
    <mergeCell ref="AX20:AY20"/>
    <mergeCell ref="AF20:AG20"/>
    <mergeCell ref="AV21:AW21"/>
    <mergeCell ref="AX21:AY21"/>
    <mergeCell ref="AD20:AE20"/>
    <mergeCell ref="AH20:AI20"/>
    <mergeCell ref="AJ20:AK20"/>
    <mergeCell ref="AF21:AG21"/>
    <mergeCell ref="AH21:AI21"/>
    <mergeCell ref="AJ21:AK21"/>
    <mergeCell ref="AH22:AI22"/>
    <mergeCell ref="AJ22:AK22"/>
    <mergeCell ref="X21:Y21"/>
    <mergeCell ref="Z21:AA21"/>
    <mergeCell ref="AB21:AC21"/>
    <mergeCell ref="AD21:AE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AV22:AW22"/>
    <mergeCell ref="AB22:AC22"/>
    <mergeCell ref="AD22:AE22"/>
    <mergeCell ref="AF22:AG22"/>
    <mergeCell ref="AT22:AU22"/>
    <mergeCell ref="AZ22:BA22"/>
    <mergeCell ref="AB23:AC23"/>
    <mergeCell ref="AD23:AE23"/>
    <mergeCell ref="AZ23:BA23"/>
    <mergeCell ref="AN22:AO22"/>
    <mergeCell ref="BB22:BC22"/>
    <mergeCell ref="AP22:AQ22"/>
    <mergeCell ref="AR22:AS22"/>
    <mergeCell ref="AL22:AM22"/>
    <mergeCell ref="AV23:AW23"/>
    <mergeCell ref="R23:S23"/>
    <mergeCell ref="T23:U23"/>
    <mergeCell ref="V23:W23"/>
    <mergeCell ref="N24:O24"/>
    <mergeCell ref="P24:Q24"/>
    <mergeCell ref="AX22:AY22"/>
    <mergeCell ref="R22:S22"/>
    <mergeCell ref="T22:U22"/>
    <mergeCell ref="V22:W22"/>
    <mergeCell ref="X22:Y22"/>
    <mergeCell ref="AX23:AY23"/>
    <mergeCell ref="B24:C24"/>
    <mergeCell ref="D24:E24"/>
    <mergeCell ref="F24:G24"/>
    <mergeCell ref="H24:I24"/>
    <mergeCell ref="Z23:AA23"/>
    <mergeCell ref="X24:Y24"/>
    <mergeCell ref="X23:Y23"/>
    <mergeCell ref="P23:Q23"/>
    <mergeCell ref="J24:K24"/>
    <mergeCell ref="L24:M24"/>
    <mergeCell ref="AN23:AO23"/>
    <mergeCell ref="AP23:AQ23"/>
    <mergeCell ref="AR23:AS23"/>
    <mergeCell ref="AT23:AU23"/>
    <mergeCell ref="AP24:AQ24"/>
    <mergeCell ref="AR24:AS24"/>
    <mergeCell ref="L23:M23"/>
    <mergeCell ref="N23:O23"/>
    <mergeCell ref="AB24:AC24"/>
    <mergeCell ref="BB24:BC24"/>
    <mergeCell ref="AF23:AG23"/>
    <mergeCell ref="AH23:AI23"/>
    <mergeCell ref="AJ23:AK23"/>
    <mergeCell ref="AL23:AM23"/>
    <mergeCell ref="AJ24:AK24"/>
    <mergeCell ref="AT24:AU24"/>
    <mergeCell ref="AV24:AW24"/>
    <mergeCell ref="AN24:AO24"/>
    <mergeCell ref="BB23:BC23"/>
    <mergeCell ref="AD24:AE24"/>
    <mergeCell ref="AF24:AG24"/>
    <mergeCell ref="AH24:AI24"/>
    <mergeCell ref="T24:U24"/>
    <mergeCell ref="P25:Q25"/>
    <mergeCell ref="B25:C25"/>
    <mergeCell ref="D25:E25"/>
    <mergeCell ref="F25:G25"/>
    <mergeCell ref="H25:I25"/>
    <mergeCell ref="V25:W25"/>
    <mergeCell ref="AZ25:BA25"/>
    <mergeCell ref="N25:O25"/>
    <mergeCell ref="J25:K25"/>
    <mergeCell ref="L25:M25"/>
    <mergeCell ref="AX24:AY24"/>
    <mergeCell ref="AZ24:BA24"/>
    <mergeCell ref="R25:S25"/>
    <mergeCell ref="T25:U25"/>
    <mergeCell ref="Z24:AA24"/>
    <mergeCell ref="V24:W24"/>
    <mergeCell ref="AL25:AM25"/>
    <mergeCell ref="AL24:AM24"/>
    <mergeCell ref="R24:S24"/>
    <mergeCell ref="BB25:BC25"/>
    <mergeCell ref="X25:Y25"/>
    <mergeCell ref="Z25:AA25"/>
    <mergeCell ref="AB25:AC25"/>
    <mergeCell ref="AD25:AE25"/>
    <mergeCell ref="AF25:AG25"/>
    <mergeCell ref="AH25:AI25"/>
    <mergeCell ref="AV25:AW25"/>
    <mergeCell ref="AX25:AY25"/>
    <mergeCell ref="AJ25:AK25"/>
    <mergeCell ref="AT26:AU26"/>
    <mergeCell ref="AJ26:AK26"/>
    <mergeCell ref="AN25:AO25"/>
    <mergeCell ref="AP25:AQ25"/>
    <mergeCell ref="AR25:AS25"/>
    <mergeCell ref="AT25:AU25"/>
    <mergeCell ref="AL26:AM26"/>
    <mergeCell ref="AR26:AS26"/>
    <mergeCell ref="AF26:AG26"/>
    <mergeCell ref="AH26:AI26"/>
    <mergeCell ref="B26:C26"/>
    <mergeCell ref="D26:E26"/>
    <mergeCell ref="F26:G26"/>
    <mergeCell ref="H26:I26"/>
    <mergeCell ref="J26:K26"/>
    <mergeCell ref="P26:Q26"/>
    <mergeCell ref="AB26:AC26"/>
    <mergeCell ref="AX26:AY26"/>
    <mergeCell ref="AZ26:BA26"/>
    <mergeCell ref="AV26:AW26"/>
    <mergeCell ref="R26:S26"/>
    <mergeCell ref="T26:U26"/>
    <mergeCell ref="V26:W26"/>
    <mergeCell ref="X26:Y26"/>
    <mergeCell ref="AN26:AO26"/>
    <mergeCell ref="AP26:AQ26"/>
    <mergeCell ref="Z26:AA26"/>
    <mergeCell ref="AD26:AE26"/>
    <mergeCell ref="D27:E27"/>
    <mergeCell ref="F27:G27"/>
    <mergeCell ref="H27:I27"/>
    <mergeCell ref="J27:K27"/>
    <mergeCell ref="AD27:AE27"/>
    <mergeCell ref="L26:M26"/>
    <mergeCell ref="N26:O26"/>
    <mergeCell ref="A2:BC2"/>
    <mergeCell ref="A4:BC4"/>
    <mergeCell ref="Z22:AA22"/>
    <mergeCell ref="AX27:AY27"/>
    <mergeCell ref="AZ27:BA27"/>
    <mergeCell ref="BB27:BC27"/>
    <mergeCell ref="BB26:BC26"/>
    <mergeCell ref="B27:C27"/>
    <mergeCell ref="AV27:AW27"/>
    <mergeCell ref="AB27:AC27"/>
    <mergeCell ref="AR27:AS27"/>
    <mergeCell ref="AT27:AU27"/>
    <mergeCell ref="L27:M27"/>
    <mergeCell ref="N27:O27"/>
    <mergeCell ref="AP34:AQ34"/>
    <mergeCell ref="AH34:AI34"/>
    <mergeCell ref="B40:C40"/>
    <mergeCell ref="D40:E40"/>
    <mergeCell ref="F40:G40"/>
    <mergeCell ref="AN27:AO27"/>
    <mergeCell ref="AF27:AG27"/>
    <mergeCell ref="AH27:AI27"/>
    <mergeCell ref="AJ27:AK27"/>
    <mergeCell ref="AL27:AM27"/>
    <mergeCell ref="P27:Q27"/>
    <mergeCell ref="R27:S27"/>
    <mergeCell ref="B39:C39"/>
    <mergeCell ref="D39:E39"/>
    <mergeCell ref="F39:G39"/>
    <mergeCell ref="AP27:AQ27"/>
    <mergeCell ref="T27:U27"/>
    <mergeCell ref="V27:W27"/>
    <mergeCell ref="X27:Y27"/>
    <mergeCell ref="Z27:AA27"/>
    <mergeCell ref="B37:C37"/>
    <mergeCell ref="D37:E37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3.5"/>
  <cols>
    <col min="1" max="1" width="13.125" style="23" customWidth="1"/>
    <col min="2" max="2" width="9.875" style="23" customWidth="1"/>
    <col min="3" max="14" width="6.00390625" style="23" customWidth="1"/>
    <col min="15" max="15" width="5.875" style="23" customWidth="1"/>
    <col min="16" max="16" width="14.25390625" style="23" customWidth="1"/>
    <col min="17" max="17" width="6.875" style="23" customWidth="1"/>
    <col min="18" max="18" width="8.125" style="23" customWidth="1"/>
    <col min="19" max="19" width="6.00390625" style="23" customWidth="1"/>
    <col min="20" max="20" width="7.75390625" style="23" customWidth="1"/>
    <col min="21" max="30" width="6.00390625" style="23" customWidth="1"/>
    <col min="31" max="16384" width="9.00390625" style="23" customWidth="1"/>
  </cols>
  <sheetData>
    <row r="1" spans="1:30" s="136" customFormat="1" ht="13.5">
      <c r="A1" s="219" t="s">
        <v>287</v>
      </c>
      <c r="AD1" s="203" t="s">
        <v>288</v>
      </c>
    </row>
    <row r="2" s="136" customFormat="1" ht="13.5">
      <c r="AD2" s="121"/>
    </row>
    <row r="3" spans="1:30" ht="14.25">
      <c r="A3" s="323" t="s">
        <v>289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53"/>
      <c r="P3" s="323" t="s">
        <v>435</v>
      </c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30" ht="15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53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0" ht="23.25" customHeight="1">
      <c r="A5" s="252" t="s">
        <v>92</v>
      </c>
      <c r="B5" s="91" t="s">
        <v>59</v>
      </c>
      <c r="C5" s="91" t="s">
        <v>131</v>
      </c>
      <c r="D5" s="91" t="s">
        <v>132</v>
      </c>
      <c r="E5" s="91" t="s">
        <v>133</v>
      </c>
      <c r="F5" s="91" t="s">
        <v>134</v>
      </c>
      <c r="G5" s="91" t="s">
        <v>135</v>
      </c>
      <c r="H5" s="91" t="s">
        <v>136</v>
      </c>
      <c r="I5" s="91" t="s">
        <v>137</v>
      </c>
      <c r="J5" s="91" t="s">
        <v>138</v>
      </c>
      <c r="K5" s="91" t="s">
        <v>139</v>
      </c>
      <c r="L5" s="91" t="s">
        <v>140</v>
      </c>
      <c r="M5" s="91" t="s">
        <v>141</v>
      </c>
      <c r="N5" s="92" t="s">
        <v>142</v>
      </c>
      <c r="O5" s="53"/>
      <c r="P5" s="78" t="s">
        <v>92</v>
      </c>
      <c r="Q5" s="368" t="s">
        <v>59</v>
      </c>
      <c r="R5" s="369"/>
      <c r="S5" s="91" t="s">
        <v>131</v>
      </c>
      <c r="T5" s="91" t="s">
        <v>132</v>
      </c>
      <c r="U5" s="91" t="s">
        <v>133</v>
      </c>
      <c r="V5" s="91" t="s">
        <v>134</v>
      </c>
      <c r="W5" s="91" t="s">
        <v>135</v>
      </c>
      <c r="X5" s="91" t="s">
        <v>136</v>
      </c>
      <c r="Y5" s="91" t="s">
        <v>137</v>
      </c>
      <c r="Z5" s="91" t="s">
        <v>138</v>
      </c>
      <c r="AA5" s="91" t="s">
        <v>139</v>
      </c>
      <c r="AB5" s="91" t="s">
        <v>140</v>
      </c>
      <c r="AC5" s="91" t="s">
        <v>141</v>
      </c>
      <c r="AD5" s="92" t="s">
        <v>142</v>
      </c>
    </row>
    <row r="6" spans="1:18" ht="14.25">
      <c r="A6" s="154"/>
      <c r="O6" s="53"/>
      <c r="P6" s="154"/>
      <c r="Q6" s="370"/>
      <c r="R6" s="323"/>
    </row>
    <row r="7" spans="1:30" s="71" customFormat="1" ht="14.25">
      <c r="A7" s="89" t="s">
        <v>1</v>
      </c>
      <c r="B7" s="226">
        <f>SUM(B9:B25)</f>
        <v>6117</v>
      </c>
      <c r="C7" s="226">
        <f aca="true" t="shared" si="0" ref="C7:N7">SUM(C9:C25)</f>
        <v>254</v>
      </c>
      <c r="D7" s="226">
        <f t="shared" si="0"/>
        <v>228</v>
      </c>
      <c r="E7" s="226">
        <f t="shared" si="0"/>
        <v>645</v>
      </c>
      <c r="F7" s="226">
        <f t="shared" si="0"/>
        <v>658</v>
      </c>
      <c r="G7" s="226">
        <f t="shared" si="0"/>
        <v>687</v>
      </c>
      <c r="H7" s="226">
        <f t="shared" si="0"/>
        <v>698</v>
      </c>
      <c r="I7" s="226">
        <f t="shared" si="0"/>
        <v>346</v>
      </c>
      <c r="J7" s="226">
        <f t="shared" si="0"/>
        <v>148</v>
      </c>
      <c r="K7" s="226">
        <f t="shared" si="0"/>
        <v>229</v>
      </c>
      <c r="L7" s="226">
        <f t="shared" si="0"/>
        <v>751</v>
      </c>
      <c r="M7" s="226">
        <f t="shared" si="0"/>
        <v>860</v>
      </c>
      <c r="N7" s="226">
        <f t="shared" si="0"/>
        <v>613</v>
      </c>
      <c r="O7" s="200"/>
      <c r="P7" s="89" t="s">
        <v>1</v>
      </c>
      <c r="Q7" s="371">
        <f>SUM(Q9:R25)</f>
        <v>604</v>
      </c>
      <c r="R7" s="372"/>
      <c r="S7" s="223">
        <f>SUM(S9:S25)</f>
        <v>56</v>
      </c>
      <c r="T7" s="223">
        <f aca="true" t="shared" si="1" ref="T7:AD7">SUM(T9:T25)</f>
        <v>55</v>
      </c>
      <c r="U7" s="223">
        <f t="shared" si="1"/>
        <v>69</v>
      </c>
      <c r="V7" s="223">
        <f t="shared" si="1"/>
        <v>55</v>
      </c>
      <c r="W7" s="223">
        <f t="shared" si="1"/>
        <v>57</v>
      </c>
      <c r="X7" s="223">
        <f t="shared" si="1"/>
        <v>50</v>
      </c>
      <c r="Y7" s="223">
        <f t="shared" si="1"/>
        <v>46</v>
      </c>
      <c r="Z7" s="223">
        <f t="shared" si="1"/>
        <v>43</v>
      </c>
      <c r="AA7" s="223">
        <f t="shared" si="1"/>
        <v>46</v>
      </c>
      <c r="AB7" s="223">
        <f t="shared" si="1"/>
        <v>45</v>
      </c>
      <c r="AC7" s="223">
        <f t="shared" si="1"/>
        <v>41</v>
      </c>
      <c r="AD7" s="223">
        <f t="shared" si="1"/>
        <v>41</v>
      </c>
    </row>
    <row r="8" spans="1:30" ht="14.25">
      <c r="A8" s="73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P8" s="73"/>
      <c r="Q8" s="373"/>
      <c r="R8" s="374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4.25">
      <c r="A9" s="73" t="s">
        <v>2</v>
      </c>
      <c r="B9" s="49">
        <f>SUM(C9:N9)</f>
        <v>2525</v>
      </c>
      <c r="C9" s="49">
        <v>101</v>
      </c>
      <c r="D9" s="49">
        <v>109</v>
      </c>
      <c r="E9" s="49">
        <v>245</v>
      </c>
      <c r="F9" s="49">
        <v>283</v>
      </c>
      <c r="G9" s="49">
        <v>300</v>
      </c>
      <c r="H9" s="49">
        <v>275</v>
      </c>
      <c r="I9" s="49">
        <v>167</v>
      </c>
      <c r="J9" s="49">
        <v>55</v>
      </c>
      <c r="K9" s="49">
        <v>109</v>
      </c>
      <c r="L9" s="49">
        <v>302</v>
      </c>
      <c r="M9" s="49">
        <v>320</v>
      </c>
      <c r="N9" s="49">
        <v>259</v>
      </c>
      <c r="P9" s="73" t="s">
        <v>2</v>
      </c>
      <c r="Q9" s="357">
        <f>SUM(S9:AD9)</f>
        <v>283</v>
      </c>
      <c r="R9" s="358"/>
      <c r="S9" s="229">
        <v>24</v>
      </c>
      <c r="T9" s="229">
        <v>29</v>
      </c>
      <c r="U9" s="229">
        <v>32</v>
      </c>
      <c r="V9" s="229">
        <v>28</v>
      </c>
      <c r="W9" s="229">
        <v>31</v>
      </c>
      <c r="X9" s="229">
        <v>18</v>
      </c>
      <c r="Y9" s="229">
        <v>29</v>
      </c>
      <c r="Z9" s="229">
        <v>20</v>
      </c>
      <c r="AA9" s="229">
        <v>19</v>
      </c>
      <c r="AB9" s="229">
        <v>20</v>
      </c>
      <c r="AC9" s="229">
        <v>15</v>
      </c>
      <c r="AD9" s="229">
        <v>18</v>
      </c>
    </row>
    <row r="10" spans="1:30" ht="14.25">
      <c r="A10" s="73" t="s">
        <v>3</v>
      </c>
      <c r="B10" s="49">
        <f aca="true" t="shared" si="2" ref="B10:B25">SUM(C10:N10)</f>
        <v>243</v>
      </c>
      <c r="C10" s="49">
        <v>9</v>
      </c>
      <c r="D10" s="49">
        <v>13</v>
      </c>
      <c r="E10" s="49">
        <v>24</v>
      </c>
      <c r="F10" s="49">
        <v>19</v>
      </c>
      <c r="G10" s="49">
        <v>26</v>
      </c>
      <c r="H10" s="49">
        <v>26</v>
      </c>
      <c r="I10" s="49">
        <v>12</v>
      </c>
      <c r="J10" s="49">
        <v>10</v>
      </c>
      <c r="K10" s="49">
        <v>10</v>
      </c>
      <c r="L10" s="49">
        <v>30</v>
      </c>
      <c r="M10" s="49">
        <v>37</v>
      </c>
      <c r="N10" s="49">
        <v>27</v>
      </c>
      <c r="P10" s="73" t="s">
        <v>3</v>
      </c>
      <c r="Q10" s="357">
        <f aca="true" t="shared" si="3" ref="Q10:Q25">SUM(S10:AD10)</f>
        <v>19</v>
      </c>
      <c r="R10" s="358"/>
      <c r="S10" s="229">
        <v>3</v>
      </c>
      <c r="T10" s="229">
        <v>1</v>
      </c>
      <c r="U10" s="229">
        <v>4</v>
      </c>
      <c r="V10" s="229" t="s">
        <v>102</v>
      </c>
      <c r="W10" s="229" t="s">
        <v>102</v>
      </c>
      <c r="X10" s="229">
        <v>1</v>
      </c>
      <c r="Y10" s="229" t="s">
        <v>416</v>
      </c>
      <c r="Z10" s="229">
        <v>2</v>
      </c>
      <c r="AA10" s="229">
        <v>3</v>
      </c>
      <c r="AB10" s="229">
        <v>1</v>
      </c>
      <c r="AC10" s="229">
        <v>3</v>
      </c>
      <c r="AD10" s="229">
        <v>1</v>
      </c>
    </row>
    <row r="11" spans="1:30" ht="14.25">
      <c r="A11" s="73" t="s">
        <v>4</v>
      </c>
      <c r="B11" s="49">
        <f t="shared" si="2"/>
        <v>611</v>
      </c>
      <c r="C11" s="49">
        <v>25</v>
      </c>
      <c r="D11" s="49">
        <v>16</v>
      </c>
      <c r="E11" s="49">
        <v>65</v>
      </c>
      <c r="F11" s="49">
        <v>74</v>
      </c>
      <c r="G11" s="49">
        <v>56</v>
      </c>
      <c r="H11" s="49">
        <v>62</v>
      </c>
      <c r="I11" s="49">
        <v>24</v>
      </c>
      <c r="J11" s="49">
        <v>14</v>
      </c>
      <c r="K11" s="49">
        <v>17</v>
      </c>
      <c r="L11" s="49">
        <v>84</v>
      </c>
      <c r="M11" s="49">
        <v>105</v>
      </c>
      <c r="N11" s="49">
        <v>69</v>
      </c>
      <c r="P11" s="73" t="s">
        <v>4</v>
      </c>
      <c r="Q11" s="357">
        <f t="shared" si="3"/>
        <v>62</v>
      </c>
      <c r="R11" s="358"/>
      <c r="S11" s="229">
        <v>4</v>
      </c>
      <c r="T11" s="229">
        <v>7</v>
      </c>
      <c r="U11" s="229">
        <v>5</v>
      </c>
      <c r="V11" s="229">
        <v>3</v>
      </c>
      <c r="W11" s="229">
        <v>5</v>
      </c>
      <c r="X11" s="229">
        <v>8</v>
      </c>
      <c r="Y11" s="229">
        <v>5</v>
      </c>
      <c r="Z11" s="229">
        <v>8</v>
      </c>
      <c r="AA11" s="229">
        <v>4</v>
      </c>
      <c r="AB11" s="229">
        <v>6</v>
      </c>
      <c r="AC11" s="229">
        <v>4</v>
      </c>
      <c r="AD11" s="229">
        <v>3</v>
      </c>
    </row>
    <row r="12" spans="1:30" ht="14.25">
      <c r="A12" s="73" t="s">
        <v>5</v>
      </c>
      <c r="B12" s="49">
        <f t="shared" si="2"/>
        <v>160</v>
      </c>
      <c r="C12" s="49">
        <v>13</v>
      </c>
      <c r="D12" s="49">
        <v>9</v>
      </c>
      <c r="E12" s="49">
        <v>20</v>
      </c>
      <c r="F12" s="49">
        <v>14</v>
      </c>
      <c r="G12" s="49">
        <v>13</v>
      </c>
      <c r="H12" s="49">
        <v>17</v>
      </c>
      <c r="I12" s="49">
        <v>6</v>
      </c>
      <c r="J12" s="49">
        <v>6</v>
      </c>
      <c r="K12" s="49">
        <v>2</v>
      </c>
      <c r="L12" s="49">
        <v>22</v>
      </c>
      <c r="M12" s="49">
        <v>26</v>
      </c>
      <c r="N12" s="49">
        <v>12</v>
      </c>
      <c r="P12" s="73" t="s">
        <v>5</v>
      </c>
      <c r="Q12" s="357">
        <f t="shared" si="3"/>
        <v>16</v>
      </c>
      <c r="R12" s="358"/>
      <c r="S12" s="229">
        <v>1</v>
      </c>
      <c r="T12" s="229">
        <v>4</v>
      </c>
      <c r="U12" s="229" t="s">
        <v>417</v>
      </c>
      <c r="V12" s="229">
        <v>3</v>
      </c>
      <c r="W12" s="229" t="s">
        <v>416</v>
      </c>
      <c r="X12" s="229">
        <v>2</v>
      </c>
      <c r="Y12" s="229" t="s">
        <v>422</v>
      </c>
      <c r="Z12" s="229" t="s">
        <v>102</v>
      </c>
      <c r="AA12" s="229">
        <v>3</v>
      </c>
      <c r="AB12" s="229">
        <v>1</v>
      </c>
      <c r="AC12" s="229">
        <v>1</v>
      </c>
      <c r="AD12" s="229">
        <v>1</v>
      </c>
    </row>
    <row r="13" spans="1:30" ht="14.25">
      <c r="A13" s="73" t="s">
        <v>6</v>
      </c>
      <c r="B13" s="49">
        <f t="shared" si="2"/>
        <v>93</v>
      </c>
      <c r="C13" s="49">
        <v>4</v>
      </c>
      <c r="D13" s="49">
        <v>2</v>
      </c>
      <c r="E13" s="49">
        <v>17</v>
      </c>
      <c r="F13" s="49">
        <v>11</v>
      </c>
      <c r="G13" s="49">
        <v>5</v>
      </c>
      <c r="H13" s="49">
        <v>16</v>
      </c>
      <c r="I13" s="49">
        <v>7</v>
      </c>
      <c r="J13" s="49">
        <v>5</v>
      </c>
      <c r="K13" s="49">
        <v>1</v>
      </c>
      <c r="L13" s="49">
        <v>8</v>
      </c>
      <c r="M13" s="49">
        <v>14</v>
      </c>
      <c r="N13" s="49">
        <v>3</v>
      </c>
      <c r="P13" s="73" t="s">
        <v>6</v>
      </c>
      <c r="Q13" s="357">
        <f t="shared" si="3"/>
        <v>9</v>
      </c>
      <c r="R13" s="358"/>
      <c r="S13" s="229">
        <v>3</v>
      </c>
      <c r="T13" s="229" t="s">
        <v>416</v>
      </c>
      <c r="U13" s="229">
        <v>1</v>
      </c>
      <c r="V13" s="229">
        <v>1</v>
      </c>
      <c r="W13" s="229" t="s">
        <v>416</v>
      </c>
      <c r="X13" s="229">
        <v>2</v>
      </c>
      <c r="Y13" s="229" t="s">
        <v>416</v>
      </c>
      <c r="Z13" s="229" t="s">
        <v>416</v>
      </c>
      <c r="AA13" s="229">
        <v>1</v>
      </c>
      <c r="AB13" s="229" t="s">
        <v>416</v>
      </c>
      <c r="AC13" s="229">
        <v>1</v>
      </c>
      <c r="AD13" s="229" t="s">
        <v>416</v>
      </c>
    </row>
    <row r="14" spans="1:30" ht="14.25">
      <c r="A14" s="73" t="s">
        <v>7</v>
      </c>
      <c r="B14" s="49">
        <f t="shared" si="2"/>
        <v>432</v>
      </c>
      <c r="C14" s="49">
        <v>16</v>
      </c>
      <c r="D14" s="49">
        <v>11</v>
      </c>
      <c r="E14" s="49">
        <v>55</v>
      </c>
      <c r="F14" s="49">
        <v>48</v>
      </c>
      <c r="G14" s="49">
        <v>50</v>
      </c>
      <c r="H14" s="49">
        <v>53</v>
      </c>
      <c r="I14" s="49">
        <v>21</v>
      </c>
      <c r="J14" s="49">
        <v>15</v>
      </c>
      <c r="K14" s="49">
        <v>17</v>
      </c>
      <c r="L14" s="49">
        <v>65</v>
      </c>
      <c r="M14" s="49">
        <v>48</v>
      </c>
      <c r="N14" s="49">
        <v>33</v>
      </c>
      <c r="P14" s="73" t="s">
        <v>7</v>
      </c>
      <c r="Q14" s="357">
        <f t="shared" si="3"/>
        <v>34</v>
      </c>
      <c r="R14" s="358"/>
      <c r="S14" s="229">
        <v>5</v>
      </c>
      <c r="T14" s="229">
        <v>2</v>
      </c>
      <c r="U14" s="229">
        <v>8</v>
      </c>
      <c r="V14" s="229">
        <v>3</v>
      </c>
      <c r="W14" s="229">
        <v>5</v>
      </c>
      <c r="X14" s="229" t="s">
        <v>416</v>
      </c>
      <c r="Y14" s="229" t="s">
        <v>416</v>
      </c>
      <c r="Z14" s="229">
        <v>3</v>
      </c>
      <c r="AA14" s="229">
        <v>2</v>
      </c>
      <c r="AB14" s="229">
        <v>2</v>
      </c>
      <c r="AC14" s="229">
        <v>2</v>
      </c>
      <c r="AD14" s="229">
        <v>2</v>
      </c>
    </row>
    <row r="15" spans="1:30" ht="14.25">
      <c r="A15" s="73" t="s">
        <v>8</v>
      </c>
      <c r="B15" s="49">
        <f t="shared" si="2"/>
        <v>130</v>
      </c>
      <c r="C15" s="49">
        <v>4</v>
      </c>
      <c r="D15" s="49">
        <v>3</v>
      </c>
      <c r="E15" s="49">
        <v>14</v>
      </c>
      <c r="F15" s="49">
        <v>11</v>
      </c>
      <c r="G15" s="49">
        <v>8</v>
      </c>
      <c r="H15" s="49">
        <v>18</v>
      </c>
      <c r="I15" s="49">
        <v>10</v>
      </c>
      <c r="J15" s="49">
        <v>3</v>
      </c>
      <c r="K15" s="49">
        <v>2</v>
      </c>
      <c r="L15" s="49">
        <v>16</v>
      </c>
      <c r="M15" s="49">
        <v>24</v>
      </c>
      <c r="N15" s="49">
        <v>17</v>
      </c>
      <c r="P15" s="73" t="s">
        <v>8</v>
      </c>
      <c r="Q15" s="357">
        <f t="shared" si="3"/>
        <v>11</v>
      </c>
      <c r="R15" s="358"/>
      <c r="S15" s="229">
        <v>2</v>
      </c>
      <c r="T15" s="229" t="s">
        <v>416</v>
      </c>
      <c r="U15" s="229" t="s">
        <v>416</v>
      </c>
      <c r="V15" s="229">
        <v>1</v>
      </c>
      <c r="W15" s="229">
        <v>2</v>
      </c>
      <c r="X15" s="229">
        <v>1</v>
      </c>
      <c r="Y15" s="229" t="s">
        <v>416</v>
      </c>
      <c r="Z15" s="229">
        <v>1</v>
      </c>
      <c r="AA15" s="229" t="s">
        <v>416</v>
      </c>
      <c r="AB15" s="229">
        <v>1</v>
      </c>
      <c r="AC15" s="229" t="s">
        <v>416</v>
      </c>
      <c r="AD15" s="229">
        <v>3</v>
      </c>
    </row>
    <row r="16" spans="1:30" ht="14.25">
      <c r="A16" s="73" t="s">
        <v>9</v>
      </c>
      <c r="B16" s="49">
        <f t="shared" si="2"/>
        <v>261</v>
      </c>
      <c r="C16" s="49">
        <v>12</v>
      </c>
      <c r="D16" s="49">
        <v>6</v>
      </c>
      <c r="E16" s="49">
        <v>29</v>
      </c>
      <c r="F16" s="49">
        <v>26</v>
      </c>
      <c r="G16" s="49">
        <v>39</v>
      </c>
      <c r="H16" s="49">
        <v>42</v>
      </c>
      <c r="I16" s="49">
        <v>10</v>
      </c>
      <c r="J16" s="49">
        <v>4</v>
      </c>
      <c r="K16" s="49">
        <v>9</v>
      </c>
      <c r="L16" s="49">
        <v>22</v>
      </c>
      <c r="M16" s="49">
        <v>33</v>
      </c>
      <c r="N16" s="49">
        <v>29</v>
      </c>
      <c r="P16" s="73" t="s">
        <v>9</v>
      </c>
      <c r="Q16" s="357">
        <f t="shared" si="3"/>
        <v>20</v>
      </c>
      <c r="R16" s="358"/>
      <c r="S16" s="229" t="s">
        <v>416</v>
      </c>
      <c r="T16" s="229">
        <v>1</v>
      </c>
      <c r="U16" s="229" t="s">
        <v>416</v>
      </c>
      <c r="V16" s="229">
        <v>1</v>
      </c>
      <c r="W16" s="229">
        <v>1</v>
      </c>
      <c r="X16" s="229">
        <v>6</v>
      </c>
      <c r="Y16" s="229">
        <v>3</v>
      </c>
      <c r="Z16" s="229">
        <v>2</v>
      </c>
      <c r="AA16" s="229">
        <v>1</v>
      </c>
      <c r="AB16" s="229" t="s">
        <v>416</v>
      </c>
      <c r="AC16" s="229">
        <v>4</v>
      </c>
      <c r="AD16" s="229">
        <v>1</v>
      </c>
    </row>
    <row r="17" spans="1:30" ht="14.25">
      <c r="A17" s="73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P17" s="73"/>
      <c r="Q17" s="357"/>
      <c r="R17" s="358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4.25">
      <c r="A18" s="73" t="s">
        <v>10</v>
      </c>
      <c r="B18" s="49">
        <f t="shared" si="2"/>
        <v>58</v>
      </c>
      <c r="C18" s="49">
        <v>2</v>
      </c>
      <c r="D18" s="49">
        <v>1</v>
      </c>
      <c r="E18" s="49">
        <v>2</v>
      </c>
      <c r="F18" s="49">
        <v>5</v>
      </c>
      <c r="G18" s="49">
        <v>6</v>
      </c>
      <c r="H18" s="49">
        <v>10</v>
      </c>
      <c r="I18" s="49">
        <v>5</v>
      </c>
      <c r="J18" s="49">
        <v>2</v>
      </c>
      <c r="K18" s="49">
        <v>4</v>
      </c>
      <c r="L18" s="49">
        <v>6</v>
      </c>
      <c r="M18" s="49">
        <v>9</v>
      </c>
      <c r="N18" s="49">
        <v>6</v>
      </c>
      <c r="P18" s="73" t="s">
        <v>10</v>
      </c>
      <c r="Q18" s="357">
        <f t="shared" si="3"/>
        <v>9</v>
      </c>
      <c r="R18" s="358"/>
      <c r="S18" s="229" t="s">
        <v>416</v>
      </c>
      <c r="T18" s="229">
        <v>1</v>
      </c>
      <c r="U18" s="229">
        <v>3</v>
      </c>
      <c r="V18" s="229" t="s">
        <v>416</v>
      </c>
      <c r="W18" s="229">
        <v>2</v>
      </c>
      <c r="X18" s="229" t="s">
        <v>416</v>
      </c>
      <c r="Y18" s="229">
        <v>1</v>
      </c>
      <c r="Z18" s="169" t="s">
        <v>416</v>
      </c>
      <c r="AA18" s="229">
        <v>1</v>
      </c>
      <c r="AB18" s="229" t="s">
        <v>416</v>
      </c>
      <c r="AC18" s="229" t="s">
        <v>416</v>
      </c>
      <c r="AD18" s="229">
        <v>1</v>
      </c>
    </row>
    <row r="19" spans="1:30" ht="14.25">
      <c r="A19" s="73" t="s">
        <v>11</v>
      </c>
      <c r="B19" s="49">
        <f t="shared" si="2"/>
        <v>232</v>
      </c>
      <c r="C19" s="49">
        <v>5</v>
      </c>
      <c r="D19" s="49">
        <v>4</v>
      </c>
      <c r="E19" s="49">
        <v>23</v>
      </c>
      <c r="F19" s="49">
        <v>30</v>
      </c>
      <c r="G19" s="49">
        <v>27</v>
      </c>
      <c r="H19" s="49">
        <v>31</v>
      </c>
      <c r="I19" s="49">
        <v>7</v>
      </c>
      <c r="J19" s="49">
        <v>4</v>
      </c>
      <c r="K19" s="49">
        <v>9</v>
      </c>
      <c r="L19" s="49">
        <v>35</v>
      </c>
      <c r="M19" s="49">
        <v>31</v>
      </c>
      <c r="N19" s="49">
        <v>26</v>
      </c>
      <c r="P19" s="73" t="s">
        <v>11</v>
      </c>
      <c r="Q19" s="357">
        <f t="shared" si="3"/>
        <v>24</v>
      </c>
      <c r="R19" s="358"/>
      <c r="S19" s="229">
        <v>3</v>
      </c>
      <c r="T19" s="229">
        <v>2</v>
      </c>
      <c r="U19" s="229">
        <v>4</v>
      </c>
      <c r="V19" s="229">
        <v>4</v>
      </c>
      <c r="W19" s="229">
        <v>2</v>
      </c>
      <c r="X19" s="229">
        <v>1</v>
      </c>
      <c r="Y19" s="229">
        <v>1</v>
      </c>
      <c r="Z19" s="229">
        <v>1</v>
      </c>
      <c r="AA19" s="229" t="s">
        <v>416</v>
      </c>
      <c r="AB19" s="229">
        <v>1</v>
      </c>
      <c r="AC19" s="229">
        <v>4</v>
      </c>
      <c r="AD19" s="229">
        <v>1</v>
      </c>
    </row>
    <row r="20" spans="1:30" ht="14.25">
      <c r="A20" s="73" t="s">
        <v>12</v>
      </c>
      <c r="B20" s="49">
        <f t="shared" si="2"/>
        <v>394</v>
      </c>
      <c r="C20" s="49">
        <v>17</v>
      </c>
      <c r="D20" s="49">
        <v>15</v>
      </c>
      <c r="E20" s="49">
        <v>35</v>
      </c>
      <c r="F20" s="49">
        <v>45</v>
      </c>
      <c r="G20" s="49">
        <v>45</v>
      </c>
      <c r="H20" s="49">
        <v>37</v>
      </c>
      <c r="I20" s="49">
        <v>25</v>
      </c>
      <c r="J20" s="49">
        <v>9</v>
      </c>
      <c r="K20" s="49">
        <v>18</v>
      </c>
      <c r="L20" s="49">
        <v>56</v>
      </c>
      <c r="M20" s="49">
        <v>58</v>
      </c>
      <c r="N20" s="49">
        <v>34</v>
      </c>
      <c r="P20" s="73" t="s">
        <v>12</v>
      </c>
      <c r="Q20" s="357">
        <f t="shared" si="3"/>
        <v>34</v>
      </c>
      <c r="R20" s="358"/>
      <c r="S20" s="229">
        <v>3</v>
      </c>
      <c r="T20" s="229">
        <v>1</v>
      </c>
      <c r="U20" s="229">
        <v>4</v>
      </c>
      <c r="V20" s="229">
        <v>3</v>
      </c>
      <c r="W20" s="229">
        <v>2</v>
      </c>
      <c r="X20" s="229">
        <v>3</v>
      </c>
      <c r="Y20" s="229">
        <v>3</v>
      </c>
      <c r="Z20" s="229">
        <v>4</v>
      </c>
      <c r="AA20" s="229">
        <v>3</v>
      </c>
      <c r="AB20" s="229">
        <v>2</v>
      </c>
      <c r="AC20" s="229">
        <v>1</v>
      </c>
      <c r="AD20" s="229">
        <v>5</v>
      </c>
    </row>
    <row r="21" spans="1:30" ht="14.25">
      <c r="A21" s="73" t="s">
        <v>13</v>
      </c>
      <c r="B21" s="49">
        <f t="shared" si="2"/>
        <v>370</v>
      </c>
      <c r="C21" s="49">
        <v>13</v>
      </c>
      <c r="D21" s="49">
        <v>11</v>
      </c>
      <c r="E21" s="49">
        <v>34</v>
      </c>
      <c r="F21" s="49">
        <v>44</v>
      </c>
      <c r="G21" s="49">
        <v>47</v>
      </c>
      <c r="H21" s="49">
        <v>39</v>
      </c>
      <c r="I21" s="49">
        <v>16</v>
      </c>
      <c r="J21" s="49">
        <v>7</v>
      </c>
      <c r="K21" s="49">
        <v>12</v>
      </c>
      <c r="L21" s="49">
        <v>41</v>
      </c>
      <c r="M21" s="49">
        <v>64</v>
      </c>
      <c r="N21" s="49">
        <v>42</v>
      </c>
      <c r="P21" s="73" t="s">
        <v>13</v>
      </c>
      <c r="Q21" s="357">
        <f t="shared" si="3"/>
        <v>36</v>
      </c>
      <c r="R21" s="358"/>
      <c r="S21" s="229">
        <v>3</v>
      </c>
      <c r="T21" s="229">
        <v>2</v>
      </c>
      <c r="U21" s="229">
        <v>6</v>
      </c>
      <c r="V21" s="229">
        <v>4</v>
      </c>
      <c r="W21" s="229">
        <v>6</v>
      </c>
      <c r="X21" s="229">
        <v>3</v>
      </c>
      <c r="Y21" s="229">
        <v>1</v>
      </c>
      <c r="Z21" s="229">
        <v>1</v>
      </c>
      <c r="AA21" s="229">
        <v>1</v>
      </c>
      <c r="AB21" s="229">
        <v>3</v>
      </c>
      <c r="AC21" s="229">
        <v>2</v>
      </c>
      <c r="AD21" s="229">
        <v>4</v>
      </c>
    </row>
    <row r="22" spans="1:30" ht="14.25">
      <c r="A22" s="73" t="s">
        <v>19</v>
      </c>
      <c r="B22" s="49">
        <f t="shared" si="2"/>
        <v>225</v>
      </c>
      <c r="C22" s="49">
        <v>11</v>
      </c>
      <c r="D22" s="49">
        <v>10</v>
      </c>
      <c r="E22" s="49">
        <v>28</v>
      </c>
      <c r="F22" s="49">
        <v>19</v>
      </c>
      <c r="G22" s="49">
        <v>21</v>
      </c>
      <c r="H22" s="49">
        <v>21</v>
      </c>
      <c r="I22" s="49">
        <v>15</v>
      </c>
      <c r="J22" s="49">
        <v>5</v>
      </c>
      <c r="K22" s="49">
        <v>6</v>
      </c>
      <c r="L22" s="49">
        <v>25</v>
      </c>
      <c r="M22" s="49">
        <v>45</v>
      </c>
      <c r="N22" s="49">
        <v>19</v>
      </c>
      <c r="P22" s="73" t="s">
        <v>19</v>
      </c>
      <c r="Q22" s="357">
        <f t="shared" si="3"/>
        <v>16</v>
      </c>
      <c r="R22" s="358"/>
      <c r="S22" s="229">
        <v>2</v>
      </c>
      <c r="T22" s="229">
        <v>1</v>
      </c>
      <c r="U22" s="229" t="s">
        <v>416</v>
      </c>
      <c r="V22" s="229">
        <v>2</v>
      </c>
      <c r="W22" s="229">
        <v>1</v>
      </c>
      <c r="X22" s="229">
        <v>2</v>
      </c>
      <c r="Y22" s="229" t="s">
        <v>416</v>
      </c>
      <c r="Z22" s="229" t="s">
        <v>416</v>
      </c>
      <c r="AA22" s="229">
        <v>3</v>
      </c>
      <c r="AB22" s="229">
        <v>2</v>
      </c>
      <c r="AC22" s="229">
        <v>2</v>
      </c>
      <c r="AD22" s="229">
        <v>1</v>
      </c>
    </row>
    <row r="23" spans="1:30" ht="14.25">
      <c r="A23" s="73" t="s">
        <v>24</v>
      </c>
      <c r="B23" s="49">
        <f t="shared" si="2"/>
        <v>183</v>
      </c>
      <c r="C23" s="49">
        <v>3</v>
      </c>
      <c r="D23" s="49">
        <v>5</v>
      </c>
      <c r="E23" s="49">
        <v>26</v>
      </c>
      <c r="F23" s="49">
        <v>17</v>
      </c>
      <c r="G23" s="49">
        <v>17</v>
      </c>
      <c r="H23" s="49">
        <v>22</v>
      </c>
      <c r="I23" s="49">
        <v>13</v>
      </c>
      <c r="J23" s="49">
        <v>6</v>
      </c>
      <c r="K23" s="49">
        <v>7</v>
      </c>
      <c r="L23" s="49">
        <v>21</v>
      </c>
      <c r="M23" s="49">
        <v>26</v>
      </c>
      <c r="N23" s="49">
        <v>20</v>
      </c>
      <c r="P23" s="73" t="s">
        <v>24</v>
      </c>
      <c r="Q23" s="357">
        <f t="shared" si="3"/>
        <v>15</v>
      </c>
      <c r="R23" s="358"/>
      <c r="S23" s="229">
        <v>2</v>
      </c>
      <c r="T23" s="229">
        <v>2</v>
      </c>
      <c r="U23" s="229">
        <v>1</v>
      </c>
      <c r="V23" s="229">
        <v>1</v>
      </c>
      <c r="W23" s="229" t="s">
        <v>416</v>
      </c>
      <c r="X23" s="229">
        <v>2</v>
      </c>
      <c r="Y23" s="229">
        <v>1</v>
      </c>
      <c r="Z23" s="229" t="s">
        <v>416</v>
      </c>
      <c r="AA23" s="229">
        <v>1</v>
      </c>
      <c r="AB23" s="229">
        <v>4</v>
      </c>
      <c r="AC23" s="229">
        <v>1</v>
      </c>
      <c r="AD23" s="229" t="s">
        <v>416</v>
      </c>
    </row>
    <row r="24" spans="1:30" ht="14.25">
      <c r="A24" s="73" t="s">
        <v>31</v>
      </c>
      <c r="B24" s="49">
        <f t="shared" si="2"/>
        <v>148</v>
      </c>
      <c r="C24" s="49">
        <v>12</v>
      </c>
      <c r="D24" s="49">
        <v>9</v>
      </c>
      <c r="E24" s="49">
        <v>16</v>
      </c>
      <c r="F24" s="49">
        <v>7</v>
      </c>
      <c r="G24" s="49">
        <v>21</v>
      </c>
      <c r="H24" s="49">
        <v>23</v>
      </c>
      <c r="I24" s="49">
        <v>7</v>
      </c>
      <c r="J24" s="49">
        <v>3</v>
      </c>
      <c r="K24" s="49">
        <v>5</v>
      </c>
      <c r="L24" s="49">
        <v>15</v>
      </c>
      <c r="M24" s="49">
        <v>17</v>
      </c>
      <c r="N24" s="49">
        <v>13</v>
      </c>
      <c r="P24" s="73" t="s">
        <v>31</v>
      </c>
      <c r="Q24" s="357">
        <f t="shared" si="3"/>
        <v>13</v>
      </c>
      <c r="R24" s="358"/>
      <c r="S24" s="229">
        <v>1</v>
      </c>
      <c r="T24" s="229">
        <v>2</v>
      </c>
      <c r="U24" s="229">
        <v>1</v>
      </c>
      <c r="V24" s="229">
        <v>1</v>
      </c>
      <c r="W24" s="229" t="s">
        <v>420</v>
      </c>
      <c r="X24" s="229">
        <v>1</v>
      </c>
      <c r="Y24" s="229">
        <v>2</v>
      </c>
      <c r="Z24" s="229" t="s">
        <v>420</v>
      </c>
      <c r="AA24" s="229">
        <v>4</v>
      </c>
      <c r="AB24" s="229">
        <v>1</v>
      </c>
      <c r="AC24" s="229" t="s">
        <v>416</v>
      </c>
      <c r="AD24" s="229" t="s">
        <v>102</v>
      </c>
    </row>
    <row r="25" spans="1:30" ht="14.25">
      <c r="A25" s="74" t="s">
        <v>36</v>
      </c>
      <c r="B25" s="236">
        <f t="shared" si="2"/>
        <v>52</v>
      </c>
      <c r="C25" s="237">
        <v>7</v>
      </c>
      <c r="D25" s="237">
        <v>4</v>
      </c>
      <c r="E25" s="237">
        <v>12</v>
      </c>
      <c r="F25" s="237">
        <v>5</v>
      </c>
      <c r="G25" s="237">
        <v>6</v>
      </c>
      <c r="H25" s="237">
        <v>6</v>
      </c>
      <c r="I25" s="237">
        <v>1</v>
      </c>
      <c r="J25" s="238" t="s">
        <v>102</v>
      </c>
      <c r="K25" s="237">
        <v>1</v>
      </c>
      <c r="L25" s="237">
        <v>3</v>
      </c>
      <c r="M25" s="237">
        <v>3</v>
      </c>
      <c r="N25" s="237">
        <v>4</v>
      </c>
      <c r="P25" s="74" t="s">
        <v>36</v>
      </c>
      <c r="Q25" s="361">
        <f t="shared" si="3"/>
        <v>3</v>
      </c>
      <c r="R25" s="362"/>
      <c r="S25" s="239" t="s">
        <v>416</v>
      </c>
      <c r="T25" s="239" t="s">
        <v>102</v>
      </c>
      <c r="U25" s="239" t="s">
        <v>102</v>
      </c>
      <c r="V25" s="239" t="s">
        <v>102</v>
      </c>
      <c r="W25" s="239" t="s">
        <v>102</v>
      </c>
      <c r="X25" s="239" t="s">
        <v>102</v>
      </c>
      <c r="Y25" s="239" t="s">
        <v>420</v>
      </c>
      <c r="Z25" s="239">
        <v>1</v>
      </c>
      <c r="AA25" s="239" t="s">
        <v>420</v>
      </c>
      <c r="AB25" s="239">
        <v>1</v>
      </c>
      <c r="AC25" s="239">
        <v>1</v>
      </c>
      <c r="AD25" s="239" t="s">
        <v>421</v>
      </c>
    </row>
    <row r="26" spans="1:16" ht="14.25">
      <c r="A26" s="23" t="s">
        <v>60</v>
      </c>
      <c r="P26" s="23" t="s">
        <v>60</v>
      </c>
    </row>
    <row r="28" ht="14.25">
      <c r="AE28" s="53"/>
    </row>
    <row r="29" spans="1:31" ht="17.25">
      <c r="A29" s="323" t="s">
        <v>130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P29" s="257" t="s">
        <v>418</v>
      </c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53"/>
    </row>
    <row r="30" spans="1:31" ht="15" thickBo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53"/>
    </row>
    <row r="31" spans="1:31" ht="14.25">
      <c r="A31" s="258" t="s">
        <v>92</v>
      </c>
      <c r="B31" s="378" t="s">
        <v>59</v>
      </c>
      <c r="C31" s="377" t="s">
        <v>131</v>
      </c>
      <c r="D31" s="377" t="s">
        <v>401</v>
      </c>
      <c r="E31" s="377" t="s">
        <v>402</v>
      </c>
      <c r="F31" s="377" t="s">
        <v>403</v>
      </c>
      <c r="G31" s="377" t="s">
        <v>404</v>
      </c>
      <c r="H31" s="377" t="s">
        <v>405</v>
      </c>
      <c r="I31" s="377" t="s">
        <v>406</v>
      </c>
      <c r="J31" s="377" t="s">
        <v>407</v>
      </c>
      <c r="K31" s="377" t="s">
        <v>408</v>
      </c>
      <c r="L31" s="377" t="s">
        <v>409</v>
      </c>
      <c r="M31" s="377" t="s">
        <v>410</v>
      </c>
      <c r="N31" s="377" t="s">
        <v>411</v>
      </c>
      <c r="P31" s="258" t="s">
        <v>92</v>
      </c>
      <c r="Q31" s="364" t="s">
        <v>59</v>
      </c>
      <c r="R31" s="365"/>
      <c r="S31" s="375" t="s">
        <v>62</v>
      </c>
      <c r="T31" s="376"/>
      <c r="U31" s="364" t="s">
        <v>61</v>
      </c>
      <c r="V31" s="365"/>
      <c r="W31" s="364" t="s">
        <v>63</v>
      </c>
      <c r="X31" s="365"/>
      <c r="Y31" s="364" t="s">
        <v>64</v>
      </c>
      <c r="Z31" s="365"/>
      <c r="AA31" s="364" t="s">
        <v>412</v>
      </c>
      <c r="AB31" s="365"/>
      <c r="AC31" s="364" t="s">
        <v>65</v>
      </c>
      <c r="AD31" s="365"/>
      <c r="AE31" s="53"/>
    </row>
    <row r="32" spans="1:31" ht="13.5" customHeight="1">
      <c r="A32" s="259"/>
      <c r="B32" s="370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P32" s="259"/>
      <c r="Q32" s="363" t="s">
        <v>66</v>
      </c>
      <c r="R32" s="363" t="s">
        <v>432</v>
      </c>
      <c r="S32" s="363" t="s">
        <v>66</v>
      </c>
      <c r="T32" s="366" t="s">
        <v>432</v>
      </c>
      <c r="U32" s="363" t="s">
        <v>66</v>
      </c>
      <c r="V32" s="363" t="s">
        <v>67</v>
      </c>
      <c r="W32" s="363" t="s">
        <v>66</v>
      </c>
      <c r="X32" s="363" t="s">
        <v>67</v>
      </c>
      <c r="Y32" s="363" t="s">
        <v>66</v>
      </c>
      <c r="Z32" s="363" t="s">
        <v>67</v>
      </c>
      <c r="AA32" s="363" t="s">
        <v>66</v>
      </c>
      <c r="AB32" s="363" t="s">
        <v>67</v>
      </c>
      <c r="AC32" s="363" t="s">
        <v>66</v>
      </c>
      <c r="AD32" s="359" t="s">
        <v>67</v>
      </c>
      <c r="AE32" s="53"/>
    </row>
    <row r="33" spans="1:31" ht="13.5" customHeight="1">
      <c r="A33" s="260"/>
      <c r="B33" s="379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P33" s="260"/>
      <c r="Q33" s="363"/>
      <c r="R33" s="363"/>
      <c r="S33" s="363"/>
      <c r="T33" s="367"/>
      <c r="U33" s="363"/>
      <c r="V33" s="363"/>
      <c r="W33" s="363"/>
      <c r="X33" s="363"/>
      <c r="Y33" s="363"/>
      <c r="Z33" s="363"/>
      <c r="AA33" s="363"/>
      <c r="AB33" s="363"/>
      <c r="AC33" s="363"/>
      <c r="AD33" s="359"/>
      <c r="AE33" s="53"/>
    </row>
    <row r="34" spans="1:31" ht="14.25">
      <c r="A34" s="154"/>
      <c r="P34" s="154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E34" s="53"/>
    </row>
    <row r="35" spans="1:30" s="71" customFormat="1" ht="14.25">
      <c r="A35" s="89" t="s">
        <v>1</v>
      </c>
      <c r="B35" s="226">
        <f>SUM(B37:B53)</f>
        <v>1361</v>
      </c>
      <c r="C35" s="226">
        <f aca="true" t="shared" si="4" ref="C35:N35">SUM(C37:C53)</f>
        <v>104</v>
      </c>
      <c r="D35" s="226">
        <f t="shared" si="4"/>
        <v>122</v>
      </c>
      <c r="E35" s="226">
        <f t="shared" si="4"/>
        <v>115</v>
      </c>
      <c r="F35" s="226">
        <f t="shared" si="4"/>
        <v>126</v>
      </c>
      <c r="G35" s="226">
        <f t="shared" si="4"/>
        <v>115</v>
      </c>
      <c r="H35" s="226">
        <f t="shared" si="4"/>
        <v>114</v>
      </c>
      <c r="I35" s="226">
        <f t="shared" si="4"/>
        <v>119</v>
      </c>
      <c r="J35" s="226">
        <f t="shared" si="4"/>
        <v>117</v>
      </c>
      <c r="K35" s="226">
        <f t="shared" si="4"/>
        <v>124</v>
      </c>
      <c r="L35" s="226">
        <f t="shared" si="4"/>
        <v>109</v>
      </c>
      <c r="M35" s="226">
        <f t="shared" si="4"/>
        <v>88</v>
      </c>
      <c r="N35" s="226">
        <f t="shared" si="4"/>
        <v>108</v>
      </c>
      <c r="P35" s="89" t="s">
        <v>1</v>
      </c>
      <c r="Q35" s="222">
        <f aca="true" t="shared" si="5" ref="Q35:V35">SUM(Q37:Q53)</f>
        <v>828</v>
      </c>
      <c r="R35" s="222">
        <f t="shared" si="5"/>
        <v>3085</v>
      </c>
      <c r="S35" s="222">
        <f t="shared" si="5"/>
        <v>767</v>
      </c>
      <c r="T35" s="222">
        <f t="shared" si="5"/>
        <v>2432</v>
      </c>
      <c r="U35" s="222">
        <f t="shared" si="5"/>
        <v>27</v>
      </c>
      <c r="V35" s="222">
        <f t="shared" si="5"/>
        <v>215</v>
      </c>
      <c r="W35" s="222" t="s">
        <v>426</v>
      </c>
      <c r="X35" s="222">
        <f aca="true" t="shared" si="6" ref="X35:AD35">SUM(X37:X53)</f>
        <v>21</v>
      </c>
      <c r="Y35" s="222">
        <f t="shared" si="6"/>
        <v>17</v>
      </c>
      <c r="Z35" s="222">
        <f t="shared" si="6"/>
        <v>99</v>
      </c>
      <c r="AA35" s="222">
        <f t="shared" si="6"/>
        <v>2</v>
      </c>
      <c r="AB35" s="222">
        <f t="shared" si="6"/>
        <v>174</v>
      </c>
      <c r="AC35" s="222">
        <f t="shared" si="6"/>
        <v>15</v>
      </c>
      <c r="AD35" s="222">
        <f t="shared" si="6"/>
        <v>144</v>
      </c>
    </row>
    <row r="36" spans="1:30" ht="14.25">
      <c r="A36" s="7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P36" s="73"/>
      <c r="Q36" s="169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169"/>
    </row>
    <row r="37" spans="1:30" ht="14.25">
      <c r="A37" s="73" t="s">
        <v>2</v>
      </c>
      <c r="B37" s="49">
        <f>SUM(C37:N37)</f>
        <v>605</v>
      </c>
      <c r="C37" s="49">
        <v>46</v>
      </c>
      <c r="D37" s="49">
        <v>44</v>
      </c>
      <c r="E37" s="49">
        <v>47</v>
      </c>
      <c r="F37" s="49">
        <v>54</v>
      </c>
      <c r="G37" s="49">
        <v>50</v>
      </c>
      <c r="H37" s="49">
        <v>56</v>
      </c>
      <c r="I37" s="49">
        <v>54</v>
      </c>
      <c r="J37" s="49">
        <v>55</v>
      </c>
      <c r="K37" s="49">
        <v>64</v>
      </c>
      <c r="L37" s="49">
        <v>51</v>
      </c>
      <c r="M37" s="49">
        <v>34</v>
      </c>
      <c r="N37" s="49">
        <v>50</v>
      </c>
      <c r="P37" s="73" t="s">
        <v>2</v>
      </c>
      <c r="Q37" s="169">
        <f>SUM(S37,U37,W37,Y37,AA37,AC37)</f>
        <v>366</v>
      </c>
      <c r="R37" s="169">
        <f>SUM(T37,V37,X37,Z37,AB37,AD37)</f>
        <v>1474</v>
      </c>
      <c r="S37" s="201">
        <v>336</v>
      </c>
      <c r="T37" s="201">
        <v>1175</v>
      </c>
      <c r="U37" s="201">
        <v>14</v>
      </c>
      <c r="V37" s="201">
        <v>94</v>
      </c>
      <c r="W37" s="169" t="s">
        <v>102</v>
      </c>
      <c r="X37" s="201">
        <v>4</v>
      </c>
      <c r="Y37" s="201">
        <v>11</v>
      </c>
      <c r="Z37" s="201">
        <v>68</v>
      </c>
      <c r="AA37" s="169" t="s">
        <v>102</v>
      </c>
      <c r="AB37" s="201">
        <v>48</v>
      </c>
      <c r="AC37" s="201">
        <v>5</v>
      </c>
      <c r="AD37" s="169">
        <v>85</v>
      </c>
    </row>
    <row r="38" spans="1:30" ht="14.25">
      <c r="A38" s="73" t="s">
        <v>3</v>
      </c>
      <c r="B38" s="49">
        <f aca="true" t="shared" si="7" ref="B38:B53">SUM(C38:N38)</f>
        <v>63</v>
      </c>
      <c r="C38" s="49">
        <v>5</v>
      </c>
      <c r="D38" s="49">
        <v>8</v>
      </c>
      <c r="E38" s="49">
        <v>6</v>
      </c>
      <c r="F38" s="49">
        <v>5</v>
      </c>
      <c r="G38" s="49">
        <v>5</v>
      </c>
      <c r="H38" s="49">
        <v>7</v>
      </c>
      <c r="I38" s="49">
        <v>7</v>
      </c>
      <c r="J38" s="49">
        <v>6</v>
      </c>
      <c r="K38" s="49">
        <v>6</v>
      </c>
      <c r="L38" s="49">
        <v>2</v>
      </c>
      <c r="M38" s="49">
        <v>3</v>
      </c>
      <c r="N38" s="49">
        <v>3</v>
      </c>
      <c r="P38" s="73" t="s">
        <v>3</v>
      </c>
      <c r="Q38" s="169">
        <f aca="true" t="shared" si="8" ref="Q38:R53">SUM(S38,U38,W38,Y38,AA38,AC38)</f>
        <v>70</v>
      </c>
      <c r="R38" s="169">
        <f t="shared" si="8"/>
        <v>210</v>
      </c>
      <c r="S38" s="201">
        <v>69</v>
      </c>
      <c r="T38" s="201">
        <v>183</v>
      </c>
      <c r="U38" s="201">
        <v>1</v>
      </c>
      <c r="V38" s="201">
        <v>5</v>
      </c>
      <c r="W38" s="169" t="s">
        <v>416</v>
      </c>
      <c r="X38" s="201">
        <v>3</v>
      </c>
      <c r="Y38" s="169" t="s">
        <v>416</v>
      </c>
      <c r="Z38" s="201">
        <v>4</v>
      </c>
      <c r="AA38" s="169" t="s">
        <v>416</v>
      </c>
      <c r="AB38" s="201">
        <v>10</v>
      </c>
      <c r="AC38" s="169" t="s">
        <v>417</v>
      </c>
      <c r="AD38" s="169">
        <v>5</v>
      </c>
    </row>
    <row r="39" spans="1:30" ht="14.25">
      <c r="A39" s="73" t="s">
        <v>4</v>
      </c>
      <c r="B39" s="49">
        <f t="shared" si="7"/>
        <v>107</v>
      </c>
      <c r="C39" s="49">
        <v>5</v>
      </c>
      <c r="D39" s="49">
        <v>13</v>
      </c>
      <c r="E39" s="49">
        <v>9</v>
      </c>
      <c r="F39" s="49">
        <v>9</v>
      </c>
      <c r="G39" s="49">
        <v>11</v>
      </c>
      <c r="H39" s="49">
        <v>8</v>
      </c>
      <c r="I39" s="49">
        <v>12</v>
      </c>
      <c r="J39" s="49">
        <v>10</v>
      </c>
      <c r="K39" s="49">
        <v>10</v>
      </c>
      <c r="L39" s="49">
        <v>7</v>
      </c>
      <c r="M39" s="49">
        <v>8</v>
      </c>
      <c r="N39" s="49">
        <v>5</v>
      </c>
      <c r="P39" s="73" t="s">
        <v>4</v>
      </c>
      <c r="Q39" s="169">
        <f t="shared" si="8"/>
        <v>92</v>
      </c>
      <c r="R39" s="169">
        <f t="shared" si="8"/>
        <v>328</v>
      </c>
      <c r="S39" s="169">
        <v>92</v>
      </c>
      <c r="T39" s="169">
        <v>272</v>
      </c>
      <c r="U39" s="169" t="s">
        <v>416</v>
      </c>
      <c r="V39" s="169">
        <v>26</v>
      </c>
      <c r="W39" s="169" t="s">
        <v>423</v>
      </c>
      <c r="X39" s="169">
        <v>3</v>
      </c>
      <c r="Y39" s="169" t="s">
        <v>416</v>
      </c>
      <c r="Z39" s="169">
        <v>8</v>
      </c>
      <c r="AA39" s="169" t="s">
        <v>416</v>
      </c>
      <c r="AB39" s="169">
        <v>12</v>
      </c>
      <c r="AC39" s="169" t="s">
        <v>416</v>
      </c>
      <c r="AD39" s="169">
        <v>7</v>
      </c>
    </row>
    <row r="40" spans="1:30" ht="14.25">
      <c r="A40" s="73" t="s">
        <v>5</v>
      </c>
      <c r="B40" s="49">
        <f t="shared" si="7"/>
        <v>24</v>
      </c>
      <c r="C40" s="49">
        <v>3</v>
      </c>
      <c r="D40" s="49">
        <v>2</v>
      </c>
      <c r="E40" s="49">
        <v>1</v>
      </c>
      <c r="F40" s="49">
        <v>2</v>
      </c>
      <c r="G40" s="49">
        <v>3</v>
      </c>
      <c r="H40" s="49">
        <v>1</v>
      </c>
      <c r="I40" s="49">
        <v>3</v>
      </c>
      <c r="J40" s="49">
        <v>4</v>
      </c>
      <c r="K40" s="169" t="s">
        <v>102</v>
      </c>
      <c r="L40" s="49">
        <v>2</v>
      </c>
      <c r="M40" s="49">
        <v>2</v>
      </c>
      <c r="N40" s="49">
        <v>1</v>
      </c>
      <c r="P40" s="73" t="s">
        <v>5</v>
      </c>
      <c r="Q40" s="169">
        <f t="shared" si="8"/>
        <v>5</v>
      </c>
      <c r="R40" s="169">
        <f t="shared" si="8"/>
        <v>29</v>
      </c>
      <c r="S40" s="169">
        <v>4</v>
      </c>
      <c r="T40" s="169">
        <v>17</v>
      </c>
      <c r="U40" s="169">
        <v>1</v>
      </c>
      <c r="V40" s="169">
        <v>7</v>
      </c>
      <c r="W40" s="169" t="s">
        <v>416</v>
      </c>
      <c r="X40" s="169" t="s">
        <v>416</v>
      </c>
      <c r="Y40" s="169" t="s">
        <v>416</v>
      </c>
      <c r="Z40" s="169">
        <v>3</v>
      </c>
      <c r="AA40" s="169" t="s">
        <v>416</v>
      </c>
      <c r="AB40" s="169" t="s">
        <v>416</v>
      </c>
      <c r="AC40" s="169" t="s">
        <v>416</v>
      </c>
      <c r="AD40" s="169">
        <v>2</v>
      </c>
    </row>
    <row r="41" spans="1:30" ht="14.25">
      <c r="A41" s="73" t="s">
        <v>6</v>
      </c>
      <c r="B41" s="49">
        <f t="shared" si="7"/>
        <v>15</v>
      </c>
      <c r="C41" s="49">
        <v>2</v>
      </c>
      <c r="D41" s="49">
        <v>3</v>
      </c>
      <c r="E41" s="49">
        <v>1</v>
      </c>
      <c r="F41" s="169" t="s">
        <v>102</v>
      </c>
      <c r="G41" s="49">
        <v>3</v>
      </c>
      <c r="H41" s="169" t="s">
        <v>102</v>
      </c>
      <c r="I41" s="49">
        <v>2</v>
      </c>
      <c r="J41" s="169" t="s">
        <v>416</v>
      </c>
      <c r="K41" s="49">
        <v>3</v>
      </c>
      <c r="L41" s="169" t="s">
        <v>416</v>
      </c>
      <c r="M41" s="169" t="s">
        <v>416</v>
      </c>
      <c r="N41" s="49">
        <v>1</v>
      </c>
      <c r="P41" s="73" t="s">
        <v>6</v>
      </c>
      <c r="Q41" s="169">
        <f t="shared" si="8"/>
        <v>1</v>
      </c>
      <c r="R41" s="169">
        <f t="shared" si="8"/>
        <v>5</v>
      </c>
      <c r="S41" s="169">
        <v>1</v>
      </c>
      <c r="T41" s="169">
        <v>2</v>
      </c>
      <c r="U41" s="169" t="s">
        <v>416</v>
      </c>
      <c r="V41" s="169" t="s">
        <v>416</v>
      </c>
      <c r="W41" s="169" t="s">
        <v>416</v>
      </c>
      <c r="X41" s="169" t="s">
        <v>416</v>
      </c>
      <c r="Y41" s="169" t="s">
        <v>416</v>
      </c>
      <c r="Z41" s="169">
        <v>1</v>
      </c>
      <c r="AA41" s="169" t="s">
        <v>416</v>
      </c>
      <c r="AB41" s="169" t="s">
        <v>416</v>
      </c>
      <c r="AC41" s="169" t="s">
        <v>416</v>
      </c>
      <c r="AD41" s="169">
        <v>2</v>
      </c>
    </row>
    <row r="42" spans="1:30" ht="14.25">
      <c r="A42" s="73" t="s">
        <v>7</v>
      </c>
      <c r="B42" s="49">
        <f t="shared" si="7"/>
        <v>120</v>
      </c>
      <c r="C42" s="49">
        <v>7</v>
      </c>
      <c r="D42" s="49">
        <v>10</v>
      </c>
      <c r="E42" s="49">
        <v>11</v>
      </c>
      <c r="F42" s="49">
        <v>17</v>
      </c>
      <c r="G42" s="49">
        <v>9</v>
      </c>
      <c r="H42" s="49">
        <v>12</v>
      </c>
      <c r="I42" s="49">
        <v>4</v>
      </c>
      <c r="J42" s="49">
        <v>10</v>
      </c>
      <c r="K42" s="49">
        <v>10</v>
      </c>
      <c r="L42" s="49">
        <v>10</v>
      </c>
      <c r="M42" s="49">
        <v>9</v>
      </c>
      <c r="N42" s="49">
        <v>11</v>
      </c>
      <c r="P42" s="73" t="s">
        <v>7</v>
      </c>
      <c r="Q42" s="169">
        <f t="shared" si="8"/>
        <v>96</v>
      </c>
      <c r="R42" s="169">
        <f t="shared" si="8"/>
        <v>381</v>
      </c>
      <c r="S42" s="169">
        <v>86</v>
      </c>
      <c r="T42" s="169">
        <v>282</v>
      </c>
      <c r="U42" s="169">
        <v>7</v>
      </c>
      <c r="V42" s="169">
        <v>39</v>
      </c>
      <c r="W42" s="169" t="s">
        <v>102</v>
      </c>
      <c r="X42" s="169">
        <v>11</v>
      </c>
      <c r="Y42" s="169" t="s">
        <v>102</v>
      </c>
      <c r="Z42" s="169">
        <v>3</v>
      </c>
      <c r="AA42" s="169">
        <v>2</v>
      </c>
      <c r="AB42" s="169">
        <v>39</v>
      </c>
      <c r="AC42" s="169">
        <v>1</v>
      </c>
      <c r="AD42" s="169">
        <v>7</v>
      </c>
    </row>
    <row r="43" spans="1:30" ht="14.25">
      <c r="A43" s="73" t="s">
        <v>8</v>
      </c>
      <c r="B43" s="49">
        <f t="shared" si="7"/>
        <v>24</v>
      </c>
      <c r="C43" s="49">
        <v>3</v>
      </c>
      <c r="D43" s="49">
        <v>3</v>
      </c>
      <c r="E43" s="49">
        <v>2</v>
      </c>
      <c r="F43" s="49">
        <v>3</v>
      </c>
      <c r="G43" s="49">
        <v>1</v>
      </c>
      <c r="H43" s="49">
        <v>3</v>
      </c>
      <c r="I43" s="49">
        <v>1</v>
      </c>
      <c r="J43" s="49">
        <v>3</v>
      </c>
      <c r="K43" s="49">
        <v>1</v>
      </c>
      <c r="L43" s="49">
        <v>2</v>
      </c>
      <c r="M43" s="169" t="s">
        <v>417</v>
      </c>
      <c r="N43" s="49">
        <v>2</v>
      </c>
      <c r="P43" s="73" t="s">
        <v>8</v>
      </c>
      <c r="Q43" s="169">
        <f t="shared" si="8"/>
        <v>3</v>
      </c>
      <c r="R43" s="169">
        <f t="shared" si="8"/>
        <v>18</v>
      </c>
      <c r="S43" s="169">
        <v>3</v>
      </c>
      <c r="T43" s="169">
        <v>13</v>
      </c>
      <c r="U43" s="169" t="s">
        <v>102</v>
      </c>
      <c r="V43" s="169" t="s">
        <v>102</v>
      </c>
      <c r="W43" s="169" t="s">
        <v>424</v>
      </c>
      <c r="X43" s="169" t="s">
        <v>425</v>
      </c>
      <c r="Y43" s="169" t="s">
        <v>425</v>
      </c>
      <c r="Z43" s="169">
        <v>2</v>
      </c>
      <c r="AA43" s="169" t="s">
        <v>425</v>
      </c>
      <c r="AB43" s="169">
        <v>2</v>
      </c>
      <c r="AC43" s="169" t="s">
        <v>421</v>
      </c>
      <c r="AD43" s="169">
        <v>1</v>
      </c>
    </row>
    <row r="44" spans="1:30" ht="14.25">
      <c r="A44" s="73" t="s">
        <v>9</v>
      </c>
      <c r="B44" s="49">
        <f t="shared" si="7"/>
        <v>60</v>
      </c>
      <c r="C44" s="49">
        <v>4</v>
      </c>
      <c r="D44" s="49">
        <v>3</v>
      </c>
      <c r="E44" s="49">
        <v>7</v>
      </c>
      <c r="F44" s="49">
        <v>8</v>
      </c>
      <c r="G44" s="49">
        <v>3</v>
      </c>
      <c r="H44" s="49">
        <v>3</v>
      </c>
      <c r="I44" s="49">
        <v>8</v>
      </c>
      <c r="J44" s="49">
        <v>4</v>
      </c>
      <c r="K44" s="49">
        <v>3</v>
      </c>
      <c r="L44" s="49">
        <v>7</v>
      </c>
      <c r="M44" s="169">
        <v>2</v>
      </c>
      <c r="N44" s="49">
        <v>8</v>
      </c>
      <c r="P44" s="73" t="s">
        <v>9</v>
      </c>
      <c r="Q44" s="169">
        <f t="shared" si="8"/>
        <v>32</v>
      </c>
      <c r="R44" s="169">
        <f t="shared" si="8"/>
        <v>56</v>
      </c>
      <c r="S44" s="169">
        <v>31</v>
      </c>
      <c r="T44" s="169">
        <v>52</v>
      </c>
      <c r="U44" s="169" t="s">
        <v>425</v>
      </c>
      <c r="V44" s="169" t="s">
        <v>425</v>
      </c>
      <c r="W44" s="169" t="s">
        <v>425</v>
      </c>
      <c r="X44" s="169" t="s">
        <v>420</v>
      </c>
      <c r="Y44" s="169">
        <v>1</v>
      </c>
      <c r="Z44" s="169">
        <v>1</v>
      </c>
      <c r="AA44" s="169" t="s">
        <v>420</v>
      </c>
      <c r="AB44" s="169">
        <v>3</v>
      </c>
      <c r="AC44" s="169" t="s">
        <v>420</v>
      </c>
      <c r="AD44" s="169" t="s">
        <v>421</v>
      </c>
    </row>
    <row r="45" spans="1:30" ht="14.25">
      <c r="A45" s="7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P45" s="73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</row>
    <row r="46" spans="1:30" ht="14.25">
      <c r="A46" s="73" t="s">
        <v>10</v>
      </c>
      <c r="B46" s="49">
        <f t="shared" si="7"/>
        <v>16</v>
      </c>
      <c r="C46" s="49">
        <v>2</v>
      </c>
      <c r="D46" s="49">
        <v>2</v>
      </c>
      <c r="E46" s="169" t="s">
        <v>416</v>
      </c>
      <c r="F46" s="49">
        <v>1</v>
      </c>
      <c r="G46" s="169">
        <v>1</v>
      </c>
      <c r="H46" s="169" t="s">
        <v>419</v>
      </c>
      <c r="I46" s="169">
        <v>2</v>
      </c>
      <c r="J46" s="169">
        <v>1</v>
      </c>
      <c r="K46" s="169">
        <v>2</v>
      </c>
      <c r="L46" s="169">
        <v>1</v>
      </c>
      <c r="M46" s="169">
        <v>3</v>
      </c>
      <c r="N46" s="169">
        <v>1</v>
      </c>
      <c r="P46" s="73" t="s">
        <v>10</v>
      </c>
      <c r="Q46" s="169">
        <f t="shared" si="8"/>
        <v>8</v>
      </c>
      <c r="R46" s="169">
        <f t="shared" si="8"/>
        <v>71</v>
      </c>
      <c r="S46" s="201">
        <v>7</v>
      </c>
      <c r="T46" s="201">
        <v>26</v>
      </c>
      <c r="U46" s="169" t="s">
        <v>425</v>
      </c>
      <c r="V46" s="201">
        <v>4</v>
      </c>
      <c r="W46" s="169" t="s">
        <v>421</v>
      </c>
      <c r="X46" s="169" t="s">
        <v>420</v>
      </c>
      <c r="Y46" s="201">
        <v>1</v>
      </c>
      <c r="Z46" s="169" t="s">
        <v>420</v>
      </c>
      <c r="AA46" s="169" t="s">
        <v>421</v>
      </c>
      <c r="AB46" s="201">
        <v>40</v>
      </c>
      <c r="AC46" s="169" t="s">
        <v>420</v>
      </c>
      <c r="AD46" s="201">
        <v>1</v>
      </c>
    </row>
    <row r="47" spans="1:30" ht="14.25">
      <c r="A47" s="73" t="s">
        <v>11</v>
      </c>
      <c r="B47" s="49">
        <f t="shared" si="7"/>
        <v>45</v>
      </c>
      <c r="C47" s="49">
        <v>2</v>
      </c>
      <c r="D47" s="49">
        <v>6</v>
      </c>
      <c r="E47" s="49">
        <v>3</v>
      </c>
      <c r="F47" s="49">
        <v>5</v>
      </c>
      <c r="G47" s="169">
        <v>5</v>
      </c>
      <c r="H47" s="169">
        <v>4</v>
      </c>
      <c r="I47" s="169">
        <v>3</v>
      </c>
      <c r="J47" s="169">
        <v>4</v>
      </c>
      <c r="K47" s="169">
        <v>2</v>
      </c>
      <c r="L47" s="169">
        <v>5</v>
      </c>
      <c r="M47" s="169">
        <v>3</v>
      </c>
      <c r="N47" s="169">
        <v>3</v>
      </c>
      <c r="P47" s="73" t="s">
        <v>11</v>
      </c>
      <c r="Q47" s="169">
        <f t="shared" si="8"/>
        <v>38</v>
      </c>
      <c r="R47" s="169">
        <f t="shared" si="8"/>
        <v>121</v>
      </c>
      <c r="S47" s="201">
        <v>38</v>
      </c>
      <c r="T47" s="201">
        <v>111</v>
      </c>
      <c r="U47" s="169" t="s">
        <v>420</v>
      </c>
      <c r="V47" s="169" t="s">
        <v>419</v>
      </c>
      <c r="W47" s="169" t="s">
        <v>420</v>
      </c>
      <c r="X47" s="169" t="s">
        <v>420</v>
      </c>
      <c r="Y47" s="169" t="s">
        <v>420</v>
      </c>
      <c r="Z47" s="169" t="s">
        <v>420</v>
      </c>
      <c r="AA47" s="169" t="s">
        <v>102</v>
      </c>
      <c r="AB47" s="201">
        <v>6</v>
      </c>
      <c r="AC47" s="169" t="s">
        <v>102</v>
      </c>
      <c r="AD47" s="201">
        <v>4</v>
      </c>
    </row>
    <row r="48" spans="1:30" ht="14.25">
      <c r="A48" s="73" t="s">
        <v>12</v>
      </c>
      <c r="B48" s="49">
        <f t="shared" si="7"/>
        <v>99</v>
      </c>
      <c r="C48" s="49">
        <v>9</v>
      </c>
      <c r="D48" s="49">
        <v>10</v>
      </c>
      <c r="E48" s="49">
        <v>7</v>
      </c>
      <c r="F48" s="49">
        <v>9</v>
      </c>
      <c r="G48" s="169">
        <v>7</v>
      </c>
      <c r="H48" s="169">
        <v>8</v>
      </c>
      <c r="I48" s="169">
        <v>8</v>
      </c>
      <c r="J48" s="169">
        <v>7</v>
      </c>
      <c r="K48" s="169">
        <v>10</v>
      </c>
      <c r="L48" s="169">
        <v>9</v>
      </c>
      <c r="M48" s="169">
        <v>9</v>
      </c>
      <c r="N48" s="169">
        <v>6</v>
      </c>
      <c r="P48" s="73" t="s">
        <v>12</v>
      </c>
      <c r="Q48" s="169">
        <f t="shared" si="8"/>
        <v>62</v>
      </c>
      <c r="R48" s="169">
        <f t="shared" si="8"/>
        <v>193</v>
      </c>
      <c r="S48" s="201">
        <v>60</v>
      </c>
      <c r="T48" s="201">
        <v>177</v>
      </c>
      <c r="U48" s="201">
        <v>1</v>
      </c>
      <c r="V48" s="201">
        <v>8</v>
      </c>
      <c r="W48" s="169" t="s">
        <v>102</v>
      </c>
      <c r="X48" s="169" t="s">
        <v>420</v>
      </c>
      <c r="Y48" s="201">
        <v>1</v>
      </c>
      <c r="Z48" s="201">
        <v>4</v>
      </c>
      <c r="AA48" s="169" t="s">
        <v>420</v>
      </c>
      <c r="AB48" s="201">
        <v>4</v>
      </c>
      <c r="AC48" s="169" t="s">
        <v>420</v>
      </c>
      <c r="AD48" s="169" t="s">
        <v>420</v>
      </c>
    </row>
    <row r="49" spans="1:30" ht="14.25">
      <c r="A49" s="73" t="s">
        <v>13</v>
      </c>
      <c r="B49" s="49">
        <f t="shared" si="7"/>
        <v>80</v>
      </c>
      <c r="C49" s="49">
        <v>2</v>
      </c>
      <c r="D49" s="49">
        <v>10</v>
      </c>
      <c r="E49" s="49">
        <v>7</v>
      </c>
      <c r="F49" s="49">
        <v>6</v>
      </c>
      <c r="G49" s="169">
        <v>5</v>
      </c>
      <c r="H49" s="169">
        <v>6</v>
      </c>
      <c r="I49" s="169">
        <v>9</v>
      </c>
      <c r="J49" s="169">
        <v>9</v>
      </c>
      <c r="K49" s="169">
        <v>5</v>
      </c>
      <c r="L49" s="169">
        <v>7</v>
      </c>
      <c r="M49" s="169">
        <v>8</v>
      </c>
      <c r="N49" s="169">
        <v>6</v>
      </c>
      <c r="P49" s="73" t="s">
        <v>13</v>
      </c>
      <c r="Q49" s="169">
        <f t="shared" si="8"/>
        <v>25</v>
      </c>
      <c r="R49" s="169">
        <f t="shared" si="8"/>
        <v>104</v>
      </c>
      <c r="S49" s="201">
        <v>21</v>
      </c>
      <c r="T49" s="201">
        <v>53</v>
      </c>
      <c r="U49" s="201">
        <v>1</v>
      </c>
      <c r="V49" s="201">
        <v>29</v>
      </c>
      <c r="W49" s="169" t="s">
        <v>420</v>
      </c>
      <c r="X49" s="169" t="s">
        <v>420</v>
      </c>
      <c r="Y49" s="169" t="s">
        <v>420</v>
      </c>
      <c r="Z49" s="201">
        <v>3</v>
      </c>
      <c r="AA49" s="169" t="s">
        <v>420</v>
      </c>
      <c r="AB49" s="201">
        <v>5</v>
      </c>
      <c r="AC49" s="201">
        <v>3</v>
      </c>
      <c r="AD49" s="201">
        <v>14</v>
      </c>
    </row>
    <row r="50" spans="1:30" ht="14.25">
      <c r="A50" s="73" t="s">
        <v>19</v>
      </c>
      <c r="B50" s="49">
        <f t="shared" si="7"/>
        <v>27</v>
      </c>
      <c r="C50" s="49">
        <v>2</v>
      </c>
      <c r="D50" s="49">
        <v>1</v>
      </c>
      <c r="E50" s="49">
        <v>6</v>
      </c>
      <c r="F50" s="49">
        <v>3</v>
      </c>
      <c r="G50" s="169">
        <v>4</v>
      </c>
      <c r="H50" s="169">
        <v>1</v>
      </c>
      <c r="I50" s="169">
        <v>3</v>
      </c>
      <c r="J50" s="169" t="s">
        <v>420</v>
      </c>
      <c r="K50" s="169">
        <v>2</v>
      </c>
      <c r="L50" s="169">
        <v>2</v>
      </c>
      <c r="M50" s="169">
        <v>1</v>
      </c>
      <c r="N50" s="169">
        <v>2</v>
      </c>
      <c r="P50" s="73" t="s">
        <v>19</v>
      </c>
      <c r="Q50" s="169">
        <f t="shared" si="8"/>
        <v>7</v>
      </c>
      <c r="R50" s="169">
        <f t="shared" si="8"/>
        <v>35</v>
      </c>
      <c r="S50" s="201">
        <v>1</v>
      </c>
      <c r="T50" s="201">
        <v>16</v>
      </c>
      <c r="U50" s="169" t="s">
        <v>420</v>
      </c>
      <c r="V50" s="169" t="s">
        <v>421</v>
      </c>
      <c r="W50" s="169" t="s">
        <v>420</v>
      </c>
      <c r="X50" s="169" t="s">
        <v>420</v>
      </c>
      <c r="Y50" s="169" t="s">
        <v>420</v>
      </c>
      <c r="Z50" s="169" t="s">
        <v>420</v>
      </c>
      <c r="AA50" s="169" t="s">
        <v>420</v>
      </c>
      <c r="AB50" s="201">
        <v>3</v>
      </c>
      <c r="AC50" s="201">
        <v>6</v>
      </c>
      <c r="AD50" s="201">
        <v>16</v>
      </c>
    </row>
    <row r="51" spans="1:30" ht="14.25">
      <c r="A51" s="73" t="s">
        <v>24</v>
      </c>
      <c r="B51" s="49">
        <f t="shared" si="7"/>
        <v>31</v>
      </c>
      <c r="C51" s="49">
        <v>3</v>
      </c>
      <c r="D51" s="49">
        <v>3</v>
      </c>
      <c r="E51" s="49">
        <v>5</v>
      </c>
      <c r="F51" s="49">
        <v>1</v>
      </c>
      <c r="G51" s="169">
        <v>2</v>
      </c>
      <c r="H51" s="169">
        <v>3</v>
      </c>
      <c r="I51" s="169">
        <v>2</v>
      </c>
      <c r="J51" s="169">
        <v>3</v>
      </c>
      <c r="K51" s="169" t="s">
        <v>421</v>
      </c>
      <c r="L51" s="169">
        <v>2</v>
      </c>
      <c r="M51" s="169">
        <v>3</v>
      </c>
      <c r="N51" s="169">
        <v>4</v>
      </c>
      <c r="P51" s="73" t="s">
        <v>24</v>
      </c>
      <c r="Q51" s="169">
        <f t="shared" si="8"/>
        <v>9</v>
      </c>
      <c r="R51" s="169">
        <f t="shared" si="8"/>
        <v>28</v>
      </c>
      <c r="S51" s="201">
        <v>7</v>
      </c>
      <c r="T51" s="201">
        <v>24</v>
      </c>
      <c r="U51" s="201">
        <v>2</v>
      </c>
      <c r="V51" s="201">
        <v>2</v>
      </c>
      <c r="W51" s="169" t="s">
        <v>420</v>
      </c>
      <c r="X51" s="169" t="s">
        <v>420</v>
      </c>
      <c r="Y51" s="169" t="s">
        <v>420</v>
      </c>
      <c r="Z51" s="169" t="s">
        <v>420</v>
      </c>
      <c r="AA51" s="169" t="s">
        <v>102</v>
      </c>
      <c r="AB51" s="201">
        <v>2</v>
      </c>
      <c r="AC51" s="169" t="s">
        <v>102</v>
      </c>
      <c r="AD51" s="169" t="s">
        <v>102</v>
      </c>
    </row>
    <row r="52" spans="1:30" ht="14.25">
      <c r="A52" s="73" t="s">
        <v>31</v>
      </c>
      <c r="B52" s="49">
        <f t="shared" si="7"/>
        <v>36</v>
      </c>
      <c r="C52" s="49">
        <v>7</v>
      </c>
      <c r="D52" s="49">
        <v>2</v>
      </c>
      <c r="E52" s="49">
        <v>2</v>
      </c>
      <c r="F52" s="49">
        <v>2</v>
      </c>
      <c r="G52" s="169">
        <v>5</v>
      </c>
      <c r="H52" s="169">
        <v>2</v>
      </c>
      <c r="I52" s="169">
        <v>1</v>
      </c>
      <c r="J52" s="169">
        <v>1</v>
      </c>
      <c r="K52" s="169">
        <v>5</v>
      </c>
      <c r="L52" s="169">
        <v>2</v>
      </c>
      <c r="M52" s="169">
        <v>2</v>
      </c>
      <c r="N52" s="169">
        <v>5</v>
      </c>
      <c r="P52" s="73" t="s">
        <v>31</v>
      </c>
      <c r="Q52" s="169">
        <f t="shared" si="8"/>
        <v>8</v>
      </c>
      <c r="R52" s="169">
        <f t="shared" si="8"/>
        <v>18</v>
      </c>
      <c r="S52" s="201">
        <v>8</v>
      </c>
      <c r="T52" s="201">
        <v>17</v>
      </c>
      <c r="U52" s="169" t="s">
        <v>102</v>
      </c>
      <c r="V52" s="201">
        <v>1</v>
      </c>
      <c r="W52" s="169" t="s">
        <v>102</v>
      </c>
      <c r="X52" s="169" t="s">
        <v>102</v>
      </c>
      <c r="Y52" s="169" t="s">
        <v>421</v>
      </c>
      <c r="Z52" s="169" t="s">
        <v>102</v>
      </c>
      <c r="AA52" s="169" t="s">
        <v>102</v>
      </c>
      <c r="AB52" s="169" t="s">
        <v>102</v>
      </c>
      <c r="AC52" s="169" t="s">
        <v>102</v>
      </c>
      <c r="AD52" s="169" t="s">
        <v>102</v>
      </c>
    </row>
    <row r="53" spans="1:30" ht="14.25">
      <c r="A53" s="74" t="s">
        <v>36</v>
      </c>
      <c r="B53" s="236">
        <f t="shared" si="7"/>
        <v>9</v>
      </c>
      <c r="C53" s="237">
        <v>2</v>
      </c>
      <c r="D53" s="237">
        <v>2</v>
      </c>
      <c r="E53" s="237">
        <v>1</v>
      </c>
      <c r="F53" s="237">
        <v>1</v>
      </c>
      <c r="G53" s="238">
        <v>1</v>
      </c>
      <c r="H53" s="238" t="s">
        <v>420</v>
      </c>
      <c r="I53" s="238" t="s">
        <v>420</v>
      </c>
      <c r="J53" s="238" t="s">
        <v>420</v>
      </c>
      <c r="K53" s="238">
        <v>1</v>
      </c>
      <c r="L53" s="238" t="s">
        <v>420</v>
      </c>
      <c r="M53" s="238">
        <v>1</v>
      </c>
      <c r="N53" s="238" t="s">
        <v>420</v>
      </c>
      <c r="P53" s="74" t="s">
        <v>36</v>
      </c>
      <c r="Q53" s="240">
        <f t="shared" si="8"/>
        <v>6</v>
      </c>
      <c r="R53" s="238">
        <f t="shared" si="8"/>
        <v>14</v>
      </c>
      <c r="S53" s="238">
        <v>3</v>
      </c>
      <c r="T53" s="238">
        <v>12</v>
      </c>
      <c r="U53" s="238" t="s">
        <v>102</v>
      </c>
      <c r="V53" s="238" t="s">
        <v>102</v>
      </c>
      <c r="W53" s="238" t="s">
        <v>102</v>
      </c>
      <c r="X53" s="238" t="s">
        <v>421</v>
      </c>
      <c r="Y53" s="238">
        <v>3</v>
      </c>
      <c r="Z53" s="238">
        <v>2</v>
      </c>
      <c r="AA53" s="238" t="s">
        <v>421</v>
      </c>
      <c r="AB53" s="238" t="s">
        <v>102</v>
      </c>
      <c r="AC53" s="238" t="s">
        <v>102</v>
      </c>
      <c r="AD53" s="238" t="s">
        <v>102</v>
      </c>
    </row>
    <row r="54" spans="1:16" ht="14.25">
      <c r="A54" s="23" t="s">
        <v>60</v>
      </c>
      <c r="P54" s="23" t="s">
        <v>101</v>
      </c>
    </row>
  </sheetData>
  <sheetProtection/>
  <mergeCells count="61">
    <mergeCell ref="G31:G33"/>
    <mergeCell ref="H31:H33"/>
    <mergeCell ref="A31:A33"/>
    <mergeCell ref="B31:B33"/>
    <mergeCell ref="C31:C33"/>
    <mergeCell ref="D31:D33"/>
    <mergeCell ref="E31:E33"/>
    <mergeCell ref="F31:F33"/>
    <mergeCell ref="P31:P33"/>
    <mergeCell ref="Q31:R31"/>
    <mergeCell ref="Q32:Q33"/>
    <mergeCell ref="R32:R33"/>
    <mergeCell ref="I31:I33"/>
    <mergeCell ref="J31:J33"/>
    <mergeCell ref="M31:M33"/>
    <mergeCell ref="N31:N33"/>
    <mergeCell ref="K31:K33"/>
    <mergeCell ref="L31:L33"/>
    <mergeCell ref="AC31:AD31"/>
    <mergeCell ref="Q5:R5"/>
    <mergeCell ref="Q6:R6"/>
    <mergeCell ref="Q7:R7"/>
    <mergeCell ref="Q8:R8"/>
    <mergeCell ref="Q9:R9"/>
    <mergeCell ref="Q10:R10"/>
    <mergeCell ref="Q11:R11"/>
    <mergeCell ref="Q12:R12"/>
    <mergeCell ref="S31:T31"/>
    <mergeCell ref="Q20:R20"/>
    <mergeCell ref="Q21:R21"/>
    <mergeCell ref="Q22:R22"/>
    <mergeCell ref="Q14:R14"/>
    <mergeCell ref="Q15:R15"/>
    <mergeCell ref="Q16:R16"/>
    <mergeCell ref="Q19:R19"/>
    <mergeCell ref="Q23:R23"/>
    <mergeCell ref="S32:S33"/>
    <mergeCell ref="AA31:AB31"/>
    <mergeCell ref="U31:V31"/>
    <mergeCell ref="W31:X31"/>
    <mergeCell ref="Y31:Z31"/>
    <mergeCell ref="T32:T33"/>
    <mergeCell ref="U32:U33"/>
    <mergeCell ref="Z32:Z33"/>
    <mergeCell ref="AA32:AA33"/>
    <mergeCell ref="AC32:AC33"/>
    <mergeCell ref="V32:V33"/>
    <mergeCell ref="W32:W33"/>
    <mergeCell ref="X32:X33"/>
    <mergeCell ref="Y32:Y33"/>
    <mergeCell ref="AB32:AB33"/>
    <mergeCell ref="Q13:R13"/>
    <mergeCell ref="AD32:AD33"/>
    <mergeCell ref="A3:N3"/>
    <mergeCell ref="A29:N29"/>
    <mergeCell ref="P3:AD3"/>
    <mergeCell ref="P29:AD29"/>
    <mergeCell ref="Q24:R24"/>
    <mergeCell ref="Q25:R25"/>
    <mergeCell ref="Q17:R17"/>
    <mergeCell ref="Q18:R1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14.00390625" style="57" customWidth="1"/>
    <col min="2" max="2" width="3.25390625" style="57" customWidth="1"/>
    <col min="3" max="3" width="13.25390625" style="58" customWidth="1"/>
    <col min="4" max="9" width="10.625" style="58" customWidth="1"/>
    <col min="10" max="10" width="12.625" style="58" bestFit="1" customWidth="1"/>
    <col min="11" max="11" width="10.625" style="58" customWidth="1"/>
    <col min="12" max="16384" width="9.00390625" style="58" customWidth="1"/>
  </cols>
  <sheetData>
    <row r="1" ht="12.75" customHeight="1">
      <c r="A1" s="253" t="s">
        <v>290</v>
      </c>
    </row>
    <row r="3" spans="1:12" ht="21" customHeight="1">
      <c r="A3" s="380" t="s">
        <v>439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59"/>
    </row>
    <row r="4" spans="1:12" ht="12.75" customHeight="1" thickBot="1">
      <c r="A4" s="60"/>
      <c r="B4" s="60"/>
      <c r="C4" s="61"/>
      <c r="D4" s="61"/>
      <c r="E4" s="61"/>
      <c r="F4" s="61"/>
      <c r="G4" s="61"/>
      <c r="H4" s="61"/>
      <c r="I4" s="61"/>
      <c r="J4" s="61"/>
      <c r="K4" s="93" t="s">
        <v>75</v>
      </c>
      <c r="L4" s="59"/>
    </row>
    <row r="5" spans="1:12" ht="14.25">
      <c r="A5" s="384" t="s">
        <v>438</v>
      </c>
      <c r="B5" s="386" t="s">
        <v>41</v>
      </c>
      <c r="C5" s="387"/>
      <c r="D5" s="382" t="s">
        <v>72</v>
      </c>
      <c r="E5" s="382"/>
      <c r="F5" s="382" t="s">
        <v>73</v>
      </c>
      <c r="G5" s="382"/>
      <c r="H5" s="382" t="s">
        <v>70</v>
      </c>
      <c r="I5" s="382"/>
      <c r="J5" s="382" t="s">
        <v>71</v>
      </c>
      <c r="K5" s="383"/>
      <c r="L5" s="59"/>
    </row>
    <row r="6" spans="1:12" ht="14.25">
      <c r="A6" s="385"/>
      <c r="B6" s="388"/>
      <c r="C6" s="389"/>
      <c r="D6" s="94" t="s">
        <v>68</v>
      </c>
      <c r="E6" s="94" t="s">
        <v>69</v>
      </c>
      <c r="F6" s="94" t="s">
        <v>68</v>
      </c>
      <c r="G6" s="94" t="s">
        <v>69</v>
      </c>
      <c r="H6" s="94" t="s">
        <v>68</v>
      </c>
      <c r="I6" s="94" t="s">
        <v>69</v>
      </c>
      <c r="J6" s="94" t="s">
        <v>68</v>
      </c>
      <c r="K6" s="95" t="s">
        <v>69</v>
      </c>
      <c r="L6" s="59"/>
    </row>
    <row r="7" spans="1:12" ht="13.5" customHeight="1">
      <c r="A7" s="129" t="s">
        <v>144</v>
      </c>
      <c r="C7" s="49">
        <v>760400</v>
      </c>
      <c r="D7" s="49">
        <v>25520</v>
      </c>
      <c r="E7" s="56">
        <f aca="true" t="shared" si="0" ref="E7:E13">1000*D7/C7</f>
        <v>33.56128353498159</v>
      </c>
      <c r="F7" s="49">
        <v>17711</v>
      </c>
      <c r="G7" s="56">
        <f aca="true" t="shared" si="1" ref="G7:G13">1000*F7/C7</f>
        <v>23.29168858495529</v>
      </c>
      <c r="H7" s="47">
        <f aca="true" t="shared" si="2" ref="H7:H13">D7-F7</f>
        <v>7809</v>
      </c>
      <c r="I7" s="56">
        <v>10.3</v>
      </c>
      <c r="J7" s="131">
        <v>-6609</v>
      </c>
      <c r="K7" s="63">
        <v>-8.7</v>
      </c>
      <c r="L7" s="59"/>
    </row>
    <row r="8" spans="1:12" ht="13.5" customHeight="1">
      <c r="A8" s="130" t="s">
        <v>167</v>
      </c>
      <c r="C8" s="49">
        <v>761600</v>
      </c>
      <c r="D8" s="49">
        <v>23133</v>
      </c>
      <c r="E8" s="56">
        <f t="shared" si="0"/>
        <v>30.37421218487395</v>
      </c>
      <c r="F8" s="49">
        <v>20016</v>
      </c>
      <c r="G8" s="56">
        <f t="shared" si="1"/>
        <v>26.281512605042018</v>
      </c>
      <c r="H8" s="47">
        <f t="shared" si="2"/>
        <v>3117</v>
      </c>
      <c r="I8" s="56">
        <f aca="true" t="shared" si="3" ref="I8:I13">1000*H8/C7</f>
        <v>4.099158337716991</v>
      </c>
      <c r="J8" s="131">
        <v>-1917</v>
      </c>
      <c r="K8" s="63">
        <f aca="true" t="shared" si="4" ref="K8:K13">1000*J8/C7</f>
        <v>-2.5210415570752236</v>
      </c>
      <c r="L8" s="59"/>
    </row>
    <row r="9" spans="1:11" ht="13.5" customHeight="1">
      <c r="A9" s="130" t="s">
        <v>291</v>
      </c>
      <c r="B9" s="57" t="s">
        <v>74</v>
      </c>
      <c r="C9" s="49">
        <v>768416</v>
      </c>
      <c r="D9" s="49">
        <v>23958</v>
      </c>
      <c r="E9" s="56">
        <f t="shared" si="0"/>
        <v>31.178424186898763</v>
      </c>
      <c r="F9" s="49">
        <v>17698</v>
      </c>
      <c r="G9" s="56">
        <f t="shared" si="1"/>
        <v>23.03179527755799</v>
      </c>
      <c r="H9" s="47">
        <f t="shared" si="2"/>
        <v>6260</v>
      </c>
      <c r="I9" s="56">
        <f t="shared" si="3"/>
        <v>8.219537815126051</v>
      </c>
      <c r="J9" s="62">
        <v>556</v>
      </c>
      <c r="K9" s="63">
        <f t="shared" si="4"/>
        <v>0.7300420168067226</v>
      </c>
    </row>
    <row r="10" spans="1:11" ht="13.5" customHeight="1">
      <c r="A10" s="130" t="s">
        <v>292</v>
      </c>
      <c r="C10" s="49">
        <v>770800</v>
      </c>
      <c r="D10" s="49">
        <v>24386</v>
      </c>
      <c r="E10" s="56">
        <f t="shared" si="0"/>
        <v>31.637259989621175</v>
      </c>
      <c r="F10" s="49">
        <v>19095</v>
      </c>
      <c r="G10" s="56">
        <f t="shared" si="1"/>
        <v>24.772963155163467</v>
      </c>
      <c r="H10" s="47">
        <f t="shared" si="2"/>
        <v>5291</v>
      </c>
      <c r="I10" s="56">
        <f t="shared" si="3"/>
        <v>6.885593220338983</v>
      </c>
      <c r="J10" s="131">
        <v>-2907</v>
      </c>
      <c r="K10" s="63">
        <f t="shared" si="4"/>
        <v>-3.783107067005372</v>
      </c>
    </row>
    <row r="11" spans="1:11" ht="13.5" customHeight="1">
      <c r="A11" s="130" t="s">
        <v>293</v>
      </c>
      <c r="C11" s="49">
        <v>773200</v>
      </c>
      <c r="D11" s="49">
        <v>22862</v>
      </c>
      <c r="E11" s="56">
        <f t="shared" si="0"/>
        <v>29.568028970512156</v>
      </c>
      <c r="F11" s="49">
        <v>18322</v>
      </c>
      <c r="G11" s="56">
        <f t="shared" si="1"/>
        <v>23.696326952922917</v>
      </c>
      <c r="H11" s="47">
        <f t="shared" si="2"/>
        <v>4540</v>
      </c>
      <c r="I11" s="56">
        <f t="shared" si="3"/>
        <v>5.889984431759212</v>
      </c>
      <c r="J11" s="131">
        <v>-2140</v>
      </c>
      <c r="K11" s="63">
        <f t="shared" si="4"/>
        <v>-2.776336274001038</v>
      </c>
    </row>
    <row r="12" spans="1:11" ht="13.5" customHeight="1">
      <c r="A12" s="130" t="s">
        <v>294</v>
      </c>
      <c r="C12" s="49">
        <v>775600</v>
      </c>
      <c r="D12" s="49">
        <v>19664</v>
      </c>
      <c r="E12" s="56">
        <f t="shared" si="0"/>
        <v>25.353274883960804</v>
      </c>
      <c r="F12" s="49">
        <v>18168</v>
      </c>
      <c r="G12" s="56">
        <f t="shared" si="1"/>
        <v>23.424445590510572</v>
      </c>
      <c r="H12" s="47">
        <f t="shared" si="2"/>
        <v>1496</v>
      </c>
      <c r="I12" s="56">
        <f t="shared" si="3"/>
        <v>1.934816347646146</v>
      </c>
      <c r="J12" s="62">
        <v>904</v>
      </c>
      <c r="K12" s="63">
        <f t="shared" si="4"/>
        <v>1.1691670977754784</v>
      </c>
    </row>
    <row r="13" spans="1:11" ht="13.5" customHeight="1">
      <c r="A13" s="130" t="s">
        <v>295</v>
      </c>
      <c r="C13" s="49">
        <v>777100</v>
      </c>
      <c r="D13" s="49">
        <v>19398</v>
      </c>
      <c r="E13" s="56">
        <f t="shared" si="0"/>
        <v>24.962038347702997</v>
      </c>
      <c r="F13" s="49">
        <v>17559</v>
      </c>
      <c r="G13" s="56">
        <f t="shared" si="1"/>
        <v>22.595547548578047</v>
      </c>
      <c r="H13" s="47">
        <f t="shared" si="2"/>
        <v>1839</v>
      </c>
      <c r="I13" s="56">
        <f t="shared" si="3"/>
        <v>2.3710675605982465</v>
      </c>
      <c r="J13" s="132">
        <v>-339</v>
      </c>
      <c r="K13" s="63">
        <f t="shared" si="4"/>
        <v>-0.4370809695719443</v>
      </c>
    </row>
    <row r="14" spans="1:11" ht="13.5" customHeight="1">
      <c r="A14" s="83"/>
      <c r="C14" s="49"/>
      <c r="D14" s="49"/>
      <c r="E14" s="56"/>
      <c r="F14" s="49"/>
      <c r="G14" s="56"/>
      <c r="H14" s="47" t="s">
        <v>436</v>
      </c>
      <c r="I14" s="56"/>
      <c r="J14" s="62"/>
      <c r="K14" s="63"/>
    </row>
    <row r="15" spans="1:11" ht="13.5" customHeight="1">
      <c r="A15" s="130" t="s">
        <v>296</v>
      </c>
      <c r="B15" s="57" t="s">
        <v>74</v>
      </c>
      <c r="C15" s="49">
        <v>757676</v>
      </c>
      <c r="D15" s="49">
        <v>21279</v>
      </c>
      <c r="E15" s="56">
        <f aca="true" t="shared" si="5" ref="E15:E24">1000*D15/C15</f>
        <v>28.0845638505113</v>
      </c>
      <c r="F15" s="49">
        <v>16953</v>
      </c>
      <c r="G15" s="56">
        <f aca="true" t="shared" si="6" ref="G15:G24">1000*F15/C15</f>
        <v>22.37499934008732</v>
      </c>
      <c r="H15" s="47">
        <f aca="true" t="shared" si="7" ref="H15:H24">D15-F15</f>
        <v>4326</v>
      </c>
      <c r="I15" s="56">
        <f>1000*H15/C13</f>
        <v>5.566851113112856</v>
      </c>
      <c r="J15" s="62">
        <v>-23750</v>
      </c>
      <c r="K15" s="63">
        <f>1000*J15/C13</f>
        <v>-30.56234718826406</v>
      </c>
    </row>
    <row r="16" spans="1:11" ht="13.5" customHeight="1">
      <c r="A16" s="130" t="s">
        <v>297</v>
      </c>
      <c r="C16" s="49">
        <v>757700</v>
      </c>
      <c r="D16" s="49">
        <v>23463</v>
      </c>
      <c r="E16" s="56">
        <f t="shared" si="5"/>
        <v>30.966081562623728</v>
      </c>
      <c r="F16" s="49">
        <v>15659</v>
      </c>
      <c r="G16" s="56">
        <f t="shared" si="6"/>
        <v>20.666490695525933</v>
      </c>
      <c r="H16" s="47">
        <f t="shared" si="7"/>
        <v>7804</v>
      </c>
      <c r="I16" s="56">
        <f aca="true" t="shared" si="8" ref="I16:I24">1000*H16/C15</f>
        <v>10.299917114967348</v>
      </c>
      <c r="J16" s="131">
        <v>-6780</v>
      </c>
      <c r="K16" s="63">
        <f aca="true" t="shared" si="9" ref="K16:K24">1000*J16/C15</f>
        <v>-8.948415945602077</v>
      </c>
    </row>
    <row r="17" spans="1:11" ht="13.5" customHeight="1">
      <c r="A17" s="130" t="s">
        <v>298</v>
      </c>
      <c r="C17" s="49">
        <v>761800</v>
      </c>
      <c r="D17" s="49">
        <v>24983</v>
      </c>
      <c r="E17" s="56">
        <f t="shared" si="5"/>
        <v>32.794696770805984</v>
      </c>
      <c r="F17" s="49">
        <v>15351</v>
      </c>
      <c r="G17" s="56">
        <f t="shared" si="6"/>
        <v>20.150958256760305</v>
      </c>
      <c r="H17" s="47">
        <f t="shared" si="7"/>
        <v>9632</v>
      </c>
      <c r="I17" s="56">
        <f t="shared" si="8"/>
        <v>12.712155206546127</v>
      </c>
      <c r="J17" s="131">
        <v>-5532</v>
      </c>
      <c r="K17" s="63">
        <f t="shared" si="9"/>
        <v>-7.301042629008842</v>
      </c>
    </row>
    <row r="18" spans="1:11" ht="13.5" customHeight="1">
      <c r="A18" s="130" t="s">
        <v>299</v>
      </c>
      <c r="C18" s="49">
        <v>761600</v>
      </c>
      <c r="D18" s="49">
        <v>24032</v>
      </c>
      <c r="E18" s="56">
        <f t="shared" si="5"/>
        <v>31.554621848739497</v>
      </c>
      <c r="F18" s="49">
        <v>16091</v>
      </c>
      <c r="G18" s="56">
        <f t="shared" si="6"/>
        <v>21.127888655462186</v>
      </c>
      <c r="H18" s="47">
        <f t="shared" si="7"/>
        <v>7941</v>
      </c>
      <c r="I18" s="56">
        <f t="shared" si="8"/>
        <v>10.423995799422421</v>
      </c>
      <c r="J18" s="131">
        <v>-8141</v>
      </c>
      <c r="K18" s="63">
        <f t="shared" si="9"/>
        <v>-10.686531898135994</v>
      </c>
    </row>
    <row r="19" spans="1:11" ht="13.5" customHeight="1">
      <c r="A19" s="130" t="s">
        <v>300</v>
      </c>
      <c r="C19" s="49">
        <v>743672</v>
      </c>
      <c r="D19" s="49">
        <v>22647</v>
      </c>
      <c r="E19" s="56">
        <f t="shared" si="5"/>
        <v>30.452941619423616</v>
      </c>
      <c r="F19" s="49">
        <v>18396</v>
      </c>
      <c r="G19" s="56">
        <f t="shared" si="6"/>
        <v>24.73671188373369</v>
      </c>
      <c r="H19" s="47">
        <f t="shared" si="7"/>
        <v>4251</v>
      </c>
      <c r="I19" s="56">
        <f t="shared" si="8"/>
        <v>5.581670168067227</v>
      </c>
      <c r="J19" s="62">
        <v>-22179</v>
      </c>
      <c r="K19" s="63">
        <f t="shared" si="9"/>
        <v>-29.121586134453782</v>
      </c>
    </row>
    <row r="20" spans="1:11" ht="13.5" customHeight="1">
      <c r="A20" s="130" t="s">
        <v>301</v>
      </c>
      <c r="C20" s="49">
        <v>887510</v>
      </c>
      <c r="D20" s="49">
        <v>20923</v>
      </c>
      <c r="E20" s="56">
        <f t="shared" si="5"/>
        <v>23.574945634415386</v>
      </c>
      <c r="F20" s="49">
        <v>29160</v>
      </c>
      <c r="G20" s="56">
        <f t="shared" si="6"/>
        <v>32.8559678200809</v>
      </c>
      <c r="H20" s="217">
        <f t="shared" si="7"/>
        <v>-8237</v>
      </c>
      <c r="I20" s="254">
        <f t="shared" si="8"/>
        <v>-11.076119579599608</v>
      </c>
      <c r="J20" s="62">
        <v>152075</v>
      </c>
      <c r="K20" s="63">
        <f t="shared" si="9"/>
        <v>204.49203412257017</v>
      </c>
    </row>
    <row r="21" spans="1:11" ht="13.5" customHeight="1">
      <c r="A21" s="130" t="s">
        <v>302</v>
      </c>
      <c r="C21" s="49">
        <v>877197</v>
      </c>
      <c r="D21" s="49">
        <v>23931</v>
      </c>
      <c r="E21" s="56">
        <f t="shared" si="5"/>
        <v>27.281215052035062</v>
      </c>
      <c r="F21" s="49">
        <v>19010</v>
      </c>
      <c r="G21" s="56">
        <f t="shared" si="6"/>
        <v>21.671300745442586</v>
      </c>
      <c r="H21" s="47">
        <f t="shared" si="7"/>
        <v>4921</v>
      </c>
      <c r="I21" s="56">
        <f t="shared" si="8"/>
        <v>5.54472625660556</v>
      </c>
      <c r="J21" s="62">
        <v>-15234</v>
      </c>
      <c r="K21" s="63">
        <f t="shared" si="9"/>
        <v>-17.16487701547025</v>
      </c>
    </row>
    <row r="22" spans="1:11" ht="13.5" customHeight="1">
      <c r="A22" s="130" t="s">
        <v>303</v>
      </c>
      <c r="B22" s="57" t="s">
        <v>74</v>
      </c>
      <c r="C22" s="49">
        <v>927743</v>
      </c>
      <c r="D22" s="49">
        <v>37289</v>
      </c>
      <c r="E22" s="56">
        <f t="shared" si="5"/>
        <v>40.193243171869796</v>
      </c>
      <c r="F22" s="49">
        <v>15185</v>
      </c>
      <c r="G22" s="56">
        <f t="shared" si="6"/>
        <v>16.36767941121625</v>
      </c>
      <c r="H22" s="47">
        <f t="shared" si="7"/>
        <v>22104</v>
      </c>
      <c r="I22" s="56">
        <f t="shared" si="8"/>
        <v>25.198444591123774</v>
      </c>
      <c r="J22" s="62">
        <v>28442</v>
      </c>
      <c r="K22" s="63">
        <f t="shared" si="9"/>
        <v>32.42373149930973</v>
      </c>
    </row>
    <row r="23" spans="1:11" ht="13.5" customHeight="1">
      <c r="A23" s="130" t="s">
        <v>304</v>
      </c>
      <c r="C23" s="49">
        <v>942000</v>
      </c>
      <c r="D23" s="49">
        <v>34339</v>
      </c>
      <c r="E23" s="56">
        <f t="shared" si="5"/>
        <v>36.453290870488324</v>
      </c>
      <c r="F23" s="49">
        <v>13475</v>
      </c>
      <c r="G23" s="56">
        <f t="shared" si="6"/>
        <v>14.304670912951167</v>
      </c>
      <c r="H23" s="47">
        <f t="shared" si="7"/>
        <v>20864</v>
      </c>
      <c r="I23" s="56">
        <f t="shared" si="8"/>
        <v>22.488986712915107</v>
      </c>
      <c r="J23" s="131">
        <v>-6607</v>
      </c>
      <c r="K23" s="63">
        <f t="shared" si="9"/>
        <v>-7.121584318070845</v>
      </c>
    </row>
    <row r="24" spans="1:11" ht="13.5" customHeight="1">
      <c r="A24" s="130" t="s">
        <v>305</v>
      </c>
      <c r="C24" s="49">
        <v>965100</v>
      </c>
      <c r="D24" s="49">
        <v>32131</v>
      </c>
      <c r="E24" s="56">
        <f t="shared" si="5"/>
        <v>33.29292301315926</v>
      </c>
      <c r="F24" s="49">
        <v>12979</v>
      </c>
      <c r="G24" s="56">
        <f t="shared" si="6"/>
        <v>13.448347321521085</v>
      </c>
      <c r="H24" s="47">
        <f t="shared" si="7"/>
        <v>19152</v>
      </c>
      <c r="I24" s="56">
        <f t="shared" si="8"/>
        <v>20.331210191082803</v>
      </c>
      <c r="J24" s="62">
        <v>3948</v>
      </c>
      <c r="K24" s="63">
        <f t="shared" si="9"/>
        <v>4.191082802547771</v>
      </c>
    </row>
    <row r="25" spans="1:11" ht="13.5" customHeight="1">
      <c r="A25" s="83"/>
      <c r="C25" s="49"/>
      <c r="D25" s="49"/>
      <c r="E25" s="56"/>
      <c r="F25" s="49"/>
      <c r="G25" s="56"/>
      <c r="H25" s="47" t="s">
        <v>436</v>
      </c>
      <c r="I25" s="56"/>
      <c r="J25" s="62"/>
      <c r="K25" s="63"/>
    </row>
    <row r="26" spans="1:11" ht="13.5" customHeight="1">
      <c r="A26" s="130" t="s">
        <v>306</v>
      </c>
      <c r="B26" s="57" t="s">
        <v>74</v>
      </c>
      <c r="C26" s="49">
        <v>957279</v>
      </c>
      <c r="D26" s="49">
        <v>26283</v>
      </c>
      <c r="E26" s="56">
        <f aca="true" t="shared" si="10" ref="E26:E35">1000*D26/C26</f>
        <v>27.455945445371725</v>
      </c>
      <c r="F26" s="49">
        <v>12688</v>
      </c>
      <c r="G26" s="56">
        <f aca="true" t="shared" si="11" ref="G26:G35">1000*F26/C26</f>
        <v>13.254234136547444</v>
      </c>
      <c r="H26" s="47">
        <f aca="true" t="shared" si="12" ref="H26:H35">D26-F26</f>
        <v>13595</v>
      </c>
      <c r="I26" s="56">
        <f>1000*H26/C24</f>
        <v>14.086623147860326</v>
      </c>
      <c r="J26" s="62">
        <v>-21416</v>
      </c>
      <c r="K26" s="63">
        <f>1000*J26/C24</f>
        <v>-22.190446585846026</v>
      </c>
    </row>
    <row r="27" spans="1:11" ht="13.5" customHeight="1">
      <c r="A27" s="130" t="s">
        <v>307</v>
      </c>
      <c r="C27" s="49">
        <v>960100</v>
      </c>
      <c r="D27" s="49">
        <v>22177</v>
      </c>
      <c r="E27" s="56">
        <f t="shared" si="10"/>
        <v>23.09863555879596</v>
      </c>
      <c r="F27" s="49">
        <v>11210</v>
      </c>
      <c r="G27" s="56">
        <f t="shared" si="11"/>
        <v>11.675867097177377</v>
      </c>
      <c r="H27" s="47">
        <f t="shared" si="12"/>
        <v>10967</v>
      </c>
      <c r="I27" s="56">
        <f aca="true" t="shared" si="13" ref="I27:I35">1000*H27/C26</f>
        <v>11.45643015254696</v>
      </c>
      <c r="J27" s="131">
        <v>-8146</v>
      </c>
      <c r="K27" s="63">
        <f aca="true" t="shared" si="14" ref="K27:K35">1000*J27/C26</f>
        <v>-8.50953588243344</v>
      </c>
    </row>
    <row r="28" spans="1:11" ht="13.5" customHeight="1">
      <c r="A28" s="130" t="s">
        <v>308</v>
      </c>
      <c r="C28" s="49">
        <v>959300</v>
      </c>
      <c r="D28" s="49">
        <v>20626</v>
      </c>
      <c r="E28" s="56">
        <f t="shared" si="10"/>
        <v>21.501094548107996</v>
      </c>
      <c r="F28" s="49">
        <v>10251</v>
      </c>
      <c r="G28" s="56">
        <f t="shared" si="11"/>
        <v>10.685916814343793</v>
      </c>
      <c r="H28" s="47">
        <f t="shared" si="12"/>
        <v>10375</v>
      </c>
      <c r="I28" s="56">
        <f t="shared" si="13"/>
        <v>10.80616602437246</v>
      </c>
      <c r="J28" s="62">
        <v>-11175</v>
      </c>
      <c r="K28" s="63">
        <f t="shared" si="14"/>
        <v>-11.639412561191543</v>
      </c>
    </row>
    <row r="29" spans="1:11" ht="13.5" customHeight="1">
      <c r="A29" s="130" t="s">
        <v>309</v>
      </c>
      <c r="C29" s="49">
        <v>958000</v>
      </c>
      <c r="D29" s="49">
        <v>19331</v>
      </c>
      <c r="E29" s="56">
        <f t="shared" si="10"/>
        <v>20.178496868475992</v>
      </c>
      <c r="F29" s="49">
        <v>10159</v>
      </c>
      <c r="G29" s="56">
        <f t="shared" si="11"/>
        <v>10.60438413361169</v>
      </c>
      <c r="H29" s="47">
        <f t="shared" si="12"/>
        <v>9172</v>
      </c>
      <c r="I29" s="56">
        <f t="shared" si="13"/>
        <v>9.561138330032316</v>
      </c>
      <c r="J29" s="62">
        <v>-10472</v>
      </c>
      <c r="K29" s="63">
        <f t="shared" si="14"/>
        <v>-10.916293130407588</v>
      </c>
    </row>
    <row r="30" spans="1:11" ht="13.5" customHeight="1">
      <c r="A30" s="130" t="s">
        <v>310</v>
      </c>
      <c r="C30" s="49">
        <v>962400</v>
      </c>
      <c r="D30" s="49">
        <v>19003</v>
      </c>
      <c r="E30" s="56">
        <f t="shared" si="10"/>
        <v>19.745428096425602</v>
      </c>
      <c r="F30" s="49">
        <v>9035</v>
      </c>
      <c r="G30" s="56">
        <f t="shared" si="11"/>
        <v>9.387988362427265</v>
      </c>
      <c r="H30" s="47">
        <f t="shared" si="12"/>
        <v>9968</v>
      </c>
      <c r="I30" s="56">
        <f t="shared" si="13"/>
        <v>10.405010438413361</v>
      </c>
      <c r="J30" s="131">
        <v>-5568</v>
      </c>
      <c r="K30" s="63">
        <f t="shared" si="14"/>
        <v>-5.812108559498956</v>
      </c>
    </row>
    <row r="31" spans="1:11" ht="13.5" customHeight="1">
      <c r="A31" s="130" t="s">
        <v>311</v>
      </c>
      <c r="B31" s="57" t="s">
        <v>74</v>
      </c>
      <c r="C31" s="49">
        <v>966187</v>
      </c>
      <c r="D31" s="49">
        <v>21930</v>
      </c>
      <c r="E31" s="56">
        <f t="shared" si="10"/>
        <v>22.69746953747049</v>
      </c>
      <c r="F31" s="49">
        <v>10801</v>
      </c>
      <c r="G31" s="56">
        <f t="shared" si="11"/>
        <v>11.178995370461411</v>
      </c>
      <c r="H31" s="47">
        <f t="shared" si="12"/>
        <v>11129</v>
      </c>
      <c r="I31" s="254">
        <f t="shared" si="13"/>
        <v>11.563798836242727</v>
      </c>
      <c r="J31" s="131">
        <v>-6736</v>
      </c>
      <c r="K31" s="63">
        <f t="shared" si="14"/>
        <v>-6.999168744804655</v>
      </c>
    </row>
    <row r="32" spans="1:11" ht="13.5" customHeight="1">
      <c r="A32" s="130" t="s">
        <v>312</v>
      </c>
      <c r="C32" s="49">
        <v>968531</v>
      </c>
      <c r="D32" s="49">
        <v>16319</v>
      </c>
      <c r="E32" s="56">
        <f t="shared" si="10"/>
        <v>16.849228367496757</v>
      </c>
      <c r="F32" s="49">
        <v>8524</v>
      </c>
      <c r="G32" s="56">
        <f t="shared" si="11"/>
        <v>8.80095732609488</v>
      </c>
      <c r="H32" s="47">
        <f t="shared" si="12"/>
        <v>7795</v>
      </c>
      <c r="I32" s="56">
        <f t="shared" si="13"/>
        <v>8.067796399661763</v>
      </c>
      <c r="J32" s="131">
        <v>-6057</v>
      </c>
      <c r="K32" s="63">
        <f t="shared" si="14"/>
        <v>-6.268972776491507</v>
      </c>
    </row>
    <row r="33" spans="1:11" ht="13.5" customHeight="1">
      <c r="A33" s="130" t="s">
        <v>313</v>
      </c>
      <c r="C33" s="49">
        <v>969779</v>
      </c>
      <c r="D33" s="49">
        <v>17580</v>
      </c>
      <c r="E33" s="56">
        <f t="shared" si="10"/>
        <v>18.127841497908285</v>
      </c>
      <c r="F33" s="49">
        <v>9999</v>
      </c>
      <c r="G33" s="56">
        <f t="shared" si="11"/>
        <v>10.310596537974115</v>
      </c>
      <c r="H33" s="47">
        <f t="shared" si="12"/>
        <v>7581</v>
      </c>
      <c r="I33" s="56">
        <f t="shared" si="13"/>
        <v>7.827317865922722</v>
      </c>
      <c r="J33" s="131">
        <v>-6333</v>
      </c>
      <c r="K33" s="63">
        <f t="shared" si="14"/>
        <v>-6.538768506119061</v>
      </c>
    </row>
    <row r="34" spans="1:11" ht="13.5" customHeight="1">
      <c r="A34" s="130" t="s">
        <v>314</v>
      </c>
      <c r="C34" s="49">
        <v>972183</v>
      </c>
      <c r="D34" s="49">
        <v>17261</v>
      </c>
      <c r="E34" s="56">
        <f t="shared" si="10"/>
        <v>17.75488771146996</v>
      </c>
      <c r="F34" s="49">
        <v>8770</v>
      </c>
      <c r="G34" s="56">
        <f t="shared" si="11"/>
        <v>9.020935358877907</v>
      </c>
      <c r="H34" s="47">
        <f t="shared" si="12"/>
        <v>8491</v>
      </c>
      <c r="I34" s="56">
        <f t="shared" si="13"/>
        <v>8.755603080701892</v>
      </c>
      <c r="J34" s="131">
        <v>-6087</v>
      </c>
      <c r="K34" s="63">
        <f t="shared" si="14"/>
        <v>-6.2766877814429884</v>
      </c>
    </row>
    <row r="35" spans="1:11" ht="13.5" customHeight="1">
      <c r="A35" s="130" t="s">
        <v>315</v>
      </c>
      <c r="C35" s="49">
        <v>972940</v>
      </c>
      <c r="D35" s="49">
        <v>15065</v>
      </c>
      <c r="E35" s="56">
        <f t="shared" si="10"/>
        <v>15.483996957674677</v>
      </c>
      <c r="F35" s="49">
        <v>8518</v>
      </c>
      <c r="G35" s="56">
        <f t="shared" si="11"/>
        <v>8.754907805208955</v>
      </c>
      <c r="H35" s="47">
        <f t="shared" si="12"/>
        <v>6547</v>
      </c>
      <c r="I35" s="56">
        <f t="shared" si="13"/>
        <v>6.73432882492288</v>
      </c>
      <c r="J35" s="131">
        <v>-5790</v>
      </c>
      <c r="K35" s="63">
        <f t="shared" si="14"/>
        <v>-5.955668840125779</v>
      </c>
    </row>
    <row r="36" spans="1:11" ht="13.5" customHeight="1">
      <c r="A36" s="83"/>
      <c r="C36" s="49"/>
      <c r="D36" s="49"/>
      <c r="E36" s="56"/>
      <c r="F36" s="49"/>
      <c r="G36" s="56"/>
      <c r="H36" s="47" t="s">
        <v>436</v>
      </c>
      <c r="I36" s="56"/>
      <c r="J36" s="62"/>
      <c r="K36" s="63"/>
    </row>
    <row r="37" spans="1:11" ht="13.5" customHeight="1">
      <c r="A37" s="130" t="s">
        <v>316</v>
      </c>
      <c r="B37" s="57" t="s">
        <v>74</v>
      </c>
      <c r="C37" s="49">
        <v>973418</v>
      </c>
      <c r="D37" s="49">
        <v>14882</v>
      </c>
      <c r="E37" s="56">
        <f>1000*D37/C37</f>
        <v>15.288396146362611</v>
      </c>
      <c r="F37" s="49">
        <v>8591</v>
      </c>
      <c r="G37" s="56">
        <f aca="true" t="shared" si="15" ref="G37:G46">1000*F37/C37</f>
        <v>8.82560215652474</v>
      </c>
      <c r="H37" s="47">
        <f aca="true" t="shared" si="16" ref="H37:H46">D37-F37</f>
        <v>6291</v>
      </c>
      <c r="I37" s="56">
        <f>1000*H37/C35</f>
        <v>6.465969124509219</v>
      </c>
      <c r="J37" s="131">
        <v>-5274</v>
      </c>
      <c r="K37" s="63">
        <f>1000*J37/C35</f>
        <v>-5.420683700947643</v>
      </c>
    </row>
    <row r="38" spans="1:11" ht="13.5" customHeight="1">
      <c r="A38" s="130" t="s">
        <v>317</v>
      </c>
      <c r="C38" s="49">
        <v>976086</v>
      </c>
      <c r="D38" s="49">
        <v>15031</v>
      </c>
      <c r="E38" s="56">
        <f>1000*D38/C38</f>
        <v>15.39925785227941</v>
      </c>
      <c r="F38" s="49">
        <v>8527</v>
      </c>
      <c r="G38" s="56">
        <f t="shared" si="15"/>
        <v>8.73591056525757</v>
      </c>
      <c r="H38" s="47">
        <f t="shared" si="16"/>
        <v>6504</v>
      </c>
      <c r="I38" s="56">
        <f aca="true" t="shared" si="17" ref="I38:I46">1000*H38/C37</f>
        <v>6.681610572231046</v>
      </c>
      <c r="J38" s="131">
        <v>-4375</v>
      </c>
      <c r="K38" s="63">
        <f aca="true" t="shared" si="18" ref="K38:K46">1000*J38/C37</f>
        <v>-4.494472056197851</v>
      </c>
    </row>
    <row r="39" spans="1:11" ht="13.5" customHeight="1">
      <c r="A39" s="130" t="s">
        <v>318</v>
      </c>
      <c r="C39" s="49">
        <v>976487</v>
      </c>
      <c r="D39" s="49">
        <v>16142</v>
      </c>
      <c r="E39" s="56">
        <f>1000*D39/C39</f>
        <v>16.53068602039761</v>
      </c>
      <c r="F39" s="49">
        <v>8993</v>
      </c>
      <c r="G39" s="56">
        <f t="shared" si="15"/>
        <v>9.209544008266366</v>
      </c>
      <c r="H39" s="47">
        <f t="shared" si="16"/>
        <v>7149</v>
      </c>
      <c r="I39" s="56">
        <f t="shared" si="17"/>
        <v>7.32414971631598</v>
      </c>
      <c r="J39" s="131">
        <v>-5340</v>
      </c>
      <c r="K39" s="63">
        <f t="shared" si="18"/>
        <v>-5.470829414621253</v>
      </c>
    </row>
    <row r="40" spans="1:11" ht="13.5" customHeight="1">
      <c r="A40" s="130" t="s">
        <v>319</v>
      </c>
      <c r="C40" s="49">
        <v>977726</v>
      </c>
      <c r="D40" s="49">
        <v>16109</v>
      </c>
      <c r="E40" s="56">
        <f>1000*D40/C40</f>
        <v>16.475986114719255</v>
      </c>
      <c r="F40" s="49">
        <v>7363</v>
      </c>
      <c r="G40" s="56">
        <f t="shared" si="15"/>
        <v>7.530739695988447</v>
      </c>
      <c r="H40" s="47">
        <f t="shared" si="16"/>
        <v>8746</v>
      </c>
      <c r="I40" s="56">
        <f t="shared" si="17"/>
        <v>8.956596452384927</v>
      </c>
      <c r="J40" s="131">
        <v>-7507</v>
      </c>
      <c r="K40" s="63">
        <f t="shared" si="18"/>
        <v>-7.687762356283289</v>
      </c>
    </row>
    <row r="41" spans="1:11" ht="13.5" customHeight="1">
      <c r="A41" s="130" t="s">
        <v>320</v>
      </c>
      <c r="C41" s="49">
        <v>978626</v>
      </c>
      <c r="D41" s="49">
        <v>16366</v>
      </c>
      <c r="E41" s="56">
        <f>1000*D41/C41</f>
        <v>16.72344695522089</v>
      </c>
      <c r="F41" s="49">
        <v>8140</v>
      </c>
      <c r="G41" s="56">
        <f t="shared" si="15"/>
        <v>8.317784322100577</v>
      </c>
      <c r="H41" s="47">
        <f t="shared" si="16"/>
        <v>8226</v>
      </c>
      <c r="I41" s="56">
        <f t="shared" si="17"/>
        <v>8.41340007323115</v>
      </c>
      <c r="J41" s="131">
        <v>-7326</v>
      </c>
      <c r="K41" s="63">
        <f t="shared" si="18"/>
        <v>-7.492896782943278</v>
      </c>
    </row>
    <row r="42" spans="1:11" ht="13.5" customHeight="1">
      <c r="A42" s="130" t="s">
        <v>321</v>
      </c>
      <c r="B42" s="57" t="s">
        <v>74</v>
      </c>
      <c r="C42" s="49">
        <v>980499</v>
      </c>
      <c r="D42" s="49">
        <v>16780</v>
      </c>
      <c r="E42" s="56">
        <f>1000*D42/C42</f>
        <v>17.113734945165675</v>
      </c>
      <c r="F42" s="49">
        <v>8321</v>
      </c>
      <c r="G42" s="56">
        <f t="shared" si="15"/>
        <v>8.486495141759452</v>
      </c>
      <c r="H42" s="47">
        <f t="shared" si="16"/>
        <v>8459</v>
      </c>
      <c r="I42" s="254">
        <f t="shared" si="17"/>
        <v>8.643751545534249</v>
      </c>
      <c r="J42" s="131">
        <v>-5481</v>
      </c>
      <c r="K42" s="63">
        <f t="shared" si="18"/>
        <v>-5.600709566269443</v>
      </c>
    </row>
    <row r="43" spans="1:11" ht="13.5" customHeight="1">
      <c r="A43" s="130" t="s">
        <v>322</v>
      </c>
      <c r="C43" s="49">
        <v>978949</v>
      </c>
      <c r="D43" s="49">
        <v>12388</v>
      </c>
      <c r="E43" s="56">
        <f>1000*D43/C43</f>
        <v>12.654387511504686</v>
      </c>
      <c r="F43" s="49">
        <v>7551</v>
      </c>
      <c r="G43" s="56">
        <f t="shared" si="15"/>
        <v>7.713374241150459</v>
      </c>
      <c r="H43" s="47">
        <f t="shared" si="16"/>
        <v>4837</v>
      </c>
      <c r="I43" s="56">
        <f t="shared" si="17"/>
        <v>4.933202379604671</v>
      </c>
      <c r="J43" s="131">
        <v>-7492</v>
      </c>
      <c r="K43" s="63">
        <f t="shared" si="18"/>
        <v>-7.641007283026296</v>
      </c>
    </row>
    <row r="44" spans="1:11" ht="13.5" customHeight="1">
      <c r="A44" s="130" t="s">
        <v>323</v>
      </c>
      <c r="C44" s="49">
        <v>983513</v>
      </c>
      <c r="D44" s="49">
        <v>17764</v>
      </c>
      <c r="E44" s="56">
        <f>1000*D44/C44</f>
        <v>18.061784643416</v>
      </c>
      <c r="F44" s="49">
        <v>7663</v>
      </c>
      <c r="G44" s="56">
        <f t="shared" si="15"/>
        <v>7.791457764157667</v>
      </c>
      <c r="H44" s="47">
        <f t="shared" si="16"/>
        <v>10101</v>
      </c>
      <c r="I44" s="56">
        <f t="shared" si="17"/>
        <v>10.318208609437264</v>
      </c>
      <c r="J44" s="131">
        <v>-5537</v>
      </c>
      <c r="K44" s="63">
        <f t="shared" si="18"/>
        <v>-5.6560658420408005</v>
      </c>
    </row>
    <row r="45" spans="1:11" ht="13.5" customHeight="1">
      <c r="A45" s="130" t="s">
        <v>324</v>
      </c>
      <c r="C45" s="49">
        <v>980747</v>
      </c>
      <c r="D45" s="49">
        <v>16693</v>
      </c>
      <c r="E45" s="56">
        <f>1000*D45/C45</f>
        <v>17.02069952801283</v>
      </c>
      <c r="F45" s="49">
        <v>7668</v>
      </c>
      <c r="G45" s="56">
        <f t="shared" si="15"/>
        <v>7.818530161193458</v>
      </c>
      <c r="H45" s="47">
        <f t="shared" si="16"/>
        <v>9025</v>
      </c>
      <c r="I45" s="56">
        <f t="shared" si="17"/>
        <v>9.176289484734824</v>
      </c>
      <c r="J45" s="62">
        <v>-11771</v>
      </c>
      <c r="K45" s="63">
        <f t="shared" si="18"/>
        <v>-11.968321720200953</v>
      </c>
    </row>
    <row r="46" spans="1:11" ht="13.5" customHeight="1">
      <c r="A46" s="130" t="s">
        <v>325</v>
      </c>
      <c r="C46" s="49">
        <v>987296</v>
      </c>
      <c r="D46" s="49">
        <v>16958</v>
      </c>
      <c r="E46" s="56">
        <f>1000*D46/C46</f>
        <v>17.176206527728258</v>
      </c>
      <c r="F46" s="49">
        <v>7538</v>
      </c>
      <c r="G46" s="56">
        <f t="shared" si="15"/>
        <v>7.6349949761773575</v>
      </c>
      <c r="H46" s="47">
        <f t="shared" si="16"/>
        <v>9420</v>
      </c>
      <c r="I46" s="56">
        <f t="shared" si="17"/>
        <v>9.604923593954403</v>
      </c>
      <c r="J46" s="131">
        <v>-2871</v>
      </c>
      <c r="K46" s="63">
        <f t="shared" si="18"/>
        <v>-2.9273604711510717</v>
      </c>
    </row>
    <row r="47" spans="1:11" ht="13.5" customHeight="1">
      <c r="A47" s="83"/>
      <c r="C47" s="49"/>
      <c r="D47" s="49"/>
      <c r="E47" s="56"/>
      <c r="F47" s="20"/>
      <c r="G47" s="56"/>
      <c r="H47" s="47" t="s">
        <v>436</v>
      </c>
      <c r="I47" s="56"/>
      <c r="J47" s="62"/>
      <c r="K47" s="63"/>
    </row>
    <row r="48" spans="1:11" ht="13.5" customHeight="1">
      <c r="A48" s="130" t="s">
        <v>326</v>
      </c>
      <c r="B48" s="57" t="s">
        <v>74</v>
      </c>
      <c r="C48" s="49">
        <v>1002420</v>
      </c>
      <c r="D48" s="49">
        <v>18293</v>
      </c>
      <c r="E48" s="56">
        <f aca="true" t="shared" si="19" ref="E48:E57">1000*D48/C48</f>
        <v>18.248837812493765</v>
      </c>
      <c r="F48" s="49">
        <v>7778</v>
      </c>
      <c r="G48" s="56">
        <f aca="true" t="shared" si="20" ref="G48:G57">1000*F48/C48</f>
        <v>7.7592226811117095</v>
      </c>
      <c r="H48" s="47">
        <f aca="true" t="shared" si="21" ref="H48:H57">D48-F48</f>
        <v>10515</v>
      </c>
      <c r="I48" s="56">
        <f>1000*H48/C46</f>
        <v>10.65030142935857</v>
      </c>
      <c r="J48" s="131">
        <v>-1550</v>
      </c>
      <c r="K48" s="63">
        <f>1000*J48/C46</f>
        <v>-1.5699445758921338</v>
      </c>
    </row>
    <row r="49" spans="1:11" ht="13.5" customHeight="1">
      <c r="A49" s="130" t="s">
        <v>327</v>
      </c>
      <c r="C49" s="49">
        <v>1013986</v>
      </c>
      <c r="D49" s="49">
        <v>18933</v>
      </c>
      <c r="E49" s="56">
        <f t="shared" si="19"/>
        <v>18.671855429956626</v>
      </c>
      <c r="F49" s="49">
        <v>7443</v>
      </c>
      <c r="G49" s="56">
        <f t="shared" si="20"/>
        <v>7.340338032280525</v>
      </c>
      <c r="H49" s="47">
        <f t="shared" si="21"/>
        <v>11490</v>
      </c>
      <c r="I49" s="56">
        <f aca="true" t="shared" si="22" ref="I49:I57">1000*H49/C48</f>
        <v>11.462261327587239</v>
      </c>
      <c r="J49" s="131">
        <v>-2115</v>
      </c>
      <c r="K49" s="63">
        <f aca="true" t="shared" si="23" ref="K49:K57">1000*J49/C48</f>
        <v>-2.1098940563835518</v>
      </c>
    </row>
    <row r="50" spans="1:11" ht="13.5" customHeight="1">
      <c r="A50" s="130" t="s">
        <v>328</v>
      </c>
      <c r="C50" s="49">
        <v>1025058</v>
      </c>
      <c r="D50" s="49">
        <v>19693</v>
      </c>
      <c r="E50" s="56">
        <f t="shared" si="19"/>
        <v>19.211595831650502</v>
      </c>
      <c r="F50" s="49">
        <v>7623</v>
      </c>
      <c r="G50" s="56">
        <f t="shared" si="20"/>
        <v>7.436652365036905</v>
      </c>
      <c r="H50" s="47">
        <f t="shared" si="21"/>
        <v>12070</v>
      </c>
      <c r="I50" s="56">
        <f t="shared" si="22"/>
        <v>11.903517405565758</v>
      </c>
      <c r="J50" s="132">
        <v>-998</v>
      </c>
      <c r="K50" s="63">
        <f t="shared" si="23"/>
        <v>-0.984234496334269</v>
      </c>
    </row>
    <row r="51" spans="1:11" ht="13.5" customHeight="1">
      <c r="A51" s="130" t="s">
        <v>329</v>
      </c>
      <c r="C51" s="49">
        <v>1038996</v>
      </c>
      <c r="D51" s="49">
        <v>20303</v>
      </c>
      <c r="E51" s="56">
        <f t="shared" si="19"/>
        <v>19.540979946024816</v>
      </c>
      <c r="F51" s="49">
        <v>7842</v>
      </c>
      <c r="G51" s="56">
        <f t="shared" si="20"/>
        <v>7.547671020870148</v>
      </c>
      <c r="H51" s="47">
        <f t="shared" si="21"/>
        <v>12461</v>
      </c>
      <c r="I51" s="56">
        <f t="shared" si="22"/>
        <v>12.156385297222206</v>
      </c>
      <c r="J51" s="62">
        <v>1477</v>
      </c>
      <c r="K51" s="63">
        <f t="shared" si="23"/>
        <v>1.4408940762376372</v>
      </c>
    </row>
    <row r="52" spans="1:11" ht="13.5" customHeight="1">
      <c r="A52" s="130" t="s">
        <v>330</v>
      </c>
      <c r="C52" s="49">
        <v>1052892</v>
      </c>
      <c r="D52" s="49">
        <v>19727</v>
      </c>
      <c r="E52" s="56">
        <f t="shared" si="19"/>
        <v>18.736014709960756</v>
      </c>
      <c r="F52" s="49">
        <v>7787</v>
      </c>
      <c r="G52" s="56">
        <f t="shared" si="20"/>
        <v>7.395820274064197</v>
      </c>
      <c r="H52" s="47">
        <f t="shared" si="21"/>
        <v>11940</v>
      </c>
      <c r="I52" s="56">
        <f t="shared" si="22"/>
        <v>11.491863298799995</v>
      </c>
      <c r="J52" s="62">
        <v>1956</v>
      </c>
      <c r="K52" s="63">
        <f t="shared" si="23"/>
        <v>1.8825866509591953</v>
      </c>
    </row>
    <row r="53" spans="1:11" ht="13.5" customHeight="1">
      <c r="A53" s="130" t="s">
        <v>331</v>
      </c>
      <c r="B53" s="57" t="s">
        <v>74</v>
      </c>
      <c r="C53" s="49">
        <v>1069872</v>
      </c>
      <c r="D53" s="49">
        <v>18705</v>
      </c>
      <c r="E53" s="56">
        <f t="shared" si="19"/>
        <v>17.483399883350533</v>
      </c>
      <c r="F53" s="49">
        <v>7627</v>
      </c>
      <c r="G53" s="56">
        <f t="shared" si="20"/>
        <v>7.128890184994093</v>
      </c>
      <c r="H53" s="47">
        <f t="shared" si="21"/>
        <v>11078</v>
      </c>
      <c r="I53" s="254">
        <f t="shared" si="22"/>
        <v>10.52149698164674</v>
      </c>
      <c r="J53" s="62">
        <v>617</v>
      </c>
      <c r="K53" s="63">
        <f t="shared" si="23"/>
        <v>0.5860050223574688</v>
      </c>
    </row>
    <row r="54" spans="1:11" ht="13.5" customHeight="1">
      <c r="A54" s="130" t="s">
        <v>332</v>
      </c>
      <c r="C54" s="49">
        <v>1084711</v>
      </c>
      <c r="D54" s="49">
        <v>18171</v>
      </c>
      <c r="E54" s="56">
        <f t="shared" si="19"/>
        <v>16.7519274719257</v>
      </c>
      <c r="F54" s="49">
        <v>7534</v>
      </c>
      <c r="G54" s="56">
        <f t="shared" si="20"/>
        <v>6.945628835699094</v>
      </c>
      <c r="H54" s="47">
        <f t="shared" si="21"/>
        <v>10637</v>
      </c>
      <c r="I54" s="56">
        <f t="shared" si="22"/>
        <v>9.942310855878086</v>
      </c>
      <c r="J54" s="62">
        <v>1171</v>
      </c>
      <c r="K54" s="63">
        <f t="shared" si="23"/>
        <v>1.09452345701168</v>
      </c>
    </row>
    <row r="55" spans="1:11" ht="13.5" customHeight="1">
      <c r="A55" s="130" t="s">
        <v>333</v>
      </c>
      <c r="C55" s="49">
        <v>1093990</v>
      </c>
      <c r="D55" s="49">
        <v>16957</v>
      </c>
      <c r="E55" s="56">
        <f t="shared" si="19"/>
        <v>15.500141683196373</v>
      </c>
      <c r="F55" s="49">
        <v>7475</v>
      </c>
      <c r="G55" s="56">
        <f t="shared" si="20"/>
        <v>6.832786405725829</v>
      </c>
      <c r="H55" s="47">
        <f t="shared" si="21"/>
        <v>9482</v>
      </c>
      <c r="I55" s="56">
        <f t="shared" si="22"/>
        <v>8.741498887722168</v>
      </c>
      <c r="J55" s="132">
        <v>-203</v>
      </c>
      <c r="K55" s="63">
        <f t="shared" si="23"/>
        <v>-0.1871466224644168</v>
      </c>
    </row>
    <row r="56" spans="1:11" ht="13.5" customHeight="1">
      <c r="A56" s="130" t="s">
        <v>334</v>
      </c>
      <c r="C56" s="49">
        <v>1102895</v>
      </c>
      <c r="D56" s="49">
        <v>16289</v>
      </c>
      <c r="E56" s="56">
        <f t="shared" si="19"/>
        <v>14.769311675182134</v>
      </c>
      <c r="F56" s="49">
        <v>7426</v>
      </c>
      <c r="G56" s="56">
        <f t="shared" si="20"/>
        <v>6.733188562827831</v>
      </c>
      <c r="H56" s="47">
        <f t="shared" si="21"/>
        <v>8863</v>
      </c>
      <c r="I56" s="56">
        <f t="shared" si="22"/>
        <v>8.101536577116793</v>
      </c>
      <c r="J56" s="62">
        <v>42</v>
      </c>
      <c r="K56" s="63">
        <f t="shared" si="23"/>
        <v>0.03839157579136921</v>
      </c>
    </row>
    <row r="57" spans="1:11" ht="13.5" customHeight="1">
      <c r="A57" s="130" t="s">
        <v>335</v>
      </c>
      <c r="C57" s="49">
        <v>1111901</v>
      </c>
      <c r="D57" s="49">
        <v>15846</v>
      </c>
      <c r="E57" s="56">
        <f t="shared" si="19"/>
        <v>14.251268773029253</v>
      </c>
      <c r="F57" s="49">
        <v>7343</v>
      </c>
      <c r="G57" s="56">
        <f t="shared" si="20"/>
        <v>6.604005212694296</v>
      </c>
      <c r="H57" s="47">
        <f t="shared" si="21"/>
        <v>8503</v>
      </c>
      <c r="I57" s="56">
        <f t="shared" si="22"/>
        <v>7.70970944650216</v>
      </c>
      <c r="J57" s="62">
        <v>503</v>
      </c>
      <c r="K57" s="63">
        <f t="shared" si="23"/>
        <v>0.4560724275656341</v>
      </c>
    </row>
    <row r="58" spans="1:11" ht="13.5" customHeight="1">
      <c r="A58" s="83"/>
      <c r="C58" s="49"/>
      <c r="D58" s="49"/>
      <c r="E58" s="56"/>
      <c r="F58" s="20"/>
      <c r="G58" s="56"/>
      <c r="H58" s="47" t="s">
        <v>436</v>
      </c>
      <c r="I58" s="56"/>
      <c r="J58" s="62"/>
      <c r="K58" s="63"/>
    </row>
    <row r="59" spans="1:11" ht="13.5" customHeight="1">
      <c r="A59" s="130" t="s">
        <v>336</v>
      </c>
      <c r="B59" s="57" t="s">
        <v>74</v>
      </c>
      <c r="C59" s="49">
        <v>1119304</v>
      </c>
      <c r="D59" s="49">
        <v>15053</v>
      </c>
      <c r="E59" s="56">
        <f aca="true" t="shared" si="24" ref="E59:E66">1000*D59/C59</f>
        <v>13.448535875865717</v>
      </c>
      <c r="F59" s="49">
        <v>7599</v>
      </c>
      <c r="G59" s="56">
        <f aca="true" t="shared" si="25" ref="G59:G66">1000*F59/C59</f>
        <v>6.789040332206443</v>
      </c>
      <c r="H59" s="47">
        <f aca="true" t="shared" si="26" ref="H59:H66">D59-F59</f>
        <v>7454</v>
      </c>
      <c r="I59" s="56">
        <f>1000*H59/C57</f>
        <v>6.703834244235773</v>
      </c>
      <c r="J59" s="62">
        <v>550</v>
      </c>
      <c r="K59" s="63">
        <f>1000*J59/C57</f>
        <v>0.49464835448479677</v>
      </c>
    </row>
    <row r="60" spans="1:11" ht="13.5" customHeight="1">
      <c r="A60" s="130" t="s">
        <v>337</v>
      </c>
      <c r="C60" s="49">
        <v>1127498</v>
      </c>
      <c r="D60" s="49">
        <v>14396</v>
      </c>
      <c r="E60" s="56">
        <f t="shared" si="24"/>
        <v>12.76809360193987</v>
      </c>
      <c r="F60" s="49">
        <v>7716</v>
      </c>
      <c r="G60" s="56">
        <f t="shared" si="25"/>
        <v>6.843471119239236</v>
      </c>
      <c r="H60" s="47">
        <f t="shared" si="26"/>
        <v>6680</v>
      </c>
      <c r="I60" s="56">
        <f aca="true" t="shared" si="27" ref="I60:I66">1000*H60/C59</f>
        <v>5.967994396517836</v>
      </c>
      <c r="J60" s="132">
        <v>-269</v>
      </c>
      <c r="K60" s="63">
        <f aca="true" t="shared" si="28" ref="K60:K66">1000*J60/C59</f>
        <v>-0.24032791806336795</v>
      </c>
    </row>
    <row r="61" spans="1:11" ht="13.5" customHeight="1">
      <c r="A61" s="130" t="s">
        <v>338</v>
      </c>
      <c r="C61" s="49">
        <v>1134884</v>
      </c>
      <c r="D61" s="49">
        <v>14532</v>
      </c>
      <c r="E61" s="56">
        <f t="shared" si="24"/>
        <v>12.804832916844365</v>
      </c>
      <c r="F61" s="49">
        <v>7290</v>
      </c>
      <c r="G61" s="56">
        <f t="shared" si="25"/>
        <v>6.423563994205575</v>
      </c>
      <c r="H61" s="47">
        <f t="shared" si="26"/>
        <v>7242</v>
      </c>
      <c r="I61" s="56">
        <f t="shared" si="27"/>
        <v>6.423071260436825</v>
      </c>
      <c r="J61" s="62">
        <v>144</v>
      </c>
      <c r="K61" s="63">
        <f t="shared" si="28"/>
        <v>0.12771641280073223</v>
      </c>
    </row>
    <row r="62" spans="1:11" ht="13.5" customHeight="1">
      <c r="A62" s="130" t="s">
        <v>339</v>
      </c>
      <c r="C62" s="49">
        <v>1140600</v>
      </c>
      <c r="D62" s="49">
        <v>14287</v>
      </c>
      <c r="E62" s="56">
        <f t="shared" si="24"/>
        <v>12.52586358057163</v>
      </c>
      <c r="F62" s="49">
        <v>7563</v>
      </c>
      <c r="G62" s="56">
        <f t="shared" si="25"/>
        <v>6.630720673329827</v>
      </c>
      <c r="H62" s="47">
        <f t="shared" si="26"/>
        <v>6724</v>
      </c>
      <c r="I62" s="56">
        <f t="shared" si="27"/>
        <v>5.924834608647227</v>
      </c>
      <c r="J62" s="131">
        <v>-1008</v>
      </c>
      <c r="K62" s="63">
        <f t="shared" si="28"/>
        <v>-0.8881965029024993</v>
      </c>
    </row>
    <row r="63" spans="1:11" ht="13.5" customHeight="1">
      <c r="A63" s="130" t="s">
        <v>340</v>
      </c>
      <c r="C63" s="49">
        <v>1145295</v>
      </c>
      <c r="D63" s="49">
        <v>13940</v>
      </c>
      <c r="E63" s="56">
        <f t="shared" si="24"/>
        <v>12.171536591009303</v>
      </c>
      <c r="F63" s="49">
        <v>7572</v>
      </c>
      <c r="G63" s="56">
        <f t="shared" si="25"/>
        <v>6.611397063638626</v>
      </c>
      <c r="H63" s="47">
        <f t="shared" si="26"/>
        <v>6368</v>
      </c>
      <c r="I63" s="56">
        <f t="shared" si="27"/>
        <v>5.583026477292653</v>
      </c>
      <c r="J63" s="131">
        <v>-1673</v>
      </c>
      <c r="K63" s="63">
        <f t="shared" si="28"/>
        <v>-1.4667718744520428</v>
      </c>
    </row>
    <row r="64" spans="1:11" ht="13.5" customHeight="1">
      <c r="A64" s="130" t="s">
        <v>341</v>
      </c>
      <c r="B64" s="57" t="s">
        <v>74</v>
      </c>
      <c r="C64" s="49">
        <v>1152325</v>
      </c>
      <c r="D64" s="49">
        <v>13294</v>
      </c>
      <c r="E64" s="56">
        <f t="shared" si="24"/>
        <v>11.536675850996897</v>
      </c>
      <c r="F64" s="49">
        <v>7616</v>
      </c>
      <c r="G64" s="56">
        <f t="shared" si="25"/>
        <v>6.609246523333261</v>
      </c>
      <c r="H64" s="47">
        <f t="shared" si="26"/>
        <v>5678</v>
      </c>
      <c r="I64" s="254">
        <f t="shared" si="27"/>
        <v>4.957674660240375</v>
      </c>
      <c r="J64" s="131">
        <v>-1416</v>
      </c>
      <c r="K64" s="63">
        <f t="shared" si="28"/>
        <v>-1.2363626838500124</v>
      </c>
    </row>
    <row r="65" spans="1:11" ht="13.5" customHeight="1">
      <c r="A65" s="130" t="s">
        <v>342</v>
      </c>
      <c r="C65" s="49">
        <v>1156496</v>
      </c>
      <c r="D65" s="49">
        <v>13053</v>
      </c>
      <c r="E65" s="56">
        <f t="shared" si="24"/>
        <v>11.286679763700004</v>
      </c>
      <c r="F65" s="49">
        <v>7780</v>
      </c>
      <c r="G65" s="56">
        <f t="shared" si="25"/>
        <v>6.727217387695245</v>
      </c>
      <c r="H65" s="47">
        <f t="shared" si="26"/>
        <v>5273</v>
      </c>
      <c r="I65" s="56">
        <f t="shared" si="27"/>
        <v>4.575965981819365</v>
      </c>
      <c r="J65" s="131">
        <v>-2320</v>
      </c>
      <c r="K65" s="63">
        <f t="shared" si="28"/>
        <v>-2.013320894712863</v>
      </c>
    </row>
    <row r="66" spans="1:11" s="111" customFormat="1" ht="13.5" customHeight="1">
      <c r="A66" s="255" t="s">
        <v>437</v>
      </c>
      <c r="B66" s="108"/>
      <c r="C66" s="109">
        <v>1158593</v>
      </c>
      <c r="D66" s="109">
        <v>12373</v>
      </c>
      <c r="E66" s="241">
        <f t="shared" si="24"/>
        <v>10.679332604288133</v>
      </c>
      <c r="F66" s="109">
        <v>7668</v>
      </c>
      <c r="G66" s="241">
        <f t="shared" si="25"/>
        <v>6.618372456936991</v>
      </c>
      <c r="H66" s="109">
        <f t="shared" si="26"/>
        <v>4705</v>
      </c>
      <c r="I66" s="241">
        <f t="shared" si="27"/>
        <v>4.068323625849117</v>
      </c>
      <c r="J66" s="110">
        <v>-2608</v>
      </c>
      <c r="K66" s="256">
        <f t="shared" si="28"/>
        <v>-2.2550877824047815</v>
      </c>
    </row>
    <row r="67" ht="14.25">
      <c r="A67" s="137" t="s">
        <v>272</v>
      </c>
    </row>
    <row r="68" ht="14.25">
      <c r="A68" s="137" t="s">
        <v>273</v>
      </c>
    </row>
    <row r="69" ht="14.25">
      <c r="A69" s="96" t="s">
        <v>433</v>
      </c>
    </row>
  </sheetData>
  <sheetProtection/>
  <mergeCells count="7">
    <mergeCell ref="A3:K3"/>
    <mergeCell ref="H5:I5"/>
    <mergeCell ref="J5:K5"/>
    <mergeCell ref="A5:A6"/>
    <mergeCell ref="B5:C6"/>
    <mergeCell ref="D5:E5"/>
    <mergeCell ref="F5:G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2013-09-06T06:05:19Z</cp:lastPrinted>
  <dcterms:created xsi:type="dcterms:W3CDTF">2004-02-05T10:44:47Z</dcterms:created>
  <dcterms:modified xsi:type="dcterms:W3CDTF">2015-06-23T06:27:24Z</dcterms:modified>
  <cp:category/>
  <cp:version/>
  <cp:contentType/>
  <cp:contentStatus/>
</cp:coreProperties>
</file>