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5"/>
  </bookViews>
  <sheets>
    <sheet name="162" sheetId="1" r:id="rId1"/>
    <sheet name="164" sheetId="2" r:id="rId2"/>
    <sheet name="166" sheetId="3" r:id="rId3"/>
    <sheet name="168" sheetId="4" r:id="rId4"/>
    <sheet name="170" sheetId="5" r:id="rId5"/>
    <sheet name="172" sheetId="6" r:id="rId6"/>
  </sheets>
  <definedNames>
    <definedName name="_xlnm.Print_Area" localSheetId="0">'162'!$A$1:$V$67</definedName>
    <definedName name="_xlnm.Print_Area" localSheetId="1">'164'!$A$1:$V$69</definedName>
    <definedName name="_xlnm.Print_Area" localSheetId="2">'166'!$A$1:$V$75</definedName>
    <definedName name="_xlnm.Print_Area" localSheetId="3">'168'!$A$1:$V$73</definedName>
    <definedName name="_xlnm.Print_Area" localSheetId="4">'170'!$A$1:$Y$74</definedName>
    <definedName name="_xlnm.Print_Area" localSheetId="5">'172'!$A$1:$X$55</definedName>
  </definedNames>
  <calcPr fullCalcOnLoad="1"/>
</workbook>
</file>

<file path=xl/sharedStrings.xml><?xml version="1.0" encoding="utf-8"?>
<sst xmlns="http://schemas.openxmlformats.org/spreadsheetml/2006/main" count="1621" uniqueCount="443">
  <si>
    <t>法人</t>
  </si>
  <si>
    <t>個人</t>
  </si>
  <si>
    <t>計</t>
  </si>
  <si>
    <t>1～2人</t>
  </si>
  <si>
    <t>100人以上</t>
  </si>
  <si>
    <t>男</t>
  </si>
  <si>
    <t>女</t>
  </si>
  <si>
    <t>年間商品販売額</t>
  </si>
  <si>
    <t>サービス料</t>
  </si>
  <si>
    <t>仲立手数料</t>
  </si>
  <si>
    <t>商品手持額</t>
  </si>
  <si>
    <t>生糸・繭卸売業</t>
  </si>
  <si>
    <t>繊維原料卸売業(生糸・繭を除く)</t>
  </si>
  <si>
    <t>糸卸売業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</si>
  <si>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</si>
  <si>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</si>
  <si>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</si>
  <si>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</si>
  <si>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</si>
  <si>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</si>
  <si>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</si>
  <si>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鉱物・金属材料卸売業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</si>
  <si>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</si>
  <si>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</si>
  <si>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</si>
  <si>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</si>
  <si>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</si>
  <si>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</si>
  <si>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機械器具卸売業</t>
  </si>
  <si>
    <t>一般機械器具卸売業</t>
  </si>
  <si>
    <t>自動車部品・付属品卸売業</t>
  </si>
  <si>
    <t>精密機械器具卸売業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</si>
  <si>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</si>
  <si>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</si>
  <si>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</si>
  <si>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</si>
  <si>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</si>
  <si>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</si>
  <si>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再生資源卸売業</t>
  </si>
  <si>
    <t>鉄スクラップ卸売業</t>
  </si>
  <si>
    <t>非鉄金属スクラップ卸売業</t>
  </si>
  <si>
    <t>その他の再生資源卸売業</t>
  </si>
  <si>
    <t>衣料・食料・家具等卸売業</t>
  </si>
  <si>
    <t>空びん・空かん等空容器卸売業</t>
  </si>
  <si>
    <t xml:space="preserve"> 　 年間商品販売額、修理料・サービス料・仲立手数料は昭和59年5月1日から昭和60年4月30日までの1ヶ月間の実績である。</t>
  </si>
  <si>
    <t>婦人・子供服卸売業</t>
  </si>
  <si>
    <t>下着類卸売業</t>
  </si>
  <si>
    <t>寝具類卸売業</t>
  </si>
  <si>
    <t>かばん・袋物卸売業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</si>
  <si>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</si>
  <si>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</si>
  <si>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</si>
  <si>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</si>
  <si>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</si>
  <si>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</si>
  <si>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</si>
  <si>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食料・飲料卸売業</t>
  </si>
  <si>
    <t>砂糖卸売業</t>
  </si>
  <si>
    <t>味そ、しょう油卸売業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</si>
  <si>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</si>
  <si>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</si>
  <si>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</si>
  <si>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</si>
  <si>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</si>
  <si>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</si>
  <si>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</si>
  <si>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</si>
  <si>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</si>
  <si>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</si>
  <si>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家具・建具卸売業</t>
  </si>
  <si>
    <t>荒　物　卸　売　業</t>
  </si>
  <si>
    <t>畳卸売業</t>
  </si>
  <si>
    <t>室内装飾繊維品卸売業</t>
  </si>
  <si>
    <t>陶磁器・ガラス器卸売業</t>
  </si>
  <si>
    <t>その他のじゅう器卸売業</t>
  </si>
  <si>
    <t>その他の卸売業</t>
  </si>
  <si>
    <t>紙・紙製品卸売業</t>
  </si>
  <si>
    <t>金物卸売業</t>
  </si>
  <si>
    <t>薪炭卸売業</t>
  </si>
  <si>
    <t>肥料・飼料卸売業</t>
  </si>
  <si>
    <t>他に分類されない卸売業</t>
  </si>
  <si>
    <t>代理商・仲立業</t>
  </si>
  <si>
    <t>代理商・仲立業</t>
  </si>
  <si>
    <t>小売業計</t>
  </si>
  <si>
    <t>各種商品小売業</t>
  </si>
  <si>
    <t>百貨店</t>
  </si>
  <si>
    <t>くつ卸売業</t>
  </si>
  <si>
    <t>かん詰・びん詰食品卸売業（気密容器入の物）</t>
  </si>
  <si>
    <t>164　商業及び貿易</t>
  </si>
  <si>
    <t>商業及び貿易　165</t>
  </si>
  <si>
    <t>162　商業及び貿易</t>
  </si>
  <si>
    <t>3～4</t>
  </si>
  <si>
    <t>5～9</t>
  </si>
  <si>
    <t>10～19</t>
  </si>
  <si>
    <t>20～29</t>
  </si>
  <si>
    <t>30～49</t>
  </si>
  <si>
    <t>50～99</t>
  </si>
  <si>
    <t>（単位　金額万円）</t>
  </si>
  <si>
    <t>166　商業及び貿易</t>
  </si>
  <si>
    <t>商業及び貿易　167</t>
  </si>
  <si>
    <t>その他の各種商品小売業（従業者が常時50人未満のもの）</t>
  </si>
  <si>
    <t>呉服・服地・寝具小売業</t>
  </si>
  <si>
    <t>呉服・服地小売業</t>
  </si>
  <si>
    <t>寝具小売業</t>
  </si>
  <si>
    <t>男子服小売業</t>
  </si>
  <si>
    <t>男子服小売業（製造小物）</t>
  </si>
  <si>
    <t>男子服小売業（製造小物でないもの）</t>
  </si>
  <si>
    <t>婦人・子供服小売業</t>
  </si>
  <si>
    <t>婦人服・子供服小売業</t>
  </si>
  <si>
    <t>かばん・袋物小売業</t>
  </si>
  <si>
    <t>洋品雑貨・小間物小売業</t>
  </si>
  <si>
    <t>飲食料品小売業</t>
  </si>
  <si>
    <t>各種食料品小売業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</si>
  <si>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</si>
  <si>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</si>
  <si>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</si>
  <si>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</si>
  <si>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</si>
  <si>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</si>
  <si>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乾物小売業</t>
  </si>
  <si>
    <t>野菜・果実小売業</t>
  </si>
  <si>
    <t>果実小売業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</si>
  <si>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</si>
  <si>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</si>
  <si>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</si>
  <si>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</si>
  <si>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</si>
  <si>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</si>
  <si>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</si>
  <si>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</si>
  <si>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</si>
  <si>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</si>
  <si>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自動車・自転車小売業</t>
  </si>
  <si>
    <t>自動車小売業</t>
  </si>
  <si>
    <t>くつ・はきもの小売業</t>
  </si>
  <si>
    <t>くつ小売業</t>
  </si>
  <si>
    <t>自転車小売業（二輪自動車を含む）</t>
  </si>
  <si>
    <t>家具・建具・じゅう器小売業</t>
  </si>
  <si>
    <t>家具・建具・畳小売業</t>
  </si>
  <si>
    <t>家具小売業（製造小物）</t>
  </si>
  <si>
    <t>家具小売業（製造小物でないもの）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</si>
  <si>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</si>
  <si>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</si>
  <si>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</si>
  <si>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</si>
  <si>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</si>
  <si>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</si>
  <si>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</si>
  <si>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</si>
  <si>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</si>
  <si>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</si>
  <si>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</si>
  <si>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</si>
  <si>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</si>
  <si>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</si>
  <si>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</si>
  <si>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</si>
  <si>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</si>
  <si>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</si>
  <si>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</si>
  <si>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</si>
  <si>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</si>
  <si>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</si>
  <si>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</si>
  <si>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</si>
  <si>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</si>
  <si>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</si>
  <si>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</si>
  <si>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</si>
  <si>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</si>
  <si>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</si>
  <si>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楽器小売業</t>
  </si>
  <si>
    <t>写真機・写真材料小売業</t>
  </si>
  <si>
    <t>写真機・写真材料小売業</t>
  </si>
  <si>
    <t>時計・眼鏡・光学機械小売業</t>
  </si>
  <si>
    <t>時計・眼鏡・光学機械小売業</t>
  </si>
  <si>
    <t>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</si>
  <si>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</si>
  <si>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</si>
  <si>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</si>
  <si>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</si>
  <si>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その他の中古品小売業（他に分類されないもの）</t>
  </si>
  <si>
    <t>ガソリンステーション</t>
  </si>
  <si>
    <t>繊維品卸売業(衣服・身の回り品を除く）</t>
  </si>
  <si>
    <t>170　商業及び貿易</t>
  </si>
  <si>
    <t>商店数</t>
  </si>
  <si>
    <t>年間商品　　　　販 売 額</t>
  </si>
  <si>
    <t>合　計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</si>
  <si>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</si>
  <si>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</si>
  <si>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</si>
  <si>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</si>
  <si>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</si>
  <si>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</si>
  <si>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</si>
  <si>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</si>
  <si>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</si>
  <si>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</si>
  <si>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</si>
  <si>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</si>
  <si>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</si>
  <si>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</si>
  <si>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</si>
  <si>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</si>
  <si>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</si>
  <si>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</si>
  <si>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</si>
  <si>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</si>
  <si>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</si>
  <si>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</si>
  <si>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</si>
  <si>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</si>
  <si>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</si>
  <si>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</si>
  <si>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</si>
  <si>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</si>
  <si>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</si>
  <si>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</si>
  <si>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</si>
  <si>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</si>
  <si>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</si>
  <si>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</si>
  <si>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</si>
  <si>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</si>
  <si>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</si>
  <si>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</si>
  <si>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</si>
  <si>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</si>
  <si>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</si>
  <si>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</si>
  <si>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</si>
  <si>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</si>
  <si>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</si>
  <si>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</si>
  <si>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</si>
  <si>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</si>
  <si>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</si>
  <si>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</si>
  <si>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郡部計</t>
  </si>
  <si>
    <t>合計</t>
  </si>
  <si>
    <t>食堂・レストラン</t>
  </si>
  <si>
    <t>一般食堂</t>
  </si>
  <si>
    <t>日本料理店</t>
  </si>
  <si>
    <t>西洋料理店</t>
  </si>
  <si>
    <t>そば・うどん店</t>
  </si>
  <si>
    <t>すし店</t>
  </si>
  <si>
    <t>喫茶店</t>
  </si>
  <si>
    <t>その他の一般飲食店</t>
  </si>
  <si>
    <t>商業及び貿易　171</t>
  </si>
  <si>
    <t>商店数</t>
  </si>
  <si>
    <t>（単位　従業者数人、金額万円）</t>
  </si>
  <si>
    <t>従業者数</t>
  </si>
  <si>
    <t>市町村別</t>
  </si>
  <si>
    <t>注）「料亭」「バー・キャバレー・ナイトクラブ」「酒場・ビヤホール」は調査していない。</t>
  </si>
  <si>
    <t>資料　石川県統計情報課「商業統計」による。</t>
  </si>
  <si>
    <t>注　自動車小売業の売場面積は自動車部品、付属品小売業の数値である。</t>
  </si>
  <si>
    <t>資料　石川県統計情報課「商業統計」による。</t>
  </si>
  <si>
    <t>食堂・喫茶</t>
  </si>
  <si>
    <t>その他</t>
  </si>
  <si>
    <t>単　位</t>
  </si>
  <si>
    <t>北アメリカ</t>
  </si>
  <si>
    <t>南アメリカ</t>
  </si>
  <si>
    <t>農産品</t>
  </si>
  <si>
    <t>(1)</t>
  </si>
  <si>
    <t>t</t>
  </si>
  <si>
    <t>(2)</t>
  </si>
  <si>
    <t>千㎡</t>
  </si>
  <si>
    <t>〃</t>
  </si>
  <si>
    <t>人絹織物</t>
  </si>
  <si>
    <t>合成繊維織物</t>
  </si>
  <si>
    <t>その他の織物</t>
  </si>
  <si>
    <t>(3)</t>
  </si>
  <si>
    <t>(4)</t>
  </si>
  <si>
    <t>(5)</t>
  </si>
  <si>
    <t>衣類</t>
  </si>
  <si>
    <t>打</t>
  </si>
  <si>
    <t>(6)</t>
  </si>
  <si>
    <t>メ リ ヤ ス</t>
  </si>
  <si>
    <t>年次及び月次</t>
  </si>
  <si>
    <t>打</t>
  </si>
  <si>
    <t>台</t>
  </si>
  <si>
    <t>金属加工機械</t>
  </si>
  <si>
    <t>食料品加工機械</t>
  </si>
  <si>
    <t>荷役積込用機械</t>
  </si>
  <si>
    <t>電気機器</t>
  </si>
  <si>
    <t>(7)</t>
  </si>
  <si>
    <t>輸送用機器</t>
  </si>
  <si>
    <t>(8)</t>
  </si>
  <si>
    <t>その他の機械器具</t>
  </si>
  <si>
    <t>個</t>
  </si>
  <si>
    <t>構成比（％）</t>
  </si>
  <si>
    <t>資料　社団法人北陸経済調査会「石川県輸出実態調査（石川県委託調査）」による。</t>
  </si>
  <si>
    <t>ヨーロッパ</t>
  </si>
  <si>
    <t>アフリカ</t>
  </si>
  <si>
    <t>オセアニア</t>
  </si>
  <si>
    <t>ｔ</t>
  </si>
  <si>
    <t>x</t>
  </si>
  <si>
    <t>t</t>
  </si>
  <si>
    <t>洋食器</t>
  </si>
  <si>
    <t>比　　　　　　　　率 （％）</t>
  </si>
  <si>
    <t>品目別</t>
  </si>
  <si>
    <t>x</t>
  </si>
  <si>
    <t>輸送用機械器具卸売業（自動車を除く）</t>
  </si>
  <si>
    <t>スポーツ用品・娯楽用品・がん具卸売業</t>
  </si>
  <si>
    <t>中華料理店その他の東洋料理店</t>
  </si>
  <si>
    <t>-</t>
  </si>
  <si>
    <t>建築材料卸売業</t>
  </si>
  <si>
    <t>－</t>
  </si>
  <si>
    <t>－</t>
  </si>
  <si>
    <t>（2）市町村別商店数、従業者数及び年間商品販売額（飲食店を除く）</t>
  </si>
  <si>
    <t>市町村別</t>
  </si>
  <si>
    <t>鳳至郡</t>
  </si>
  <si>
    <t>（単位　百万円）</t>
  </si>
  <si>
    <t>年次及び月次</t>
  </si>
  <si>
    <t>身の回り品　　　</t>
  </si>
  <si>
    <t>x</t>
  </si>
  <si>
    <t xml:space="preserve">紙 製 品・印 刷 </t>
  </si>
  <si>
    <t>耐火断熱レンガ</t>
  </si>
  <si>
    <t>身の回り品　　　</t>
  </si>
  <si>
    <t>172　商業及び貿易</t>
  </si>
  <si>
    <t>商業及び貿易　173</t>
  </si>
  <si>
    <t>－</t>
  </si>
  <si>
    <t>－</t>
  </si>
  <si>
    <t>合計</t>
  </si>
  <si>
    <t>卸売業計</t>
  </si>
  <si>
    <t xml:space="preserve">各種商品卸売業 </t>
  </si>
  <si>
    <t xml:space="preserve">繊 維・機械器具・建築材料等卸売業 </t>
  </si>
  <si>
    <t>　　　　　　　　商　　　　　　　　　　　店　　　　　　　　　　　　数　（店）</t>
  </si>
  <si>
    <t>経営組織別</t>
  </si>
  <si>
    <t>　　　　　　　従　　　業　　　者　　　規　　　模　　　別</t>
  </si>
  <si>
    <t>家族</t>
  </si>
  <si>
    <t>常用</t>
  </si>
  <si>
    <t>　　従　　　　業　　　　者　　　　数　（人）</t>
  </si>
  <si>
    <r>
      <t>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理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料</t>
    </r>
  </si>
  <si>
    <t>商品販売額</t>
  </si>
  <si>
    <r>
      <t>年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間</t>
    </r>
  </si>
  <si>
    <t>産業分類</t>
  </si>
  <si>
    <t>男子服卸売業</t>
  </si>
  <si>
    <t>市町村別</t>
  </si>
  <si>
    <t>合計</t>
  </si>
  <si>
    <t>小売業計</t>
  </si>
  <si>
    <t>従業　　　者数</t>
  </si>
  <si>
    <t>総額</t>
  </si>
  <si>
    <t>衣料品</t>
  </si>
  <si>
    <t>家庭用品</t>
  </si>
  <si>
    <r>
      <t>食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>品</t>
    </r>
  </si>
  <si>
    <t>数量</t>
  </si>
  <si>
    <t>不明</t>
  </si>
  <si>
    <t>アジア</t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</si>
  <si>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額</t>
    </r>
  </si>
  <si>
    <t>昭和58年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</si>
  <si>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</si>
  <si>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</si>
  <si>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</si>
  <si>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b/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</si>
  <si>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t>昭和62年1月</t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</si>
  <si>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</si>
  <si>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</si>
  <si>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</si>
  <si>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</si>
  <si>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</si>
  <si>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</si>
  <si>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</si>
  <si>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</si>
  <si>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</si>
  <si>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</si>
  <si>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</si>
  <si>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飲食</t>
    </r>
    <r>
      <rPr>
        <sz val="12"/>
        <rFont val="ＭＳ 明朝"/>
        <family val="1"/>
      </rPr>
      <t>料</t>
    </r>
    <r>
      <rPr>
        <sz val="12"/>
        <rFont val="ＭＳ 明朝"/>
        <family val="1"/>
      </rPr>
      <t>品</t>
    </r>
  </si>
  <si>
    <t>合計</t>
  </si>
  <si>
    <t>繊維品</t>
  </si>
  <si>
    <t>織物</t>
  </si>
  <si>
    <t>絹織物</t>
  </si>
  <si>
    <t>漁網</t>
  </si>
  <si>
    <t>繊維雑品</t>
  </si>
  <si>
    <t>化学製品</t>
  </si>
  <si>
    <t>窯業製品</t>
  </si>
  <si>
    <t>陶磁器</t>
  </si>
  <si>
    <t>九谷焼</t>
  </si>
  <si>
    <t>その他</t>
  </si>
  <si>
    <t>鉄鋼・金属</t>
  </si>
  <si>
    <t>機械器具</t>
  </si>
  <si>
    <t>建設機械</t>
  </si>
  <si>
    <t>繊維機械</t>
  </si>
  <si>
    <t>その他</t>
  </si>
  <si>
    <t>漆器</t>
  </si>
  <si>
    <t xml:space="preserve">金額 </t>
  </si>
  <si>
    <t>（4）市町村別商店数、従業者数及び年間商品販売額（飲食店）　（昭和61.10.1現在）</t>
  </si>
  <si>
    <t>産業細分類別</t>
  </si>
  <si>
    <t>年間商品　　販 売 額</t>
  </si>
  <si>
    <t>11　　　　商　　　　業　　　　及　　　　び　　　　貿　　　　易</t>
  </si>
  <si>
    <t>(1)　百　貨　店　売　上　高　（昭和58年～62年）</t>
  </si>
  <si>
    <t>（単位　金額万円）</t>
  </si>
  <si>
    <r>
      <t>70　　商　　　　　　　　業　</t>
    </r>
    <r>
      <rPr>
        <b/>
        <sz val="12"/>
        <rFont val="ＭＳ 明朝"/>
        <family val="1"/>
      </rPr>
      <t>（昭和60.5.1現在）</t>
    </r>
  </si>
  <si>
    <t>－</t>
  </si>
  <si>
    <t>-</t>
  </si>
  <si>
    <t>x</t>
  </si>
  <si>
    <t>－</t>
  </si>
  <si>
    <t>x</t>
  </si>
  <si>
    <t>－</t>
  </si>
  <si>
    <t>x</t>
  </si>
  <si>
    <t>－</t>
  </si>
  <si>
    <t>－</t>
  </si>
  <si>
    <t>－</t>
  </si>
  <si>
    <t>－</t>
  </si>
  <si>
    <t>－</t>
  </si>
  <si>
    <t>71　　百 貨 店 及 び ス ー パ ー 等 売 上 高</t>
  </si>
  <si>
    <r>
      <t>72　  品 目 ・仕 向 地 別 輸 出 実 績（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</t>
    </r>
  </si>
  <si>
    <t>（1）産業細分類別の商店数、従業者数、年間商品販売額、修理料・サービス料・仲立手数料、商品手持額、売場面積（飲食店を除く）</t>
  </si>
  <si>
    <t>各種商品卸売業(従業者が常時100人以上のもの)</t>
  </si>
  <si>
    <t>その他の各種商品卸売業(従業者が常時100人未満のもの)</t>
  </si>
  <si>
    <t>古紙卸売業</t>
  </si>
  <si>
    <t>衣服.身のまわり品卸売業</t>
  </si>
  <si>
    <t>その他の衣服・身のまわり品卸売業</t>
  </si>
  <si>
    <t>その他の農畜産物・水産物卸売業</t>
  </si>
  <si>
    <t>家具・建具・じゅう器等卸売業</t>
  </si>
  <si>
    <t>織物・衣服・身のまわり品小売業</t>
  </si>
  <si>
    <t>はきもの小売業（くつを除く）</t>
  </si>
  <si>
    <t>その他の織物・衣服・身のまわり品小売業</t>
  </si>
  <si>
    <t>他に分類されない織物・衣服・身のまわり品小売業</t>
  </si>
  <si>
    <t>各種食料品小売業</t>
  </si>
  <si>
    <t>野菜小売業</t>
  </si>
  <si>
    <t>菓子・パン小売業</t>
  </si>
  <si>
    <t>豆腐・かまばこ等加工食品小売（製造小売）</t>
  </si>
  <si>
    <t>豆腐・かまばこ等加工食品小売業（製造小売でないもの）</t>
  </si>
  <si>
    <t>がん具・娯楽用品小売業</t>
  </si>
  <si>
    <t>骨とう品小売業</t>
  </si>
  <si>
    <t>（単位　従業者数人、金額万円）</t>
  </si>
  <si>
    <t>（3）産業細分類別商店数、従業者数及び年間商品販売額（飲食店）　（昭和61.10.1現在）</t>
  </si>
  <si>
    <t>(2)　ス　ー　パ　ー　 売　上　高　（昭和58年～62年）</t>
  </si>
  <si>
    <t>（単位  百万円）</t>
  </si>
  <si>
    <t>食料加工品</t>
  </si>
  <si>
    <t>合繊糸</t>
  </si>
  <si>
    <t>キュプラ織物</t>
  </si>
  <si>
    <t>アセテート織物</t>
  </si>
  <si>
    <t>自動車卸売業（自動二輪車を含む）</t>
  </si>
  <si>
    <t>注　従業者数の家族は個人事業主及び家族従業者で、常用は有給役員及び常時雇用従業者である。</t>
  </si>
  <si>
    <t>はきもの卸売業（くつを除く）</t>
  </si>
  <si>
    <t>168　商業及び貿易</t>
  </si>
  <si>
    <t>商業及び貿易　169</t>
  </si>
  <si>
    <t>産業細分類別の商店数、従業者数、年間商品販売額、修理料・サービス料・仲立手数料、商品手持額、売場面積（飲食店を除く）（つづき）</t>
  </si>
  <si>
    <t>売場面積
(小売業のみ)
㎡</t>
  </si>
  <si>
    <t>資料　北陸財務局経済調査課「百貨店、主要スーパー等売上高調査」による。</t>
  </si>
  <si>
    <t>商業及び貿易　163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</si>
</sst>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color indexed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 applyProtection="1">
      <alignment vertical="top"/>
      <protection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0" fontId="6" fillId="0" borderId="16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shrinkToFit="1"/>
    </xf>
    <xf numFmtId="177" fontId="6" fillId="0" borderId="19" xfId="49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38" fontId="6" fillId="0" borderId="20" xfId="49" applyFont="1" applyFill="1" applyBorder="1" applyAlignment="1" applyProtection="1">
      <alignment horizontal="right" vertical="center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 applyProtection="1">
      <alignment horizontal="distributed" vertical="center"/>
      <protection/>
    </xf>
    <xf numFmtId="38" fontId="6" fillId="0" borderId="0" xfId="49" applyFont="1" applyFill="1" applyBorder="1" applyAlignment="1" applyProtection="1">
      <alignment horizontal="left" vertical="center"/>
      <protection/>
    </xf>
    <xf numFmtId="38" fontId="9" fillId="0" borderId="0" xfId="49" applyFont="1" applyFill="1" applyBorder="1" applyAlignment="1" applyProtection="1">
      <alignment horizontal="left" vertical="center"/>
      <protection/>
    </xf>
    <xf numFmtId="38" fontId="6" fillId="0" borderId="15" xfId="49" applyFont="1" applyFill="1" applyBorder="1" applyAlignment="1" applyProtection="1">
      <alignment horizontal="right" vertical="center"/>
      <protection/>
    </xf>
    <xf numFmtId="177" fontId="6" fillId="0" borderId="0" xfId="49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8" fontId="6" fillId="0" borderId="0" xfId="49" applyFont="1" applyFill="1" applyAlignment="1">
      <alignment horizontal="right"/>
    </xf>
    <xf numFmtId="0" fontId="6" fillId="0" borderId="11" xfId="0" applyFont="1" applyFill="1" applyBorder="1" applyAlignment="1">
      <alignment/>
    </xf>
    <xf numFmtId="38" fontId="6" fillId="0" borderId="0" xfId="49" applyFont="1" applyFill="1" applyBorder="1" applyAlignment="1" applyProtection="1">
      <alignment vertical="center"/>
      <protection/>
    </xf>
    <xf numFmtId="38" fontId="6" fillId="0" borderId="0" xfId="49" applyFont="1" applyFill="1" applyBorder="1" applyAlignment="1">
      <alignment horizontal="right"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>
      <alignment/>
    </xf>
    <xf numFmtId="38" fontId="6" fillId="0" borderId="22" xfId="49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20" xfId="49" applyFont="1" applyFill="1" applyBorder="1" applyAlignment="1">
      <alignment/>
    </xf>
    <xf numFmtId="38" fontId="6" fillId="0" borderId="21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 horizontal="right"/>
    </xf>
    <xf numFmtId="0" fontId="8" fillId="0" borderId="13" xfId="0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3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38" fontId="6" fillId="0" borderId="26" xfId="49" applyFont="1" applyFill="1" applyBorder="1" applyAlignment="1">
      <alignment/>
    </xf>
    <xf numFmtId="0" fontId="15" fillId="0" borderId="0" xfId="0" applyFont="1" applyFill="1" applyAlignment="1">
      <alignment/>
    </xf>
    <xf numFmtId="38" fontId="2" fillId="0" borderId="22" xfId="49" applyFont="1" applyFill="1" applyBorder="1" applyAlignment="1">
      <alignment horizontal="right"/>
    </xf>
    <xf numFmtId="0" fontId="8" fillId="0" borderId="3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38" fontId="6" fillId="0" borderId="17" xfId="49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horizontal="right" vertical="center"/>
    </xf>
    <xf numFmtId="38" fontId="6" fillId="0" borderId="36" xfId="49" applyFont="1" applyFill="1" applyBorder="1" applyAlignment="1" applyProtection="1">
      <alignment horizontal="right" vertical="center"/>
      <protection/>
    </xf>
    <xf numFmtId="177" fontId="6" fillId="0" borderId="19" xfId="49" applyNumberFormat="1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77" fontId="2" fillId="0" borderId="0" xfId="49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 wrapText="1" shrinkToFit="1"/>
    </xf>
    <xf numFmtId="0" fontId="6" fillId="0" borderId="20" xfId="0" applyFont="1" applyFill="1" applyBorder="1" applyAlignment="1">
      <alignment horizontal="distributed" vertical="center" wrapText="1" shrinkToFit="1"/>
    </xf>
    <xf numFmtId="0" fontId="6" fillId="0" borderId="23" xfId="0" applyFont="1" applyFill="1" applyBorder="1" applyAlignment="1">
      <alignment horizontal="distributed" vertical="center" wrapText="1" shrinkToFit="1"/>
    </xf>
    <xf numFmtId="0" fontId="8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 wrapText="1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0" borderId="44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distributed" vertical="center" shrinkToFit="1"/>
    </xf>
    <xf numFmtId="0" fontId="6" fillId="0" borderId="45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top"/>
    </xf>
    <xf numFmtId="38" fontId="2" fillId="0" borderId="26" xfId="49" applyFont="1" applyFill="1" applyBorder="1" applyAlignment="1">
      <alignment horizontal="right"/>
    </xf>
    <xf numFmtId="38" fontId="2" fillId="0" borderId="0" xfId="49" applyFont="1" applyFill="1" applyAlignment="1">
      <alignment/>
    </xf>
    <xf numFmtId="38" fontId="2" fillId="0" borderId="0" xfId="49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38" fontId="2" fillId="0" borderId="20" xfId="49" applyFont="1" applyFill="1" applyBorder="1" applyAlignment="1">
      <alignment/>
    </xf>
    <xf numFmtId="38" fontId="2" fillId="0" borderId="21" xfId="49" applyFont="1" applyFill="1" applyBorder="1" applyAlignment="1">
      <alignment/>
    </xf>
    <xf numFmtId="38" fontId="2" fillId="0" borderId="20" xfId="49" applyFont="1" applyFill="1" applyBorder="1" applyAlignment="1" applyProtection="1">
      <alignment horizontal="left" vertical="center"/>
      <protection/>
    </xf>
    <xf numFmtId="38" fontId="2" fillId="0" borderId="21" xfId="49" applyFont="1" applyFill="1" applyBorder="1" applyAlignment="1" applyProtection="1">
      <alignment horizontal="distributed" vertical="center"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38" fontId="2" fillId="0" borderId="20" xfId="49" applyFont="1" applyFill="1" applyBorder="1" applyAlignment="1" applyProtection="1">
      <alignment horizontal="right" vertical="center"/>
      <protection/>
    </xf>
    <xf numFmtId="38" fontId="2" fillId="0" borderId="15" xfId="49" applyFont="1" applyFill="1" applyBorder="1" applyAlignment="1" applyProtection="1">
      <alignment horizontal="right" vertical="center"/>
      <protection/>
    </xf>
    <xf numFmtId="38" fontId="8" fillId="0" borderId="11" xfId="49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horizontal="distributed" vertical="center"/>
      <protection/>
    </xf>
    <xf numFmtId="38" fontId="2" fillId="0" borderId="11" xfId="49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2" fillId="0" borderId="34" xfId="0" applyFont="1" applyFill="1" applyBorder="1" applyAlignment="1" applyProtection="1">
      <alignment horizontal="distributed" vertical="center"/>
      <protection/>
    </xf>
    <xf numFmtId="0" fontId="2" fillId="0" borderId="33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>
      <alignment horizontal="center" vertical="center"/>
    </xf>
    <xf numFmtId="0" fontId="6" fillId="0" borderId="57" xfId="0" applyFont="1" applyFill="1" applyBorder="1" applyAlignment="1" applyProtection="1">
      <alignment horizontal="distributed" vertical="center"/>
      <protection/>
    </xf>
    <xf numFmtId="0" fontId="8" fillId="0" borderId="58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distributed" vertical="center" wrapText="1"/>
      <protection/>
    </xf>
    <xf numFmtId="0" fontId="8" fillId="0" borderId="58" xfId="0" applyFont="1" applyFill="1" applyBorder="1" applyAlignment="1">
      <alignment horizontal="distributed" vertical="center" wrapText="1"/>
    </xf>
    <xf numFmtId="0" fontId="6" fillId="0" borderId="5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60" xfId="0" applyFont="1" applyFill="1" applyBorder="1" applyAlignment="1" applyProtection="1">
      <alignment horizontal="distributed" vertical="center"/>
      <protection/>
    </xf>
    <xf numFmtId="0" fontId="6" fillId="0" borderId="61" xfId="0" applyFont="1" applyFill="1" applyBorder="1" applyAlignment="1" applyProtection="1">
      <alignment horizontal="distributed" vertical="center"/>
      <protection/>
    </xf>
    <xf numFmtId="0" fontId="6" fillId="0" borderId="62" xfId="0" applyFont="1" applyFill="1" applyBorder="1" applyAlignment="1" applyProtection="1">
      <alignment horizontal="distributed" vertical="center"/>
      <protection/>
    </xf>
    <xf numFmtId="0" fontId="6" fillId="0" borderId="49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38" fontId="2" fillId="0" borderId="63" xfId="49" applyFont="1" applyFill="1" applyBorder="1" applyAlignment="1" applyProtection="1">
      <alignment horizontal="distributed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48" xfId="0" applyFont="1" applyFill="1" applyBorder="1" applyAlignment="1">
      <alignment horizontal="distributed" vertical="center" wrapText="1"/>
    </xf>
    <xf numFmtId="0" fontId="6" fillId="0" borderId="49" xfId="0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38" fontId="2" fillId="0" borderId="55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distributed" vertical="center"/>
      <protection/>
    </xf>
    <xf numFmtId="37" fontId="6" fillId="0" borderId="11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>
      <alignment horizontal="distributed" vertical="center" wrapText="1"/>
    </xf>
    <xf numFmtId="37" fontId="6" fillId="0" borderId="0" xfId="0" applyNumberFormat="1" applyFont="1" applyFill="1" applyBorder="1" applyAlignment="1" applyProtection="1">
      <alignment horizontal="distributed" vertical="center" shrinkToFit="1"/>
      <protection/>
    </xf>
    <xf numFmtId="37" fontId="6" fillId="0" borderId="11" xfId="0" applyNumberFormat="1" applyFont="1" applyFill="1" applyBorder="1" applyAlignment="1" applyProtection="1">
      <alignment horizontal="distributed" vertical="center" shrinkToFit="1"/>
      <protection/>
    </xf>
    <xf numFmtId="38" fontId="6" fillId="0" borderId="55" xfId="49" applyFont="1" applyFill="1" applyBorder="1" applyAlignment="1">
      <alignment horizontal="right"/>
    </xf>
    <xf numFmtId="38" fontId="6" fillId="0" borderId="26" xfId="49" applyFont="1" applyFill="1" applyBorder="1" applyAlignment="1">
      <alignment horizontal="right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5" xfId="0" applyFont="1" applyFill="1" applyBorder="1" applyAlignment="1" applyProtection="1">
      <alignment horizontal="distributed" vertical="center"/>
      <protection/>
    </xf>
    <xf numFmtId="0" fontId="6" fillId="0" borderId="66" xfId="0" applyFont="1" applyFill="1" applyBorder="1" applyAlignment="1" applyProtection="1">
      <alignment horizontal="distributed" vertical="center"/>
      <protection/>
    </xf>
    <xf numFmtId="0" fontId="6" fillId="0" borderId="67" xfId="0" applyFont="1" applyFill="1" applyBorder="1" applyAlignment="1" applyProtection="1">
      <alignment horizontal="distributed" vertical="center"/>
      <protection/>
    </xf>
    <xf numFmtId="0" fontId="6" fillId="0" borderId="68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58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 wrapText="1"/>
      <protection/>
    </xf>
    <xf numFmtId="0" fontId="6" fillId="0" borderId="58" xfId="0" applyFont="1" applyFill="1" applyBorder="1" applyAlignment="1" applyProtection="1">
      <alignment horizontal="distributed" vertical="center" wrapText="1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0" borderId="56" xfId="0" applyFont="1" applyFill="1" applyBorder="1" applyAlignment="1" applyProtection="1">
      <alignment horizontal="distributed" vertical="center"/>
      <protection/>
    </xf>
    <xf numFmtId="0" fontId="2" fillId="0" borderId="69" xfId="0" applyFont="1" applyFill="1" applyBorder="1" applyAlignment="1" applyProtection="1">
      <alignment horizontal="distributed" vertical="center"/>
      <protection/>
    </xf>
    <xf numFmtId="0" fontId="6" fillId="0" borderId="70" xfId="0" applyFont="1" applyFill="1" applyBorder="1" applyAlignment="1">
      <alignment horizontal="distributed" vertical="center" wrapText="1"/>
    </xf>
    <xf numFmtId="0" fontId="6" fillId="0" borderId="4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5" zoomScaleNormal="75" zoomScalePageLayoutView="0" workbookViewId="0" topLeftCell="A1">
      <selection activeCell="A3" sqref="A3:V3"/>
    </sheetView>
  </sheetViews>
  <sheetFormatPr defaultColWidth="9.00390625" defaultRowHeight="13.5"/>
  <cols>
    <col min="1" max="1" width="3.375" style="61" customWidth="1"/>
    <col min="2" max="2" width="45.25390625" style="61" customWidth="1"/>
    <col min="3" max="7" width="9.125" style="61" bestFit="1" customWidth="1"/>
    <col min="8" max="13" width="9.25390625" style="61" bestFit="1" customWidth="1"/>
    <col min="14" max="14" width="10.625" style="61" bestFit="1" customWidth="1"/>
    <col min="15" max="18" width="9.875" style="61" bestFit="1" customWidth="1"/>
    <col min="19" max="19" width="15.875" style="61" bestFit="1" customWidth="1"/>
    <col min="20" max="20" width="12.125" style="61" customWidth="1"/>
    <col min="21" max="21" width="14.125" style="61" bestFit="1" customWidth="1"/>
    <col min="22" max="22" width="14.00390625" style="61" customWidth="1"/>
    <col min="23" max="16384" width="9.00390625" style="61" customWidth="1"/>
  </cols>
  <sheetData>
    <row r="1" spans="1:22" ht="13.5">
      <c r="A1" s="168" t="s">
        <v>90</v>
      </c>
      <c r="V1" s="30" t="s">
        <v>442</v>
      </c>
    </row>
    <row r="2" ht="13.5">
      <c r="V2" s="62"/>
    </row>
    <row r="3" spans="1:22" ht="18.75">
      <c r="A3" s="291" t="s">
        <v>389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</row>
    <row r="5" spans="1:22" ht="17.25">
      <c r="A5" s="204" t="s">
        <v>392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ht="17.25">
      <c r="C6" s="63"/>
    </row>
    <row r="7" spans="1:22" ht="14.25">
      <c r="A7" s="205" t="s">
        <v>407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spans="1:23" ht="15" thickBo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98" t="s">
        <v>97</v>
      </c>
      <c r="W8" s="64"/>
    </row>
    <row r="9" spans="1:23" ht="30" customHeight="1">
      <c r="A9" s="196" t="s">
        <v>336</v>
      </c>
      <c r="B9" s="197"/>
      <c r="C9" s="191" t="s">
        <v>327</v>
      </c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91" t="s">
        <v>332</v>
      </c>
      <c r="O9" s="192"/>
      <c r="P9" s="192"/>
      <c r="Q9" s="192"/>
      <c r="R9" s="193"/>
      <c r="S9" s="139" t="s">
        <v>335</v>
      </c>
      <c r="T9" s="99" t="s">
        <v>333</v>
      </c>
      <c r="U9" s="214" t="s">
        <v>10</v>
      </c>
      <c r="V9" s="211" t="s">
        <v>440</v>
      </c>
      <c r="W9" s="64"/>
    </row>
    <row r="10" spans="1:23" ht="30" customHeight="1">
      <c r="A10" s="198"/>
      <c r="B10" s="199"/>
      <c r="C10" s="190" t="s">
        <v>2</v>
      </c>
      <c r="D10" s="207" t="s">
        <v>328</v>
      </c>
      <c r="E10" s="207"/>
      <c r="F10" s="208" t="s">
        <v>329</v>
      </c>
      <c r="G10" s="209"/>
      <c r="H10" s="209"/>
      <c r="I10" s="209"/>
      <c r="J10" s="209"/>
      <c r="K10" s="209"/>
      <c r="L10" s="209"/>
      <c r="M10" s="210"/>
      <c r="N10" s="190" t="s">
        <v>2</v>
      </c>
      <c r="O10" s="202" t="s">
        <v>330</v>
      </c>
      <c r="P10" s="202"/>
      <c r="Q10" s="202" t="s">
        <v>331</v>
      </c>
      <c r="R10" s="202"/>
      <c r="S10" s="140"/>
      <c r="T10" s="99" t="s">
        <v>8</v>
      </c>
      <c r="U10" s="215"/>
      <c r="V10" s="212"/>
      <c r="W10" s="64"/>
    </row>
    <row r="11" spans="1:23" ht="30" customHeight="1">
      <c r="A11" s="200"/>
      <c r="B11" s="201"/>
      <c r="C11" s="190"/>
      <c r="D11" s="138" t="s">
        <v>0</v>
      </c>
      <c r="E11" s="138" t="s">
        <v>1</v>
      </c>
      <c r="F11" s="97" t="s">
        <v>3</v>
      </c>
      <c r="G11" s="97" t="s">
        <v>91</v>
      </c>
      <c r="H11" s="97" t="s">
        <v>92</v>
      </c>
      <c r="I11" s="97" t="s">
        <v>93</v>
      </c>
      <c r="J11" s="97" t="s">
        <v>94</v>
      </c>
      <c r="K11" s="97" t="s">
        <v>95</v>
      </c>
      <c r="L11" s="97" t="s">
        <v>96</v>
      </c>
      <c r="M11" s="97" t="s">
        <v>4</v>
      </c>
      <c r="N11" s="190"/>
      <c r="O11" s="97" t="s">
        <v>5</v>
      </c>
      <c r="P11" s="97" t="s">
        <v>6</v>
      </c>
      <c r="Q11" s="97" t="s">
        <v>5</v>
      </c>
      <c r="R11" s="97" t="s">
        <v>6</v>
      </c>
      <c r="S11" s="141" t="s">
        <v>334</v>
      </c>
      <c r="T11" s="96" t="s">
        <v>9</v>
      </c>
      <c r="U11" s="215"/>
      <c r="V11" s="213"/>
      <c r="W11" s="64"/>
    </row>
    <row r="12" spans="1:23" s="104" customFormat="1" ht="16.5" customHeight="1">
      <c r="A12" s="194" t="s">
        <v>323</v>
      </c>
      <c r="B12" s="195"/>
      <c r="C12" s="107">
        <f>SUM(C13,'164'!C63)</f>
        <v>22477</v>
      </c>
      <c r="D12" s="107">
        <f>SUM(D13,'164'!D63)</f>
        <v>7332</v>
      </c>
      <c r="E12" s="107">
        <f>SUM(E13,'164'!E63)</f>
        <v>15145</v>
      </c>
      <c r="F12" s="107">
        <v>11189</v>
      </c>
      <c r="G12" s="107">
        <f>SUM(G13,'164'!G63)</f>
        <v>5780</v>
      </c>
      <c r="H12" s="107">
        <f>SUM(H13,'164'!H63)</f>
        <v>3449</v>
      </c>
      <c r="I12" s="107">
        <f>SUM(I13,'164'!I63)</f>
        <v>1355</v>
      </c>
      <c r="J12" s="107">
        <f>SUM(J13,'164'!J63)</f>
        <v>337</v>
      </c>
      <c r="K12" s="107">
        <f>SUM(K13,'164'!K63)</f>
        <v>233</v>
      </c>
      <c r="L12" s="107">
        <f>SUM(L13,'164'!L63)</f>
        <v>105</v>
      </c>
      <c r="M12" s="107">
        <f>SUM(M13,'164'!M63)</f>
        <v>29</v>
      </c>
      <c r="N12" s="107">
        <f>SUM(N13,'164'!N63)</f>
        <v>105608</v>
      </c>
      <c r="O12" s="107">
        <f>SUM(O13,'164'!O63)</f>
        <v>12885</v>
      </c>
      <c r="P12" s="107">
        <f>SUM(P13,'164'!P63)</f>
        <v>15462</v>
      </c>
      <c r="Q12" s="107">
        <f>SUM(Q13,'164'!Q63)</f>
        <v>43442</v>
      </c>
      <c r="R12" s="107">
        <f>SUM(R13,'164'!R63)</f>
        <v>33819</v>
      </c>
      <c r="S12" s="107">
        <f>SUM(S13,'164'!S63)</f>
        <v>411404917</v>
      </c>
      <c r="T12" s="107">
        <f>SUM(T13,'164'!T63)</f>
        <v>4130736</v>
      </c>
      <c r="U12" s="107">
        <f>SUM(U13,'164'!U63)</f>
        <v>25344995</v>
      </c>
      <c r="V12" s="107">
        <f>SUM(V13,'164'!V63)</f>
        <v>1124441</v>
      </c>
      <c r="W12" s="103"/>
    </row>
    <row r="13" spans="1:23" s="104" customFormat="1" ht="16.5" customHeight="1">
      <c r="A13" s="184" t="s">
        <v>324</v>
      </c>
      <c r="B13" s="185"/>
      <c r="C13" s="107">
        <f>SUM(C15,C19,C64,'164'!C60)</f>
        <v>4613</v>
      </c>
      <c r="D13" s="107">
        <f>SUM(D15,D19,D64,'164'!D60)</f>
        <v>3153</v>
      </c>
      <c r="E13" s="107">
        <f>SUM(E15,E19,E64,'164'!E60)</f>
        <v>1460</v>
      </c>
      <c r="F13" s="107">
        <v>948</v>
      </c>
      <c r="G13" s="107">
        <v>1190</v>
      </c>
      <c r="H13" s="107">
        <v>1369</v>
      </c>
      <c r="I13" s="107">
        <v>706</v>
      </c>
      <c r="J13" s="107">
        <v>185</v>
      </c>
      <c r="K13" s="107">
        <v>127</v>
      </c>
      <c r="L13" s="107">
        <v>73</v>
      </c>
      <c r="M13" s="107">
        <v>15</v>
      </c>
      <c r="N13" s="107">
        <v>40177</v>
      </c>
      <c r="O13" s="107">
        <v>1773</v>
      </c>
      <c r="P13" s="107">
        <v>1460</v>
      </c>
      <c r="Q13" s="107">
        <v>25610</v>
      </c>
      <c r="R13" s="107">
        <v>11334</v>
      </c>
      <c r="S13" s="107">
        <f>SUM(S15,S19,S64,'164'!S60)</f>
        <v>308703594</v>
      </c>
      <c r="T13" s="107">
        <v>1566081</v>
      </c>
      <c r="U13" s="107">
        <f>SUM(U15,U19,U64,'164'!U60)</f>
        <v>14233736</v>
      </c>
      <c r="V13" s="107" t="s">
        <v>396</v>
      </c>
      <c r="W13" s="103"/>
    </row>
    <row r="14" spans="1:23" s="106" customFormat="1" ht="16.5" customHeight="1">
      <c r="A14" s="184" t="s">
        <v>325</v>
      </c>
      <c r="B14" s="185"/>
      <c r="C14" s="107">
        <f>SUM(C15)</f>
        <v>5</v>
      </c>
      <c r="D14" s="107">
        <f>SUM(D15)</f>
        <v>5</v>
      </c>
      <c r="E14" s="107" t="s">
        <v>396</v>
      </c>
      <c r="F14" s="107" t="s">
        <v>396</v>
      </c>
      <c r="G14" s="107">
        <f>SUM(G15)</f>
        <v>2</v>
      </c>
      <c r="H14" s="107">
        <f>SUM(H15)</f>
        <v>2</v>
      </c>
      <c r="I14" s="107">
        <f>SUM(I15)</f>
        <v>1</v>
      </c>
      <c r="J14" s="107" t="s">
        <v>396</v>
      </c>
      <c r="K14" s="107" t="s">
        <v>396</v>
      </c>
      <c r="L14" s="107" t="s">
        <v>396</v>
      </c>
      <c r="M14" s="107" t="s">
        <v>396</v>
      </c>
      <c r="N14" s="107">
        <f>SUM(N15)</f>
        <v>31</v>
      </c>
      <c r="O14" s="107" t="s">
        <v>396</v>
      </c>
      <c r="P14" s="107" t="s">
        <v>396</v>
      </c>
      <c r="Q14" s="107">
        <f>SUM(Q15)</f>
        <v>23</v>
      </c>
      <c r="R14" s="107">
        <f>SUM(R15)</f>
        <v>8</v>
      </c>
      <c r="S14" s="107">
        <f>SUM(S15)</f>
        <v>170238</v>
      </c>
      <c r="T14" s="107">
        <f>SUM(T15)</f>
        <v>754</v>
      </c>
      <c r="U14" s="107">
        <f>SUM(U15)</f>
        <v>10599</v>
      </c>
      <c r="V14" s="107" t="s">
        <v>396</v>
      </c>
      <c r="W14" s="105"/>
    </row>
    <row r="15" spans="1:22" s="106" customFormat="1" ht="16.5" customHeight="1">
      <c r="A15" s="184" t="s">
        <v>325</v>
      </c>
      <c r="B15" s="185"/>
      <c r="C15" s="107">
        <f>SUM(C16:C17)</f>
        <v>5</v>
      </c>
      <c r="D15" s="107">
        <f>SUM(D16:D17)</f>
        <v>5</v>
      </c>
      <c r="E15" s="107" t="s">
        <v>396</v>
      </c>
      <c r="F15" s="107" t="s">
        <v>396</v>
      </c>
      <c r="G15" s="107">
        <f>SUM(G16:G17)</f>
        <v>2</v>
      </c>
      <c r="H15" s="107">
        <f>SUM(H16:H17)</f>
        <v>2</v>
      </c>
      <c r="I15" s="107">
        <f>SUM(I16:I17)</f>
        <v>1</v>
      </c>
      <c r="J15" s="107" t="s">
        <v>396</v>
      </c>
      <c r="K15" s="107" t="s">
        <v>396</v>
      </c>
      <c r="L15" s="107" t="s">
        <v>396</v>
      </c>
      <c r="M15" s="107" t="s">
        <v>396</v>
      </c>
      <c r="N15" s="107">
        <f>SUM(N16:N17)</f>
        <v>31</v>
      </c>
      <c r="O15" s="107" t="s">
        <v>396</v>
      </c>
      <c r="P15" s="107" t="s">
        <v>396</v>
      </c>
      <c r="Q15" s="107">
        <f>SUM(Q16:Q17)</f>
        <v>23</v>
      </c>
      <c r="R15" s="107">
        <f>SUM(R16:R17)</f>
        <v>8</v>
      </c>
      <c r="S15" s="107">
        <f>SUM(S16:S17)</f>
        <v>170238</v>
      </c>
      <c r="T15" s="107">
        <f>SUM(T16:T17)</f>
        <v>754</v>
      </c>
      <c r="U15" s="107">
        <f>SUM(U16:U17)</f>
        <v>10599</v>
      </c>
      <c r="V15" s="107" t="s">
        <v>396</v>
      </c>
    </row>
    <row r="16" spans="1:22" s="66" customFormat="1" ht="18" customHeight="1">
      <c r="A16" s="65"/>
      <c r="B16" s="91" t="s">
        <v>408</v>
      </c>
      <c r="C16" s="67" t="s">
        <v>393</v>
      </c>
      <c r="D16" s="67" t="s">
        <v>393</v>
      </c>
      <c r="E16" s="67" t="s">
        <v>393</v>
      </c>
      <c r="F16" s="67" t="s">
        <v>393</v>
      </c>
      <c r="G16" s="67" t="s">
        <v>393</v>
      </c>
      <c r="H16" s="67" t="s">
        <v>393</v>
      </c>
      <c r="I16" s="67" t="s">
        <v>393</v>
      </c>
      <c r="J16" s="67" t="s">
        <v>393</v>
      </c>
      <c r="K16" s="67" t="s">
        <v>393</v>
      </c>
      <c r="L16" s="67" t="s">
        <v>393</v>
      </c>
      <c r="M16" s="67" t="s">
        <v>393</v>
      </c>
      <c r="N16" s="67" t="s">
        <v>393</v>
      </c>
      <c r="O16" s="67" t="s">
        <v>393</v>
      </c>
      <c r="P16" s="67" t="s">
        <v>393</v>
      </c>
      <c r="Q16" s="67" t="s">
        <v>393</v>
      </c>
      <c r="R16" s="67" t="s">
        <v>393</v>
      </c>
      <c r="S16" s="67" t="s">
        <v>393</v>
      </c>
      <c r="T16" s="67" t="s">
        <v>393</v>
      </c>
      <c r="U16" s="67" t="s">
        <v>393</v>
      </c>
      <c r="V16" s="67" t="s">
        <v>393</v>
      </c>
    </row>
    <row r="17" spans="1:22" s="66" customFormat="1" ht="18" customHeight="1">
      <c r="A17" s="65"/>
      <c r="B17" s="181" t="s">
        <v>409</v>
      </c>
      <c r="C17" s="67">
        <v>5</v>
      </c>
      <c r="D17" s="67">
        <v>5</v>
      </c>
      <c r="E17" s="67" t="s">
        <v>393</v>
      </c>
      <c r="F17" s="67" t="s">
        <v>393</v>
      </c>
      <c r="G17" s="67">
        <v>2</v>
      </c>
      <c r="H17" s="67">
        <v>2</v>
      </c>
      <c r="I17" s="67">
        <v>1</v>
      </c>
      <c r="J17" s="67" t="s">
        <v>393</v>
      </c>
      <c r="K17" s="67" t="s">
        <v>393</v>
      </c>
      <c r="L17" s="67" t="s">
        <v>393</v>
      </c>
      <c r="M17" s="67" t="s">
        <v>393</v>
      </c>
      <c r="N17" s="67">
        <v>31</v>
      </c>
      <c r="O17" s="67" t="s">
        <v>393</v>
      </c>
      <c r="P17" s="67" t="s">
        <v>393</v>
      </c>
      <c r="Q17" s="67">
        <v>23</v>
      </c>
      <c r="R17" s="67">
        <v>8</v>
      </c>
      <c r="S17" s="67">
        <v>170238</v>
      </c>
      <c r="T17" s="67">
        <v>754</v>
      </c>
      <c r="U17" s="67">
        <v>10599</v>
      </c>
      <c r="V17" s="67" t="s">
        <v>393</v>
      </c>
    </row>
    <row r="18" spans="1:22" s="66" customFormat="1" ht="14.25">
      <c r="A18" s="65"/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s="104" customFormat="1" ht="14.25">
      <c r="A19" s="184" t="s">
        <v>326</v>
      </c>
      <c r="B19" s="185"/>
      <c r="C19" s="107">
        <f>SUM(C21,C27,C34,C42,C51,C57)</f>
        <v>2364</v>
      </c>
      <c r="D19" s="107">
        <f>SUM(D21,D27,D34,D42,D51,D57)</f>
        <v>1720</v>
      </c>
      <c r="E19" s="107">
        <f>SUM(E21,E27,E34,E42,E51,E57)</f>
        <v>644</v>
      </c>
      <c r="F19" s="107">
        <f aca="true" t="shared" si="0" ref="F19:U19">SUM(F21,F27,F34,F42,F51,F57)</f>
        <v>478</v>
      </c>
      <c r="G19" s="107">
        <f t="shared" si="0"/>
        <v>622</v>
      </c>
      <c r="H19" s="107">
        <f t="shared" si="0"/>
        <v>748</v>
      </c>
      <c r="I19" s="107">
        <f t="shared" si="0"/>
        <v>328</v>
      </c>
      <c r="J19" s="107">
        <f t="shared" si="0"/>
        <v>84</v>
      </c>
      <c r="K19" s="107">
        <f t="shared" si="0"/>
        <v>57</v>
      </c>
      <c r="L19" s="107">
        <f t="shared" si="0"/>
        <v>38</v>
      </c>
      <c r="M19" s="107">
        <f t="shared" si="0"/>
        <v>9</v>
      </c>
      <c r="N19" s="107">
        <f t="shared" si="0"/>
        <v>20197</v>
      </c>
      <c r="O19" s="107">
        <f t="shared" si="0"/>
        <v>781</v>
      </c>
      <c r="P19" s="107">
        <f t="shared" si="0"/>
        <v>565</v>
      </c>
      <c r="Q19" s="107">
        <f t="shared" si="0"/>
        <v>13934</v>
      </c>
      <c r="R19" s="107">
        <f t="shared" si="0"/>
        <v>4917</v>
      </c>
      <c r="S19" s="107">
        <f t="shared" si="0"/>
        <v>179973594</v>
      </c>
      <c r="T19" s="107">
        <f t="shared" si="0"/>
        <v>1335531</v>
      </c>
      <c r="U19" s="107">
        <f t="shared" si="0"/>
        <v>8596597</v>
      </c>
      <c r="V19" s="107" t="s">
        <v>396</v>
      </c>
    </row>
    <row r="20" spans="1:22" s="66" customFormat="1" ht="14.25">
      <c r="A20" s="50"/>
      <c r="B20" s="51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104" customFormat="1" ht="14.25">
      <c r="A21" s="184" t="s">
        <v>183</v>
      </c>
      <c r="B21" s="185"/>
      <c r="C21" s="107">
        <f>SUM(C22:C25)</f>
        <v>187</v>
      </c>
      <c r="D21" s="107">
        <f>SUM(D22:D25)</f>
        <v>103</v>
      </c>
      <c r="E21" s="107">
        <f>SUM(E22:E25)</f>
        <v>84</v>
      </c>
      <c r="F21" s="107">
        <f aca="true" t="shared" si="1" ref="F21:L21">SUM(F22:F25)</f>
        <v>51</v>
      </c>
      <c r="G21" s="107">
        <f t="shared" si="1"/>
        <v>49</v>
      </c>
      <c r="H21" s="107">
        <f t="shared" si="1"/>
        <v>48</v>
      </c>
      <c r="I21" s="107">
        <f t="shared" si="1"/>
        <v>21</v>
      </c>
      <c r="J21" s="107">
        <f t="shared" si="1"/>
        <v>4</v>
      </c>
      <c r="K21" s="107">
        <f t="shared" si="1"/>
        <v>8</v>
      </c>
      <c r="L21" s="107">
        <f t="shared" si="1"/>
        <v>6</v>
      </c>
      <c r="M21" s="107" t="s">
        <v>396</v>
      </c>
      <c r="N21" s="107">
        <f aca="true" t="shared" si="2" ref="N21:U21">SUM(N22:N25)</f>
        <v>1687</v>
      </c>
      <c r="O21" s="107">
        <f t="shared" si="2"/>
        <v>101</v>
      </c>
      <c r="P21" s="107">
        <f t="shared" si="2"/>
        <v>82</v>
      </c>
      <c r="Q21" s="107">
        <f t="shared" si="2"/>
        <v>897</v>
      </c>
      <c r="R21" s="107">
        <f t="shared" si="2"/>
        <v>607</v>
      </c>
      <c r="S21" s="107">
        <f t="shared" si="2"/>
        <v>44852759</v>
      </c>
      <c r="T21" s="107">
        <f t="shared" si="2"/>
        <v>16149</v>
      </c>
      <c r="U21" s="107">
        <f t="shared" si="2"/>
        <v>2828235</v>
      </c>
      <c r="V21" s="107" t="s">
        <v>396</v>
      </c>
    </row>
    <row r="22" spans="1:22" s="66" customFormat="1" ht="14.25">
      <c r="A22" s="65"/>
      <c r="B22" s="5" t="s">
        <v>11</v>
      </c>
      <c r="C22" s="67">
        <v>8</v>
      </c>
      <c r="D22" s="67">
        <v>3</v>
      </c>
      <c r="E22" s="67">
        <v>5</v>
      </c>
      <c r="F22" s="67">
        <v>4</v>
      </c>
      <c r="G22" s="67">
        <v>4</v>
      </c>
      <c r="H22" s="67" t="s">
        <v>393</v>
      </c>
      <c r="I22" s="67" t="s">
        <v>393</v>
      </c>
      <c r="J22" s="67" t="s">
        <v>393</v>
      </c>
      <c r="K22" s="67" t="s">
        <v>393</v>
      </c>
      <c r="L22" s="67" t="s">
        <v>393</v>
      </c>
      <c r="M22" s="67" t="s">
        <v>393</v>
      </c>
      <c r="N22" s="67">
        <v>22</v>
      </c>
      <c r="O22" s="67">
        <v>5</v>
      </c>
      <c r="P22" s="67">
        <v>5</v>
      </c>
      <c r="Q22" s="67">
        <v>8</v>
      </c>
      <c r="R22" s="67">
        <v>4</v>
      </c>
      <c r="S22" s="67">
        <v>285960</v>
      </c>
      <c r="T22" s="67" t="s">
        <v>394</v>
      </c>
      <c r="U22" s="67">
        <v>7305</v>
      </c>
      <c r="V22" s="67" t="s">
        <v>393</v>
      </c>
    </row>
    <row r="23" spans="1:22" s="66" customFormat="1" ht="14.25">
      <c r="A23" s="65"/>
      <c r="B23" s="5" t="s">
        <v>12</v>
      </c>
      <c r="C23" s="67">
        <v>38</v>
      </c>
      <c r="D23" s="67">
        <v>18</v>
      </c>
      <c r="E23" s="67">
        <v>20</v>
      </c>
      <c r="F23" s="67">
        <v>11</v>
      </c>
      <c r="G23" s="67">
        <v>15</v>
      </c>
      <c r="H23" s="67">
        <v>7</v>
      </c>
      <c r="I23" s="67">
        <v>3</v>
      </c>
      <c r="J23" s="67" t="s">
        <v>393</v>
      </c>
      <c r="K23" s="67" t="s">
        <v>393</v>
      </c>
      <c r="L23" s="67">
        <v>2</v>
      </c>
      <c r="M23" s="67" t="s">
        <v>393</v>
      </c>
      <c r="N23" s="67">
        <v>292</v>
      </c>
      <c r="O23" s="67">
        <v>25</v>
      </c>
      <c r="P23" s="67">
        <v>16</v>
      </c>
      <c r="Q23" s="67">
        <v>151</v>
      </c>
      <c r="R23" s="67">
        <v>100</v>
      </c>
      <c r="S23" s="67">
        <v>10266524</v>
      </c>
      <c r="T23" s="67">
        <v>9179</v>
      </c>
      <c r="U23" s="67">
        <v>355906</v>
      </c>
      <c r="V23" s="67" t="s">
        <v>393</v>
      </c>
    </row>
    <row r="24" spans="1:22" s="66" customFormat="1" ht="14.25">
      <c r="A24" s="65"/>
      <c r="B24" s="5" t="s">
        <v>13</v>
      </c>
      <c r="C24" s="67">
        <v>19</v>
      </c>
      <c r="D24" s="67">
        <v>12</v>
      </c>
      <c r="E24" s="67">
        <v>7</v>
      </c>
      <c r="F24" s="67">
        <v>5</v>
      </c>
      <c r="G24" s="67">
        <v>4</v>
      </c>
      <c r="H24" s="67">
        <v>5</v>
      </c>
      <c r="I24" s="67">
        <v>3</v>
      </c>
      <c r="J24" s="67">
        <v>1</v>
      </c>
      <c r="K24" s="67" t="s">
        <v>393</v>
      </c>
      <c r="L24" s="67">
        <v>1</v>
      </c>
      <c r="M24" s="67" t="s">
        <v>393</v>
      </c>
      <c r="N24" s="67">
        <v>163</v>
      </c>
      <c r="O24" s="67">
        <v>8</v>
      </c>
      <c r="P24" s="67">
        <v>5</v>
      </c>
      <c r="Q24" s="67">
        <v>88</v>
      </c>
      <c r="R24" s="67">
        <v>62</v>
      </c>
      <c r="S24" s="67">
        <v>2785426</v>
      </c>
      <c r="T24" s="67">
        <v>969</v>
      </c>
      <c r="U24" s="67">
        <v>85189</v>
      </c>
      <c r="V24" s="67" t="s">
        <v>393</v>
      </c>
    </row>
    <row r="25" spans="1:22" s="66" customFormat="1" ht="14.25">
      <c r="A25" s="65"/>
      <c r="B25" s="5" t="s">
        <v>14</v>
      </c>
      <c r="C25" s="67">
        <v>122</v>
      </c>
      <c r="D25" s="67">
        <v>70</v>
      </c>
      <c r="E25" s="67">
        <v>52</v>
      </c>
      <c r="F25" s="67">
        <v>31</v>
      </c>
      <c r="G25" s="67">
        <v>26</v>
      </c>
      <c r="H25" s="67">
        <v>36</v>
      </c>
      <c r="I25" s="67">
        <v>15</v>
      </c>
      <c r="J25" s="67">
        <v>3</v>
      </c>
      <c r="K25" s="67">
        <v>8</v>
      </c>
      <c r="L25" s="67">
        <v>3</v>
      </c>
      <c r="M25" s="67" t="s">
        <v>393</v>
      </c>
      <c r="N25" s="67">
        <v>1210</v>
      </c>
      <c r="O25" s="67">
        <v>63</v>
      </c>
      <c r="P25" s="67">
        <v>56</v>
      </c>
      <c r="Q25" s="67">
        <v>650</v>
      </c>
      <c r="R25" s="67">
        <v>441</v>
      </c>
      <c r="S25" s="67">
        <v>31514849</v>
      </c>
      <c r="T25" s="67">
        <v>6001</v>
      </c>
      <c r="U25" s="67">
        <v>2379835</v>
      </c>
      <c r="V25" s="67" t="s">
        <v>393</v>
      </c>
    </row>
    <row r="26" spans="1:22" s="66" customFormat="1" ht="14.25">
      <c r="A26" s="65"/>
      <c r="B26" s="6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s="104" customFormat="1" ht="14.25">
      <c r="A27" s="184" t="s">
        <v>15</v>
      </c>
      <c r="B27" s="185"/>
      <c r="C27" s="107">
        <f>SUM(C28:C32)</f>
        <v>148</v>
      </c>
      <c r="D27" s="107">
        <f>SUM(D28:D32)</f>
        <v>129</v>
      </c>
      <c r="E27" s="107">
        <f>SUM(E28:E32)</f>
        <v>19</v>
      </c>
      <c r="F27" s="107">
        <v>25</v>
      </c>
      <c r="G27" s="107">
        <v>54</v>
      </c>
      <c r="H27" s="107">
        <v>39</v>
      </c>
      <c r="I27" s="107">
        <f>SUM(I28:I32)</f>
        <v>17</v>
      </c>
      <c r="J27" s="107">
        <f>SUM(J28:J32)</f>
        <v>9</v>
      </c>
      <c r="K27" s="107">
        <f>SUM(K28:K32)</f>
        <v>4</v>
      </c>
      <c r="L27" s="107" t="s">
        <v>396</v>
      </c>
      <c r="M27" s="107" t="s">
        <v>396</v>
      </c>
      <c r="N27" s="107">
        <v>1080</v>
      </c>
      <c r="O27" s="107">
        <v>17</v>
      </c>
      <c r="P27" s="107">
        <v>21</v>
      </c>
      <c r="Q27" s="107">
        <v>764</v>
      </c>
      <c r="R27" s="107">
        <v>278</v>
      </c>
      <c r="S27" s="107">
        <v>9148400</v>
      </c>
      <c r="T27" s="107">
        <v>14153</v>
      </c>
      <c r="U27" s="107">
        <v>303555</v>
      </c>
      <c r="V27" s="107" t="s">
        <v>396</v>
      </c>
    </row>
    <row r="28" spans="1:22" s="66" customFormat="1" ht="14.25">
      <c r="A28" s="2"/>
      <c r="B28" s="5" t="s">
        <v>16</v>
      </c>
      <c r="C28" s="67">
        <v>43</v>
      </c>
      <c r="D28" s="67">
        <v>34</v>
      </c>
      <c r="E28" s="67">
        <v>9</v>
      </c>
      <c r="F28" s="67">
        <v>7</v>
      </c>
      <c r="G28" s="67">
        <v>16</v>
      </c>
      <c r="H28" s="67">
        <v>11</v>
      </c>
      <c r="I28" s="67">
        <v>8</v>
      </c>
      <c r="J28" s="67">
        <v>1</v>
      </c>
      <c r="K28" s="67" t="s">
        <v>393</v>
      </c>
      <c r="L28" s="67" t="s">
        <v>393</v>
      </c>
      <c r="M28" s="67" t="s">
        <v>393</v>
      </c>
      <c r="N28" s="67">
        <v>266</v>
      </c>
      <c r="O28" s="67">
        <v>9</v>
      </c>
      <c r="P28" s="67">
        <v>12</v>
      </c>
      <c r="Q28" s="67">
        <v>179</v>
      </c>
      <c r="R28" s="67">
        <v>66</v>
      </c>
      <c r="S28" s="67">
        <v>1194650</v>
      </c>
      <c r="T28" s="67">
        <v>7317</v>
      </c>
      <c r="U28" s="67">
        <v>79448</v>
      </c>
      <c r="V28" s="67" t="s">
        <v>393</v>
      </c>
    </row>
    <row r="29" spans="1:22" s="66" customFormat="1" ht="14.25">
      <c r="A29" s="65"/>
      <c r="B29" s="56" t="s">
        <v>17</v>
      </c>
      <c r="C29" s="67">
        <v>8</v>
      </c>
      <c r="D29" s="67">
        <v>8</v>
      </c>
      <c r="E29" s="67" t="s">
        <v>393</v>
      </c>
      <c r="F29" s="67" t="s">
        <v>393</v>
      </c>
      <c r="G29" s="67">
        <v>4</v>
      </c>
      <c r="H29" s="67">
        <v>1</v>
      </c>
      <c r="I29" s="67" t="s">
        <v>393</v>
      </c>
      <c r="J29" s="67">
        <v>1</v>
      </c>
      <c r="K29" s="67">
        <v>2</v>
      </c>
      <c r="L29" s="67" t="s">
        <v>393</v>
      </c>
      <c r="M29" s="67" t="s">
        <v>393</v>
      </c>
      <c r="N29" s="67">
        <v>112</v>
      </c>
      <c r="O29" s="67" t="s">
        <v>393</v>
      </c>
      <c r="P29" s="67" t="s">
        <v>393</v>
      </c>
      <c r="Q29" s="67">
        <v>87</v>
      </c>
      <c r="R29" s="67">
        <v>25</v>
      </c>
      <c r="S29" s="67">
        <v>1163609</v>
      </c>
      <c r="T29" s="67" t="s">
        <v>393</v>
      </c>
      <c r="U29" s="67">
        <v>54074</v>
      </c>
      <c r="V29" s="67" t="s">
        <v>393</v>
      </c>
    </row>
    <row r="30" spans="1:22" s="66" customFormat="1" ht="14.25">
      <c r="A30" s="2"/>
      <c r="B30" s="56" t="s">
        <v>18</v>
      </c>
      <c r="C30" s="67">
        <v>6</v>
      </c>
      <c r="D30" s="67">
        <v>6</v>
      </c>
      <c r="E30" s="67" t="s">
        <v>393</v>
      </c>
      <c r="F30" s="67" t="s">
        <v>395</v>
      </c>
      <c r="G30" s="67" t="s">
        <v>395</v>
      </c>
      <c r="H30" s="67" t="s">
        <v>395</v>
      </c>
      <c r="I30" s="67" t="s">
        <v>393</v>
      </c>
      <c r="J30" s="67" t="s">
        <v>393</v>
      </c>
      <c r="K30" s="67" t="s">
        <v>393</v>
      </c>
      <c r="L30" s="67" t="s">
        <v>393</v>
      </c>
      <c r="M30" s="67" t="s">
        <v>393</v>
      </c>
      <c r="N30" s="67" t="s">
        <v>395</v>
      </c>
      <c r="O30" s="67" t="s">
        <v>395</v>
      </c>
      <c r="P30" s="67" t="s">
        <v>395</v>
      </c>
      <c r="Q30" s="67" t="s">
        <v>395</v>
      </c>
      <c r="R30" s="67" t="s">
        <v>395</v>
      </c>
      <c r="S30" s="67" t="s">
        <v>395</v>
      </c>
      <c r="T30" s="67" t="s">
        <v>395</v>
      </c>
      <c r="U30" s="67" t="s">
        <v>395</v>
      </c>
      <c r="V30" s="67" t="s">
        <v>393</v>
      </c>
    </row>
    <row r="31" spans="1:22" s="66" customFormat="1" ht="14.25">
      <c r="A31" s="65"/>
      <c r="B31" s="56" t="s">
        <v>19</v>
      </c>
      <c r="C31" s="67">
        <v>2</v>
      </c>
      <c r="D31" s="67">
        <v>1</v>
      </c>
      <c r="E31" s="67">
        <v>1</v>
      </c>
      <c r="F31" s="67" t="s">
        <v>395</v>
      </c>
      <c r="G31" s="67" t="s">
        <v>395</v>
      </c>
      <c r="H31" s="67" t="s">
        <v>395</v>
      </c>
      <c r="I31" s="67" t="s">
        <v>393</v>
      </c>
      <c r="J31" s="67" t="s">
        <v>393</v>
      </c>
      <c r="K31" s="67" t="s">
        <v>393</v>
      </c>
      <c r="L31" s="67" t="s">
        <v>393</v>
      </c>
      <c r="M31" s="67" t="s">
        <v>393</v>
      </c>
      <c r="N31" s="67" t="s">
        <v>395</v>
      </c>
      <c r="O31" s="67" t="s">
        <v>395</v>
      </c>
      <c r="P31" s="67" t="s">
        <v>395</v>
      </c>
      <c r="Q31" s="67" t="s">
        <v>395</v>
      </c>
      <c r="R31" s="67" t="s">
        <v>395</v>
      </c>
      <c r="S31" s="67" t="s">
        <v>395</v>
      </c>
      <c r="T31" s="67" t="s">
        <v>395</v>
      </c>
      <c r="U31" s="67" t="s">
        <v>395</v>
      </c>
      <c r="V31" s="67" t="s">
        <v>393</v>
      </c>
    </row>
    <row r="32" spans="1:22" s="66" customFormat="1" ht="14.25">
      <c r="A32" s="2"/>
      <c r="B32" s="56" t="s">
        <v>20</v>
      </c>
      <c r="C32" s="67">
        <v>89</v>
      </c>
      <c r="D32" s="67">
        <v>80</v>
      </c>
      <c r="E32" s="67">
        <v>9</v>
      </c>
      <c r="F32" s="67">
        <v>16</v>
      </c>
      <c r="G32" s="67">
        <v>29</v>
      </c>
      <c r="H32" s="67">
        <v>26</v>
      </c>
      <c r="I32" s="67">
        <v>9</v>
      </c>
      <c r="J32" s="67">
        <v>7</v>
      </c>
      <c r="K32" s="67">
        <v>2</v>
      </c>
      <c r="L32" s="67" t="s">
        <v>393</v>
      </c>
      <c r="M32" s="67" t="s">
        <v>393</v>
      </c>
      <c r="N32" s="67">
        <v>674</v>
      </c>
      <c r="O32" s="67">
        <v>7</v>
      </c>
      <c r="P32" s="67">
        <v>8</v>
      </c>
      <c r="Q32" s="67">
        <v>483</v>
      </c>
      <c r="R32" s="67">
        <v>176</v>
      </c>
      <c r="S32" s="67">
        <v>6659835</v>
      </c>
      <c r="T32" s="67">
        <v>6786</v>
      </c>
      <c r="U32" s="67">
        <v>165533</v>
      </c>
      <c r="V32" s="67" t="s">
        <v>393</v>
      </c>
    </row>
    <row r="33" spans="1:22" s="66" customFormat="1" ht="14.25">
      <c r="A33" s="65"/>
      <c r="B33" s="68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s="104" customFormat="1" ht="14.25">
      <c r="A34" s="188" t="s">
        <v>21</v>
      </c>
      <c r="B34" s="189"/>
      <c r="C34" s="107">
        <f>SUM(C35:C40)</f>
        <v>186</v>
      </c>
      <c r="D34" s="107">
        <f>SUM(D35:D40)</f>
        <v>157</v>
      </c>
      <c r="E34" s="107">
        <f>SUM(E35:E40)</f>
        <v>29</v>
      </c>
      <c r="F34" s="107">
        <v>38</v>
      </c>
      <c r="G34" s="107">
        <v>38</v>
      </c>
      <c r="H34" s="107">
        <v>56</v>
      </c>
      <c r="I34" s="107">
        <f>SUM(I35:I40)</f>
        <v>34</v>
      </c>
      <c r="J34" s="107">
        <f>SUM(J35:J40)</f>
        <v>10</v>
      </c>
      <c r="K34" s="107">
        <f>SUM(K35:K40)</f>
        <v>4</v>
      </c>
      <c r="L34" s="107">
        <f>SUM(L35:L40)</f>
        <v>4</v>
      </c>
      <c r="M34" s="107">
        <f>SUM(M35:M40)</f>
        <v>2</v>
      </c>
      <c r="N34" s="107">
        <v>2065</v>
      </c>
      <c r="O34" s="107">
        <v>37</v>
      </c>
      <c r="P34" s="107">
        <v>28</v>
      </c>
      <c r="Q34" s="107">
        <v>1448</v>
      </c>
      <c r="R34" s="107">
        <v>552</v>
      </c>
      <c r="S34" s="107">
        <v>44075814</v>
      </c>
      <c r="T34" s="107">
        <v>19389</v>
      </c>
      <c r="U34" s="107">
        <v>1122673</v>
      </c>
      <c r="V34" s="107" t="s">
        <v>396</v>
      </c>
    </row>
    <row r="35" spans="1:22" s="66" customFormat="1" ht="14.25">
      <c r="A35" s="69"/>
      <c r="B35" s="56" t="s">
        <v>22</v>
      </c>
      <c r="C35" s="67">
        <v>2</v>
      </c>
      <c r="D35" s="67">
        <v>2</v>
      </c>
      <c r="E35" s="67" t="s">
        <v>393</v>
      </c>
      <c r="F35" s="67" t="s">
        <v>395</v>
      </c>
      <c r="G35" s="67" t="s">
        <v>395</v>
      </c>
      <c r="H35" s="67" t="s">
        <v>395</v>
      </c>
      <c r="I35" s="67" t="s">
        <v>393</v>
      </c>
      <c r="J35" s="67" t="s">
        <v>393</v>
      </c>
      <c r="K35" s="67" t="s">
        <v>393</v>
      </c>
      <c r="L35" s="67" t="s">
        <v>393</v>
      </c>
      <c r="M35" s="67" t="s">
        <v>393</v>
      </c>
      <c r="N35" s="67" t="s">
        <v>395</v>
      </c>
      <c r="O35" s="67" t="s">
        <v>395</v>
      </c>
      <c r="P35" s="67" t="s">
        <v>395</v>
      </c>
      <c r="Q35" s="67" t="s">
        <v>395</v>
      </c>
      <c r="R35" s="67" t="s">
        <v>395</v>
      </c>
      <c r="S35" s="67" t="s">
        <v>395</v>
      </c>
      <c r="T35" s="67" t="s">
        <v>395</v>
      </c>
      <c r="U35" s="67" t="s">
        <v>395</v>
      </c>
      <c r="V35" s="67" t="s">
        <v>393</v>
      </c>
    </row>
    <row r="36" spans="1:22" s="66" customFormat="1" ht="14.25">
      <c r="A36" s="69"/>
      <c r="B36" s="56" t="s">
        <v>23</v>
      </c>
      <c r="C36" s="67">
        <v>69</v>
      </c>
      <c r="D36" s="67">
        <v>67</v>
      </c>
      <c r="E36" s="67">
        <v>2</v>
      </c>
      <c r="F36" s="67" t="s">
        <v>395</v>
      </c>
      <c r="G36" s="67" t="s">
        <v>395</v>
      </c>
      <c r="H36" s="67" t="s">
        <v>395</v>
      </c>
      <c r="I36" s="67">
        <v>12</v>
      </c>
      <c r="J36" s="67">
        <v>3</v>
      </c>
      <c r="K36" s="67">
        <v>2</v>
      </c>
      <c r="L36" s="67">
        <v>1</v>
      </c>
      <c r="M36" s="67">
        <v>2</v>
      </c>
      <c r="N36" s="67" t="s">
        <v>395</v>
      </c>
      <c r="O36" s="67" t="s">
        <v>395</v>
      </c>
      <c r="P36" s="67" t="s">
        <v>395</v>
      </c>
      <c r="Q36" s="67" t="s">
        <v>395</v>
      </c>
      <c r="R36" s="67" t="s">
        <v>395</v>
      </c>
      <c r="S36" s="67" t="s">
        <v>395</v>
      </c>
      <c r="T36" s="67" t="s">
        <v>395</v>
      </c>
      <c r="U36" s="67" t="s">
        <v>395</v>
      </c>
      <c r="V36" s="67" t="s">
        <v>394</v>
      </c>
    </row>
    <row r="37" spans="1:22" s="66" customFormat="1" ht="14.25">
      <c r="A37" s="69"/>
      <c r="B37" s="56" t="s">
        <v>24</v>
      </c>
      <c r="C37" s="67" t="s">
        <v>393</v>
      </c>
      <c r="D37" s="67" t="s">
        <v>393</v>
      </c>
      <c r="E37" s="67" t="s">
        <v>393</v>
      </c>
      <c r="F37" s="67" t="s">
        <v>393</v>
      </c>
      <c r="G37" s="67" t="s">
        <v>393</v>
      </c>
      <c r="H37" s="67" t="s">
        <v>393</v>
      </c>
      <c r="I37" s="67" t="s">
        <v>393</v>
      </c>
      <c r="J37" s="67" t="s">
        <v>393</v>
      </c>
      <c r="K37" s="67" t="s">
        <v>393</v>
      </c>
      <c r="L37" s="67" t="s">
        <v>393</v>
      </c>
      <c r="M37" s="67" t="s">
        <v>393</v>
      </c>
      <c r="N37" s="67" t="s">
        <v>393</v>
      </c>
      <c r="O37" s="67" t="s">
        <v>393</v>
      </c>
      <c r="P37" s="67" t="s">
        <v>393</v>
      </c>
      <c r="Q37" s="67" t="s">
        <v>393</v>
      </c>
      <c r="R37" s="67" t="s">
        <v>393</v>
      </c>
      <c r="S37" s="67" t="s">
        <v>393</v>
      </c>
      <c r="T37" s="67" t="s">
        <v>393</v>
      </c>
      <c r="U37" s="67" t="s">
        <v>393</v>
      </c>
      <c r="V37" s="67" t="s">
        <v>393</v>
      </c>
    </row>
    <row r="38" spans="1:22" s="66" customFormat="1" ht="14.25">
      <c r="A38" s="69"/>
      <c r="B38" s="56" t="s">
        <v>25</v>
      </c>
      <c r="C38" s="67">
        <v>6</v>
      </c>
      <c r="D38" s="67">
        <v>6</v>
      </c>
      <c r="E38" s="67" t="s">
        <v>393</v>
      </c>
      <c r="F38" s="67">
        <v>3</v>
      </c>
      <c r="G38" s="67">
        <v>1</v>
      </c>
      <c r="H38" s="67" t="s">
        <v>393</v>
      </c>
      <c r="I38" s="67">
        <v>2</v>
      </c>
      <c r="J38" s="67" t="s">
        <v>393</v>
      </c>
      <c r="K38" s="67" t="s">
        <v>393</v>
      </c>
      <c r="L38" s="67" t="s">
        <v>393</v>
      </c>
      <c r="M38" s="67" t="s">
        <v>393</v>
      </c>
      <c r="N38" s="67">
        <v>35</v>
      </c>
      <c r="O38" s="67" t="s">
        <v>393</v>
      </c>
      <c r="P38" s="67" t="s">
        <v>393</v>
      </c>
      <c r="Q38" s="67">
        <v>28</v>
      </c>
      <c r="R38" s="67">
        <v>7</v>
      </c>
      <c r="S38" s="67">
        <v>146824</v>
      </c>
      <c r="T38" s="67">
        <v>58</v>
      </c>
      <c r="U38" s="67">
        <v>2982</v>
      </c>
      <c r="V38" s="67" t="s">
        <v>393</v>
      </c>
    </row>
    <row r="39" spans="1:22" s="66" customFormat="1" ht="14.25">
      <c r="A39" s="69"/>
      <c r="B39" s="56" t="s">
        <v>26</v>
      </c>
      <c r="C39" s="67">
        <v>91</v>
      </c>
      <c r="D39" s="67">
        <v>72</v>
      </c>
      <c r="E39" s="67">
        <v>19</v>
      </c>
      <c r="F39" s="67">
        <v>14</v>
      </c>
      <c r="G39" s="67">
        <v>24</v>
      </c>
      <c r="H39" s="67">
        <v>26</v>
      </c>
      <c r="I39" s="67">
        <v>17</v>
      </c>
      <c r="J39" s="67">
        <v>5</v>
      </c>
      <c r="K39" s="67">
        <v>2</v>
      </c>
      <c r="L39" s="67">
        <v>3</v>
      </c>
      <c r="M39" s="67" t="s">
        <v>393</v>
      </c>
      <c r="N39" s="67">
        <v>925</v>
      </c>
      <c r="O39" s="67">
        <v>21</v>
      </c>
      <c r="P39" s="67">
        <v>16</v>
      </c>
      <c r="Q39" s="67">
        <v>632</v>
      </c>
      <c r="R39" s="67">
        <v>256</v>
      </c>
      <c r="S39" s="67">
        <v>8377831</v>
      </c>
      <c r="T39" s="67">
        <v>9314</v>
      </c>
      <c r="U39" s="67">
        <v>440418</v>
      </c>
      <c r="V39" s="67" t="s">
        <v>393</v>
      </c>
    </row>
    <row r="40" spans="1:22" s="66" customFormat="1" ht="14.25">
      <c r="A40" s="69"/>
      <c r="B40" s="56" t="s">
        <v>27</v>
      </c>
      <c r="C40" s="67">
        <v>18</v>
      </c>
      <c r="D40" s="67">
        <v>10</v>
      </c>
      <c r="E40" s="67">
        <v>8</v>
      </c>
      <c r="F40" s="67">
        <v>4</v>
      </c>
      <c r="G40" s="67">
        <v>2</v>
      </c>
      <c r="H40" s="67">
        <v>7</v>
      </c>
      <c r="I40" s="67">
        <v>3</v>
      </c>
      <c r="J40" s="67">
        <v>2</v>
      </c>
      <c r="K40" s="67" t="s">
        <v>393</v>
      </c>
      <c r="L40" s="67" t="s">
        <v>393</v>
      </c>
      <c r="M40" s="67" t="s">
        <v>393</v>
      </c>
      <c r="N40" s="67">
        <v>148</v>
      </c>
      <c r="O40" s="67">
        <v>13</v>
      </c>
      <c r="P40" s="67">
        <v>10</v>
      </c>
      <c r="Q40" s="67">
        <v>58</v>
      </c>
      <c r="R40" s="67">
        <v>67</v>
      </c>
      <c r="S40" s="67">
        <v>1243865</v>
      </c>
      <c r="T40" s="67" t="s">
        <v>393</v>
      </c>
      <c r="U40" s="67">
        <v>91269</v>
      </c>
      <c r="V40" s="67" t="s">
        <v>393</v>
      </c>
    </row>
    <row r="41" spans="1:22" s="66" customFormat="1" ht="14.25">
      <c r="A41" s="2"/>
      <c r="B41" s="6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s="104" customFormat="1" ht="14.25">
      <c r="A42" s="188" t="s">
        <v>28</v>
      </c>
      <c r="B42" s="189"/>
      <c r="C42" s="107">
        <f>SUM(C43:C49)</f>
        <v>1099</v>
      </c>
      <c r="D42" s="107">
        <f>SUM(D43:D49)</f>
        <v>940</v>
      </c>
      <c r="E42" s="107">
        <f>SUM(E43:E49)</f>
        <v>159</v>
      </c>
      <c r="F42" s="107">
        <f aca="true" t="shared" si="3" ref="F42:U42">SUM(F43:F49)</f>
        <v>141</v>
      </c>
      <c r="G42" s="107">
        <f t="shared" si="3"/>
        <v>297</v>
      </c>
      <c r="H42" s="107">
        <f t="shared" si="3"/>
        <v>390</v>
      </c>
      <c r="I42" s="107">
        <f t="shared" si="3"/>
        <v>163</v>
      </c>
      <c r="J42" s="107">
        <f t="shared" si="3"/>
        <v>43</v>
      </c>
      <c r="K42" s="107">
        <f t="shared" si="3"/>
        <v>33</v>
      </c>
      <c r="L42" s="107">
        <f t="shared" si="3"/>
        <v>26</v>
      </c>
      <c r="M42" s="107">
        <f t="shared" si="3"/>
        <v>6</v>
      </c>
      <c r="N42" s="107">
        <f t="shared" si="3"/>
        <v>10800</v>
      </c>
      <c r="O42" s="107">
        <f t="shared" si="3"/>
        <v>198</v>
      </c>
      <c r="P42" s="107">
        <f t="shared" si="3"/>
        <v>147</v>
      </c>
      <c r="Q42" s="107">
        <f t="shared" si="3"/>
        <v>7963</v>
      </c>
      <c r="R42" s="107">
        <f t="shared" si="3"/>
        <v>2492</v>
      </c>
      <c r="S42" s="107">
        <f t="shared" si="3"/>
        <v>59753672</v>
      </c>
      <c r="T42" s="107">
        <f t="shared" si="3"/>
        <v>1140077</v>
      </c>
      <c r="U42" s="107">
        <f t="shared" si="3"/>
        <v>3108721</v>
      </c>
      <c r="V42" s="107" t="s">
        <v>396</v>
      </c>
    </row>
    <row r="43" spans="1:22" s="66" customFormat="1" ht="14.25">
      <c r="A43" s="69"/>
      <c r="B43" s="56" t="s">
        <v>29</v>
      </c>
      <c r="C43" s="67">
        <v>552</v>
      </c>
      <c r="D43" s="67">
        <v>456</v>
      </c>
      <c r="E43" s="67">
        <v>96</v>
      </c>
      <c r="F43" s="67">
        <v>83</v>
      </c>
      <c r="G43" s="67">
        <v>158</v>
      </c>
      <c r="H43" s="67">
        <v>197</v>
      </c>
      <c r="I43" s="67">
        <v>74</v>
      </c>
      <c r="J43" s="67">
        <v>18</v>
      </c>
      <c r="K43" s="67">
        <v>16</v>
      </c>
      <c r="L43" s="67">
        <v>6</v>
      </c>
      <c r="M43" s="67" t="s">
        <v>393</v>
      </c>
      <c r="N43" s="67">
        <v>4449</v>
      </c>
      <c r="O43" s="67">
        <v>126</v>
      </c>
      <c r="P43" s="67">
        <v>92</v>
      </c>
      <c r="Q43" s="67">
        <v>3164</v>
      </c>
      <c r="R43" s="67">
        <v>1067</v>
      </c>
      <c r="S43" s="67">
        <v>23871167</v>
      </c>
      <c r="T43" s="67">
        <v>495002</v>
      </c>
      <c r="U43" s="67">
        <v>1235326</v>
      </c>
      <c r="V43" s="67" t="s">
        <v>393</v>
      </c>
    </row>
    <row r="44" spans="1:22" s="66" customFormat="1" ht="14.25">
      <c r="A44" s="69"/>
      <c r="B44" s="56" t="s">
        <v>434</v>
      </c>
      <c r="C44" s="67">
        <v>61</v>
      </c>
      <c r="D44" s="67">
        <v>56</v>
      </c>
      <c r="E44" s="67">
        <v>5</v>
      </c>
      <c r="F44" s="67">
        <v>2</v>
      </c>
      <c r="G44" s="67">
        <v>10</v>
      </c>
      <c r="H44" s="67">
        <v>13</v>
      </c>
      <c r="I44" s="67">
        <v>20</v>
      </c>
      <c r="J44" s="67">
        <v>3</v>
      </c>
      <c r="K44" s="67">
        <v>3</v>
      </c>
      <c r="L44" s="67">
        <v>5</v>
      </c>
      <c r="M44" s="67">
        <v>5</v>
      </c>
      <c r="N44" s="67">
        <v>1640</v>
      </c>
      <c r="O44" s="67">
        <v>6</v>
      </c>
      <c r="P44" s="67">
        <v>3</v>
      </c>
      <c r="Q44" s="67">
        <v>1343</v>
      </c>
      <c r="R44" s="67">
        <v>288</v>
      </c>
      <c r="S44" s="67">
        <v>8020524</v>
      </c>
      <c r="T44" s="67">
        <v>336984</v>
      </c>
      <c r="U44" s="67">
        <v>553142</v>
      </c>
      <c r="V44" s="67" t="s">
        <v>393</v>
      </c>
    </row>
    <row r="45" spans="1:22" s="66" customFormat="1" ht="14.25">
      <c r="A45" s="69"/>
      <c r="B45" s="56" t="s">
        <v>30</v>
      </c>
      <c r="C45" s="67">
        <v>110</v>
      </c>
      <c r="D45" s="67">
        <v>96</v>
      </c>
      <c r="E45" s="67">
        <v>14</v>
      </c>
      <c r="F45" s="67">
        <v>9</v>
      </c>
      <c r="G45" s="67">
        <v>20</v>
      </c>
      <c r="H45" s="67">
        <v>57</v>
      </c>
      <c r="I45" s="67">
        <v>17</v>
      </c>
      <c r="J45" s="67">
        <v>5</v>
      </c>
      <c r="K45" s="67" t="s">
        <v>393</v>
      </c>
      <c r="L45" s="67">
        <v>1</v>
      </c>
      <c r="M45" s="67">
        <v>1</v>
      </c>
      <c r="N45" s="67">
        <v>989</v>
      </c>
      <c r="O45" s="67">
        <v>15</v>
      </c>
      <c r="P45" s="67">
        <v>12</v>
      </c>
      <c r="Q45" s="67">
        <v>738</v>
      </c>
      <c r="R45" s="67">
        <v>224</v>
      </c>
      <c r="S45" s="67">
        <v>4061903</v>
      </c>
      <c r="T45" s="67">
        <v>50085</v>
      </c>
      <c r="U45" s="67">
        <v>294516</v>
      </c>
      <c r="V45" s="67" t="s">
        <v>393</v>
      </c>
    </row>
    <row r="46" spans="1:22" s="66" customFormat="1" ht="14.25">
      <c r="A46" s="69"/>
      <c r="B46" s="56" t="s">
        <v>302</v>
      </c>
      <c r="C46" s="67">
        <v>25</v>
      </c>
      <c r="D46" s="67">
        <v>18</v>
      </c>
      <c r="E46" s="67">
        <v>7</v>
      </c>
      <c r="F46" s="67">
        <v>5</v>
      </c>
      <c r="G46" s="67">
        <v>9</v>
      </c>
      <c r="H46" s="67">
        <v>8</v>
      </c>
      <c r="I46" s="67">
        <v>3</v>
      </c>
      <c r="J46" s="67" t="s">
        <v>393</v>
      </c>
      <c r="K46" s="67" t="s">
        <v>393</v>
      </c>
      <c r="L46" s="67" t="s">
        <v>393</v>
      </c>
      <c r="M46" s="67" t="s">
        <v>393</v>
      </c>
      <c r="N46" s="67">
        <v>140</v>
      </c>
      <c r="O46" s="67">
        <v>9</v>
      </c>
      <c r="P46" s="67">
        <v>5</v>
      </c>
      <c r="Q46" s="67">
        <v>95</v>
      </c>
      <c r="R46" s="67">
        <v>31</v>
      </c>
      <c r="S46" s="67">
        <v>400045</v>
      </c>
      <c r="T46" s="67">
        <v>39691</v>
      </c>
      <c r="U46" s="67">
        <v>41842</v>
      </c>
      <c r="V46" s="67" t="s">
        <v>393</v>
      </c>
    </row>
    <row r="47" spans="1:22" s="66" customFormat="1" ht="14.25">
      <c r="A47" s="7"/>
      <c r="B47" s="56" t="s">
        <v>31</v>
      </c>
      <c r="C47" s="67">
        <v>95</v>
      </c>
      <c r="D47" s="67">
        <v>83</v>
      </c>
      <c r="E47" s="67">
        <v>12</v>
      </c>
      <c r="F47" s="67">
        <v>13</v>
      </c>
      <c r="G47" s="67">
        <v>28</v>
      </c>
      <c r="H47" s="67">
        <v>38</v>
      </c>
      <c r="I47" s="67">
        <v>12</v>
      </c>
      <c r="J47" s="67">
        <v>1</v>
      </c>
      <c r="K47" s="67">
        <v>1</v>
      </c>
      <c r="L47" s="67">
        <v>2</v>
      </c>
      <c r="M47" s="67" t="s">
        <v>393</v>
      </c>
      <c r="N47" s="67">
        <v>715</v>
      </c>
      <c r="O47" s="67">
        <v>12</v>
      </c>
      <c r="P47" s="67">
        <v>14</v>
      </c>
      <c r="Q47" s="67">
        <v>501</v>
      </c>
      <c r="R47" s="67">
        <v>188</v>
      </c>
      <c r="S47" s="67">
        <v>3582455</v>
      </c>
      <c r="T47" s="67">
        <v>43831</v>
      </c>
      <c r="U47" s="67">
        <v>184224</v>
      </c>
      <c r="V47" s="67" t="s">
        <v>393</v>
      </c>
    </row>
    <row r="48" spans="1:22" s="66" customFormat="1" ht="14.25">
      <c r="A48" s="69"/>
      <c r="B48" s="56" t="s">
        <v>32</v>
      </c>
      <c r="C48" s="67">
        <v>72</v>
      </c>
      <c r="D48" s="67">
        <v>64</v>
      </c>
      <c r="E48" s="67">
        <v>8</v>
      </c>
      <c r="F48" s="67">
        <v>8</v>
      </c>
      <c r="G48" s="67">
        <v>11</v>
      </c>
      <c r="H48" s="67">
        <v>23</v>
      </c>
      <c r="I48" s="67">
        <v>14</v>
      </c>
      <c r="J48" s="67">
        <v>8</v>
      </c>
      <c r="K48" s="67">
        <v>4</v>
      </c>
      <c r="L48" s="67">
        <v>4</v>
      </c>
      <c r="M48" s="67" t="s">
        <v>393</v>
      </c>
      <c r="N48" s="67">
        <v>965</v>
      </c>
      <c r="O48" s="67">
        <v>9</v>
      </c>
      <c r="P48" s="67">
        <v>10</v>
      </c>
      <c r="Q48" s="67">
        <v>739</v>
      </c>
      <c r="R48" s="67">
        <v>207</v>
      </c>
      <c r="S48" s="67">
        <v>5833216</v>
      </c>
      <c r="T48" s="67">
        <v>60868</v>
      </c>
      <c r="U48" s="67">
        <v>342082</v>
      </c>
      <c r="V48" s="67" t="s">
        <v>393</v>
      </c>
    </row>
    <row r="49" spans="1:22" s="66" customFormat="1" ht="16.5" customHeight="1">
      <c r="A49" s="69"/>
      <c r="B49" s="180" t="s">
        <v>33</v>
      </c>
      <c r="C49" s="67">
        <v>184</v>
      </c>
      <c r="D49" s="67">
        <v>167</v>
      </c>
      <c r="E49" s="67">
        <v>17</v>
      </c>
      <c r="F49" s="67">
        <v>21</v>
      </c>
      <c r="G49" s="67">
        <v>61</v>
      </c>
      <c r="H49" s="67">
        <v>54</v>
      </c>
      <c r="I49" s="67">
        <v>23</v>
      </c>
      <c r="J49" s="67">
        <v>8</v>
      </c>
      <c r="K49" s="67">
        <v>9</v>
      </c>
      <c r="L49" s="67">
        <v>8</v>
      </c>
      <c r="M49" s="67" t="s">
        <v>393</v>
      </c>
      <c r="N49" s="67">
        <v>1902</v>
      </c>
      <c r="O49" s="67">
        <v>21</v>
      </c>
      <c r="P49" s="67">
        <v>11</v>
      </c>
      <c r="Q49" s="67">
        <v>1383</v>
      </c>
      <c r="R49" s="67">
        <v>487</v>
      </c>
      <c r="S49" s="67">
        <v>13984362</v>
      </c>
      <c r="T49" s="67">
        <v>113616</v>
      </c>
      <c r="U49" s="67">
        <v>457589</v>
      </c>
      <c r="V49" s="67" t="s">
        <v>393</v>
      </c>
    </row>
    <row r="50" spans="1:22" s="66" customFormat="1" ht="14.25">
      <c r="A50" s="69"/>
      <c r="B50" s="68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s="104" customFormat="1" ht="14.25">
      <c r="A51" s="184" t="s">
        <v>306</v>
      </c>
      <c r="B51" s="185"/>
      <c r="C51" s="107">
        <f>SUM(C52:C55)</f>
        <v>587</v>
      </c>
      <c r="D51" s="107">
        <f>SUM(D52:D55)</f>
        <v>360</v>
      </c>
      <c r="E51" s="107">
        <f>SUM(E52:E55)</f>
        <v>227</v>
      </c>
      <c r="F51" s="107">
        <f aca="true" t="shared" si="4" ref="F51:U51">SUM(F52:F55)</f>
        <v>150</v>
      </c>
      <c r="G51" s="107">
        <f t="shared" si="4"/>
        <v>142</v>
      </c>
      <c r="H51" s="107">
        <f t="shared" si="4"/>
        <v>190</v>
      </c>
      <c r="I51" s="107">
        <f t="shared" si="4"/>
        <v>80</v>
      </c>
      <c r="J51" s="107">
        <f t="shared" si="4"/>
        <v>16</v>
      </c>
      <c r="K51" s="107">
        <f t="shared" si="4"/>
        <v>6</v>
      </c>
      <c r="L51" s="107">
        <f t="shared" si="4"/>
        <v>2</v>
      </c>
      <c r="M51" s="107">
        <f t="shared" si="4"/>
        <v>1</v>
      </c>
      <c r="N51" s="107">
        <f t="shared" si="4"/>
        <v>3888</v>
      </c>
      <c r="O51" s="107">
        <f t="shared" si="4"/>
        <v>270</v>
      </c>
      <c r="P51" s="107">
        <f t="shared" si="4"/>
        <v>187</v>
      </c>
      <c r="Q51" s="107">
        <f t="shared" si="4"/>
        <v>2565</v>
      </c>
      <c r="R51" s="107">
        <f t="shared" si="4"/>
        <v>866</v>
      </c>
      <c r="S51" s="107">
        <f t="shared" si="4"/>
        <v>20977679</v>
      </c>
      <c r="T51" s="107">
        <f t="shared" si="4"/>
        <v>117715</v>
      </c>
      <c r="U51" s="107">
        <f t="shared" si="4"/>
        <v>1183048</v>
      </c>
      <c r="V51" s="107" t="s">
        <v>307</v>
      </c>
    </row>
    <row r="52" spans="1:22" s="66" customFormat="1" ht="14.25">
      <c r="A52" s="2"/>
      <c r="B52" s="5" t="s">
        <v>34</v>
      </c>
      <c r="C52" s="67">
        <v>159</v>
      </c>
      <c r="D52" s="67">
        <v>94</v>
      </c>
      <c r="E52" s="67">
        <v>65</v>
      </c>
      <c r="F52" s="67">
        <v>40</v>
      </c>
      <c r="G52" s="67">
        <v>41</v>
      </c>
      <c r="H52" s="67">
        <v>54</v>
      </c>
      <c r="I52" s="67">
        <v>20</v>
      </c>
      <c r="J52" s="67">
        <v>3</v>
      </c>
      <c r="K52" s="67">
        <v>1</v>
      </c>
      <c r="L52" s="67" t="s">
        <v>393</v>
      </c>
      <c r="M52" s="67" t="s">
        <v>393</v>
      </c>
      <c r="N52" s="67">
        <v>900</v>
      </c>
      <c r="O52" s="67">
        <v>84</v>
      </c>
      <c r="P52" s="67">
        <v>57</v>
      </c>
      <c r="Q52" s="67">
        <v>575</v>
      </c>
      <c r="R52" s="67">
        <v>184</v>
      </c>
      <c r="S52" s="67">
        <v>7403201</v>
      </c>
      <c r="T52" s="67">
        <v>8772</v>
      </c>
      <c r="U52" s="67">
        <v>512006</v>
      </c>
      <c r="V52" s="67" t="s">
        <v>393</v>
      </c>
    </row>
    <row r="53" spans="1:22" s="66" customFormat="1" ht="14.25">
      <c r="A53" s="2"/>
      <c r="B53" s="5" t="s">
        <v>35</v>
      </c>
      <c r="C53" s="67">
        <v>25</v>
      </c>
      <c r="D53" s="67">
        <v>20</v>
      </c>
      <c r="E53" s="67">
        <v>5</v>
      </c>
      <c r="F53" s="67">
        <v>4</v>
      </c>
      <c r="G53" s="67">
        <v>4</v>
      </c>
      <c r="H53" s="67">
        <v>10</v>
      </c>
      <c r="I53" s="67">
        <v>6</v>
      </c>
      <c r="J53" s="67">
        <v>1</v>
      </c>
      <c r="K53" s="67" t="s">
        <v>393</v>
      </c>
      <c r="L53" s="67" t="s">
        <v>393</v>
      </c>
      <c r="M53" s="67" t="s">
        <v>393</v>
      </c>
      <c r="N53" s="67">
        <v>190</v>
      </c>
      <c r="O53" s="67">
        <v>5</v>
      </c>
      <c r="P53" s="67">
        <v>4</v>
      </c>
      <c r="Q53" s="67">
        <v>138</v>
      </c>
      <c r="R53" s="67">
        <v>43</v>
      </c>
      <c r="S53" s="67">
        <v>2073474</v>
      </c>
      <c r="T53" s="67">
        <v>21923</v>
      </c>
      <c r="U53" s="67">
        <v>41297</v>
      </c>
      <c r="V53" s="67" t="s">
        <v>393</v>
      </c>
    </row>
    <row r="54" spans="1:22" s="66" customFormat="1" ht="14.25">
      <c r="A54" s="2"/>
      <c r="B54" s="5" t="s">
        <v>36</v>
      </c>
      <c r="C54" s="67">
        <v>33</v>
      </c>
      <c r="D54" s="67">
        <v>9</v>
      </c>
      <c r="E54" s="67">
        <v>24</v>
      </c>
      <c r="F54" s="67">
        <v>14</v>
      </c>
      <c r="G54" s="67">
        <v>10</v>
      </c>
      <c r="H54" s="67">
        <v>4</v>
      </c>
      <c r="I54" s="67">
        <v>2</v>
      </c>
      <c r="J54" s="67" t="s">
        <v>393</v>
      </c>
      <c r="K54" s="67">
        <v>1</v>
      </c>
      <c r="L54" s="67">
        <v>2</v>
      </c>
      <c r="M54" s="67" t="s">
        <v>393</v>
      </c>
      <c r="N54" s="67">
        <v>289</v>
      </c>
      <c r="O54" s="67">
        <v>30</v>
      </c>
      <c r="P54" s="67">
        <v>24</v>
      </c>
      <c r="Q54" s="67">
        <v>199</v>
      </c>
      <c r="R54" s="67">
        <v>36</v>
      </c>
      <c r="S54" s="67">
        <v>528613</v>
      </c>
      <c r="T54" s="67">
        <v>3115</v>
      </c>
      <c r="U54" s="67">
        <v>32532</v>
      </c>
      <c r="V54" s="67" t="s">
        <v>393</v>
      </c>
    </row>
    <row r="55" spans="1:22" s="66" customFormat="1" ht="14.25">
      <c r="A55" s="2"/>
      <c r="B55" s="5" t="s">
        <v>37</v>
      </c>
      <c r="C55" s="67">
        <v>370</v>
      </c>
      <c r="D55" s="67">
        <v>237</v>
      </c>
      <c r="E55" s="67">
        <v>133</v>
      </c>
      <c r="F55" s="67">
        <v>92</v>
      </c>
      <c r="G55" s="67">
        <v>87</v>
      </c>
      <c r="H55" s="67">
        <v>122</v>
      </c>
      <c r="I55" s="67">
        <v>52</v>
      </c>
      <c r="J55" s="67">
        <v>12</v>
      </c>
      <c r="K55" s="67">
        <v>4</v>
      </c>
      <c r="L55" s="67" t="s">
        <v>393</v>
      </c>
      <c r="M55" s="67">
        <v>1</v>
      </c>
      <c r="N55" s="67">
        <v>2509</v>
      </c>
      <c r="O55" s="67">
        <v>151</v>
      </c>
      <c r="P55" s="67">
        <v>102</v>
      </c>
      <c r="Q55" s="67">
        <v>1653</v>
      </c>
      <c r="R55" s="67">
        <v>603</v>
      </c>
      <c r="S55" s="67">
        <v>10972391</v>
      </c>
      <c r="T55" s="67">
        <v>83905</v>
      </c>
      <c r="U55" s="67">
        <v>597213</v>
      </c>
      <c r="V55" s="67" t="s">
        <v>393</v>
      </c>
    </row>
    <row r="56" spans="1:22" s="66" customFormat="1" ht="14.25">
      <c r="A56" s="65"/>
      <c r="B56" s="68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s="104" customFormat="1" ht="14.25">
      <c r="A57" s="184" t="s">
        <v>38</v>
      </c>
      <c r="B57" s="185"/>
      <c r="C57" s="107">
        <f>SUM(C58:C62)</f>
        <v>157</v>
      </c>
      <c r="D57" s="107">
        <f>SUM(D58:D62)</f>
        <v>31</v>
      </c>
      <c r="E57" s="107">
        <f>SUM(E58:E62)</f>
        <v>126</v>
      </c>
      <c r="F57" s="107">
        <f aca="true" t="shared" si="5" ref="F57:K57">SUM(F58:F62)</f>
        <v>73</v>
      </c>
      <c r="G57" s="107">
        <f t="shared" si="5"/>
        <v>42</v>
      </c>
      <c r="H57" s="107">
        <f t="shared" si="5"/>
        <v>25</v>
      </c>
      <c r="I57" s="107">
        <f t="shared" si="5"/>
        <v>13</v>
      </c>
      <c r="J57" s="107">
        <f t="shared" si="5"/>
        <v>2</v>
      </c>
      <c r="K57" s="107">
        <f t="shared" si="5"/>
        <v>2</v>
      </c>
      <c r="L57" s="107" t="s">
        <v>396</v>
      </c>
      <c r="M57" s="107" t="s">
        <v>396</v>
      </c>
      <c r="N57" s="107">
        <f aca="true" t="shared" si="6" ref="N57:U57">SUM(N58:N62)</f>
        <v>677</v>
      </c>
      <c r="O57" s="107">
        <f t="shared" si="6"/>
        <v>158</v>
      </c>
      <c r="P57" s="107">
        <f t="shared" si="6"/>
        <v>100</v>
      </c>
      <c r="Q57" s="107">
        <f t="shared" si="6"/>
        <v>297</v>
      </c>
      <c r="R57" s="107">
        <f t="shared" si="6"/>
        <v>122</v>
      </c>
      <c r="S57" s="107">
        <f t="shared" si="6"/>
        <v>1165270</v>
      </c>
      <c r="T57" s="107">
        <f t="shared" si="6"/>
        <v>28048</v>
      </c>
      <c r="U57" s="107">
        <f t="shared" si="6"/>
        <v>50365</v>
      </c>
      <c r="V57" s="107" t="s">
        <v>396</v>
      </c>
    </row>
    <row r="58" spans="1:22" s="66" customFormat="1" ht="14.25">
      <c r="A58" s="2"/>
      <c r="B58" s="5" t="s">
        <v>43</v>
      </c>
      <c r="C58" s="67">
        <v>4</v>
      </c>
      <c r="D58" s="67">
        <v>1</v>
      </c>
      <c r="E58" s="67">
        <v>3</v>
      </c>
      <c r="F58" s="67">
        <v>2</v>
      </c>
      <c r="G58" s="67" t="s">
        <v>393</v>
      </c>
      <c r="H58" s="67">
        <v>2</v>
      </c>
      <c r="I58" s="67" t="s">
        <v>393</v>
      </c>
      <c r="J58" s="67" t="s">
        <v>393</v>
      </c>
      <c r="K58" s="67" t="s">
        <v>393</v>
      </c>
      <c r="L58" s="67" t="s">
        <v>393</v>
      </c>
      <c r="M58" s="67" t="s">
        <v>393</v>
      </c>
      <c r="N58" s="67">
        <v>13</v>
      </c>
      <c r="O58" s="67">
        <v>5</v>
      </c>
      <c r="P58" s="67">
        <v>2</v>
      </c>
      <c r="Q58" s="67">
        <v>4</v>
      </c>
      <c r="R58" s="67">
        <v>2</v>
      </c>
      <c r="S58" s="67">
        <v>20548</v>
      </c>
      <c r="T58" s="67" t="s">
        <v>393</v>
      </c>
      <c r="U58" s="67">
        <v>3902</v>
      </c>
      <c r="V58" s="67" t="s">
        <v>393</v>
      </c>
    </row>
    <row r="59" spans="1:22" s="66" customFormat="1" ht="14.25">
      <c r="A59" s="2"/>
      <c r="B59" s="5" t="s">
        <v>39</v>
      </c>
      <c r="C59" s="67">
        <v>76</v>
      </c>
      <c r="D59" s="67">
        <v>15</v>
      </c>
      <c r="E59" s="67">
        <v>61</v>
      </c>
      <c r="F59" s="67">
        <v>36</v>
      </c>
      <c r="G59" s="67">
        <v>20</v>
      </c>
      <c r="H59" s="67">
        <v>13</v>
      </c>
      <c r="I59" s="67">
        <v>5</v>
      </c>
      <c r="J59" s="67">
        <v>2</v>
      </c>
      <c r="K59" s="67" t="s">
        <v>393</v>
      </c>
      <c r="L59" s="67" t="s">
        <v>393</v>
      </c>
      <c r="M59" s="67" t="s">
        <v>393</v>
      </c>
      <c r="N59" s="67">
        <v>313</v>
      </c>
      <c r="O59" s="67">
        <v>77</v>
      </c>
      <c r="P59" s="67">
        <v>48</v>
      </c>
      <c r="Q59" s="67">
        <v>149</v>
      </c>
      <c r="R59" s="67">
        <v>39</v>
      </c>
      <c r="S59" s="67">
        <v>574401</v>
      </c>
      <c r="T59" s="67">
        <v>682</v>
      </c>
      <c r="U59" s="67">
        <v>24152</v>
      </c>
      <c r="V59" s="67" t="s">
        <v>393</v>
      </c>
    </row>
    <row r="60" spans="1:22" s="66" customFormat="1" ht="14.25">
      <c r="A60" s="2"/>
      <c r="B60" s="5" t="s">
        <v>40</v>
      </c>
      <c r="C60" s="67">
        <v>13</v>
      </c>
      <c r="D60" s="67">
        <v>3</v>
      </c>
      <c r="E60" s="67">
        <v>10</v>
      </c>
      <c r="F60" s="67">
        <v>6</v>
      </c>
      <c r="G60" s="67">
        <v>5</v>
      </c>
      <c r="H60" s="67">
        <v>2</v>
      </c>
      <c r="I60" s="67" t="s">
        <v>393</v>
      </c>
      <c r="J60" s="67" t="s">
        <v>393</v>
      </c>
      <c r="K60" s="67" t="s">
        <v>393</v>
      </c>
      <c r="L60" s="67" t="s">
        <v>393</v>
      </c>
      <c r="M60" s="67" t="s">
        <v>393</v>
      </c>
      <c r="N60" s="67">
        <v>36</v>
      </c>
      <c r="O60" s="67">
        <v>11</v>
      </c>
      <c r="P60" s="67">
        <v>7</v>
      </c>
      <c r="Q60" s="67">
        <v>11</v>
      </c>
      <c r="R60" s="67">
        <v>7</v>
      </c>
      <c r="S60" s="67">
        <v>54578</v>
      </c>
      <c r="T60" s="67" t="s">
        <v>393</v>
      </c>
      <c r="U60" s="67">
        <v>5521</v>
      </c>
      <c r="V60" s="67" t="s">
        <v>393</v>
      </c>
    </row>
    <row r="61" spans="1:22" s="66" customFormat="1" ht="14.25">
      <c r="A61" s="2"/>
      <c r="B61" s="5" t="s">
        <v>410</v>
      </c>
      <c r="C61" s="67">
        <v>45</v>
      </c>
      <c r="D61" s="67">
        <v>10</v>
      </c>
      <c r="E61" s="67">
        <v>35</v>
      </c>
      <c r="F61" s="67">
        <v>20</v>
      </c>
      <c r="G61" s="67">
        <v>11</v>
      </c>
      <c r="H61" s="67">
        <v>7</v>
      </c>
      <c r="I61" s="67">
        <v>6</v>
      </c>
      <c r="J61" s="67" t="s">
        <v>393</v>
      </c>
      <c r="K61" s="67">
        <v>1</v>
      </c>
      <c r="L61" s="67" t="s">
        <v>393</v>
      </c>
      <c r="M61" s="67" t="s">
        <v>393</v>
      </c>
      <c r="N61" s="67">
        <v>222</v>
      </c>
      <c r="O61" s="67">
        <v>43</v>
      </c>
      <c r="P61" s="67">
        <v>30</v>
      </c>
      <c r="Q61" s="67">
        <v>94</v>
      </c>
      <c r="R61" s="67">
        <v>55</v>
      </c>
      <c r="S61" s="67">
        <v>449319</v>
      </c>
      <c r="T61" s="67">
        <v>10766</v>
      </c>
      <c r="U61" s="67">
        <v>11920</v>
      </c>
      <c r="V61" s="67" t="s">
        <v>393</v>
      </c>
    </row>
    <row r="62" spans="1:22" s="66" customFormat="1" ht="14.25">
      <c r="A62" s="2"/>
      <c r="B62" s="5" t="s">
        <v>41</v>
      </c>
      <c r="C62" s="67">
        <v>19</v>
      </c>
      <c r="D62" s="67">
        <v>2</v>
      </c>
      <c r="E62" s="67">
        <v>17</v>
      </c>
      <c r="F62" s="67">
        <v>9</v>
      </c>
      <c r="G62" s="67">
        <v>6</v>
      </c>
      <c r="H62" s="67">
        <v>1</v>
      </c>
      <c r="I62" s="67">
        <v>2</v>
      </c>
      <c r="J62" s="67" t="s">
        <v>393</v>
      </c>
      <c r="K62" s="67">
        <v>1</v>
      </c>
      <c r="L62" s="67" t="s">
        <v>393</v>
      </c>
      <c r="M62" s="67" t="s">
        <v>393</v>
      </c>
      <c r="N62" s="67">
        <v>93</v>
      </c>
      <c r="O62" s="67">
        <v>22</v>
      </c>
      <c r="P62" s="67">
        <v>13</v>
      </c>
      <c r="Q62" s="67">
        <v>39</v>
      </c>
      <c r="R62" s="67">
        <v>19</v>
      </c>
      <c r="S62" s="67">
        <v>66424</v>
      </c>
      <c r="T62" s="67">
        <v>16600</v>
      </c>
      <c r="U62" s="67">
        <v>4870</v>
      </c>
      <c r="V62" s="67" t="s">
        <v>393</v>
      </c>
    </row>
    <row r="63" spans="1:22" s="66" customFormat="1" ht="14.25">
      <c r="A63" s="65"/>
      <c r="B63" s="6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1:22" s="104" customFormat="1" ht="14.25">
      <c r="A64" s="186" t="s">
        <v>42</v>
      </c>
      <c r="B64" s="187"/>
      <c r="C64" s="169">
        <f>SUM('164'!C7,'164'!C17,'164'!C26,'164'!C37,'164'!C42,'164'!C50)</f>
        <v>2242</v>
      </c>
      <c r="D64" s="116">
        <f>SUM('164'!D7,'164'!D17,'164'!D26,'164'!D37,'164'!D42,'164'!D50)</f>
        <v>1427</v>
      </c>
      <c r="E64" s="116">
        <f>SUM('164'!E7,'164'!E17,'164'!E26,'164'!E37,'164'!E42,'164'!E50)</f>
        <v>815</v>
      </c>
      <c r="F64" s="116" t="s">
        <v>397</v>
      </c>
      <c r="G64" s="116" t="s">
        <v>397</v>
      </c>
      <c r="H64" s="116" t="s">
        <v>397</v>
      </c>
      <c r="I64" s="116" t="s">
        <v>397</v>
      </c>
      <c r="J64" s="116" t="s">
        <v>397</v>
      </c>
      <c r="K64" s="116" t="s">
        <v>397</v>
      </c>
      <c r="L64" s="116" t="s">
        <v>397</v>
      </c>
      <c r="M64" s="116" t="s">
        <v>397</v>
      </c>
      <c r="N64" s="116" t="s">
        <v>397</v>
      </c>
      <c r="O64" s="116" t="s">
        <v>397</v>
      </c>
      <c r="P64" s="116" t="s">
        <v>397</v>
      </c>
      <c r="Q64" s="116" t="s">
        <v>397</v>
      </c>
      <c r="R64" s="116" t="s">
        <v>397</v>
      </c>
      <c r="S64" s="116">
        <f>SUM('164'!S7,'164'!S17,'164'!S26,'164'!S37,'164'!S42,'164'!S50)</f>
        <v>128559762</v>
      </c>
      <c r="T64" s="116" t="s">
        <v>397</v>
      </c>
      <c r="U64" s="116">
        <f>SUM('164'!U7,'164'!U17,'164'!U26,'164'!U37,'164'!U42,'164'!U50)</f>
        <v>5626540</v>
      </c>
      <c r="V64" s="116" t="s">
        <v>396</v>
      </c>
    </row>
    <row r="65" ht="13.5">
      <c r="A65" s="8" t="s">
        <v>435</v>
      </c>
    </row>
    <row r="66" spans="1:3" ht="13.5">
      <c r="A66" s="8" t="s">
        <v>44</v>
      </c>
      <c r="B66" s="64"/>
      <c r="C66" s="64"/>
    </row>
    <row r="67" spans="1:3" ht="14.25">
      <c r="A67" s="4" t="s">
        <v>256</v>
      </c>
      <c r="B67" s="4"/>
      <c r="C67" s="64"/>
    </row>
    <row r="68" spans="1:3" ht="13.5">
      <c r="A68" s="64"/>
      <c r="B68" s="64"/>
      <c r="C68" s="64"/>
    </row>
    <row r="69" spans="1:3" ht="13.5">
      <c r="A69" s="64"/>
      <c r="B69" s="64"/>
      <c r="C69" s="64"/>
    </row>
    <row r="70" spans="1:3" ht="13.5">
      <c r="A70" s="64"/>
      <c r="B70" s="64"/>
      <c r="C70" s="64"/>
    </row>
    <row r="71" spans="1:3" ht="13.5">
      <c r="A71" s="64"/>
      <c r="B71" s="64"/>
      <c r="C71" s="64"/>
    </row>
    <row r="72" spans="1:3" ht="13.5">
      <c r="A72" s="64"/>
      <c r="B72" s="64"/>
      <c r="C72" s="64"/>
    </row>
    <row r="73" spans="1:3" ht="14.25">
      <c r="A73" s="2"/>
      <c r="B73" s="2"/>
      <c r="C73" s="64"/>
    </row>
    <row r="74" spans="1:3" ht="13.5">
      <c r="A74" s="64"/>
      <c r="B74" s="64"/>
      <c r="C74" s="64"/>
    </row>
    <row r="75" spans="1:3" ht="13.5">
      <c r="A75" s="64"/>
      <c r="B75" s="64"/>
      <c r="C75" s="64"/>
    </row>
    <row r="76" spans="1:3" ht="13.5">
      <c r="A76" s="64"/>
      <c r="B76" s="64"/>
      <c r="C76" s="64"/>
    </row>
    <row r="77" spans="1:3" ht="13.5">
      <c r="A77" s="64"/>
      <c r="B77" s="64"/>
      <c r="C77" s="64"/>
    </row>
    <row r="78" spans="1:3" ht="13.5">
      <c r="A78" s="64"/>
      <c r="B78" s="64"/>
      <c r="C78" s="64"/>
    </row>
    <row r="79" spans="1:3" ht="13.5">
      <c r="A79" s="64"/>
      <c r="B79" s="64"/>
      <c r="C79" s="64"/>
    </row>
    <row r="80" spans="1:3" ht="14.25">
      <c r="A80" s="2"/>
      <c r="B80" s="6"/>
      <c r="C80" s="64"/>
    </row>
    <row r="81" spans="1:3" ht="13.5">
      <c r="A81" s="64"/>
      <c r="B81" s="64"/>
      <c r="C81" s="64"/>
    </row>
    <row r="82" spans="1:3" ht="13.5">
      <c r="A82" s="64"/>
      <c r="B82" s="64"/>
      <c r="C82" s="64"/>
    </row>
    <row r="83" spans="1:3" ht="13.5">
      <c r="A83" s="64"/>
      <c r="B83" s="64"/>
      <c r="C83" s="64"/>
    </row>
  </sheetData>
  <sheetProtection/>
  <mergeCells count="26">
    <mergeCell ref="A3:V3"/>
    <mergeCell ref="A5:V5"/>
    <mergeCell ref="A7:V7"/>
    <mergeCell ref="D10:E10"/>
    <mergeCell ref="F10:M10"/>
    <mergeCell ref="C9:M9"/>
    <mergeCell ref="C10:C11"/>
    <mergeCell ref="O10:P10"/>
    <mergeCell ref="V9:V11"/>
    <mergeCell ref="U9:U11"/>
    <mergeCell ref="N10:N11"/>
    <mergeCell ref="N9:R9"/>
    <mergeCell ref="A12:B12"/>
    <mergeCell ref="A9:B11"/>
    <mergeCell ref="Q10:R10"/>
    <mergeCell ref="A13:B13"/>
    <mergeCell ref="A14:B14"/>
    <mergeCell ref="A15:B15"/>
    <mergeCell ref="A19:B19"/>
    <mergeCell ref="A21:B21"/>
    <mergeCell ref="A27:B27"/>
    <mergeCell ref="A64:B64"/>
    <mergeCell ref="A34:B34"/>
    <mergeCell ref="A42:B42"/>
    <mergeCell ref="A51:B51"/>
    <mergeCell ref="A57:B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="75" zoomScaleNormal="75" zoomScalePageLayoutView="0" workbookViewId="0" topLeftCell="A1">
      <selection activeCell="A4" sqref="A4:B6"/>
    </sheetView>
  </sheetViews>
  <sheetFormatPr defaultColWidth="9.00390625" defaultRowHeight="13.5"/>
  <cols>
    <col min="1" max="1" width="3.375" style="61" customWidth="1"/>
    <col min="2" max="2" width="45.25390625" style="61" customWidth="1"/>
    <col min="3" max="5" width="9.00390625" style="61" customWidth="1"/>
    <col min="6" max="6" width="9.25390625" style="61" bestFit="1" customWidth="1"/>
    <col min="7" max="13" width="9.00390625" style="61" customWidth="1"/>
    <col min="14" max="14" width="9.625" style="61" bestFit="1" customWidth="1"/>
    <col min="15" max="18" width="9.50390625" style="61" bestFit="1" customWidth="1"/>
    <col min="19" max="19" width="16.125" style="61" customWidth="1"/>
    <col min="20" max="20" width="12.50390625" style="61" customWidth="1"/>
    <col min="21" max="21" width="14.50390625" style="61" bestFit="1" customWidth="1"/>
    <col min="22" max="22" width="14.00390625" style="61" customWidth="1"/>
    <col min="23" max="16384" width="9.00390625" style="61" customWidth="1"/>
  </cols>
  <sheetData>
    <row r="1" spans="1:22" ht="13.5">
      <c r="A1" s="168" t="s">
        <v>88</v>
      </c>
      <c r="V1" s="30" t="s">
        <v>89</v>
      </c>
    </row>
    <row r="2" spans="1:23" ht="14.25">
      <c r="A2" s="205" t="s">
        <v>439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64"/>
    </row>
    <row r="3" spans="1:23" ht="14.25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64"/>
    </row>
    <row r="4" spans="1:23" ht="30" customHeight="1">
      <c r="A4" s="196" t="s">
        <v>336</v>
      </c>
      <c r="B4" s="197"/>
      <c r="C4" s="191" t="s">
        <v>327</v>
      </c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191" t="s">
        <v>332</v>
      </c>
      <c r="O4" s="192"/>
      <c r="P4" s="192"/>
      <c r="Q4" s="192"/>
      <c r="R4" s="193"/>
      <c r="S4" s="139" t="s">
        <v>335</v>
      </c>
      <c r="T4" s="161" t="s">
        <v>333</v>
      </c>
      <c r="U4" s="217" t="s">
        <v>10</v>
      </c>
      <c r="V4" s="211" t="s">
        <v>440</v>
      </c>
      <c r="W4" s="64"/>
    </row>
    <row r="5" spans="1:23" ht="30" customHeight="1">
      <c r="A5" s="198"/>
      <c r="B5" s="199"/>
      <c r="C5" s="190" t="s">
        <v>2</v>
      </c>
      <c r="D5" s="207" t="s">
        <v>328</v>
      </c>
      <c r="E5" s="207"/>
      <c r="F5" s="208" t="s">
        <v>329</v>
      </c>
      <c r="G5" s="209"/>
      <c r="H5" s="209"/>
      <c r="I5" s="209"/>
      <c r="J5" s="209"/>
      <c r="K5" s="209"/>
      <c r="L5" s="209"/>
      <c r="M5" s="210"/>
      <c r="N5" s="190" t="s">
        <v>2</v>
      </c>
      <c r="O5" s="202" t="s">
        <v>330</v>
      </c>
      <c r="P5" s="202"/>
      <c r="Q5" s="202" t="s">
        <v>331</v>
      </c>
      <c r="R5" s="202"/>
      <c r="S5" s="140"/>
      <c r="T5" s="99" t="s">
        <v>8</v>
      </c>
      <c r="U5" s="215"/>
      <c r="V5" s="212"/>
      <c r="W5" s="64"/>
    </row>
    <row r="6" spans="1:23" ht="29.25" customHeight="1">
      <c r="A6" s="200"/>
      <c r="B6" s="201"/>
      <c r="C6" s="190"/>
      <c r="D6" s="138" t="s">
        <v>0</v>
      </c>
      <c r="E6" s="138" t="s">
        <v>1</v>
      </c>
      <c r="F6" s="97" t="s">
        <v>3</v>
      </c>
      <c r="G6" s="97" t="s">
        <v>91</v>
      </c>
      <c r="H6" s="97" t="s">
        <v>92</v>
      </c>
      <c r="I6" s="97" t="s">
        <v>93</v>
      </c>
      <c r="J6" s="97" t="s">
        <v>94</v>
      </c>
      <c r="K6" s="97" t="s">
        <v>95</v>
      </c>
      <c r="L6" s="97" t="s">
        <v>96</v>
      </c>
      <c r="M6" s="97" t="s">
        <v>4</v>
      </c>
      <c r="N6" s="190"/>
      <c r="O6" s="97" t="s">
        <v>5</v>
      </c>
      <c r="P6" s="97" t="s">
        <v>6</v>
      </c>
      <c r="Q6" s="97" t="s">
        <v>5</v>
      </c>
      <c r="R6" s="97" t="s">
        <v>6</v>
      </c>
      <c r="S6" s="141" t="s">
        <v>334</v>
      </c>
      <c r="T6" s="96" t="s">
        <v>9</v>
      </c>
      <c r="U6" s="215"/>
      <c r="V6" s="213"/>
      <c r="W6" s="64"/>
    </row>
    <row r="7" spans="1:23" s="104" customFormat="1" ht="14.25" customHeight="1">
      <c r="A7" s="184" t="s">
        <v>411</v>
      </c>
      <c r="B7" s="216"/>
      <c r="C7" s="107">
        <f>SUM(C8:C15)</f>
        <v>278</v>
      </c>
      <c r="D7" s="107">
        <f aca="true" t="shared" si="0" ref="D7:L7">SUM(D8:D15)</f>
        <v>179</v>
      </c>
      <c r="E7" s="107">
        <f t="shared" si="0"/>
        <v>99</v>
      </c>
      <c r="F7" s="107">
        <f t="shared" si="0"/>
        <v>68</v>
      </c>
      <c r="G7" s="107">
        <f t="shared" si="0"/>
        <v>74</v>
      </c>
      <c r="H7" s="107">
        <f t="shared" si="0"/>
        <v>68</v>
      </c>
      <c r="I7" s="107">
        <f t="shared" si="0"/>
        <v>47</v>
      </c>
      <c r="J7" s="107">
        <f t="shared" si="0"/>
        <v>10</v>
      </c>
      <c r="K7" s="107">
        <f t="shared" si="0"/>
        <v>7</v>
      </c>
      <c r="L7" s="107">
        <f t="shared" si="0"/>
        <v>4</v>
      </c>
      <c r="M7" s="107" t="s">
        <v>396</v>
      </c>
      <c r="N7" s="107">
        <f aca="true" t="shared" si="1" ref="N7:U7">SUM(N8:N15)</f>
        <v>2180</v>
      </c>
      <c r="O7" s="107">
        <f t="shared" si="1"/>
        <v>109</v>
      </c>
      <c r="P7" s="107">
        <f t="shared" si="1"/>
        <v>91</v>
      </c>
      <c r="Q7" s="107">
        <f t="shared" si="1"/>
        <v>1140</v>
      </c>
      <c r="R7" s="107">
        <f t="shared" si="1"/>
        <v>840</v>
      </c>
      <c r="S7" s="107">
        <f t="shared" si="1"/>
        <v>7218172</v>
      </c>
      <c r="T7" s="107">
        <f t="shared" si="1"/>
        <v>13301</v>
      </c>
      <c r="U7" s="107">
        <f t="shared" si="1"/>
        <v>1208875</v>
      </c>
      <c r="V7" s="107" t="s">
        <v>396</v>
      </c>
      <c r="W7" s="103"/>
    </row>
    <row r="8" spans="1:23" s="66" customFormat="1" ht="14.25" customHeight="1">
      <c r="A8" s="2"/>
      <c r="B8" s="1" t="s">
        <v>337</v>
      </c>
      <c r="C8" s="67">
        <v>26</v>
      </c>
      <c r="D8" s="67">
        <v>14</v>
      </c>
      <c r="E8" s="67">
        <v>12</v>
      </c>
      <c r="F8" s="67">
        <v>7</v>
      </c>
      <c r="G8" s="67">
        <v>10</v>
      </c>
      <c r="H8" s="67">
        <v>5</v>
      </c>
      <c r="I8" s="67">
        <v>3</v>
      </c>
      <c r="J8" s="67" t="s">
        <v>393</v>
      </c>
      <c r="K8" s="67">
        <v>1</v>
      </c>
      <c r="L8" s="67" t="s">
        <v>393</v>
      </c>
      <c r="M8" s="67" t="s">
        <v>393</v>
      </c>
      <c r="N8" s="67">
        <v>161</v>
      </c>
      <c r="O8" s="67">
        <v>13</v>
      </c>
      <c r="P8" s="67">
        <v>12</v>
      </c>
      <c r="Q8" s="67">
        <v>83</v>
      </c>
      <c r="R8" s="67">
        <v>53</v>
      </c>
      <c r="S8" s="67">
        <v>479855</v>
      </c>
      <c r="T8" s="67">
        <v>128</v>
      </c>
      <c r="U8" s="67">
        <v>99163</v>
      </c>
      <c r="V8" s="67" t="s">
        <v>393</v>
      </c>
      <c r="W8" s="65"/>
    </row>
    <row r="9" spans="1:23" s="66" customFormat="1" ht="14.25" customHeight="1">
      <c r="A9" s="2"/>
      <c r="B9" s="1" t="s">
        <v>45</v>
      </c>
      <c r="C9" s="67">
        <v>54</v>
      </c>
      <c r="D9" s="67">
        <v>26</v>
      </c>
      <c r="E9" s="67">
        <v>28</v>
      </c>
      <c r="F9" s="67">
        <v>11</v>
      </c>
      <c r="G9" s="67">
        <v>16</v>
      </c>
      <c r="H9" s="67">
        <v>16</v>
      </c>
      <c r="I9" s="67">
        <v>7</v>
      </c>
      <c r="J9" s="67">
        <v>1</v>
      </c>
      <c r="K9" s="67">
        <v>1</v>
      </c>
      <c r="L9" s="67">
        <v>2</v>
      </c>
      <c r="M9" s="67" t="s">
        <v>393</v>
      </c>
      <c r="N9" s="67">
        <v>452</v>
      </c>
      <c r="O9" s="67">
        <v>29</v>
      </c>
      <c r="P9" s="67">
        <v>24</v>
      </c>
      <c r="Q9" s="67">
        <v>213</v>
      </c>
      <c r="R9" s="67">
        <v>186</v>
      </c>
      <c r="S9" s="67">
        <v>1025687</v>
      </c>
      <c r="T9" s="67">
        <v>500</v>
      </c>
      <c r="U9" s="67">
        <v>162242</v>
      </c>
      <c r="V9" s="67" t="s">
        <v>393</v>
      </c>
      <c r="W9" s="65"/>
    </row>
    <row r="10" spans="1:22" s="66" customFormat="1" ht="14.25" customHeight="1">
      <c r="A10" s="2"/>
      <c r="B10" s="1" t="s">
        <v>46</v>
      </c>
      <c r="C10" s="67">
        <v>16</v>
      </c>
      <c r="D10" s="67">
        <v>13</v>
      </c>
      <c r="E10" s="67">
        <v>3</v>
      </c>
      <c r="F10" s="67">
        <v>5</v>
      </c>
      <c r="G10" s="67">
        <v>5</v>
      </c>
      <c r="H10" s="67">
        <v>4</v>
      </c>
      <c r="I10" s="67">
        <v>1</v>
      </c>
      <c r="J10" s="67" t="s">
        <v>393</v>
      </c>
      <c r="K10" s="67" t="s">
        <v>393</v>
      </c>
      <c r="L10" s="67">
        <v>1</v>
      </c>
      <c r="M10" s="67" t="s">
        <v>393</v>
      </c>
      <c r="N10" s="67">
        <v>123</v>
      </c>
      <c r="O10" s="67">
        <v>3</v>
      </c>
      <c r="P10" s="67">
        <v>2</v>
      </c>
      <c r="Q10" s="67">
        <v>65</v>
      </c>
      <c r="R10" s="67">
        <v>53</v>
      </c>
      <c r="S10" s="67">
        <v>684502</v>
      </c>
      <c r="T10" s="67" t="s">
        <v>393</v>
      </c>
      <c r="U10" s="67">
        <v>74921</v>
      </c>
      <c r="V10" s="67" t="s">
        <v>393</v>
      </c>
    </row>
    <row r="11" spans="1:22" s="66" customFormat="1" ht="15" customHeight="1">
      <c r="A11" s="2"/>
      <c r="B11" s="1" t="s">
        <v>47</v>
      </c>
      <c r="C11" s="67">
        <v>23</v>
      </c>
      <c r="D11" s="67">
        <v>14</v>
      </c>
      <c r="E11" s="67">
        <v>9</v>
      </c>
      <c r="F11" s="67">
        <v>8</v>
      </c>
      <c r="G11" s="67">
        <v>3</v>
      </c>
      <c r="H11" s="67">
        <v>5</v>
      </c>
      <c r="I11" s="67">
        <v>4</v>
      </c>
      <c r="J11" s="67">
        <v>3</v>
      </c>
      <c r="K11" s="67" t="s">
        <v>393</v>
      </c>
      <c r="L11" s="67" t="s">
        <v>393</v>
      </c>
      <c r="M11" s="67" t="s">
        <v>393</v>
      </c>
      <c r="N11" s="67">
        <v>167</v>
      </c>
      <c r="O11" s="67">
        <v>11</v>
      </c>
      <c r="P11" s="67">
        <v>8</v>
      </c>
      <c r="Q11" s="67">
        <v>89</v>
      </c>
      <c r="R11" s="67">
        <v>59</v>
      </c>
      <c r="S11" s="67">
        <v>545362</v>
      </c>
      <c r="T11" s="67">
        <v>150</v>
      </c>
      <c r="U11" s="67">
        <v>72172</v>
      </c>
      <c r="V11" s="67" t="s">
        <v>393</v>
      </c>
    </row>
    <row r="12" spans="1:22" s="66" customFormat="1" ht="15.75" customHeight="1">
      <c r="A12" s="2"/>
      <c r="B12" s="1" t="s">
        <v>86</v>
      </c>
      <c r="C12" s="67">
        <v>28</v>
      </c>
      <c r="D12" s="67">
        <v>21</v>
      </c>
      <c r="E12" s="67">
        <v>7</v>
      </c>
      <c r="F12" s="67">
        <v>7</v>
      </c>
      <c r="G12" s="67">
        <v>7</v>
      </c>
      <c r="H12" s="67">
        <v>9</v>
      </c>
      <c r="I12" s="67">
        <v>5</v>
      </c>
      <c r="J12" s="67" t="s">
        <v>393</v>
      </c>
      <c r="K12" s="67" t="s">
        <v>393</v>
      </c>
      <c r="L12" s="67" t="s">
        <v>393</v>
      </c>
      <c r="M12" s="67" t="s">
        <v>393</v>
      </c>
      <c r="N12" s="67">
        <v>163</v>
      </c>
      <c r="O12" s="67">
        <v>7</v>
      </c>
      <c r="P12" s="67">
        <v>8</v>
      </c>
      <c r="Q12" s="67">
        <v>93</v>
      </c>
      <c r="R12" s="67">
        <v>55</v>
      </c>
      <c r="S12" s="67">
        <v>550004</v>
      </c>
      <c r="T12" s="67">
        <v>6931</v>
      </c>
      <c r="U12" s="67">
        <v>105386</v>
      </c>
      <c r="V12" s="67" t="s">
        <v>393</v>
      </c>
    </row>
    <row r="13" spans="1:22" s="66" customFormat="1" ht="14.25">
      <c r="A13" s="2"/>
      <c r="B13" s="1" t="s">
        <v>436</v>
      </c>
      <c r="C13" s="67">
        <v>10</v>
      </c>
      <c r="D13" s="67">
        <v>5</v>
      </c>
      <c r="E13" s="67">
        <v>5</v>
      </c>
      <c r="F13" s="67">
        <v>4</v>
      </c>
      <c r="G13" s="67">
        <v>2</v>
      </c>
      <c r="H13" s="67">
        <v>2</v>
      </c>
      <c r="I13" s="67">
        <v>2</v>
      </c>
      <c r="J13" s="67" t="s">
        <v>393</v>
      </c>
      <c r="K13" s="67" t="s">
        <v>393</v>
      </c>
      <c r="L13" s="67" t="s">
        <v>393</v>
      </c>
      <c r="M13" s="67" t="s">
        <v>393</v>
      </c>
      <c r="N13" s="67">
        <v>51</v>
      </c>
      <c r="O13" s="67">
        <v>9</v>
      </c>
      <c r="P13" s="67">
        <v>6</v>
      </c>
      <c r="Q13" s="67">
        <v>21</v>
      </c>
      <c r="R13" s="67">
        <v>15</v>
      </c>
      <c r="S13" s="67">
        <v>151025</v>
      </c>
      <c r="T13" s="67" t="s">
        <v>393</v>
      </c>
      <c r="U13" s="67">
        <v>27608</v>
      </c>
      <c r="V13" s="67" t="s">
        <v>393</v>
      </c>
    </row>
    <row r="14" spans="1:22" s="66" customFormat="1" ht="14.25" customHeight="1">
      <c r="A14" s="2"/>
      <c r="B14" s="1" t="s">
        <v>48</v>
      </c>
      <c r="C14" s="67">
        <v>9</v>
      </c>
      <c r="D14" s="67">
        <v>4</v>
      </c>
      <c r="E14" s="67">
        <v>5</v>
      </c>
      <c r="F14" s="67">
        <v>4</v>
      </c>
      <c r="G14" s="67">
        <v>1</v>
      </c>
      <c r="H14" s="67">
        <v>1</v>
      </c>
      <c r="I14" s="67">
        <v>3</v>
      </c>
      <c r="J14" s="67" t="s">
        <v>393</v>
      </c>
      <c r="K14" s="67" t="s">
        <v>393</v>
      </c>
      <c r="L14" s="67" t="s">
        <v>393</v>
      </c>
      <c r="M14" s="67" t="s">
        <v>393</v>
      </c>
      <c r="N14" s="67">
        <v>49</v>
      </c>
      <c r="O14" s="67">
        <v>6</v>
      </c>
      <c r="P14" s="67">
        <v>5</v>
      </c>
      <c r="Q14" s="67">
        <v>14</v>
      </c>
      <c r="R14" s="67">
        <v>24</v>
      </c>
      <c r="S14" s="67">
        <v>128920</v>
      </c>
      <c r="T14" s="67" t="s">
        <v>393</v>
      </c>
      <c r="U14" s="67">
        <v>14728</v>
      </c>
      <c r="V14" s="67" t="s">
        <v>393</v>
      </c>
    </row>
    <row r="15" spans="1:22" s="66" customFormat="1" ht="14.25" customHeight="1">
      <c r="A15" s="2"/>
      <c r="B15" s="1" t="s">
        <v>412</v>
      </c>
      <c r="C15" s="67">
        <v>112</v>
      </c>
      <c r="D15" s="67">
        <v>82</v>
      </c>
      <c r="E15" s="67">
        <v>30</v>
      </c>
      <c r="F15" s="67">
        <v>22</v>
      </c>
      <c r="G15" s="67">
        <v>30</v>
      </c>
      <c r="H15" s="67">
        <v>26</v>
      </c>
      <c r="I15" s="67">
        <v>22</v>
      </c>
      <c r="J15" s="67">
        <v>6</v>
      </c>
      <c r="K15" s="67">
        <v>5</v>
      </c>
      <c r="L15" s="67">
        <v>1</v>
      </c>
      <c r="M15" s="67" t="s">
        <v>393</v>
      </c>
      <c r="N15" s="67">
        <v>1014</v>
      </c>
      <c r="O15" s="67">
        <v>31</v>
      </c>
      <c r="P15" s="67">
        <v>26</v>
      </c>
      <c r="Q15" s="67">
        <v>562</v>
      </c>
      <c r="R15" s="67">
        <v>395</v>
      </c>
      <c r="S15" s="67">
        <v>3652817</v>
      </c>
      <c r="T15" s="67">
        <v>5592</v>
      </c>
      <c r="U15" s="67">
        <v>652655</v>
      </c>
      <c r="V15" s="67" t="s">
        <v>393</v>
      </c>
    </row>
    <row r="16" spans="1:22" s="66" customFormat="1" ht="14.25">
      <c r="A16" s="2"/>
      <c r="B16" s="8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s="104" customFormat="1" ht="14.25">
      <c r="A17" s="184" t="s">
        <v>49</v>
      </c>
      <c r="B17" s="216"/>
      <c r="C17" s="107">
        <f>SUM(C18:C24)</f>
        <v>336</v>
      </c>
      <c r="D17" s="107">
        <f aca="true" t="shared" si="2" ref="D17:U17">SUM(D18:D24)</f>
        <v>195</v>
      </c>
      <c r="E17" s="107">
        <f t="shared" si="2"/>
        <v>141</v>
      </c>
      <c r="F17" s="107">
        <f t="shared" si="2"/>
        <v>54</v>
      </c>
      <c r="G17" s="107">
        <f t="shared" si="2"/>
        <v>73</v>
      </c>
      <c r="H17" s="107">
        <f t="shared" si="2"/>
        <v>109</v>
      </c>
      <c r="I17" s="107">
        <f t="shared" si="2"/>
        <v>59</v>
      </c>
      <c r="J17" s="107">
        <f t="shared" si="2"/>
        <v>13</v>
      </c>
      <c r="K17" s="107">
        <f t="shared" si="2"/>
        <v>16</v>
      </c>
      <c r="L17" s="107">
        <f t="shared" si="2"/>
        <v>10</v>
      </c>
      <c r="M17" s="107">
        <f t="shared" si="2"/>
        <v>2</v>
      </c>
      <c r="N17" s="107">
        <f t="shared" si="2"/>
        <v>3829</v>
      </c>
      <c r="O17" s="107">
        <f t="shared" si="2"/>
        <v>179</v>
      </c>
      <c r="P17" s="107">
        <f t="shared" si="2"/>
        <v>165</v>
      </c>
      <c r="Q17" s="107">
        <f t="shared" si="2"/>
        <v>2363</v>
      </c>
      <c r="R17" s="107">
        <f t="shared" si="2"/>
        <v>1122</v>
      </c>
      <c r="S17" s="107">
        <f t="shared" si="2"/>
        <v>38999120</v>
      </c>
      <c r="T17" s="107">
        <f t="shared" si="2"/>
        <v>149083</v>
      </c>
      <c r="U17" s="107">
        <f t="shared" si="2"/>
        <v>599511</v>
      </c>
      <c r="V17" s="107" t="s">
        <v>396</v>
      </c>
    </row>
    <row r="18" spans="1:22" s="66" customFormat="1" ht="14.25">
      <c r="A18" s="2"/>
      <c r="B18" s="1" t="s">
        <v>50</v>
      </c>
      <c r="C18" s="67">
        <v>16</v>
      </c>
      <c r="D18" s="67">
        <v>13</v>
      </c>
      <c r="E18" s="67">
        <v>3</v>
      </c>
      <c r="F18" s="67">
        <v>3</v>
      </c>
      <c r="G18" s="67">
        <v>4</v>
      </c>
      <c r="H18" s="67">
        <v>6</v>
      </c>
      <c r="I18" s="67">
        <v>1</v>
      </c>
      <c r="J18" s="67" t="s">
        <v>393</v>
      </c>
      <c r="K18" s="67" t="s">
        <v>393</v>
      </c>
      <c r="L18" s="67">
        <v>1</v>
      </c>
      <c r="M18" s="67">
        <v>1</v>
      </c>
      <c r="N18" s="67">
        <v>373</v>
      </c>
      <c r="O18" s="67">
        <v>4</v>
      </c>
      <c r="P18" s="67">
        <v>8</v>
      </c>
      <c r="Q18" s="67">
        <v>246</v>
      </c>
      <c r="R18" s="67">
        <v>115</v>
      </c>
      <c r="S18" s="67">
        <v>9446978</v>
      </c>
      <c r="T18" s="67" t="s">
        <v>393</v>
      </c>
      <c r="U18" s="67">
        <v>211340</v>
      </c>
      <c r="V18" s="67" t="s">
        <v>393</v>
      </c>
    </row>
    <row r="19" spans="1:22" s="66" customFormat="1" ht="14.25">
      <c r="A19" s="2"/>
      <c r="B19" s="1" t="s">
        <v>51</v>
      </c>
      <c r="C19" s="67">
        <v>10</v>
      </c>
      <c r="D19" s="67">
        <v>7</v>
      </c>
      <c r="E19" s="67">
        <v>3</v>
      </c>
      <c r="F19" s="67">
        <v>1</v>
      </c>
      <c r="G19" s="67">
        <v>1</v>
      </c>
      <c r="H19" s="67">
        <v>2</v>
      </c>
      <c r="I19" s="67">
        <v>4</v>
      </c>
      <c r="J19" s="67">
        <v>1</v>
      </c>
      <c r="K19" s="67">
        <v>1</v>
      </c>
      <c r="L19" s="67" t="s">
        <v>393</v>
      </c>
      <c r="M19" s="67" t="s">
        <v>393</v>
      </c>
      <c r="N19" s="67">
        <v>135</v>
      </c>
      <c r="O19" s="67">
        <v>3</v>
      </c>
      <c r="P19" s="67">
        <v>6</v>
      </c>
      <c r="Q19" s="67">
        <v>91</v>
      </c>
      <c r="R19" s="67">
        <v>35</v>
      </c>
      <c r="S19" s="67">
        <v>907614</v>
      </c>
      <c r="T19" s="67">
        <v>1595</v>
      </c>
      <c r="U19" s="67">
        <v>35597</v>
      </c>
      <c r="V19" s="67" t="s">
        <v>393</v>
      </c>
    </row>
    <row r="20" spans="1:22" s="66" customFormat="1" ht="14.25">
      <c r="A20" s="2"/>
      <c r="B20" s="1" t="s">
        <v>52</v>
      </c>
      <c r="C20" s="67">
        <v>43</v>
      </c>
      <c r="D20" s="67">
        <v>33</v>
      </c>
      <c r="E20" s="67">
        <v>10</v>
      </c>
      <c r="F20" s="67">
        <v>9</v>
      </c>
      <c r="G20" s="67">
        <v>3</v>
      </c>
      <c r="H20" s="67">
        <v>18</v>
      </c>
      <c r="I20" s="67">
        <v>5</v>
      </c>
      <c r="J20" s="67">
        <v>2</v>
      </c>
      <c r="K20" s="67">
        <v>5</v>
      </c>
      <c r="L20" s="67">
        <v>1</v>
      </c>
      <c r="M20" s="67" t="s">
        <v>393</v>
      </c>
      <c r="N20" s="67">
        <v>489</v>
      </c>
      <c r="O20" s="67">
        <v>12</v>
      </c>
      <c r="P20" s="67">
        <v>12</v>
      </c>
      <c r="Q20" s="67">
        <v>278</v>
      </c>
      <c r="R20" s="67">
        <v>187</v>
      </c>
      <c r="S20" s="67">
        <v>2809662</v>
      </c>
      <c r="T20" s="67">
        <v>63485</v>
      </c>
      <c r="U20" s="67">
        <v>15914</v>
      </c>
      <c r="V20" s="67" t="s">
        <v>393</v>
      </c>
    </row>
    <row r="21" spans="1:22" s="66" customFormat="1" ht="14.25" customHeight="1">
      <c r="A21" s="2"/>
      <c r="B21" s="5" t="s">
        <v>53</v>
      </c>
      <c r="C21" s="67">
        <v>29</v>
      </c>
      <c r="D21" s="67">
        <v>20</v>
      </c>
      <c r="E21" s="67">
        <v>9</v>
      </c>
      <c r="F21" s="67">
        <v>4</v>
      </c>
      <c r="G21" s="67">
        <v>4</v>
      </c>
      <c r="H21" s="67">
        <v>13</v>
      </c>
      <c r="I21" s="67">
        <v>6</v>
      </c>
      <c r="J21" s="67">
        <v>1</v>
      </c>
      <c r="K21" s="67" t="s">
        <v>393</v>
      </c>
      <c r="L21" s="67" t="s">
        <v>393</v>
      </c>
      <c r="M21" s="67">
        <v>1</v>
      </c>
      <c r="N21" s="67">
        <v>375</v>
      </c>
      <c r="O21" s="67">
        <v>12</v>
      </c>
      <c r="P21" s="67">
        <v>12</v>
      </c>
      <c r="Q21" s="67">
        <v>253</v>
      </c>
      <c r="R21" s="67">
        <v>98</v>
      </c>
      <c r="S21" s="67">
        <v>4236829</v>
      </c>
      <c r="T21" s="67">
        <v>24485</v>
      </c>
      <c r="U21" s="67">
        <v>15844</v>
      </c>
      <c r="V21" s="67" t="s">
        <v>393</v>
      </c>
    </row>
    <row r="22" spans="1:22" s="66" customFormat="1" ht="14.25">
      <c r="A22" s="2"/>
      <c r="B22" s="5" t="s">
        <v>54</v>
      </c>
      <c r="C22" s="67">
        <v>70</v>
      </c>
      <c r="D22" s="67">
        <v>36</v>
      </c>
      <c r="E22" s="67">
        <v>34</v>
      </c>
      <c r="F22" s="67">
        <v>7</v>
      </c>
      <c r="G22" s="67">
        <v>20</v>
      </c>
      <c r="H22" s="67">
        <v>25</v>
      </c>
      <c r="I22" s="67">
        <v>11</v>
      </c>
      <c r="J22" s="67">
        <v>2</v>
      </c>
      <c r="K22" s="67">
        <v>3</v>
      </c>
      <c r="L22" s="67">
        <v>2</v>
      </c>
      <c r="M22" s="67" t="s">
        <v>393</v>
      </c>
      <c r="N22" s="67">
        <v>698</v>
      </c>
      <c r="O22" s="67">
        <v>45</v>
      </c>
      <c r="P22" s="67">
        <v>32</v>
      </c>
      <c r="Q22" s="67">
        <v>379</v>
      </c>
      <c r="R22" s="67">
        <v>242</v>
      </c>
      <c r="S22" s="67">
        <v>3547544</v>
      </c>
      <c r="T22" s="67">
        <v>352</v>
      </c>
      <c r="U22" s="67">
        <v>64263</v>
      </c>
      <c r="V22" s="67" t="s">
        <v>393</v>
      </c>
    </row>
    <row r="23" spans="1:22" s="66" customFormat="1" ht="14.25">
      <c r="A23" s="2"/>
      <c r="B23" s="5" t="s">
        <v>55</v>
      </c>
      <c r="C23" s="67">
        <v>135</v>
      </c>
      <c r="D23" s="67">
        <v>69</v>
      </c>
      <c r="E23" s="67">
        <v>66</v>
      </c>
      <c r="F23" s="67">
        <v>18</v>
      </c>
      <c r="G23" s="67">
        <v>35</v>
      </c>
      <c r="H23" s="67">
        <v>33</v>
      </c>
      <c r="I23" s="67">
        <v>29</v>
      </c>
      <c r="J23" s="67">
        <v>7</v>
      </c>
      <c r="K23" s="67">
        <v>7</v>
      </c>
      <c r="L23" s="67">
        <v>6</v>
      </c>
      <c r="M23" s="67" t="s">
        <v>393</v>
      </c>
      <c r="N23" s="67">
        <v>1598</v>
      </c>
      <c r="O23" s="67">
        <v>89</v>
      </c>
      <c r="P23" s="67">
        <v>78</v>
      </c>
      <c r="Q23" s="67">
        <v>1065</v>
      </c>
      <c r="R23" s="67">
        <v>366</v>
      </c>
      <c r="S23" s="67">
        <v>17353277</v>
      </c>
      <c r="T23" s="67">
        <v>44032</v>
      </c>
      <c r="U23" s="67">
        <v>243124</v>
      </c>
      <c r="V23" s="67" t="s">
        <v>393</v>
      </c>
    </row>
    <row r="24" spans="1:22" s="66" customFormat="1" ht="14.25">
      <c r="A24" s="2"/>
      <c r="B24" s="5" t="s">
        <v>413</v>
      </c>
      <c r="C24" s="67">
        <v>33</v>
      </c>
      <c r="D24" s="67">
        <v>17</v>
      </c>
      <c r="E24" s="67">
        <v>16</v>
      </c>
      <c r="F24" s="67">
        <v>12</v>
      </c>
      <c r="G24" s="67">
        <v>6</v>
      </c>
      <c r="H24" s="67">
        <v>12</v>
      </c>
      <c r="I24" s="67">
        <v>3</v>
      </c>
      <c r="J24" s="67" t="s">
        <v>393</v>
      </c>
      <c r="K24" s="67" t="s">
        <v>393</v>
      </c>
      <c r="L24" s="67" t="s">
        <v>393</v>
      </c>
      <c r="M24" s="67" t="s">
        <v>393</v>
      </c>
      <c r="N24" s="67">
        <v>161</v>
      </c>
      <c r="O24" s="67">
        <v>14</v>
      </c>
      <c r="P24" s="67">
        <v>17</v>
      </c>
      <c r="Q24" s="67">
        <v>51</v>
      </c>
      <c r="R24" s="67">
        <v>79</v>
      </c>
      <c r="S24" s="67">
        <v>697216</v>
      </c>
      <c r="T24" s="67">
        <v>15134</v>
      </c>
      <c r="U24" s="67">
        <v>13429</v>
      </c>
      <c r="V24" s="67" t="s">
        <v>393</v>
      </c>
    </row>
    <row r="25" spans="1:22" s="66" customFormat="1" ht="14.25">
      <c r="A25" s="2"/>
      <c r="B25" s="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104" customFormat="1" ht="14.25">
      <c r="A26" s="184" t="s">
        <v>56</v>
      </c>
      <c r="B26" s="185"/>
      <c r="C26" s="107">
        <f>SUM(C27:C35)</f>
        <v>585</v>
      </c>
      <c r="D26" s="107">
        <f aca="true" t="shared" si="3" ref="D26:L26">SUM(D27:D35)</f>
        <v>401</v>
      </c>
      <c r="E26" s="107">
        <f t="shared" si="3"/>
        <v>184</v>
      </c>
      <c r="F26" s="107">
        <f t="shared" si="3"/>
        <v>121</v>
      </c>
      <c r="G26" s="107">
        <f t="shared" si="3"/>
        <v>142</v>
      </c>
      <c r="H26" s="107">
        <f t="shared" si="3"/>
        <v>150</v>
      </c>
      <c r="I26" s="107">
        <f t="shared" si="3"/>
        <v>108</v>
      </c>
      <c r="J26" s="107">
        <f t="shared" si="3"/>
        <v>33</v>
      </c>
      <c r="K26" s="107">
        <f t="shared" si="3"/>
        <v>22</v>
      </c>
      <c r="L26" s="107">
        <f t="shared" si="3"/>
        <v>9</v>
      </c>
      <c r="M26" s="107" t="s">
        <v>396</v>
      </c>
      <c r="N26" s="107">
        <f aca="true" t="shared" si="4" ref="N26:U26">SUM(N27:N35)</f>
        <v>5243</v>
      </c>
      <c r="O26" s="107">
        <f t="shared" si="4"/>
        <v>233</v>
      </c>
      <c r="P26" s="107">
        <f t="shared" si="4"/>
        <v>198</v>
      </c>
      <c r="Q26" s="107">
        <f t="shared" si="4"/>
        <v>3203</v>
      </c>
      <c r="R26" s="107">
        <f t="shared" si="4"/>
        <v>1609</v>
      </c>
      <c r="S26" s="107">
        <f t="shared" si="4"/>
        <v>43080077</v>
      </c>
      <c r="T26" s="107">
        <f t="shared" si="4"/>
        <v>17903</v>
      </c>
      <c r="U26" s="107">
        <f t="shared" si="4"/>
        <v>908472</v>
      </c>
      <c r="V26" s="107" t="s">
        <v>396</v>
      </c>
    </row>
    <row r="27" spans="1:22" s="66" customFormat="1" ht="14.25">
      <c r="A27" s="2"/>
      <c r="B27" s="5" t="s">
        <v>57</v>
      </c>
      <c r="C27" s="67">
        <v>6</v>
      </c>
      <c r="D27" s="67">
        <v>5</v>
      </c>
      <c r="E27" s="67">
        <v>1</v>
      </c>
      <c r="F27" s="67">
        <v>2</v>
      </c>
      <c r="G27" s="67" t="s">
        <v>393</v>
      </c>
      <c r="H27" s="67">
        <v>1</v>
      </c>
      <c r="I27" s="67">
        <v>2</v>
      </c>
      <c r="J27" s="67">
        <v>1</v>
      </c>
      <c r="K27" s="67" t="s">
        <v>393</v>
      </c>
      <c r="L27" s="67" t="s">
        <v>393</v>
      </c>
      <c r="M27" s="67" t="s">
        <v>393</v>
      </c>
      <c r="N27" s="67">
        <v>65</v>
      </c>
      <c r="O27" s="67">
        <v>1</v>
      </c>
      <c r="P27" s="67">
        <v>1</v>
      </c>
      <c r="Q27" s="67">
        <v>47</v>
      </c>
      <c r="R27" s="67">
        <v>16</v>
      </c>
      <c r="S27" s="67">
        <v>627113</v>
      </c>
      <c r="T27" s="67" t="s">
        <v>393</v>
      </c>
      <c r="U27" s="67">
        <v>16058</v>
      </c>
      <c r="V27" s="67" t="s">
        <v>393</v>
      </c>
    </row>
    <row r="28" spans="1:22" s="66" customFormat="1" ht="14.25" customHeight="1">
      <c r="A28" s="2"/>
      <c r="B28" s="5" t="s">
        <v>58</v>
      </c>
      <c r="C28" s="67">
        <v>11</v>
      </c>
      <c r="D28" s="67">
        <v>8</v>
      </c>
      <c r="E28" s="67">
        <v>3</v>
      </c>
      <c r="F28" s="67">
        <v>3</v>
      </c>
      <c r="G28" s="67">
        <v>5</v>
      </c>
      <c r="H28" s="67">
        <v>2</v>
      </c>
      <c r="I28" s="67">
        <v>1</v>
      </c>
      <c r="J28" s="67" t="s">
        <v>393</v>
      </c>
      <c r="K28" s="67" t="s">
        <v>393</v>
      </c>
      <c r="L28" s="67" t="s">
        <v>393</v>
      </c>
      <c r="M28" s="67" t="s">
        <v>393</v>
      </c>
      <c r="N28" s="67">
        <v>49</v>
      </c>
      <c r="O28" s="67">
        <v>4</v>
      </c>
      <c r="P28" s="67">
        <v>3</v>
      </c>
      <c r="Q28" s="67">
        <v>26</v>
      </c>
      <c r="R28" s="67">
        <v>16</v>
      </c>
      <c r="S28" s="67">
        <v>259211</v>
      </c>
      <c r="T28" s="67" t="s">
        <v>393</v>
      </c>
      <c r="U28" s="67">
        <v>5061</v>
      </c>
      <c r="V28" s="67" t="s">
        <v>393</v>
      </c>
    </row>
    <row r="29" spans="1:22" s="66" customFormat="1" ht="14.25">
      <c r="A29" s="2"/>
      <c r="B29" s="5" t="s">
        <v>59</v>
      </c>
      <c r="C29" s="67">
        <v>66</v>
      </c>
      <c r="D29" s="67">
        <v>46</v>
      </c>
      <c r="E29" s="67">
        <v>20</v>
      </c>
      <c r="F29" s="67">
        <v>10</v>
      </c>
      <c r="G29" s="67">
        <v>13</v>
      </c>
      <c r="H29" s="67">
        <v>20</v>
      </c>
      <c r="I29" s="67">
        <v>16</v>
      </c>
      <c r="J29" s="67">
        <v>3</v>
      </c>
      <c r="K29" s="67">
        <v>4</v>
      </c>
      <c r="L29" s="67" t="s">
        <v>393</v>
      </c>
      <c r="M29" s="67" t="s">
        <v>393</v>
      </c>
      <c r="N29" s="67">
        <v>619</v>
      </c>
      <c r="O29" s="67">
        <v>30</v>
      </c>
      <c r="P29" s="67">
        <v>27</v>
      </c>
      <c r="Q29" s="67">
        <v>416</v>
      </c>
      <c r="R29" s="67">
        <v>146</v>
      </c>
      <c r="S29" s="67">
        <v>12334784</v>
      </c>
      <c r="T29" s="67">
        <v>686</v>
      </c>
      <c r="U29" s="67">
        <v>191629</v>
      </c>
      <c r="V29" s="67" t="s">
        <v>393</v>
      </c>
    </row>
    <row r="30" spans="1:22" s="66" customFormat="1" ht="14.25">
      <c r="A30" s="2"/>
      <c r="B30" s="5" t="s">
        <v>60</v>
      </c>
      <c r="C30" s="67">
        <v>63</v>
      </c>
      <c r="D30" s="67">
        <v>45</v>
      </c>
      <c r="E30" s="67">
        <v>18</v>
      </c>
      <c r="F30" s="67">
        <v>11</v>
      </c>
      <c r="G30" s="67">
        <v>13</v>
      </c>
      <c r="H30" s="67">
        <v>15</v>
      </c>
      <c r="I30" s="67">
        <v>21</v>
      </c>
      <c r="J30" s="67">
        <v>2</v>
      </c>
      <c r="K30" s="67" t="s">
        <v>393</v>
      </c>
      <c r="L30" s="67">
        <v>1</v>
      </c>
      <c r="M30" s="67" t="s">
        <v>393</v>
      </c>
      <c r="N30" s="67">
        <v>533</v>
      </c>
      <c r="O30" s="67">
        <v>20</v>
      </c>
      <c r="P30" s="67">
        <v>15</v>
      </c>
      <c r="Q30" s="67">
        <v>261</v>
      </c>
      <c r="R30" s="67">
        <v>237</v>
      </c>
      <c r="S30" s="67">
        <v>2155954</v>
      </c>
      <c r="T30" s="67" t="s">
        <v>393</v>
      </c>
      <c r="U30" s="67">
        <v>106287</v>
      </c>
      <c r="V30" s="67" t="s">
        <v>393</v>
      </c>
    </row>
    <row r="31" spans="1:22" s="66" customFormat="1" ht="14.25">
      <c r="A31" s="2"/>
      <c r="B31" s="182" t="s">
        <v>87</v>
      </c>
      <c r="C31" s="67">
        <v>10</v>
      </c>
      <c r="D31" s="67">
        <v>7</v>
      </c>
      <c r="E31" s="67">
        <v>3</v>
      </c>
      <c r="F31" s="67">
        <v>3</v>
      </c>
      <c r="G31" s="67">
        <v>3</v>
      </c>
      <c r="H31" s="67">
        <v>4</v>
      </c>
      <c r="I31" s="67" t="s">
        <v>393</v>
      </c>
      <c r="J31" s="67" t="s">
        <v>393</v>
      </c>
      <c r="K31" s="67" t="s">
        <v>393</v>
      </c>
      <c r="L31" s="67" t="s">
        <v>393</v>
      </c>
      <c r="M31" s="67" t="s">
        <v>393</v>
      </c>
      <c r="N31" s="67">
        <v>43</v>
      </c>
      <c r="O31" s="67">
        <v>5</v>
      </c>
      <c r="P31" s="67">
        <v>3</v>
      </c>
      <c r="Q31" s="67">
        <v>26</v>
      </c>
      <c r="R31" s="67">
        <v>9</v>
      </c>
      <c r="S31" s="67">
        <v>501312</v>
      </c>
      <c r="T31" s="67">
        <v>200</v>
      </c>
      <c r="U31" s="67">
        <v>7210</v>
      </c>
      <c r="V31" s="67" t="s">
        <v>393</v>
      </c>
    </row>
    <row r="32" spans="1:22" s="66" customFormat="1" ht="14.25">
      <c r="A32" s="2"/>
      <c r="B32" s="5" t="s">
        <v>61</v>
      </c>
      <c r="C32" s="67">
        <v>106</v>
      </c>
      <c r="D32" s="67">
        <v>60</v>
      </c>
      <c r="E32" s="67">
        <v>46</v>
      </c>
      <c r="F32" s="67">
        <v>26</v>
      </c>
      <c r="G32" s="67">
        <v>28</v>
      </c>
      <c r="H32" s="67">
        <v>29</v>
      </c>
      <c r="I32" s="67">
        <v>12</v>
      </c>
      <c r="J32" s="67">
        <v>6</v>
      </c>
      <c r="K32" s="67">
        <v>4</v>
      </c>
      <c r="L32" s="67">
        <v>1</v>
      </c>
      <c r="M32" s="67" t="s">
        <v>393</v>
      </c>
      <c r="N32" s="67">
        <v>845</v>
      </c>
      <c r="O32" s="67">
        <v>62</v>
      </c>
      <c r="P32" s="67">
        <v>49</v>
      </c>
      <c r="Q32" s="67">
        <v>488</v>
      </c>
      <c r="R32" s="67">
        <v>246</v>
      </c>
      <c r="S32" s="67">
        <v>5029025</v>
      </c>
      <c r="T32" s="67">
        <v>2862</v>
      </c>
      <c r="U32" s="67">
        <v>109279</v>
      </c>
      <c r="V32" s="67" t="s">
        <v>393</v>
      </c>
    </row>
    <row r="33" spans="1:22" s="66" customFormat="1" ht="14.25">
      <c r="A33" s="2"/>
      <c r="B33" s="5" t="s">
        <v>62</v>
      </c>
      <c r="C33" s="67">
        <v>22</v>
      </c>
      <c r="D33" s="67">
        <v>19</v>
      </c>
      <c r="E33" s="67">
        <v>3</v>
      </c>
      <c r="F33" s="67">
        <v>2</v>
      </c>
      <c r="G33" s="67">
        <v>4</v>
      </c>
      <c r="H33" s="67">
        <v>7</v>
      </c>
      <c r="I33" s="67">
        <v>7</v>
      </c>
      <c r="J33" s="67">
        <v>1</v>
      </c>
      <c r="K33" s="67">
        <v>1</v>
      </c>
      <c r="L33" s="67" t="s">
        <v>393</v>
      </c>
      <c r="M33" s="67" t="s">
        <v>393</v>
      </c>
      <c r="N33" s="67">
        <v>222</v>
      </c>
      <c r="O33" s="67">
        <v>4</v>
      </c>
      <c r="P33" s="67">
        <v>3</v>
      </c>
      <c r="Q33" s="67">
        <v>179</v>
      </c>
      <c r="R33" s="67">
        <v>36</v>
      </c>
      <c r="S33" s="67">
        <v>1025418</v>
      </c>
      <c r="T33" s="67">
        <v>64</v>
      </c>
      <c r="U33" s="67">
        <v>37545</v>
      </c>
      <c r="V33" s="67" t="s">
        <v>393</v>
      </c>
    </row>
    <row r="34" spans="1:22" s="66" customFormat="1" ht="14.25">
      <c r="A34" s="2"/>
      <c r="B34" s="5" t="s">
        <v>63</v>
      </c>
      <c r="C34" s="67">
        <v>40</v>
      </c>
      <c r="D34" s="67">
        <v>29</v>
      </c>
      <c r="E34" s="67">
        <v>11</v>
      </c>
      <c r="F34" s="67">
        <v>7</v>
      </c>
      <c r="G34" s="67">
        <v>11</v>
      </c>
      <c r="H34" s="67">
        <v>13</v>
      </c>
      <c r="I34" s="67">
        <v>6</v>
      </c>
      <c r="J34" s="67">
        <v>1</v>
      </c>
      <c r="K34" s="67">
        <v>2</v>
      </c>
      <c r="L34" s="67" t="s">
        <v>393</v>
      </c>
      <c r="M34" s="67" t="s">
        <v>393</v>
      </c>
      <c r="N34" s="67">
        <v>320</v>
      </c>
      <c r="O34" s="67">
        <v>11</v>
      </c>
      <c r="P34" s="67">
        <v>12</v>
      </c>
      <c r="Q34" s="67">
        <v>188</v>
      </c>
      <c r="R34" s="67">
        <v>109</v>
      </c>
      <c r="S34" s="67">
        <v>935523</v>
      </c>
      <c r="T34" s="67" t="s">
        <v>393</v>
      </c>
      <c r="U34" s="67">
        <v>48343</v>
      </c>
      <c r="V34" s="67" t="s">
        <v>393</v>
      </c>
    </row>
    <row r="35" spans="1:22" s="66" customFormat="1" ht="14.25">
      <c r="A35" s="2"/>
      <c r="B35" s="5" t="s">
        <v>64</v>
      </c>
      <c r="C35" s="67">
        <v>261</v>
      </c>
      <c r="D35" s="67">
        <v>182</v>
      </c>
      <c r="E35" s="67">
        <v>79</v>
      </c>
      <c r="F35" s="67">
        <v>57</v>
      </c>
      <c r="G35" s="67">
        <v>65</v>
      </c>
      <c r="H35" s="67">
        <v>59</v>
      </c>
      <c r="I35" s="67">
        <v>43</v>
      </c>
      <c r="J35" s="67">
        <v>19</v>
      </c>
      <c r="K35" s="67">
        <v>11</v>
      </c>
      <c r="L35" s="67">
        <v>7</v>
      </c>
      <c r="M35" s="67" t="s">
        <v>393</v>
      </c>
      <c r="N35" s="67">
        <v>2547</v>
      </c>
      <c r="O35" s="67">
        <v>96</v>
      </c>
      <c r="P35" s="67">
        <v>85</v>
      </c>
      <c r="Q35" s="67">
        <v>1572</v>
      </c>
      <c r="R35" s="67">
        <v>794</v>
      </c>
      <c r="S35" s="67">
        <v>20211737</v>
      </c>
      <c r="T35" s="67">
        <v>14091</v>
      </c>
      <c r="U35" s="67">
        <v>387060</v>
      </c>
      <c r="V35" s="67" t="s">
        <v>393</v>
      </c>
    </row>
    <row r="36" spans="1:22" s="66" customFormat="1" ht="14.25" customHeight="1">
      <c r="A36" s="2"/>
      <c r="B36" s="9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s="104" customFormat="1" ht="14.25">
      <c r="A37" s="184" t="s">
        <v>65</v>
      </c>
      <c r="B37" s="185"/>
      <c r="C37" s="107">
        <f>SUM(C38:C40)</f>
        <v>200</v>
      </c>
      <c r="D37" s="107">
        <f aca="true" t="shared" si="5" ref="D37:U37">SUM(D38:D40)</f>
        <v>145</v>
      </c>
      <c r="E37" s="107">
        <f t="shared" si="5"/>
        <v>55</v>
      </c>
      <c r="F37" s="107">
        <f t="shared" si="5"/>
        <v>44</v>
      </c>
      <c r="G37" s="107">
        <f t="shared" si="5"/>
        <v>32</v>
      </c>
      <c r="H37" s="107">
        <f t="shared" si="5"/>
        <v>50</v>
      </c>
      <c r="I37" s="107">
        <f t="shared" si="5"/>
        <v>41</v>
      </c>
      <c r="J37" s="107">
        <f t="shared" si="5"/>
        <v>17</v>
      </c>
      <c r="K37" s="107">
        <f t="shared" si="5"/>
        <v>5</v>
      </c>
      <c r="L37" s="107">
        <f t="shared" si="5"/>
        <v>8</v>
      </c>
      <c r="M37" s="107">
        <f t="shared" si="5"/>
        <v>3</v>
      </c>
      <c r="N37" s="107">
        <f t="shared" si="5"/>
        <v>2582</v>
      </c>
      <c r="O37" s="107">
        <f t="shared" si="5"/>
        <v>50</v>
      </c>
      <c r="P37" s="107">
        <f t="shared" si="5"/>
        <v>54</v>
      </c>
      <c r="Q37" s="107">
        <f t="shared" si="5"/>
        <v>1646</v>
      </c>
      <c r="R37" s="107">
        <f t="shared" si="5"/>
        <v>832</v>
      </c>
      <c r="S37" s="107">
        <f t="shared" si="5"/>
        <v>11810526</v>
      </c>
      <c r="T37" s="107">
        <f t="shared" si="5"/>
        <v>20672</v>
      </c>
      <c r="U37" s="107">
        <f t="shared" si="5"/>
        <v>982230</v>
      </c>
      <c r="V37" s="107" t="s">
        <v>307</v>
      </c>
    </row>
    <row r="38" spans="1:22" s="66" customFormat="1" ht="14.25">
      <c r="A38" s="2"/>
      <c r="B38" s="5" t="s">
        <v>66</v>
      </c>
      <c r="C38" s="67">
        <v>83</v>
      </c>
      <c r="D38" s="67">
        <v>74</v>
      </c>
      <c r="E38" s="67">
        <v>9</v>
      </c>
      <c r="F38" s="67">
        <v>9</v>
      </c>
      <c r="G38" s="67">
        <v>6</v>
      </c>
      <c r="H38" s="67">
        <v>19</v>
      </c>
      <c r="I38" s="67">
        <v>29</v>
      </c>
      <c r="J38" s="67">
        <v>13</v>
      </c>
      <c r="K38" s="67">
        <v>1</v>
      </c>
      <c r="L38" s="67">
        <v>3</v>
      </c>
      <c r="M38" s="67">
        <v>3</v>
      </c>
      <c r="N38" s="67">
        <v>1505</v>
      </c>
      <c r="O38" s="67">
        <v>7</v>
      </c>
      <c r="P38" s="67">
        <v>7</v>
      </c>
      <c r="Q38" s="67">
        <v>1145</v>
      </c>
      <c r="R38" s="67">
        <v>346</v>
      </c>
      <c r="S38" s="67">
        <v>8083735</v>
      </c>
      <c r="T38" s="67">
        <v>1000</v>
      </c>
      <c r="U38" s="67">
        <v>658649</v>
      </c>
      <c r="V38" s="67" t="s">
        <v>393</v>
      </c>
    </row>
    <row r="39" spans="1:22" s="66" customFormat="1" ht="14.25">
      <c r="A39" s="2"/>
      <c r="B39" s="5" t="s">
        <v>67</v>
      </c>
      <c r="C39" s="67">
        <v>13</v>
      </c>
      <c r="D39" s="67">
        <v>11</v>
      </c>
      <c r="E39" s="67">
        <v>2</v>
      </c>
      <c r="F39" s="67">
        <v>2</v>
      </c>
      <c r="G39" s="67">
        <v>2</v>
      </c>
      <c r="H39" s="67">
        <v>5</v>
      </c>
      <c r="I39" s="67">
        <v>3</v>
      </c>
      <c r="J39" s="67">
        <v>1</v>
      </c>
      <c r="K39" s="67" t="s">
        <v>393</v>
      </c>
      <c r="L39" s="67" t="s">
        <v>393</v>
      </c>
      <c r="M39" s="67" t="s">
        <v>393</v>
      </c>
      <c r="N39" s="67">
        <v>122</v>
      </c>
      <c r="O39" s="67">
        <v>2</v>
      </c>
      <c r="P39" s="67">
        <v>2</v>
      </c>
      <c r="Q39" s="67">
        <v>87</v>
      </c>
      <c r="R39" s="67">
        <v>31</v>
      </c>
      <c r="S39" s="67">
        <v>498576</v>
      </c>
      <c r="T39" s="67">
        <v>245</v>
      </c>
      <c r="U39" s="67">
        <v>29781</v>
      </c>
      <c r="V39" s="67" t="s">
        <v>393</v>
      </c>
    </row>
    <row r="40" spans="1:22" s="66" customFormat="1" ht="14.25">
      <c r="A40" s="89"/>
      <c r="B40" s="5" t="s">
        <v>68</v>
      </c>
      <c r="C40" s="67">
        <v>104</v>
      </c>
      <c r="D40" s="67">
        <v>60</v>
      </c>
      <c r="E40" s="67">
        <v>44</v>
      </c>
      <c r="F40" s="67">
        <v>33</v>
      </c>
      <c r="G40" s="67">
        <v>24</v>
      </c>
      <c r="H40" s="67">
        <v>26</v>
      </c>
      <c r="I40" s="67">
        <v>9</v>
      </c>
      <c r="J40" s="67">
        <v>3</v>
      </c>
      <c r="K40" s="67">
        <v>4</v>
      </c>
      <c r="L40" s="67">
        <v>5</v>
      </c>
      <c r="M40" s="67" t="s">
        <v>393</v>
      </c>
      <c r="N40" s="67">
        <v>955</v>
      </c>
      <c r="O40" s="67">
        <v>41</v>
      </c>
      <c r="P40" s="67">
        <v>45</v>
      </c>
      <c r="Q40" s="67">
        <v>414</v>
      </c>
      <c r="R40" s="67">
        <v>455</v>
      </c>
      <c r="S40" s="67">
        <v>3228215</v>
      </c>
      <c r="T40" s="67">
        <v>19427</v>
      </c>
      <c r="U40" s="67">
        <v>293800</v>
      </c>
      <c r="V40" s="67" t="s">
        <v>393</v>
      </c>
    </row>
    <row r="41" spans="1:22" s="66" customFormat="1" ht="14.25">
      <c r="A41" s="89"/>
      <c r="B41" s="5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s="104" customFormat="1" ht="14.25">
      <c r="A42" s="184" t="s">
        <v>414</v>
      </c>
      <c r="B42" s="185"/>
      <c r="C42" s="107">
        <f>SUM(C43:C48)</f>
        <v>451</v>
      </c>
      <c r="D42" s="107">
        <f aca="true" t="shared" si="6" ref="D42:U42">SUM(D43:D48)</f>
        <v>242</v>
      </c>
      <c r="E42" s="107">
        <f t="shared" si="6"/>
        <v>209</v>
      </c>
      <c r="F42" s="107">
        <f t="shared" si="6"/>
        <v>107</v>
      </c>
      <c r="G42" s="107">
        <f t="shared" si="6"/>
        <v>120</v>
      </c>
      <c r="H42" s="107">
        <f t="shared" si="6"/>
        <v>130</v>
      </c>
      <c r="I42" s="107">
        <f t="shared" si="6"/>
        <v>72</v>
      </c>
      <c r="J42" s="107">
        <f t="shared" si="6"/>
        <v>11</v>
      </c>
      <c r="K42" s="107">
        <f t="shared" si="6"/>
        <v>7</v>
      </c>
      <c r="L42" s="107">
        <f t="shared" si="6"/>
        <v>3</v>
      </c>
      <c r="M42" s="107">
        <f t="shared" si="6"/>
        <v>1</v>
      </c>
      <c r="N42" s="107">
        <f t="shared" si="6"/>
        <v>3160</v>
      </c>
      <c r="O42" s="107">
        <f t="shared" si="6"/>
        <v>264</v>
      </c>
      <c r="P42" s="107">
        <f t="shared" si="6"/>
        <v>239</v>
      </c>
      <c r="Q42" s="107">
        <f t="shared" si="6"/>
        <v>1556</v>
      </c>
      <c r="R42" s="107">
        <f t="shared" si="6"/>
        <v>1101</v>
      </c>
      <c r="S42" s="107">
        <f t="shared" si="6"/>
        <v>10319550</v>
      </c>
      <c r="T42" s="107">
        <f t="shared" si="6"/>
        <v>5311</v>
      </c>
      <c r="U42" s="107">
        <f t="shared" si="6"/>
        <v>952433</v>
      </c>
      <c r="V42" s="107" t="s">
        <v>396</v>
      </c>
    </row>
    <row r="43" spans="1:22" s="66" customFormat="1" ht="16.5" customHeight="1">
      <c r="A43" s="2"/>
      <c r="B43" s="5" t="s">
        <v>69</v>
      </c>
      <c r="C43" s="67">
        <v>104</v>
      </c>
      <c r="D43" s="67">
        <v>80</v>
      </c>
      <c r="E43" s="67">
        <v>24</v>
      </c>
      <c r="F43" s="67">
        <v>18</v>
      </c>
      <c r="G43" s="67">
        <v>31</v>
      </c>
      <c r="H43" s="67">
        <v>30</v>
      </c>
      <c r="I43" s="67">
        <v>23</v>
      </c>
      <c r="J43" s="67">
        <v>2</v>
      </c>
      <c r="K43" s="67" t="s">
        <v>393</v>
      </c>
      <c r="L43" s="67" t="s">
        <v>393</v>
      </c>
      <c r="M43" s="67" t="s">
        <v>393</v>
      </c>
      <c r="N43" s="67">
        <v>693</v>
      </c>
      <c r="O43" s="67">
        <v>28</v>
      </c>
      <c r="P43" s="67">
        <v>23</v>
      </c>
      <c r="Q43" s="67">
        <v>487</v>
      </c>
      <c r="R43" s="67">
        <v>155</v>
      </c>
      <c r="S43" s="67">
        <v>2730089</v>
      </c>
      <c r="T43" s="67">
        <v>2324</v>
      </c>
      <c r="U43" s="67">
        <v>213436</v>
      </c>
      <c r="V43" s="67" t="s">
        <v>393</v>
      </c>
    </row>
    <row r="44" spans="1:22" s="66" customFormat="1" ht="14.25">
      <c r="A44" s="2"/>
      <c r="B44" s="5" t="s">
        <v>70</v>
      </c>
      <c r="C44" s="67">
        <v>37</v>
      </c>
      <c r="D44" s="67">
        <v>24</v>
      </c>
      <c r="E44" s="67">
        <v>13</v>
      </c>
      <c r="F44" s="67">
        <v>8</v>
      </c>
      <c r="G44" s="67">
        <v>8</v>
      </c>
      <c r="H44" s="67">
        <v>8</v>
      </c>
      <c r="I44" s="67">
        <v>8</v>
      </c>
      <c r="J44" s="67">
        <v>5</v>
      </c>
      <c r="K44" s="67" t="s">
        <v>393</v>
      </c>
      <c r="L44" s="67" t="s">
        <v>393</v>
      </c>
      <c r="M44" s="67" t="s">
        <v>393</v>
      </c>
      <c r="N44" s="67">
        <v>313</v>
      </c>
      <c r="O44" s="67">
        <v>19</v>
      </c>
      <c r="P44" s="67">
        <v>14</v>
      </c>
      <c r="Q44" s="67">
        <v>167</v>
      </c>
      <c r="R44" s="67">
        <v>113</v>
      </c>
      <c r="S44" s="67">
        <v>920657</v>
      </c>
      <c r="T44" s="67">
        <v>13</v>
      </c>
      <c r="U44" s="67">
        <v>109787</v>
      </c>
      <c r="V44" s="67" t="s">
        <v>393</v>
      </c>
    </row>
    <row r="45" spans="1:22" s="66" customFormat="1" ht="14.25" customHeight="1">
      <c r="A45" s="2"/>
      <c r="B45" s="5" t="s">
        <v>71</v>
      </c>
      <c r="C45" s="67">
        <v>14</v>
      </c>
      <c r="D45" s="67">
        <v>5</v>
      </c>
      <c r="E45" s="67">
        <v>9</v>
      </c>
      <c r="F45" s="67">
        <v>5</v>
      </c>
      <c r="G45" s="67">
        <v>5</v>
      </c>
      <c r="H45" s="67">
        <v>3</v>
      </c>
      <c r="I45" s="67">
        <v>1</v>
      </c>
      <c r="J45" s="67" t="s">
        <v>393</v>
      </c>
      <c r="K45" s="67" t="s">
        <v>393</v>
      </c>
      <c r="L45" s="67" t="s">
        <v>393</v>
      </c>
      <c r="M45" s="67" t="s">
        <v>393</v>
      </c>
      <c r="N45" s="67">
        <v>53</v>
      </c>
      <c r="O45" s="67">
        <v>12</v>
      </c>
      <c r="P45" s="67">
        <v>14</v>
      </c>
      <c r="Q45" s="67">
        <v>15</v>
      </c>
      <c r="R45" s="67">
        <v>12</v>
      </c>
      <c r="S45" s="67">
        <v>122699</v>
      </c>
      <c r="T45" s="67" t="s">
        <v>393</v>
      </c>
      <c r="U45" s="67">
        <v>15549</v>
      </c>
      <c r="V45" s="67" t="s">
        <v>393</v>
      </c>
    </row>
    <row r="46" spans="1:22" s="66" customFormat="1" ht="14.25">
      <c r="A46" s="2"/>
      <c r="B46" s="5" t="s">
        <v>72</v>
      </c>
      <c r="C46" s="67">
        <v>36</v>
      </c>
      <c r="D46" s="67">
        <v>30</v>
      </c>
      <c r="E46" s="67">
        <v>6</v>
      </c>
      <c r="F46" s="67">
        <v>7</v>
      </c>
      <c r="G46" s="67">
        <v>6</v>
      </c>
      <c r="H46" s="67">
        <v>16</v>
      </c>
      <c r="I46" s="67">
        <v>3</v>
      </c>
      <c r="J46" s="67" t="s">
        <v>393</v>
      </c>
      <c r="K46" s="67">
        <v>2</v>
      </c>
      <c r="L46" s="67">
        <v>1</v>
      </c>
      <c r="M46" s="67">
        <v>1</v>
      </c>
      <c r="N46" s="67">
        <v>429</v>
      </c>
      <c r="O46" s="67">
        <v>7</v>
      </c>
      <c r="P46" s="67">
        <v>7</v>
      </c>
      <c r="Q46" s="67">
        <v>282</v>
      </c>
      <c r="R46" s="67">
        <v>133</v>
      </c>
      <c r="S46" s="67">
        <v>1951917</v>
      </c>
      <c r="T46" s="67">
        <v>948</v>
      </c>
      <c r="U46" s="67">
        <v>85740</v>
      </c>
      <c r="V46" s="67" t="s">
        <v>393</v>
      </c>
    </row>
    <row r="47" spans="1:22" s="66" customFormat="1" ht="14.25">
      <c r="A47" s="2"/>
      <c r="B47" s="5" t="s">
        <v>73</v>
      </c>
      <c r="C47" s="67">
        <v>134</v>
      </c>
      <c r="D47" s="67">
        <v>46</v>
      </c>
      <c r="E47" s="67">
        <v>88</v>
      </c>
      <c r="F47" s="67">
        <v>41</v>
      </c>
      <c r="G47" s="67">
        <v>37</v>
      </c>
      <c r="H47" s="67">
        <v>38</v>
      </c>
      <c r="I47" s="67">
        <v>16</v>
      </c>
      <c r="J47" s="67">
        <v>1</v>
      </c>
      <c r="K47" s="67">
        <v>1</v>
      </c>
      <c r="L47" s="67" t="s">
        <v>393</v>
      </c>
      <c r="M47" s="67" t="s">
        <v>398</v>
      </c>
      <c r="N47" s="67">
        <v>690</v>
      </c>
      <c r="O47" s="67">
        <v>108</v>
      </c>
      <c r="P47" s="67">
        <v>97</v>
      </c>
      <c r="Q47" s="67">
        <v>238</v>
      </c>
      <c r="R47" s="67">
        <v>247</v>
      </c>
      <c r="S47" s="67">
        <v>1346812</v>
      </c>
      <c r="T47" s="67">
        <v>530</v>
      </c>
      <c r="U47" s="67">
        <v>239237</v>
      </c>
      <c r="V47" s="67" t="s">
        <v>398</v>
      </c>
    </row>
    <row r="48" spans="1:22" s="66" customFormat="1" ht="14.25">
      <c r="A48" s="2"/>
      <c r="B48" s="5" t="s">
        <v>74</v>
      </c>
      <c r="C48" s="67">
        <v>126</v>
      </c>
      <c r="D48" s="67">
        <v>57</v>
      </c>
      <c r="E48" s="67">
        <v>69</v>
      </c>
      <c r="F48" s="67">
        <v>28</v>
      </c>
      <c r="G48" s="67">
        <v>33</v>
      </c>
      <c r="H48" s="67">
        <v>35</v>
      </c>
      <c r="I48" s="67">
        <v>21</v>
      </c>
      <c r="J48" s="67">
        <v>3</v>
      </c>
      <c r="K48" s="67">
        <v>4</v>
      </c>
      <c r="L48" s="67">
        <v>2</v>
      </c>
      <c r="M48" s="67" t="s">
        <v>398</v>
      </c>
      <c r="N48" s="67">
        <v>982</v>
      </c>
      <c r="O48" s="67">
        <v>90</v>
      </c>
      <c r="P48" s="67">
        <v>84</v>
      </c>
      <c r="Q48" s="67">
        <v>367</v>
      </c>
      <c r="R48" s="67">
        <v>441</v>
      </c>
      <c r="S48" s="67">
        <v>3247376</v>
      </c>
      <c r="T48" s="67">
        <v>1496</v>
      </c>
      <c r="U48" s="67">
        <v>288684</v>
      </c>
      <c r="V48" s="67" t="s">
        <v>398</v>
      </c>
    </row>
    <row r="49" spans="1:22" s="66" customFormat="1" ht="14.25">
      <c r="A49" s="2"/>
      <c r="B49" s="5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s="104" customFormat="1" ht="14.25">
      <c r="A50" s="184" t="s">
        <v>75</v>
      </c>
      <c r="B50" s="185"/>
      <c r="C50" s="107">
        <f>SUM(C51:C56)</f>
        <v>392</v>
      </c>
      <c r="D50" s="107">
        <f>SUM(D51:D56)</f>
        <v>265</v>
      </c>
      <c r="E50" s="107">
        <f>SUM(E51:E56)</f>
        <v>127</v>
      </c>
      <c r="F50" s="107" t="s">
        <v>397</v>
      </c>
      <c r="G50" s="107" t="s">
        <v>397</v>
      </c>
      <c r="H50" s="107" t="s">
        <v>397</v>
      </c>
      <c r="I50" s="107" t="s">
        <v>397</v>
      </c>
      <c r="J50" s="107" t="s">
        <v>397</v>
      </c>
      <c r="K50" s="107" t="s">
        <v>397</v>
      </c>
      <c r="L50" s="107" t="s">
        <v>397</v>
      </c>
      <c r="M50" s="107" t="s">
        <v>397</v>
      </c>
      <c r="N50" s="107" t="s">
        <v>397</v>
      </c>
      <c r="O50" s="107" t="s">
        <v>397</v>
      </c>
      <c r="P50" s="107" t="s">
        <v>397</v>
      </c>
      <c r="Q50" s="107" t="s">
        <v>397</v>
      </c>
      <c r="R50" s="107" t="s">
        <v>397</v>
      </c>
      <c r="S50" s="107">
        <f>SUM(S51:S56)</f>
        <v>17132317</v>
      </c>
      <c r="T50" s="107" t="s">
        <v>397</v>
      </c>
      <c r="U50" s="107">
        <f>SUM(U51:U56)</f>
        <v>975019</v>
      </c>
      <c r="V50" s="107" t="s">
        <v>396</v>
      </c>
    </row>
    <row r="51" spans="1:22" s="66" customFormat="1" ht="14.25" customHeight="1">
      <c r="A51" s="2"/>
      <c r="B51" s="5" t="s">
        <v>76</v>
      </c>
      <c r="C51" s="67">
        <v>98</v>
      </c>
      <c r="D51" s="67">
        <v>56</v>
      </c>
      <c r="E51" s="67">
        <v>42</v>
      </c>
      <c r="F51" s="67">
        <v>21</v>
      </c>
      <c r="G51" s="67">
        <v>30</v>
      </c>
      <c r="H51" s="67">
        <v>23</v>
      </c>
      <c r="I51" s="67">
        <v>15</v>
      </c>
      <c r="J51" s="67">
        <v>3</v>
      </c>
      <c r="K51" s="67">
        <v>5</v>
      </c>
      <c r="L51" s="67">
        <v>1</v>
      </c>
      <c r="M51" s="67" t="s">
        <v>398</v>
      </c>
      <c r="N51" s="67">
        <v>800</v>
      </c>
      <c r="O51" s="67">
        <v>47</v>
      </c>
      <c r="P51" s="67">
        <v>49</v>
      </c>
      <c r="Q51" s="67">
        <v>498</v>
      </c>
      <c r="R51" s="67">
        <v>206</v>
      </c>
      <c r="S51" s="67">
        <v>3811672</v>
      </c>
      <c r="T51" s="67">
        <v>1375</v>
      </c>
      <c r="U51" s="67">
        <v>256957</v>
      </c>
      <c r="V51" s="67" t="s">
        <v>398</v>
      </c>
    </row>
    <row r="52" spans="1:22" s="66" customFormat="1" ht="14.25">
      <c r="A52" s="2"/>
      <c r="B52" s="5" t="s">
        <v>77</v>
      </c>
      <c r="C52" s="67">
        <v>39</v>
      </c>
      <c r="D52" s="67">
        <v>28</v>
      </c>
      <c r="E52" s="67">
        <v>11</v>
      </c>
      <c r="F52" s="67">
        <v>5</v>
      </c>
      <c r="G52" s="67">
        <v>12</v>
      </c>
      <c r="H52" s="67">
        <v>13</v>
      </c>
      <c r="I52" s="67">
        <v>7</v>
      </c>
      <c r="J52" s="67">
        <v>1</v>
      </c>
      <c r="K52" s="67">
        <v>1</v>
      </c>
      <c r="L52" s="67" t="s">
        <v>398</v>
      </c>
      <c r="M52" s="67" t="s">
        <v>398</v>
      </c>
      <c r="N52" s="67">
        <v>300</v>
      </c>
      <c r="O52" s="67">
        <v>15</v>
      </c>
      <c r="P52" s="67">
        <v>12</v>
      </c>
      <c r="Q52" s="67">
        <v>171</v>
      </c>
      <c r="R52" s="67">
        <v>102</v>
      </c>
      <c r="S52" s="67">
        <v>1168943</v>
      </c>
      <c r="T52" s="67">
        <v>2586</v>
      </c>
      <c r="U52" s="67">
        <v>97969</v>
      </c>
      <c r="V52" s="67" t="s">
        <v>398</v>
      </c>
    </row>
    <row r="53" spans="1:22" s="66" customFormat="1" ht="14.25">
      <c r="A53" s="89"/>
      <c r="B53" s="5" t="s">
        <v>78</v>
      </c>
      <c r="C53" s="67">
        <v>3</v>
      </c>
      <c r="D53" s="67">
        <v>1</v>
      </c>
      <c r="E53" s="67">
        <v>2</v>
      </c>
      <c r="F53" s="67">
        <v>1</v>
      </c>
      <c r="G53" s="67">
        <v>2</v>
      </c>
      <c r="H53" s="67" t="s">
        <v>398</v>
      </c>
      <c r="I53" s="67" t="s">
        <v>398</v>
      </c>
      <c r="J53" s="67" t="s">
        <v>398</v>
      </c>
      <c r="K53" s="67" t="s">
        <v>398</v>
      </c>
      <c r="L53" s="67" t="s">
        <v>398</v>
      </c>
      <c r="M53" s="67" t="s">
        <v>398</v>
      </c>
      <c r="N53" s="67">
        <v>8</v>
      </c>
      <c r="O53" s="67">
        <v>3</v>
      </c>
      <c r="P53" s="67">
        <v>3</v>
      </c>
      <c r="Q53" s="67" t="s">
        <v>398</v>
      </c>
      <c r="R53" s="67">
        <v>2</v>
      </c>
      <c r="S53" s="67">
        <v>10992</v>
      </c>
      <c r="T53" s="67" t="s">
        <v>398</v>
      </c>
      <c r="U53" s="67">
        <v>1536</v>
      </c>
      <c r="V53" s="67" t="s">
        <v>398</v>
      </c>
    </row>
    <row r="54" spans="1:22" s="66" customFormat="1" ht="14.25">
      <c r="A54" s="2"/>
      <c r="B54" s="5" t="s">
        <v>79</v>
      </c>
      <c r="C54" s="67">
        <v>11</v>
      </c>
      <c r="D54" s="67">
        <v>9</v>
      </c>
      <c r="E54" s="67">
        <v>2</v>
      </c>
      <c r="F54" s="67">
        <v>1</v>
      </c>
      <c r="G54" s="67">
        <v>3</v>
      </c>
      <c r="H54" s="67">
        <v>2</v>
      </c>
      <c r="I54" s="67">
        <v>2</v>
      </c>
      <c r="J54" s="67" t="s">
        <v>398</v>
      </c>
      <c r="K54" s="67">
        <v>3</v>
      </c>
      <c r="L54" s="67" t="s">
        <v>398</v>
      </c>
      <c r="M54" s="67" t="s">
        <v>398</v>
      </c>
      <c r="N54" s="67">
        <v>170</v>
      </c>
      <c r="O54" s="67">
        <v>2</v>
      </c>
      <c r="P54" s="67">
        <v>2</v>
      </c>
      <c r="Q54" s="67">
        <v>124</v>
      </c>
      <c r="R54" s="67">
        <v>42</v>
      </c>
      <c r="S54" s="67">
        <v>4197466</v>
      </c>
      <c r="T54" s="67" t="s">
        <v>398</v>
      </c>
      <c r="U54" s="67">
        <v>50803</v>
      </c>
      <c r="V54" s="67" t="s">
        <v>398</v>
      </c>
    </row>
    <row r="55" spans="1:22" s="66" customFormat="1" ht="14.25">
      <c r="A55" s="2"/>
      <c r="B55" s="5" t="s">
        <v>303</v>
      </c>
      <c r="C55" s="67">
        <v>47</v>
      </c>
      <c r="D55" s="67">
        <v>35</v>
      </c>
      <c r="E55" s="67">
        <v>12</v>
      </c>
      <c r="F55" s="67">
        <v>8</v>
      </c>
      <c r="G55" s="67">
        <v>9</v>
      </c>
      <c r="H55" s="67">
        <v>19</v>
      </c>
      <c r="I55" s="67">
        <v>5</v>
      </c>
      <c r="J55" s="67">
        <v>3</v>
      </c>
      <c r="K55" s="67">
        <v>3</v>
      </c>
      <c r="L55" s="67" t="s">
        <v>398</v>
      </c>
      <c r="M55" s="67" t="s">
        <v>398</v>
      </c>
      <c r="N55" s="67">
        <v>434</v>
      </c>
      <c r="O55" s="67">
        <v>14</v>
      </c>
      <c r="P55" s="67">
        <v>12</v>
      </c>
      <c r="Q55" s="67">
        <v>264</v>
      </c>
      <c r="R55" s="67">
        <v>144</v>
      </c>
      <c r="S55" s="67">
        <v>2147665</v>
      </c>
      <c r="T55" s="67">
        <v>275</v>
      </c>
      <c r="U55" s="67">
        <v>210196</v>
      </c>
      <c r="V55" s="67" t="s">
        <v>398</v>
      </c>
    </row>
    <row r="56" spans="1:22" s="66" customFormat="1" ht="14.25">
      <c r="A56" s="2"/>
      <c r="B56" s="5" t="s">
        <v>80</v>
      </c>
      <c r="C56" s="67">
        <v>194</v>
      </c>
      <c r="D56" s="67">
        <v>136</v>
      </c>
      <c r="E56" s="67">
        <v>58</v>
      </c>
      <c r="F56" s="67" t="s">
        <v>399</v>
      </c>
      <c r="G56" s="67" t="s">
        <v>399</v>
      </c>
      <c r="H56" s="67" t="s">
        <v>399</v>
      </c>
      <c r="I56" s="67" t="s">
        <v>399</v>
      </c>
      <c r="J56" s="67" t="s">
        <v>399</v>
      </c>
      <c r="K56" s="67" t="s">
        <v>399</v>
      </c>
      <c r="L56" s="67" t="s">
        <v>399</v>
      </c>
      <c r="M56" s="67" t="s">
        <v>399</v>
      </c>
      <c r="N56" s="67" t="s">
        <v>399</v>
      </c>
      <c r="O56" s="67" t="s">
        <v>399</v>
      </c>
      <c r="P56" s="67" t="s">
        <v>399</v>
      </c>
      <c r="Q56" s="67" t="s">
        <v>399</v>
      </c>
      <c r="R56" s="67" t="s">
        <v>399</v>
      </c>
      <c r="S56" s="67">
        <v>5795579</v>
      </c>
      <c r="T56" s="67" t="s">
        <v>399</v>
      </c>
      <c r="U56" s="67">
        <v>357558</v>
      </c>
      <c r="V56" s="67" t="s">
        <v>398</v>
      </c>
    </row>
    <row r="57" spans="1:22" s="66" customFormat="1" ht="14.25">
      <c r="A57" s="2"/>
      <c r="B57" s="12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</row>
    <row r="58" spans="1:35" s="104" customFormat="1" ht="14.25" customHeight="1">
      <c r="A58" s="184" t="s">
        <v>81</v>
      </c>
      <c r="B58" s="185"/>
      <c r="C58" s="109">
        <f>SUM(C60)</f>
        <v>2</v>
      </c>
      <c r="D58" s="109">
        <f>SUM(D60)</f>
        <v>1</v>
      </c>
      <c r="E58" s="109">
        <f>SUM(E60)</f>
        <v>1</v>
      </c>
      <c r="F58" s="109" t="s">
        <v>397</v>
      </c>
      <c r="G58" s="109" t="s">
        <v>397</v>
      </c>
      <c r="H58" s="109" t="s">
        <v>397</v>
      </c>
      <c r="I58" s="109" t="s">
        <v>397</v>
      </c>
      <c r="J58" s="109" t="s">
        <v>397</v>
      </c>
      <c r="K58" s="109" t="s">
        <v>397</v>
      </c>
      <c r="L58" s="109" t="s">
        <v>397</v>
      </c>
      <c r="M58" s="109" t="s">
        <v>397</v>
      </c>
      <c r="N58" s="109" t="s">
        <v>397</v>
      </c>
      <c r="O58" s="109" t="s">
        <v>397</v>
      </c>
      <c r="P58" s="109" t="s">
        <v>397</v>
      </c>
      <c r="Q58" s="109" t="s">
        <v>397</v>
      </c>
      <c r="R58" s="109" t="s">
        <v>397</v>
      </c>
      <c r="S58" s="107" t="s">
        <v>396</v>
      </c>
      <c r="T58" s="109" t="s">
        <v>397</v>
      </c>
      <c r="U58" s="107" t="s">
        <v>396</v>
      </c>
      <c r="V58" s="107" t="s">
        <v>396</v>
      </c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5" ht="14.25">
      <c r="A59" s="4"/>
      <c r="B59" s="1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7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35" s="111" customFormat="1" ht="14.25">
      <c r="A60" s="184" t="s">
        <v>82</v>
      </c>
      <c r="B60" s="185"/>
      <c r="C60" s="109">
        <f>SUM(C61)</f>
        <v>2</v>
      </c>
      <c r="D60" s="109">
        <f>SUM(D61)</f>
        <v>1</v>
      </c>
      <c r="E60" s="109">
        <f>SUM(E61)</f>
        <v>1</v>
      </c>
      <c r="F60" s="109" t="s">
        <v>301</v>
      </c>
      <c r="G60" s="109" t="s">
        <v>301</v>
      </c>
      <c r="H60" s="109" t="s">
        <v>301</v>
      </c>
      <c r="I60" s="109" t="s">
        <v>301</v>
      </c>
      <c r="J60" s="109" t="s">
        <v>301</v>
      </c>
      <c r="K60" s="109" t="s">
        <v>301</v>
      </c>
      <c r="L60" s="109" t="s">
        <v>301</v>
      </c>
      <c r="M60" s="109" t="s">
        <v>301</v>
      </c>
      <c r="N60" s="109" t="s">
        <v>301</v>
      </c>
      <c r="O60" s="109" t="s">
        <v>301</v>
      </c>
      <c r="P60" s="109" t="s">
        <v>301</v>
      </c>
      <c r="Q60" s="109" t="s">
        <v>301</v>
      </c>
      <c r="R60" s="109" t="s">
        <v>301</v>
      </c>
      <c r="S60" s="107" t="s">
        <v>396</v>
      </c>
      <c r="T60" s="109" t="s">
        <v>397</v>
      </c>
      <c r="U60" s="107" t="s">
        <v>396</v>
      </c>
      <c r="V60" s="107" t="s">
        <v>396</v>
      </c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</row>
    <row r="61" spans="1:22" ht="14.25">
      <c r="A61" s="2"/>
      <c r="B61" s="5" t="s">
        <v>82</v>
      </c>
      <c r="C61" s="67">
        <v>2</v>
      </c>
      <c r="D61" s="67">
        <v>1</v>
      </c>
      <c r="E61" s="67">
        <v>1</v>
      </c>
      <c r="F61" s="67" t="s">
        <v>399</v>
      </c>
      <c r="G61" s="67" t="s">
        <v>399</v>
      </c>
      <c r="H61" s="67" t="s">
        <v>399</v>
      </c>
      <c r="I61" s="67" t="s">
        <v>399</v>
      </c>
      <c r="J61" s="67" t="s">
        <v>399</v>
      </c>
      <c r="K61" s="67" t="s">
        <v>399</v>
      </c>
      <c r="L61" s="67" t="s">
        <v>399</v>
      </c>
      <c r="M61" s="67" t="s">
        <v>399</v>
      </c>
      <c r="N61" s="67" t="s">
        <v>399</v>
      </c>
      <c r="O61" s="67" t="s">
        <v>399</v>
      </c>
      <c r="P61" s="67" t="s">
        <v>399</v>
      </c>
      <c r="Q61" s="67" t="s">
        <v>399</v>
      </c>
      <c r="R61" s="67" t="s">
        <v>399</v>
      </c>
      <c r="S61" s="67" t="s">
        <v>398</v>
      </c>
      <c r="T61" s="67" t="s">
        <v>399</v>
      </c>
      <c r="U61" s="67" t="s">
        <v>398</v>
      </c>
      <c r="V61" s="67" t="s">
        <v>398</v>
      </c>
    </row>
    <row r="62" spans="1:22" ht="14.25">
      <c r="A62" s="4"/>
      <c r="B62" s="12"/>
      <c r="C62" s="70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s="111" customFormat="1" ht="14.25">
      <c r="A63" s="184" t="s">
        <v>83</v>
      </c>
      <c r="B63" s="185"/>
      <c r="C63" s="109">
        <f>SUM(C65,'166'!C10,'166'!C32,'166'!C71,'168'!C10,'168'!C34)</f>
        <v>17864</v>
      </c>
      <c r="D63" s="109">
        <f>SUM(D65,'166'!D10,'166'!D32,'166'!D71,'168'!D10,'168'!D34)</f>
        <v>4179</v>
      </c>
      <c r="E63" s="109">
        <f>SUM(E65,'166'!E10,'166'!E32,'166'!E71,'168'!E10,'168'!E34)</f>
        <v>13685</v>
      </c>
      <c r="F63" s="109">
        <f>SUM(F65,'166'!F10,'166'!F32,'166'!F71,'168'!F10,'168'!F34)</f>
        <v>10241</v>
      </c>
      <c r="G63" s="109">
        <f>SUM(G65,'166'!G10,'166'!G32,'166'!G71,'168'!G10,'168'!G34)</f>
        <v>4590</v>
      </c>
      <c r="H63" s="109">
        <f>SUM(H65,'166'!H10,'166'!H32,'166'!H71,'168'!H10,'168'!H34)</f>
        <v>2080</v>
      </c>
      <c r="I63" s="109">
        <f>SUM(I65,'166'!I10,'166'!I32,'166'!I71,'168'!I10,'168'!I34)</f>
        <v>649</v>
      </c>
      <c r="J63" s="109">
        <f>SUM(J65,'166'!J10,'166'!J32,'166'!J71,'168'!J10,'168'!J34)</f>
        <v>152</v>
      </c>
      <c r="K63" s="109">
        <f>SUM(K65,'166'!K10,'166'!K32,'166'!K71,'168'!K10,'168'!K34)</f>
        <v>106</v>
      </c>
      <c r="L63" s="109">
        <f>SUM(L65,'166'!L10,'166'!L32,'166'!L71,'168'!L10,'168'!L34)</f>
        <v>32</v>
      </c>
      <c r="M63" s="109">
        <f>SUM(M65,'166'!M10,'166'!M32,'166'!M71,'168'!M10,'168'!M34)</f>
        <v>14</v>
      </c>
      <c r="N63" s="109">
        <f>SUM(N65,'166'!N10,'166'!N32,'166'!N71,'168'!N10,'168'!N34)</f>
        <v>65431</v>
      </c>
      <c r="O63" s="109">
        <f>SUM(O65,'166'!O10,'166'!O32,'166'!O71,'168'!O10,'168'!O34)</f>
        <v>11112</v>
      </c>
      <c r="P63" s="109">
        <f>SUM(P65,'166'!P10,'166'!P32,'166'!P71,'168'!P10,'168'!P34)</f>
        <v>14002</v>
      </c>
      <c r="Q63" s="109">
        <f>SUM(Q65,'166'!Q10,'166'!Q32,'166'!Q71,'168'!Q10,'168'!Q34)</f>
        <v>17832</v>
      </c>
      <c r="R63" s="109">
        <f>SUM(R65,'166'!R10,'166'!R32,'166'!R71,'168'!R10,'168'!R34)</f>
        <v>22485</v>
      </c>
      <c r="S63" s="109">
        <f>SUM(S65,'166'!S10,'166'!S32,'166'!S71,'168'!S10,'168'!S34)</f>
        <v>102701323</v>
      </c>
      <c r="T63" s="109">
        <f>SUM(T65,'166'!T10,'166'!T32,'166'!T71,'168'!T10,'168'!T34)</f>
        <v>2564655</v>
      </c>
      <c r="U63" s="109">
        <f>SUM(U65,'166'!U10,'166'!U32,'166'!U71,'168'!U10,'168'!U34)</f>
        <v>11111259</v>
      </c>
      <c r="V63" s="109">
        <f>SUM(V65,'166'!V10,'166'!V32,'166'!V71,'168'!V10,'168'!V34)</f>
        <v>1124441</v>
      </c>
    </row>
    <row r="64" spans="1:22" ht="14.25">
      <c r="A64" s="4"/>
      <c r="B64" s="12"/>
      <c r="C64" s="109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s="111" customFormat="1" ht="14.25">
      <c r="A65" s="184" t="s">
        <v>84</v>
      </c>
      <c r="B65" s="185"/>
      <c r="C65" s="109">
        <f>SUM(C67,'166'!C7)</f>
        <v>19</v>
      </c>
      <c r="D65" s="109">
        <f>SUM(D67,'166'!D7)</f>
        <v>17</v>
      </c>
      <c r="E65" s="109">
        <f>SUM(E67,'166'!E7)</f>
        <v>2</v>
      </c>
      <c r="F65" s="109">
        <f>SUM(F67,'166'!F7)</f>
        <v>2</v>
      </c>
      <c r="G65" s="109">
        <f>SUM(G67,'166'!G7)</f>
        <v>7</v>
      </c>
      <c r="H65" s="109" t="s">
        <v>396</v>
      </c>
      <c r="I65" s="109" t="s">
        <v>396</v>
      </c>
      <c r="J65" s="109">
        <f>SUM(J67,'166'!J7)</f>
        <v>1</v>
      </c>
      <c r="K65" s="109">
        <f>SUM(K67,'166'!K7)</f>
        <v>1</v>
      </c>
      <c r="L65" s="109">
        <f>SUM(L67,'166'!L7)</f>
        <v>1</v>
      </c>
      <c r="M65" s="109">
        <f>SUM(M67,'166'!M7)</f>
        <v>7</v>
      </c>
      <c r="N65" s="107">
        <f>SUM(N67,'166'!N7)</f>
        <v>1935</v>
      </c>
      <c r="O65" s="109">
        <f>SUM(O67,'166'!O7)</f>
        <v>1</v>
      </c>
      <c r="P65" s="109">
        <f>SUM(P67,'166'!P7)</f>
        <v>3</v>
      </c>
      <c r="Q65" s="109">
        <f>SUM(Q67,'166'!Q7)</f>
        <v>664</v>
      </c>
      <c r="R65" s="109">
        <f>SUM(R67,'166'!R7)</f>
        <v>1267</v>
      </c>
      <c r="S65" s="109">
        <f>SUM(S67,'166'!S7)</f>
        <v>6497972</v>
      </c>
      <c r="T65" s="109">
        <f>SUM(T67,'166'!T7)</f>
        <v>4321</v>
      </c>
      <c r="U65" s="109">
        <f>SUM(U67,'166'!U7)</f>
        <v>624400</v>
      </c>
      <c r="V65" s="109">
        <f>SUM(V67,'166'!V7)</f>
        <v>78617</v>
      </c>
    </row>
    <row r="66" spans="1:22" ht="14.25">
      <c r="A66" s="4"/>
      <c r="B66" s="12"/>
      <c r="C66" s="109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s="111" customFormat="1" ht="14.25">
      <c r="A67" s="184" t="s">
        <v>85</v>
      </c>
      <c r="B67" s="185"/>
      <c r="C67" s="109">
        <f>SUM(C68)</f>
        <v>8</v>
      </c>
      <c r="D67" s="109">
        <f>SUM(D68)</f>
        <v>8</v>
      </c>
      <c r="E67" s="109" t="s">
        <v>396</v>
      </c>
      <c r="F67" s="109" t="s">
        <v>396</v>
      </c>
      <c r="G67" s="109" t="s">
        <v>396</v>
      </c>
      <c r="H67" s="109" t="s">
        <v>396</v>
      </c>
      <c r="I67" s="109" t="s">
        <v>396</v>
      </c>
      <c r="J67" s="109" t="s">
        <v>396</v>
      </c>
      <c r="K67" s="109" t="s">
        <v>396</v>
      </c>
      <c r="L67" s="109">
        <f>SUM(L68)</f>
        <v>1</v>
      </c>
      <c r="M67" s="109">
        <f>SUM(M68)</f>
        <v>7</v>
      </c>
      <c r="N67" s="107">
        <f>SUM(N68)</f>
        <v>1850</v>
      </c>
      <c r="O67" s="109" t="s">
        <v>396</v>
      </c>
      <c r="P67" s="109" t="s">
        <v>396</v>
      </c>
      <c r="Q67" s="109">
        <f aca="true" t="shared" si="7" ref="Q67:V67">SUM(Q68)</f>
        <v>637</v>
      </c>
      <c r="R67" s="109">
        <f t="shared" si="7"/>
        <v>1213</v>
      </c>
      <c r="S67" s="109">
        <f t="shared" si="7"/>
        <v>6302276</v>
      </c>
      <c r="T67" s="109">
        <f t="shared" si="7"/>
        <v>4321</v>
      </c>
      <c r="U67" s="109">
        <f t="shared" si="7"/>
        <v>591580</v>
      </c>
      <c r="V67" s="109">
        <f t="shared" si="7"/>
        <v>74888</v>
      </c>
    </row>
    <row r="68" spans="1:22" ht="14.25">
      <c r="A68" s="90"/>
      <c r="B68" s="11" t="s">
        <v>85</v>
      </c>
      <c r="C68" s="72">
        <v>8</v>
      </c>
      <c r="D68" s="95">
        <v>8</v>
      </c>
      <c r="E68" s="95" t="s">
        <v>398</v>
      </c>
      <c r="F68" s="95" t="s">
        <v>398</v>
      </c>
      <c r="G68" s="95" t="s">
        <v>398</v>
      </c>
      <c r="H68" s="95" t="s">
        <v>398</v>
      </c>
      <c r="I68" s="95" t="s">
        <v>398</v>
      </c>
      <c r="J68" s="95" t="s">
        <v>398</v>
      </c>
      <c r="K68" s="95" t="s">
        <v>398</v>
      </c>
      <c r="L68" s="95">
        <v>1</v>
      </c>
      <c r="M68" s="95">
        <v>7</v>
      </c>
      <c r="N68" s="72">
        <v>1850</v>
      </c>
      <c r="O68" s="95" t="s">
        <v>398</v>
      </c>
      <c r="P68" s="95" t="s">
        <v>398</v>
      </c>
      <c r="Q68" s="73">
        <v>637</v>
      </c>
      <c r="R68" s="73">
        <v>1213</v>
      </c>
      <c r="S68" s="73">
        <v>6302276</v>
      </c>
      <c r="T68" s="73">
        <v>4321</v>
      </c>
      <c r="U68" s="73">
        <v>591580</v>
      </c>
      <c r="V68" s="73">
        <v>74888</v>
      </c>
    </row>
    <row r="69" spans="1:3" ht="13.5">
      <c r="A69" s="64"/>
      <c r="B69" s="64"/>
      <c r="C69" s="64"/>
    </row>
    <row r="70" spans="1:3" ht="13.5">
      <c r="A70" s="64"/>
      <c r="B70" s="64"/>
      <c r="C70" s="64"/>
    </row>
    <row r="71" spans="1:3" ht="13.5">
      <c r="A71" s="64"/>
      <c r="B71" s="64"/>
      <c r="C71" s="64"/>
    </row>
    <row r="72" spans="1:3" ht="13.5">
      <c r="A72" s="64"/>
      <c r="B72" s="64"/>
      <c r="C72" s="64"/>
    </row>
    <row r="73" spans="1:3" ht="13.5">
      <c r="A73" s="64"/>
      <c r="B73" s="64"/>
      <c r="C73" s="64"/>
    </row>
    <row r="74" spans="1:3" ht="14.25">
      <c r="A74" s="2"/>
      <c r="B74" s="6"/>
      <c r="C74" s="64"/>
    </row>
    <row r="75" spans="1:3" ht="13.5">
      <c r="A75" s="64"/>
      <c r="B75" s="64"/>
      <c r="C75" s="64"/>
    </row>
    <row r="76" spans="1:3" ht="13.5">
      <c r="A76" s="64"/>
      <c r="B76" s="64"/>
      <c r="C76" s="64"/>
    </row>
    <row r="77" spans="1:3" ht="13.5">
      <c r="A77" s="64"/>
      <c r="B77" s="64"/>
      <c r="C77" s="64"/>
    </row>
  </sheetData>
  <sheetProtection/>
  <mergeCells count="23">
    <mergeCell ref="V4:V6"/>
    <mergeCell ref="A2:V2"/>
    <mergeCell ref="U4:U6"/>
    <mergeCell ref="A63:B63"/>
    <mergeCell ref="A65:B65"/>
    <mergeCell ref="A4:B6"/>
    <mergeCell ref="A7:B7"/>
    <mergeCell ref="A58:B58"/>
    <mergeCell ref="C5:C6"/>
    <mergeCell ref="D5:E5"/>
    <mergeCell ref="C4:M4"/>
    <mergeCell ref="N4:R4"/>
    <mergeCell ref="A60:B60"/>
    <mergeCell ref="F5:M5"/>
    <mergeCell ref="N5:N6"/>
    <mergeCell ref="O5:P5"/>
    <mergeCell ref="Q5:R5"/>
    <mergeCell ref="A67:B67"/>
    <mergeCell ref="A17:B17"/>
    <mergeCell ref="A26:B26"/>
    <mergeCell ref="A37:B37"/>
    <mergeCell ref="A42:B42"/>
    <mergeCell ref="A50:B5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375" style="61" customWidth="1"/>
    <col min="2" max="2" width="54.25390625" style="61" customWidth="1"/>
    <col min="3" max="13" width="9.125" style="61" bestFit="1" customWidth="1"/>
    <col min="14" max="15" width="9.25390625" style="61" bestFit="1" customWidth="1"/>
    <col min="16" max="18" width="9.125" style="61" bestFit="1" customWidth="1"/>
    <col min="19" max="19" width="15.00390625" style="61" customWidth="1"/>
    <col min="20" max="20" width="12.25390625" style="61" customWidth="1"/>
    <col min="21" max="21" width="12.375" style="61" customWidth="1"/>
    <col min="22" max="22" width="14.00390625" style="61" customWidth="1"/>
    <col min="23" max="16384" width="9.00390625" style="61" customWidth="1"/>
  </cols>
  <sheetData>
    <row r="1" spans="1:22" ht="13.5">
      <c r="A1" s="168" t="s">
        <v>98</v>
      </c>
      <c r="V1" s="30" t="s">
        <v>99</v>
      </c>
    </row>
    <row r="2" spans="1:23" ht="14.25">
      <c r="A2" s="205" t="s">
        <v>439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W2" s="64"/>
    </row>
    <row r="3" spans="1:23" ht="14.25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64"/>
    </row>
    <row r="4" spans="1:23" ht="30" customHeight="1">
      <c r="A4" s="196" t="s">
        <v>336</v>
      </c>
      <c r="B4" s="197"/>
      <c r="C4" s="192" t="s">
        <v>327</v>
      </c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191" t="s">
        <v>332</v>
      </c>
      <c r="O4" s="192"/>
      <c r="P4" s="192"/>
      <c r="Q4" s="192"/>
      <c r="R4" s="193"/>
      <c r="S4" s="139" t="s">
        <v>335</v>
      </c>
      <c r="T4" s="99" t="s">
        <v>333</v>
      </c>
      <c r="U4" s="214" t="s">
        <v>10</v>
      </c>
      <c r="V4" s="211" t="s">
        <v>440</v>
      </c>
      <c r="W4" s="64"/>
    </row>
    <row r="5" spans="1:23" ht="30" customHeight="1">
      <c r="A5" s="198"/>
      <c r="B5" s="199"/>
      <c r="C5" s="223" t="s">
        <v>2</v>
      </c>
      <c r="D5" s="207" t="s">
        <v>328</v>
      </c>
      <c r="E5" s="207"/>
      <c r="F5" s="208" t="s">
        <v>329</v>
      </c>
      <c r="G5" s="209"/>
      <c r="H5" s="209"/>
      <c r="I5" s="209"/>
      <c r="J5" s="209"/>
      <c r="K5" s="209"/>
      <c r="L5" s="209"/>
      <c r="M5" s="210"/>
      <c r="N5" s="190" t="s">
        <v>2</v>
      </c>
      <c r="O5" s="202" t="s">
        <v>330</v>
      </c>
      <c r="P5" s="202"/>
      <c r="Q5" s="202" t="s">
        <v>331</v>
      </c>
      <c r="R5" s="202"/>
      <c r="S5" s="140"/>
      <c r="T5" s="99" t="s">
        <v>8</v>
      </c>
      <c r="U5" s="215"/>
      <c r="V5" s="212"/>
      <c r="W5" s="64"/>
    </row>
    <row r="6" spans="1:23" ht="29.25" customHeight="1">
      <c r="A6" s="200"/>
      <c r="B6" s="201"/>
      <c r="C6" s="223"/>
      <c r="D6" s="138" t="s">
        <v>0</v>
      </c>
      <c r="E6" s="138" t="s">
        <v>1</v>
      </c>
      <c r="F6" s="97" t="s">
        <v>3</v>
      </c>
      <c r="G6" s="97" t="s">
        <v>91</v>
      </c>
      <c r="H6" s="97" t="s">
        <v>92</v>
      </c>
      <c r="I6" s="97" t="s">
        <v>93</v>
      </c>
      <c r="J6" s="97" t="s">
        <v>94</v>
      </c>
      <c r="K6" s="97" t="s">
        <v>95</v>
      </c>
      <c r="L6" s="97" t="s">
        <v>96</v>
      </c>
      <c r="M6" s="97" t="s">
        <v>4</v>
      </c>
      <c r="N6" s="190"/>
      <c r="O6" s="97" t="s">
        <v>5</v>
      </c>
      <c r="P6" s="97" t="s">
        <v>6</v>
      </c>
      <c r="Q6" s="97" t="s">
        <v>5</v>
      </c>
      <c r="R6" s="97" t="s">
        <v>6</v>
      </c>
      <c r="S6" s="141" t="s">
        <v>334</v>
      </c>
      <c r="T6" s="96" t="s">
        <v>9</v>
      </c>
      <c r="U6" s="215"/>
      <c r="V6" s="213"/>
      <c r="W6" s="64"/>
    </row>
    <row r="7" spans="1:22" s="111" customFormat="1" ht="14.25">
      <c r="A7" s="219" t="s">
        <v>100</v>
      </c>
      <c r="B7" s="220"/>
      <c r="C7" s="107">
        <f>SUM(C8)</f>
        <v>11</v>
      </c>
      <c r="D7" s="107">
        <f>SUM(D8)</f>
        <v>9</v>
      </c>
      <c r="E7" s="107">
        <f>SUM(E8)</f>
        <v>2</v>
      </c>
      <c r="F7" s="107">
        <f>SUM(F8)</f>
        <v>2</v>
      </c>
      <c r="G7" s="107">
        <f>SUM(G8)</f>
        <v>7</v>
      </c>
      <c r="H7" s="107" t="s">
        <v>396</v>
      </c>
      <c r="I7" s="107" t="s">
        <v>396</v>
      </c>
      <c r="J7" s="107">
        <f>SUM(J8)</f>
        <v>1</v>
      </c>
      <c r="K7" s="107">
        <f>SUM(K8)</f>
        <v>1</v>
      </c>
      <c r="L7" s="107" t="s">
        <v>396</v>
      </c>
      <c r="M7" s="107" t="s">
        <v>396</v>
      </c>
      <c r="N7" s="107">
        <f aca="true" t="shared" si="0" ref="N7:S7">SUM(N8)</f>
        <v>85</v>
      </c>
      <c r="O7" s="107">
        <f t="shared" si="0"/>
        <v>1</v>
      </c>
      <c r="P7" s="107">
        <f t="shared" si="0"/>
        <v>3</v>
      </c>
      <c r="Q7" s="107">
        <f t="shared" si="0"/>
        <v>27</v>
      </c>
      <c r="R7" s="107">
        <f t="shared" si="0"/>
        <v>54</v>
      </c>
      <c r="S7" s="107">
        <f t="shared" si="0"/>
        <v>195696</v>
      </c>
      <c r="T7" s="107" t="s">
        <v>396</v>
      </c>
      <c r="U7" s="107">
        <f>SUM(U8)</f>
        <v>32820</v>
      </c>
      <c r="V7" s="107">
        <f>SUM(V8)</f>
        <v>3729</v>
      </c>
    </row>
    <row r="8" spans="1:22" ht="14.25" customHeight="1">
      <c r="A8" s="2"/>
      <c r="B8" s="91" t="s">
        <v>100</v>
      </c>
      <c r="C8" s="67">
        <v>11</v>
      </c>
      <c r="D8" s="67">
        <v>9</v>
      </c>
      <c r="E8" s="67">
        <v>2</v>
      </c>
      <c r="F8" s="67">
        <v>2</v>
      </c>
      <c r="G8" s="67">
        <v>7</v>
      </c>
      <c r="H8" s="67" t="s">
        <v>393</v>
      </c>
      <c r="I8" s="67" t="s">
        <v>393</v>
      </c>
      <c r="J8" s="67">
        <v>1</v>
      </c>
      <c r="K8" s="67">
        <v>1</v>
      </c>
      <c r="L8" s="67" t="s">
        <v>393</v>
      </c>
      <c r="M8" s="67" t="s">
        <v>393</v>
      </c>
      <c r="N8" s="67">
        <v>85</v>
      </c>
      <c r="O8" s="67">
        <v>1</v>
      </c>
      <c r="P8" s="67">
        <v>3</v>
      </c>
      <c r="Q8" s="67">
        <v>27</v>
      </c>
      <c r="R8" s="67">
        <v>54</v>
      </c>
      <c r="S8" s="67">
        <v>195696</v>
      </c>
      <c r="T8" s="67" t="s">
        <v>393</v>
      </c>
      <c r="U8" s="67">
        <v>32820</v>
      </c>
      <c r="V8" s="67">
        <v>3729</v>
      </c>
    </row>
    <row r="9" spans="1:22" ht="14.25">
      <c r="A9" s="221"/>
      <c r="B9" s="22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s="111" customFormat="1" ht="14.25">
      <c r="A10" s="184" t="s">
        <v>415</v>
      </c>
      <c r="B10" s="216"/>
      <c r="C10" s="107">
        <f>SUM(C12,C16,C20,C23,C27)</f>
        <v>2771</v>
      </c>
      <c r="D10" s="107">
        <f aca="true" t="shared" si="1" ref="D10:L10">SUM(D12,D16,D20,D23,D27)</f>
        <v>731</v>
      </c>
      <c r="E10" s="107">
        <f t="shared" si="1"/>
        <v>2040</v>
      </c>
      <c r="F10" s="107">
        <f t="shared" si="1"/>
        <v>1608</v>
      </c>
      <c r="G10" s="107">
        <f t="shared" si="1"/>
        <v>762</v>
      </c>
      <c r="H10" s="107">
        <f t="shared" si="1"/>
        <v>304</v>
      </c>
      <c r="I10" s="107">
        <f t="shared" si="1"/>
        <v>72</v>
      </c>
      <c r="J10" s="107">
        <f t="shared" si="1"/>
        <v>13</v>
      </c>
      <c r="K10" s="107">
        <f t="shared" si="1"/>
        <v>9</v>
      </c>
      <c r="L10" s="107">
        <f t="shared" si="1"/>
        <v>3</v>
      </c>
      <c r="M10" s="107" t="s">
        <v>396</v>
      </c>
      <c r="N10" s="107">
        <f aca="true" t="shared" si="2" ref="N10:V10">SUM(N12,N16,N20,N23,N27)</f>
        <v>8751</v>
      </c>
      <c r="O10" s="107">
        <f t="shared" si="2"/>
        <v>1476</v>
      </c>
      <c r="P10" s="107">
        <f t="shared" si="2"/>
        <v>2157</v>
      </c>
      <c r="Q10" s="107">
        <f t="shared" si="2"/>
        <v>1342</v>
      </c>
      <c r="R10" s="107">
        <f t="shared" si="2"/>
        <v>3776</v>
      </c>
      <c r="S10" s="107">
        <f t="shared" si="2"/>
        <v>12293219</v>
      </c>
      <c r="T10" s="107">
        <f t="shared" si="2"/>
        <v>33892</v>
      </c>
      <c r="U10" s="107">
        <f t="shared" si="2"/>
        <v>2781714</v>
      </c>
      <c r="V10" s="107">
        <f t="shared" si="2"/>
        <v>213292</v>
      </c>
    </row>
    <row r="11" spans="1:22" ht="14.25">
      <c r="A11" s="50"/>
      <c r="B11" s="5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s="111" customFormat="1" ht="14.25">
      <c r="A12" s="184" t="s">
        <v>101</v>
      </c>
      <c r="B12" s="216"/>
      <c r="C12" s="107">
        <f>SUM(C13:C14)</f>
        <v>852</v>
      </c>
      <c r="D12" s="107">
        <f aca="true" t="shared" si="3" ref="D12:L12">SUM(D13:D14)</f>
        <v>163</v>
      </c>
      <c r="E12" s="107">
        <f t="shared" si="3"/>
        <v>689</v>
      </c>
      <c r="F12" s="107">
        <f t="shared" si="3"/>
        <v>473</v>
      </c>
      <c r="G12" s="107">
        <f t="shared" si="3"/>
        <v>244</v>
      </c>
      <c r="H12" s="107">
        <f t="shared" si="3"/>
        <v>103</v>
      </c>
      <c r="I12" s="107">
        <f t="shared" si="3"/>
        <v>25</v>
      </c>
      <c r="J12" s="107">
        <f t="shared" si="3"/>
        <v>5</v>
      </c>
      <c r="K12" s="107">
        <f t="shared" si="3"/>
        <v>1</v>
      </c>
      <c r="L12" s="107">
        <f t="shared" si="3"/>
        <v>1</v>
      </c>
      <c r="M12" s="107" t="s">
        <v>396</v>
      </c>
      <c r="N12" s="107">
        <f aca="true" t="shared" si="4" ref="N12:V12">SUM(N13:N14)</f>
        <v>2784</v>
      </c>
      <c r="O12" s="107">
        <f t="shared" si="4"/>
        <v>568</v>
      </c>
      <c r="P12" s="107">
        <f t="shared" si="4"/>
        <v>824</v>
      </c>
      <c r="Q12" s="107">
        <f t="shared" si="4"/>
        <v>478</v>
      </c>
      <c r="R12" s="107">
        <f t="shared" si="4"/>
        <v>914</v>
      </c>
      <c r="S12" s="107">
        <f t="shared" si="4"/>
        <v>3833106</v>
      </c>
      <c r="T12" s="107">
        <f t="shared" si="4"/>
        <v>13694</v>
      </c>
      <c r="U12" s="107">
        <f t="shared" si="4"/>
        <v>1074324</v>
      </c>
      <c r="V12" s="107">
        <f t="shared" si="4"/>
        <v>58118</v>
      </c>
    </row>
    <row r="13" spans="1:22" ht="14.25">
      <c r="A13" s="2"/>
      <c r="B13" s="1" t="s">
        <v>102</v>
      </c>
      <c r="C13" s="67">
        <v>658</v>
      </c>
      <c r="D13" s="67">
        <v>118</v>
      </c>
      <c r="E13" s="67">
        <v>540</v>
      </c>
      <c r="F13" s="67">
        <v>370</v>
      </c>
      <c r="G13" s="67">
        <v>189</v>
      </c>
      <c r="H13" s="67">
        <v>73</v>
      </c>
      <c r="I13" s="67">
        <v>21</v>
      </c>
      <c r="J13" s="67">
        <v>3</v>
      </c>
      <c r="K13" s="67">
        <v>1</v>
      </c>
      <c r="L13" s="67">
        <v>1</v>
      </c>
      <c r="M13" s="67" t="s">
        <v>393</v>
      </c>
      <c r="N13" s="67">
        <v>2151</v>
      </c>
      <c r="O13" s="67">
        <v>432</v>
      </c>
      <c r="P13" s="67">
        <v>655</v>
      </c>
      <c r="Q13" s="67">
        <v>332</v>
      </c>
      <c r="R13" s="67">
        <v>732</v>
      </c>
      <c r="S13" s="67">
        <v>3038861</v>
      </c>
      <c r="T13" s="67">
        <v>6498</v>
      </c>
      <c r="U13" s="67">
        <v>949683</v>
      </c>
      <c r="V13" s="67">
        <v>45690</v>
      </c>
    </row>
    <row r="14" spans="1:22" ht="14.25">
      <c r="A14" s="2"/>
      <c r="B14" s="1" t="s">
        <v>103</v>
      </c>
      <c r="C14" s="67">
        <v>194</v>
      </c>
      <c r="D14" s="67">
        <v>45</v>
      </c>
      <c r="E14" s="67">
        <v>149</v>
      </c>
      <c r="F14" s="67">
        <v>103</v>
      </c>
      <c r="G14" s="67">
        <v>55</v>
      </c>
      <c r="H14" s="67">
        <v>30</v>
      </c>
      <c r="I14" s="67">
        <v>4</v>
      </c>
      <c r="J14" s="67">
        <v>2</v>
      </c>
      <c r="K14" s="67" t="s">
        <v>393</v>
      </c>
      <c r="L14" s="67" t="s">
        <v>393</v>
      </c>
      <c r="M14" s="67" t="s">
        <v>393</v>
      </c>
      <c r="N14" s="67">
        <v>633</v>
      </c>
      <c r="O14" s="67">
        <v>136</v>
      </c>
      <c r="P14" s="67">
        <v>169</v>
      </c>
      <c r="Q14" s="67">
        <v>146</v>
      </c>
      <c r="R14" s="67">
        <v>182</v>
      </c>
      <c r="S14" s="67">
        <v>794245</v>
      </c>
      <c r="T14" s="67">
        <v>7196</v>
      </c>
      <c r="U14" s="67">
        <v>124641</v>
      </c>
      <c r="V14" s="67">
        <v>12428</v>
      </c>
    </row>
    <row r="15" spans="1:22" ht="14.25">
      <c r="A15" s="2"/>
      <c r="B15" s="1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111" customFormat="1" ht="14.25">
      <c r="A16" s="184" t="s">
        <v>104</v>
      </c>
      <c r="B16" s="216"/>
      <c r="C16" s="107">
        <f>SUM(C17:C18)</f>
        <v>335</v>
      </c>
      <c r="D16" s="107">
        <f aca="true" t="shared" si="5" ref="D16:I16">SUM(D17:D18)</f>
        <v>91</v>
      </c>
      <c r="E16" s="107">
        <f t="shared" si="5"/>
        <v>244</v>
      </c>
      <c r="F16" s="107">
        <f t="shared" si="5"/>
        <v>209</v>
      </c>
      <c r="G16" s="107">
        <f t="shared" si="5"/>
        <v>78</v>
      </c>
      <c r="H16" s="107">
        <f t="shared" si="5"/>
        <v>40</v>
      </c>
      <c r="I16" s="107">
        <f t="shared" si="5"/>
        <v>8</v>
      </c>
      <c r="J16" s="107" t="s">
        <v>396</v>
      </c>
      <c r="K16" s="107" t="s">
        <v>396</v>
      </c>
      <c r="L16" s="107" t="s">
        <v>396</v>
      </c>
      <c r="M16" s="107" t="s">
        <v>396</v>
      </c>
      <c r="N16" s="107">
        <f aca="true" t="shared" si="6" ref="N16:V16">SUM(N17:N18)</f>
        <v>956</v>
      </c>
      <c r="O16" s="107">
        <f t="shared" si="6"/>
        <v>248</v>
      </c>
      <c r="P16" s="107">
        <f t="shared" si="6"/>
        <v>198</v>
      </c>
      <c r="Q16" s="107">
        <f t="shared" si="6"/>
        <v>260</v>
      </c>
      <c r="R16" s="107">
        <f t="shared" si="6"/>
        <v>250</v>
      </c>
      <c r="S16" s="107">
        <f t="shared" si="6"/>
        <v>1149499</v>
      </c>
      <c r="T16" s="107">
        <f t="shared" si="6"/>
        <v>3643</v>
      </c>
      <c r="U16" s="107">
        <f t="shared" si="6"/>
        <v>285694</v>
      </c>
      <c r="V16" s="107">
        <f t="shared" si="6"/>
        <v>19395</v>
      </c>
    </row>
    <row r="17" spans="1:22" ht="14.25">
      <c r="A17" s="2"/>
      <c r="B17" s="1" t="s">
        <v>105</v>
      </c>
      <c r="C17" s="67">
        <v>125</v>
      </c>
      <c r="D17" s="67">
        <v>15</v>
      </c>
      <c r="E17" s="67">
        <v>110</v>
      </c>
      <c r="F17" s="67">
        <v>76</v>
      </c>
      <c r="G17" s="67">
        <v>34</v>
      </c>
      <c r="H17" s="67">
        <v>12</v>
      </c>
      <c r="I17" s="67">
        <v>3</v>
      </c>
      <c r="J17" s="67" t="s">
        <v>393</v>
      </c>
      <c r="K17" s="67" t="s">
        <v>393</v>
      </c>
      <c r="L17" s="67" t="s">
        <v>393</v>
      </c>
      <c r="M17" s="67" t="s">
        <v>393</v>
      </c>
      <c r="N17" s="67">
        <v>342</v>
      </c>
      <c r="O17" s="67">
        <v>126</v>
      </c>
      <c r="P17" s="67">
        <v>86</v>
      </c>
      <c r="Q17" s="67">
        <v>80</v>
      </c>
      <c r="R17" s="67">
        <v>50</v>
      </c>
      <c r="S17" s="67">
        <v>188849</v>
      </c>
      <c r="T17" s="67">
        <v>1864</v>
      </c>
      <c r="U17" s="67">
        <v>41494</v>
      </c>
      <c r="V17" s="67">
        <v>4212</v>
      </c>
    </row>
    <row r="18" spans="1:22" ht="14.25">
      <c r="A18" s="2"/>
      <c r="B18" s="1" t="s">
        <v>106</v>
      </c>
      <c r="C18" s="67">
        <v>210</v>
      </c>
      <c r="D18" s="67">
        <v>76</v>
      </c>
      <c r="E18" s="67">
        <v>134</v>
      </c>
      <c r="F18" s="67">
        <v>133</v>
      </c>
      <c r="G18" s="67">
        <v>44</v>
      </c>
      <c r="H18" s="67">
        <v>28</v>
      </c>
      <c r="I18" s="67">
        <v>5</v>
      </c>
      <c r="J18" s="67" t="s">
        <v>393</v>
      </c>
      <c r="K18" s="67" t="s">
        <v>393</v>
      </c>
      <c r="L18" s="67" t="s">
        <v>393</v>
      </c>
      <c r="M18" s="67" t="s">
        <v>393</v>
      </c>
      <c r="N18" s="67">
        <v>614</v>
      </c>
      <c r="O18" s="67">
        <v>122</v>
      </c>
      <c r="P18" s="67">
        <v>112</v>
      </c>
      <c r="Q18" s="67">
        <v>180</v>
      </c>
      <c r="R18" s="67">
        <v>200</v>
      </c>
      <c r="S18" s="67">
        <v>960650</v>
      </c>
      <c r="T18" s="67">
        <v>1779</v>
      </c>
      <c r="U18" s="67">
        <v>244200</v>
      </c>
      <c r="V18" s="67">
        <v>15183</v>
      </c>
    </row>
    <row r="19" spans="1:22" ht="14.25">
      <c r="A19" s="2"/>
      <c r="B19" s="88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s="111" customFormat="1" ht="14.25">
      <c r="A20" s="184" t="s">
        <v>107</v>
      </c>
      <c r="B20" s="218"/>
      <c r="C20" s="107">
        <f>SUM(C21)</f>
        <v>817</v>
      </c>
      <c r="D20" s="107">
        <f aca="true" t="shared" si="7" ref="D20:L20">SUM(D21)</f>
        <v>295</v>
      </c>
      <c r="E20" s="107">
        <f t="shared" si="7"/>
        <v>522</v>
      </c>
      <c r="F20" s="107">
        <f t="shared" si="7"/>
        <v>416</v>
      </c>
      <c r="G20" s="107">
        <f t="shared" si="7"/>
        <v>266</v>
      </c>
      <c r="H20" s="107">
        <f t="shared" si="7"/>
        <v>96</v>
      </c>
      <c r="I20" s="107">
        <f t="shared" si="7"/>
        <v>25</v>
      </c>
      <c r="J20" s="107">
        <f t="shared" si="7"/>
        <v>6</v>
      </c>
      <c r="K20" s="107">
        <f t="shared" si="7"/>
        <v>7</v>
      </c>
      <c r="L20" s="107">
        <f t="shared" si="7"/>
        <v>1</v>
      </c>
      <c r="M20" s="107" t="s">
        <v>396</v>
      </c>
      <c r="N20" s="107">
        <f aca="true" t="shared" si="8" ref="N20:V20">SUM(N21)</f>
        <v>2906</v>
      </c>
      <c r="O20" s="107">
        <f t="shared" si="8"/>
        <v>296</v>
      </c>
      <c r="P20" s="107">
        <f t="shared" si="8"/>
        <v>538</v>
      </c>
      <c r="Q20" s="107">
        <f t="shared" si="8"/>
        <v>321</v>
      </c>
      <c r="R20" s="107">
        <f t="shared" si="8"/>
        <v>1751</v>
      </c>
      <c r="S20" s="107">
        <f t="shared" si="8"/>
        <v>4660284</v>
      </c>
      <c r="T20" s="107">
        <f t="shared" si="8"/>
        <v>10786</v>
      </c>
      <c r="U20" s="107">
        <f t="shared" si="8"/>
        <v>840233</v>
      </c>
      <c r="V20" s="107">
        <f t="shared" si="8"/>
        <v>79042</v>
      </c>
    </row>
    <row r="21" spans="1:22" ht="14.25">
      <c r="A21" s="3"/>
      <c r="B21" s="1" t="s">
        <v>108</v>
      </c>
      <c r="C21" s="67">
        <v>817</v>
      </c>
      <c r="D21" s="67">
        <v>295</v>
      </c>
      <c r="E21" s="67">
        <v>522</v>
      </c>
      <c r="F21" s="67">
        <v>416</v>
      </c>
      <c r="G21" s="67">
        <v>266</v>
      </c>
      <c r="H21" s="67">
        <v>96</v>
      </c>
      <c r="I21" s="67">
        <v>25</v>
      </c>
      <c r="J21" s="67">
        <v>6</v>
      </c>
      <c r="K21" s="67">
        <v>7</v>
      </c>
      <c r="L21" s="67">
        <v>1</v>
      </c>
      <c r="M21" s="67" t="s">
        <v>393</v>
      </c>
      <c r="N21" s="67">
        <v>2906</v>
      </c>
      <c r="O21" s="67">
        <v>296</v>
      </c>
      <c r="P21" s="67">
        <v>538</v>
      </c>
      <c r="Q21" s="67">
        <v>321</v>
      </c>
      <c r="R21" s="67">
        <v>1751</v>
      </c>
      <c r="S21" s="67">
        <v>4660284</v>
      </c>
      <c r="T21" s="67">
        <v>10786</v>
      </c>
      <c r="U21" s="67">
        <v>840233</v>
      </c>
      <c r="V21" s="67">
        <v>79042</v>
      </c>
    </row>
    <row r="22" spans="1:22" ht="14.25">
      <c r="A22" s="2"/>
      <c r="B22" s="1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s="111" customFormat="1" ht="14.25">
      <c r="A23" s="184" t="s">
        <v>134</v>
      </c>
      <c r="B23" s="216"/>
      <c r="C23" s="107">
        <f>SUM(C24:C25)</f>
        <v>375</v>
      </c>
      <c r="D23" s="107">
        <f aca="true" t="shared" si="9" ref="D23:I23">SUM(D24:D25)</f>
        <v>68</v>
      </c>
      <c r="E23" s="107">
        <f t="shared" si="9"/>
        <v>307</v>
      </c>
      <c r="F23" s="107">
        <f t="shared" si="9"/>
        <v>253</v>
      </c>
      <c r="G23" s="107">
        <f t="shared" si="9"/>
        <v>92</v>
      </c>
      <c r="H23" s="107">
        <f t="shared" si="9"/>
        <v>28</v>
      </c>
      <c r="I23" s="107">
        <f t="shared" si="9"/>
        <v>2</v>
      </c>
      <c r="J23" s="107" t="s">
        <v>396</v>
      </c>
      <c r="K23" s="107" t="s">
        <v>396</v>
      </c>
      <c r="L23" s="107" t="s">
        <v>396</v>
      </c>
      <c r="M23" s="107" t="s">
        <v>396</v>
      </c>
      <c r="N23" s="107">
        <f aca="true" t="shared" si="10" ref="N23:V23">SUM(N24:N25)</f>
        <v>902</v>
      </c>
      <c r="O23" s="107">
        <f t="shared" si="10"/>
        <v>218</v>
      </c>
      <c r="P23" s="107">
        <f t="shared" si="10"/>
        <v>311</v>
      </c>
      <c r="Q23" s="107">
        <f t="shared" si="10"/>
        <v>110</v>
      </c>
      <c r="R23" s="107">
        <f t="shared" si="10"/>
        <v>263</v>
      </c>
      <c r="S23" s="107">
        <f t="shared" si="10"/>
        <v>942717</v>
      </c>
      <c r="T23" s="107">
        <f t="shared" si="10"/>
        <v>3427</v>
      </c>
      <c r="U23" s="107">
        <f t="shared" si="10"/>
        <v>249960</v>
      </c>
      <c r="V23" s="107">
        <f t="shared" si="10"/>
        <v>21950</v>
      </c>
    </row>
    <row r="24" spans="1:22" ht="14.25">
      <c r="A24" s="2"/>
      <c r="B24" s="1" t="s">
        <v>135</v>
      </c>
      <c r="C24" s="67">
        <v>255</v>
      </c>
      <c r="D24" s="67">
        <v>61</v>
      </c>
      <c r="E24" s="67">
        <v>194</v>
      </c>
      <c r="F24" s="67">
        <v>146</v>
      </c>
      <c r="G24" s="67">
        <v>80</v>
      </c>
      <c r="H24" s="67">
        <v>27</v>
      </c>
      <c r="I24" s="67">
        <v>2</v>
      </c>
      <c r="J24" s="67" t="s">
        <v>393</v>
      </c>
      <c r="K24" s="67" t="s">
        <v>393</v>
      </c>
      <c r="L24" s="67" t="s">
        <v>393</v>
      </c>
      <c r="M24" s="67" t="s">
        <v>393</v>
      </c>
      <c r="N24" s="67">
        <v>703</v>
      </c>
      <c r="O24" s="67">
        <v>164</v>
      </c>
      <c r="P24" s="67">
        <v>197</v>
      </c>
      <c r="Q24" s="67">
        <v>105</v>
      </c>
      <c r="R24" s="67">
        <v>237</v>
      </c>
      <c r="S24" s="67">
        <v>855410</v>
      </c>
      <c r="T24" s="67">
        <v>2991</v>
      </c>
      <c r="U24" s="67">
        <v>219607</v>
      </c>
      <c r="V24" s="67">
        <v>17900</v>
      </c>
    </row>
    <row r="25" spans="1:22" ht="14.25">
      <c r="A25" s="9"/>
      <c r="B25" s="1" t="s">
        <v>416</v>
      </c>
      <c r="C25" s="67">
        <v>120</v>
      </c>
      <c r="D25" s="67">
        <v>7</v>
      </c>
      <c r="E25" s="67">
        <v>113</v>
      </c>
      <c r="F25" s="67">
        <v>107</v>
      </c>
      <c r="G25" s="67">
        <v>12</v>
      </c>
      <c r="H25" s="67">
        <v>1</v>
      </c>
      <c r="I25" s="67" t="s">
        <v>394</v>
      </c>
      <c r="J25" s="67" t="s">
        <v>393</v>
      </c>
      <c r="K25" s="67" t="s">
        <v>393</v>
      </c>
      <c r="L25" s="67" t="s">
        <v>393</v>
      </c>
      <c r="M25" s="67" t="s">
        <v>393</v>
      </c>
      <c r="N25" s="67">
        <v>199</v>
      </c>
      <c r="O25" s="67">
        <v>54</v>
      </c>
      <c r="P25" s="67">
        <v>114</v>
      </c>
      <c r="Q25" s="67">
        <v>5</v>
      </c>
      <c r="R25" s="67">
        <v>26</v>
      </c>
      <c r="S25" s="67">
        <v>87307</v>
      </c>
      <c r="T25" s="67">
        <v>436</v>
      </c>
      <c r="U25" s="67">
        <v>30353</v>
      </c>
      <c r="V25" s="67">
        <v>4050</v>
      </c>
    </row>
    <row r="26" spans="1:22" ht="14.25">
      <c r="A26" s="9"/>
      <c r="B26" s="1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s="111" customFormat="1" ht="14.25">
      <c r="A27" s="184" t="s">
        <v>417</v>
      </c>
      <c r="B27" s="216"/>
      <c r="C27" s="107">
        <f>SUM(C28:C30)</f>
        <v>392</v>
      </c>
      <c r="D27" s="107">
        <f aca="true" t="shared" si="11" ref="D27:L27">SUM(D28:D30)</f>
        <v>114</v>
      </c>
      <c r="E27" s="107">
        <f t="shared" si="11"/>
        <v>278</v>
      </c>
      <c r="F27" s="107">
        <f t="shared" si="11"/>
        <v>257</v>
      </c>
      <c r="G27" s="107">
        <f t="shared" si="11"/>
        <v>82</v>
      </c>
      <c r="H27" s="107">
        <f t="shared" si="11"/>
        <v>37</v>
      </c>
      <c r="I27" s="107">
        <f t="shared" si="11"/>
        <v>12</v>
      </c>
      <c r="J27" s="107">
        <f t="shared" si="11"/>
        <v>2</v>
      </c>
      <c r="K27" s="107">
        <f t="shared" si="11"/>
        <v>1</v>
      </c>
      <c r="L27" s="107">
        <f t="shared" si="11"/>
        <v>1</v>
      </c>
      <c r="M27" s="107" t="s">
        <v>396</v>
      </c>
      <c r="N27" s="107">
        <f aca="true" t="shared" si="12" ref="N27:V27">SUM(N28:N30)</f>
        <v>1203</v>
      </c>
      <c r="O27" s="107">
        <f t="shared" si="12"/>
        <v>146</v>
      </c>
      <c r="P27" s="107">
        <f t="shared" si="12"/>
        <v>286</v>
      </c>
      <c r="Q27" s="107">
        <f t="shared" si="12"/>
        <v>173</v>
      </c>
      <c r="R27" s="107">
        <f t="shared" si="12"/>
        <v>598</v>
      </c>
      <c r="S27" s="107">
        <f t="shared" si="12"/>
        <v>1707613</v>
      </c>
      <c r="T27" s="107">
        <f t="shared" si="12"/>
        <v>2342</v>
      </c>
      <c r="U27" s="107">
        <f t="shared" si="12"/>
        <v>331503</v>
      </c>
      <c r="V27" s="107">
        <f t="shared" si="12"/>
        <v>34787</v>
      </c>
    </row>
    <row r="28" spans="1:22" ht="14.25">
      <c r="A28" s="2"/>
      <c r="B28" s="1" t="s">
        <v>109</v>
      </c>
      <c r="C28" s="67">
        <v>46</v>
      </c>
      <c r="D28" s="67">
        <v>18</v>
      </c>
      <c r="E28" s="67">
        <v>28</v>
      </c>
      <c r="F28" s="67">
        <v>32</v>
      </c>
      <c r="G28" s="67">
        <v>10</v>
      </c>
      <c r="H28" s="67">
        <v>4</v>
      </c>
      <c r="I28" s="67" t="s">
        <v>393</v>
      </c>
      <c r="J28" s="67" t="s">
        <v>393</v>
      </c>
      <c r="K28" s="67" t="s">
        <v>393</v>
      </c>
      <c r="L28" s="67" t="s">
        <v>393</v>
      </c>
      <c r="M28" s="67" t="s">
        <v>393</v>
      </c>
      <c r="N28" s="67">
        <v>112</v>
      </c>
      <c r="O28" s="67">
        <v>19</v>
      </c>
      <c r="P28" s="67">
        <v>26</v>
      </c>
      <c r="Q28" s="67">
        <v>22</v>
      </c>
      <c r="R28" s="67">
        <v>45</v>
      </c>
      <c r="S28" s="67">
        <v>147758</v>
      </c>
      <c r="T28" s="67">
        <v>251</v>
      </c>
      <c r="U28" s="67">
        <v>28034</v>
      </c>
      <c r="V28" s="67">
        <v>2178</v>
      </c>
    </row>
    <row r="29" spans="1:22" ht="14.25">
      <c r="A29" s="2"/>
      <c r="B29" s="1" t="s">
        <v>110</v>
      </c>
      <c r="C29" s="67">
        <v>283</v>
      </c>
      <c r="D29" s="67">
        <v>80</v>
      </c>
      <c r="E29" s="67">
        <v>203</v>
      </c>
      <c r="F29" s="67">
        <v>185</v>
      </c>
      <c r="G29" s="67">
        <v>58</v>
      </c>
      <c r="H29" s="67">
        <v>28</v>
      </c>
      <c r="I29" s="67">
        <v>8</v>
      </c>
      <c r="J29" s="67">
        <v>2</v>
      </c>
      <c r="K29" s="67">
        <v>1</v>
      </c>
      <c r="L29" s="67">
        <v>1</v>
      </c>
      <c r="M29" s="67" t="s">
        <v>393</v>
      </c>
      <c r="N29" s="67">
        <v>906</v>
      </c>
      <c r="O29" s="67">
        <v>94</v>
      </c>
      <c r="P29" s="67">
        <v>204</v>
      </c>
      <c r="Q29" s="67">
        <v>119</v>
      </c>
      <c r="R29" s="67">
        <v>489</v>
      </c>
      <c r="S29" s="67">
        <v>1320219</v>
      </c>
      <c r="T29" s="67">
        <v>1108</v>
      </c>
      <c r="U29" s="67">
        <v>255756</v>
      </c>
      <c r="V29" s="67">
        <v>28215</v>
      </c>
    </row>
    <row r="30" spans="1:22" ht="14.25">
      <c r="A30" s="2"/>
      <c r="B30" s="1" t="s">
        <v>418</v>
      </c>
      <c r="C30" s="67">
        <v>63</v>
      </c>
      <c r="D30" s="67">
        <v>16</v>
      </c>
      <c r="E30" s="67">
        <v>47</v>
      </c>
      <c r="F30" s="67">
        <v>40</v>
      </c>
      <c r="G30" s="67">
        <v>14</v>
      </c>
      <c r="H30" s="67">
        <v>5</v>
      </c>
      <c r="I30" s="67">
        <v>4</v>
      </c>
      <c r="J30" s="67" t="s">
        <v>393</v>
      </c>
      <c r="K30" s="67" t="s">
        <v>393</v>
      </c>
      <c r="L30" s="67" t="s">
        <v>393</v>
      </c>
      <c r="M30" s="67" t="s">
        <v>393</v>
      </c>
      <c r="N30" s="67">
        <v>185</v>
      </c>
      <c r="O30" s="67">
        <v>33</v>
      </c>
      <c r="P30" s="67">
        <v>56</v>
      </c>
      <c r="Q30" s="67">
        <v>32</v>
      </c>
      <c r="R30" s="67">
        <v>64</v>
      </c>
      <c r="S30" s="67">
        <v>239636</v>
      </c>
      <c r="T30" s="67">
        <v>983</v>
      </c>
      <c r="U30" s="67">
        <v>47713</v>
      </c>
      <c r="V30" s="67">
        <v>4394</v>
      </c>
    </row>
    <row r="31" spans="1:22" ht="14.25">
      <c r="A31" s="2"/>
      <c r="B31" s="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s="111" customFormat="1" ht="14.25">
      <c r="A32" s="184" t="s">
        <v>111</v>
      </c>
      <c r="B32" s="216"/>
      <c r="C32" s="107">
        <f>SUM(C34,C37,C40,C44,C47,C50,C54,C60,C63)</f>
        <v>6656</v>
      </c>
      <c r="D32" s="107">
        <f aca="true" t="shared" si="13" ref="D32:V32">SUM(D34,D37,D40,D44,D47,D50,D54,D60,D63)</f>
        <v>1157</v>
      </c>
      <c r="E32" s="107">
        <f t="shared" si="13"/>
        <v>5499</v>
      </c>
      <c r="F32" s="107">
        <f t="shared" si="13"/>
        <v>4030</v>
      </c>
      <c r="G32" s="107">
        <f t="shared" si="13"/>
        <v>1697</v>
      </c>
      <c r="H32" s="107">
        <f t="shared" si="13"/>
        <v>608</v>
      </c>
      <c r="I32" s="107">
        <f t="shared" si="13"/>
        <v>185</v>
      </c>
      <c r="J32" s="107">
        <f t="shared" si="13"/>
        <v>64</v>
      </c>
      <c r="K32" s="107">
        <f t="shared" si="13"/>
        <v>53</v>
      </c>
      <c r="L32" s="107">
        <f t="shared" si="13"/>
        <v>16</v>
      </c>
      <c r="M32" s="107">
        <f t="shared" si="13"/>
        <v>3</v>
      </c>
      <c r="N32" s="107">
        <f t="shared" si="13"/>
        <v>23178</v>
      </c>
      <c r="O32" s="107">
        <f t="shared" si="13"/>
        <v>4235</v>
      </c>
      <c r="P32" s="107">
        <f t="shared" si="13"/>
        <v>6192</v>
      </c>
      <c r="Q32" s="107">
        <f t="shared" si="13"/>
        <v>3778</v>
      </c>
      <c r="R32" s="107">
        <f t="shared" si="13"/>
        <v>8973</v>
      </c>
      <c r="S32" s="107">
        <f t="shared" si="13"/>
        <v>33230379</v>
      </c>
      <c r="T32" s="107">
        <f t="shared" si="13"/>
        <v>55112</v>
      </c>
      <c r="U32" s="107">
        <f t="shared" si="13"/>
        <v>1580524</v>
      </c>
      <c r="V32" s="107">
        <f t="shared" si="13"/>
        <v>371698</v>
      </c>
    </row>
    <row r="33" spans="1:22" ht="14.25">
      <c r="A33" s="50"/>
      <c r="B33" s="52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s="111" customFormat="1" ht="14.25">
      <c r="A34" s="184" t="s">
        <v>419</v>
      </c>
      <c r="B34" s="216"/>
      <c r="C34" s="107">
        <f>SUM(C35)</f>
        <v>970</v>
      </c>
      <c r="D34" s="107">
        <f aca="true" t="shared" si="14" ref="D34:V34">SUM(D35)</f>
        <v>270</v>
      </c>
      <c r="E34" s="107">
        <f t="shared" si="14"/>
        <v>700</v>
      </c>
      <c r="F34" s="107">
        <f t="shared" si="14"/>
        <v>441</v>
      </c>
      <c r="G34" s="107">
        <f t="shared" si="14"/>
        <v>218</v>
      </c>
      <c r="H34" s="107">
        <f t="shared" si="14"/>
        <v>141</v>
      </c>
      <c r="I34" s="107">
        <f t="shared" si="14"/>
        <v>72</v>
      </c>
      <c r="J34" s="107">
        <f t="shared" si="14"/>
        <v>38</v>
      </c>
      <c r="K34" s="107">
        <f t="shared" si="14"/>
        <v>45</v>
      </c>
      <c r="L34" s="107">
        <f t="shared" si="14"/>
        <v>13</v>
      </c>
      <c r="M34" s="107">
        <f t="shared" si="14"/>
        <v>2</v>
      </c>
      <c r="N34" s="107">
        <f t="shared" si="14"/>
        <v>6997</v>
      </c>
      <c r="O34" s="107">
        <f t="shared" si="14"/>
        <v>561</v>
      </c>
      <c r="P34" s="107">
        <f t="shared" si="14"/>
        <v>860</v>
      </c>
      <c r="Q34" s="107">
        <f t="shared" si="14"/>
        <v>1496</v>
      </c>
      <c r="R34" s="107">
        <f t="shared" si="14"/>
        <v>4080</v>
      </c>
      <c r="S34" s="107">
        <f t="shared" si="14"/>
        <v>14836046</v>
      </c>
      <c r="T34" s="107">
        <f t="shared" si="14"/>
        <v>40331</v>
      </c>
      <c r="U34" s="107">
        <f t="shared" si="14"/>
        <v>668011</v>
      </c>
      <c r="V34" s="107">
        <f t="shared" si="14"/>
        <v>163732</v>
      </c>
    </row>
    <row r="35" spans="1:22" ht="14.25">
      <c r="A35" s="50"/>
      <c r="B35" s="10" t="s">
        <v>112</v>
      </c>
      <c r="C35" s="67">
        <v>970</v>
      </c>
      <c r="D35" s="67">
        <v>270</v>
      </c>
      <c r="E35" s="67">
        <v>700</v>
      </c>
      <c r="F35" s="67">
        <v>441</v>
      </c>
      <c r="G35" s="67">
        <v>218</v>
      </c>
      <c r="H35" s="67">
        <v>141</v>
      </c>
      <c r="I35" s="67">
        <v>72</v>
      </c>
      <c r="J35" s="67">
        <v>38</v>
      </c>
      <c r="K35" s="67">
        <v>45</v>
      </c>
      <c r="L35" s="67">
        <v>13</v>
      </c>
      <c r="M35" s="67">
        <v>2</v>
      </c>
      <c r="N35" s="67">
        <v>6997</v>
      </c>
      <c r="O35" s="67">
        <v>561</v>
      </c>
      <c r="P35" s="67">
        <v>860</v>
      </c>
      <c r="Q35" s="67">
        <v>1496</v>
      </c>
      <c r="R35" s="67">
        <v>4080</v>
      </c>
      <c r="S35" s="67">
        <v>14836046</v>
      </c>
      <c r="T35" s="67">
        <v>40331</v>
      </c>
      <c r="U35" s="67">
        <v>668011</v>
      </c>
      <c r="V35" s="67">
        <v>163732</v>
      </c>
    </row>
    <row r="36" spans="1:22" ht="14.25">
      <c r="A36" s="50"/>
      <c r="B36" s="10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s="111" customFormat="1" ht="14.25">
      <c r="A37" s="184" t="s">
        <v>113</v>
      </c>
      <c r="B37" s="216"/>
      <c r="C37" s="107">
        <f>SUM(C38)</f>
        <v>1215</v>
      </c>
      <c r="D37" s="107">
        <f aca="true" t="shared" si="15" ref="D37:I37">SUM(D38)</f>
        <v>95</v>
      </c>
      <c r="E37" s="107">
        <f t="shared" si="15"/>
        <v>1120</v>
      </c>
      <c r="F37" s="107">
        <f t="shared" si="15"/>
        <v>806</v>
      </c>
      <c r="G37" s="107">
        <f t="shared" si="15"/>
        <v>348</v>
      </c>
      <c r="H37" s="107">
        <f t="shared" si="15"/>
        <v>57</v>
      </c>
      <c r="I37" s="107">
        <f t="shared" si="15"/>
        <v>4</v>
      </c>
      <c r="J37" s="107" t="s">
        <v>396</v>
      </c>
      <c r="K37" s="107" t="s">
        <v>396</v>
      </c>
      <c r="L37" s="107" t="s">
        <v>396</v>
      </c>
      <c r="M37" s="107" t="s">
        <v>396</v>
      </c>
      <c r="N37" s="107">
        <f aca="true" t="shared" si="16" ref="N37:V37">SUM(N38)</f>
        <v>2824</v>
      </c>
      <c r="O37" s="107">
        <f t="shared" si="16"/>
        <v>849</v>
      </c>
      <c r="P37" s="107">
        <f t="shared" si="16"/>
        <v>1318</v>
      </c>
      <c r="Q37" s="107">
        <f t="shared" si="16"/>
        <v>264</v>
      </c>
      <c r="R37" s="107">
        <f t="shared" si="16"/>
        <v>393</v>
      </c>
      <c r="S37" s="107">
        <f t="shared" si="16"/>
        <v>4376749</v>
      </c>
      <c r="T37" s="107">
        <f t="shared" si="16"/>
        <v>165</v>
      </c>
      <c r="U37" s="107">
        <f t="shared" si="16"/>
        <v>343859</v>
      </c>
      <c r="V37" s="107">
        <f t="shared" si="16"/>
        <v>44004</v>
      </c>
    </row>
    <row r="38" spans="1:22" ht="14.25">
      <c r="A38" s="50"/>
      <c r="B38" s="10" t="s">
        <v>113</v>
      </c>
      <c r="C38" s="67">
        <v>1215</v>
      </c>
      <c r="D38" s="67">
        <v>95</v>
      </c>
      <c r="E38" s="67">
        <v>1120</v>
      </c>
      <c r="F38" s="67">
        <v>806</v>
      </c>
      <c r="G38" s="67">
        <v>348</v>
      </c>
      <c r="H38" s="67">
        <v>57</v>
      </c>
      <c r="I38" s="67">
        <v>4</v>
      </c>
      <c r="J38" s="67" t="s">
        <v>393</v>
      </c>
      <c r="K38" s="67" t="s">
        <v>393</v>
      </c>
      <c r="L38" s="67" t="s">
        <v>393</v>
      </c>
      <c r="M38" s="67" t="s">
        <v>393</v>
      </c>
      <c r="N38" s="67">
        <v>2824</v>
      </c>
      <c r="O38" s="67">
        <v>849</v>
      </c>
      <c r="P38" s="67">
        <v>1318</v>
      </c>
      <c r="Q38" s="67">
        <v>264</v>
      </c>
      <c r="R38" s="67">
        <v>393</v>
      </c>
      <c r="S38" s="67">
        <v>4376749</v>
      </c>
      <c r="T38" s="67">
        <v>165</v>
      </c>
      <c r="U38" s="67">
        <v>343859</v>
      </c>
      <c r="V38" s="67">
        <v>44004</v>
      </c>
    </row>
    <row r="39" spans="1:22" ht="14.25">
      <c r="A39" s="50"/>
      <c r="B39" s="10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s="111" customFormat="1" ht="14.25">
      <c r="A40" s="184" t="s">
        <v>114</v>
      </c>
      <c r="B40" s="216"/>
      <c r="C40" s="107">
        <f>SUM(C41:C42)</f>
        <v>251</v>
      </c>
      <c r="D40" s="107">
        <f aca="true" t="shared" si="17" ref="D40:J40">SUM(D41:D42)</f>
        <v>61</v>
      </c>
      <c r="E40" s="107">
        <f t="shared" si="17"/>
        <v>190</v>
      </c>
      <c r="F40" s="107">
        <f t="shared" si="17"/>
        <v>115</v>
      </c>
      <c r="G40" s="107">
        <f t="shared" si="17"/>
        <v>91</v>
      </c>
      <c r="H40" s="107">
        <f t="shared" si="17"/>
        <v>39</v>
      </c>
      <c r="I40" s="107">
        <f t="shared" si="17"/>
        <v>5</v>
      </c>
      <c r="J40" s="107">
        <f t="shared" si="17"/>
        <v>1</v>
      </c>
      <c r="K40" s="107" t="s">
        <v>396</v>
      </c>
      <c r="L40" s="107" t="s">
        <v>396</v>
      </c>
      <c r="M40" s="107" t="s">
        <v>396</v>
      </c>
      <c r="N40" s="107">
        <f aca="true" t="shared" si="18" ref="N40:S40">SUM(N41:N42)</f>
        <v>834</v>
      </c>
      <c r="O40" s="107">
        <f t="shared" si="18"/>
        <v>180</v>
      </c>
      <c r="P40" s="107">
        <f t="shared" si="18"/>
        <v>197</v>
      </c>
      <c r="Q40" s="107">
        <f t="shared" si="18"/>
        <v>162</v>
      </c>
      <c r="R40" s="107">
        <f t="shared" si="18"/>
        <v>295</v>
      </c>
      <c r="S40" s="107">
        <f t="shared" si="18"/>
        <v>1144198</v>
      </c>
      <c r="T40" s="107" t="s">
        <v>396</v>
      </c>
      <c r="U40" s="107">
        <f>SUM(U41:U42)</f>
        <v>26741</v>
      </c>
      <c r="V40" s="107">
        <f>SUM(V41:V42)</f>
        <v>9969</v>
      </c>
    </row>
    <row r="41" spans="1:22" ht="14.25">
      <c r="A41" s="50"/>
      <c r="B41" s="10" t="s">
        <v>115</v>
      </c>
      <c r="C41" s="67">
        <v>230</v>
      </c>
      <c r="D41" s="67">
        <v>59</v>
      </c>
      <c r="E41" s="67">
        <v>171</v>
      </c>
      <c r="F41" s="67">
        <v>99</v>
      </c>
      <c r="G41" s="67">
        <v>87</v>
      </c>
      <c r="H41" s="67">
        <v>38</v>
      </c>
      <c r="I41" s="67">
        <v>5</v>
      </c>
      <c r="J41" s="67">
        <v>1</v>
      </c>
      <c r="K41" s="67" t="s">
        <v>393</v>
      </c>
      <c r="L41" s="67" t="s">
        <v>393</v>
      </c>
      <c r="M41" s="67" t="s">
        <v>393</v>
      </c>
      <c r="N41" s="67">
        <v>788</v>
      </c>
      <c r="O41" s="67">
        <v>168</v>
      </c>
      <c r="P41" s="67">
        <v>178</v>
      </c>
      <c r="Q41" s="67">
        <v>158</v>
      </c>
      <c r="R41" s="67">
        <v>284</v>
      </c>
      <c r="S41" s="67">
        <v>1111444</v>
      </c>
      <c r="T41" s="67" t="s">
        <v>393</v>
      </c>
      <c r="U41" s="67">
        <v>25388</v>
      </c>
      <c r="V41" s="67">
        <v>9566</v>
      </c>
    </row>
    <row r="42" spans="1:22" ht="14.25">
      <c r="A42" s="9"/>
      <c r="B42" s="1" t="s">
        <v>116</v>
      </c>
      <c r="C42" s="67">
        <v>21</v>
      </c>
      <c r="D42" s="67">
        <v>2</v>
      </c>
      <c r="E42" s="67">
        <v>19</v>
      </c>
      <c r="F42" s="67">
        <v>16</v>
      </c>
      <c r="G42" s="67">
        <v>4</v>
      </c>
      <c r="H42" s="67">
        <v>1</v>
      </c>
      <c r="I42" s="67" t="s">
        <v>393</v>
      </c>
      <c r="J42" s="67" t="s">
        <v>393</v>
      </c>
      <c r="K42" s="67" t="s">
        <v>393</v>
      </c>
      <c r="L42" s="67" t="s">
        <v>393</v>
      </c>
      <c r="M42" s="67" t="s">
        <v>393</v>
      </c>
      <c r="N42" s="67">
        <v>46</v>
      </c>
      <c r="O42" s="67">
        <v>12</v>
      </c>
      <c r="P42" s="67">
        <v>19</v>
      </c>
      <c r="Q42" s="67">
        <v>4</v>
      </c>
      <c r="R42" s="67">
        <v>11</v>
      </c>
      <c r="S42" s="67">
        <v>32754</v>
      </c>
      <c r="T42" s="67" t="s">
        <v>393</v>
      </c>
      <c r="U42" s="67">
        <v>1353</v>
      </c>
      <c r="V42" s="67">
        <v>403</v>
      </c>
    </row>
    <row r="43" spans="1:22" ht="14.25">
      <c r="A43" s="9"/>
      <c r="B43" s="1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s="111" customFormat="1" ht="14.25">
      <c r="A44" s="184" t="s">
        <v>117</v>
      </c>
      <c r="B44" s="216"/>
      <c r="C44" s="107">
        <f>SUM(C45)</f>
        <v>536</v>
      </c>
      <c r="D44" s="107">
        <f aca="true" t="shared" si="19" ref="D44:J44">SUM(D45)</f>
        <v>48</v>
      </c>
      <c r="E44" s="107">
        <f t="shared" si="19"/>
        <v>488</v>
      </c>
      <c r="F44" s="107">
        <f t="shared" si="19"/>
        <v>277</v>
      </c>
      <c r="G44" s="107">
        <f t="shared" si="19"/>
        <v>200</v>
      </c>
      <c r="H44" s="107">
        <f t="shared" si="19"/>
        <v>50</v>
      </c>
      <c r="I44" s="107">
        <f t="shared" si="19"/>
        <v>4</v>
      </c>
      <c r="J44" s="107">
        <f t="shared" si="19"/>
        <v>3</v>
      </c>
      <c r="K44" s="107" t="s">
        <v>396</v>
      </c>
      <c r="L44" s="107">
        <f aca="true" t="shared" si="20" ref="L44:S44">SUM(L45)</f>
        <v>1</v>
      </c>
      <c r="M44" s="107">
        <f t="shared" si="20"/>
        <v>1</v>
      </c>
      <c r="N44" s="107">
        <f t="shared" si="20"/>
        <v>1781</v>
      </c>
      <c r="O44" s="107">
        <f t="shared" si="20"/>
        <v>530</v>
      </c>
      <c r="P44" s="107">
        <f t="shared" si="20"/>
        <v>563</v>
      </c>
      <c r="Q44" s="107">
        <f t="shared" si="20"/>
        <v>307</v>
      </c>
      <c r="R44" s="107">
        <f t="shared" si="20"/>
        <v>381</v>
      </c>
      <c r="S44" s="107">
        <f t="shared" si="20"/>
        <v>2285890</v>
      </c>
      <c r="T44" s="107" t="s">
        <v>396</v>
      </c>
      <c r="U44" s="107">
        <f>SUM(U45)</f>
        <v>64088</v>
      </c>
      <c r="V44" s="107">
        <f>SUM(V45)</f>
        <v>21198</v>
      </c>
    </row>
    <row r="45" spans="1:22" ht="14.25">
      <c r="A45" s="50"/>
      <c r="B45" s="10" t="s">
        <v>117</v>
      </c>
      <c r="C45" s="67">
        <v>536</v>
      </c>
      <c r="D45" s="67">
        <v>48</v>
      </c>
      <c r="E45" s="67">
        <v>488</v>
      </c>
      <c r="F45" s="67">
        <v>277</v>
      </c>
      <c r="G45" s="67">
        <v>200</v>
      </c>
      <c r="H45" s="67">
        <v>50</v>
      </c>
      <c r="I45" s="67">
        <v>4</v>
      </c>
      <c r="J45" s="67">
        <v>3</v>
      </c>
      <c r="K45" s="67" t="s">
        <v>393</v>
      </c>
      <c r="L45" s="67">
        <v>1</v>
      </c>
      <c r="M45" s="67">
        <v>1</v>
      </c>
      <c r="N45" s="67">
        <v>1781</v>
      </c>
      <c r="O45" s="67">
        <v>530</v>
      </c>
      <c r="P45" s="67">
        <v>563</v>
      </c>
      <c r="Q45" s="67">
        <v>307</v>
      </c>
      <c r="R45" s="67">
        <v>381</v>
      </c>
      <c r="S45" s="67">
        <v>2285890</v>
      </c>
      <c r="T45" s="67" t="s">
        <v>393</v>
      </c>
      <c r="U45" s="67">
        <v>64088</v>
      </c>
      <c r="V45" s="67">
        <v>21198</v>
      </c>
    </row>
    <row r="46" spans="1:22" ht="14.25">
      <c r="A46" s="2"/>
      <c r="B46" s="5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s="111" customFormat="1" ht="14.25">
      <c r="A47" s="184" t="s">
        <v>118</v>
      </c>
      <c r="B47" s="185"/>
      <c r="C47" s="107">
        <f>SUM(C48)</f>
        <v>116</v>
      </c>
      <c r="D47" s="107">
        <f aca="true" t="shared" si="21" ref="D47:I47">SUM(D48)</f>
        <v>23</v>
      </c>
      <c r="E47" s="107">
        <f t="shared" si="21"/>
        <v>93</v>
      </c>
      <c r="F47" s="107">
        <f t="shared" si="21"/>
        <v>72</v>
      </c>
      <c r="G47" s="107">
        <f t="shared" si="21"/>
        <v>26</v>
      </c>
      <c r="H47" s="107">
        <f t="shared" si="21"/>
        <v>10</v>
      </c>
      <c r="I47" s="107">
        <f t="shared" si="21"/>
        <v>8</v>
      </c>
      <c r="J47" s="107" t="s">
        <v>396</v>
      </c>
      <c r="K47" s="107" t="s">
        <v>396</v>
      </c>
      <c r="L47" s="107" t="s">
        <v>396</v>
      </c>
      <c r="M47" s="107" t="s">
        <v>396</v>
      </c>
      <c r="N47" s="107">
        <f aca="true" t="shared" si="22" ref="N47:S47">SUM(N48)</f>
        <v>357</v>
      </c>
      <c r="O47" s="107">
        <f t="shared" si="22"/>
        <v>65</v>
      </c>
      <c r="P47" s="107">
        <f t="shared" si="22"/>
        <v>102</v>
      </c>
      <c r="Q47" s="107">
        <f t="shared" si="22"/>
        <v>46</v>
      </c>
      <c r="R47" s="107">
        <f t="shared" si="22"/>
        <v>144</v>
      </c>
      <c r="S47" s="107">
        <f t="shared" si="22"/>
        <v>459348</v>
      </c>
      <c r="T47" s="107" t="s">
        <v>396</v>
      </c>
      <c r="U47" s="107">
        <f>SUM(U48)</f>
        <v>38034</v>
      </c>
      <c r="V47" s="107">
        <f>SUM(V48)</f>
        <v>7074</v>
      </c>
    </row>
    <row r="48" spans="1:22" ht="14.25">
      <c r="A48" s="50"/>
      <c r="B48" s="92" t="s">
        <v>119</v>
      </c>
      <c r="C48" s="67">
        <v>116</v>
      </c>
      <c r="D48" s="67">
        <v>23</v>
      </c>
      <c r="E48" s="67">
        <v>93</v>
      </c>
      <c r="F48" s="67">
        <v>72</v>
      </c>
      <c r="G48" s="67">
        <v>26</v>
      </c>
      <c r="H48" s="67">
        <v>10</v>
      </c>
      <c r="I48" s="67">
        <v>8</v>
      </c>
      <c r="J48" s="67" t="s">
        <v>393</v>
      </c>
      <c r="K48" s="67" t="s">
        <v>393</v>
      </c>
      <c r="L48" s="67" t="s">
        <v>393</v>
      </c>
      <c r="M48" s="67" t="s">
        <v>393</v>
      </c>
      <c r="N48" s="67">
        <v>357</v>
      </c>
      <c r="O48" s="67">
        <v>65</v>
      </c>
      <c r="P48" s="67">
        <v>102</v>
      </c>
      <c r="Q48" s="67">
        <v>46</v>
      </c>
      <c r="R48" s="67">
        <v>144</v>
      </c>
      <c r="S48" s="67">
        <v>459348</v>
      </c>
      <c r="T48" s="67" t="s">
        <v>393</v>
      </c>
      <c r="U48" s="67">
        <v>38034</v>
      </c>
      <c r="V48" s="67">
        <v>7074</v>
      </c>
    </row>
    <row r="49" spans="1:22" ht="14.25">
      <c r="A49" s="2"/>
      <c r="B49" s="5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s="111" customFormat="1" ht="14.25">
      <c r="A50" s="184" t="s">
        <v>120</v>
      </c>
      <c r="B50" s="185"/>
      <c r="C50" s="107">
        <f>SUM(C51:C52)</f>
        <v>357</v>
      </c>
      <c r="D50" s="107">
        <f aca="true" t="shared" si="23" ref="D50:J50">SUM(D51:D52)</f>
        <v>41</v>
      </c>
      <c r="E50" s="107">
        <f t="shared" si="23"/>
        <v>316</v>
      </c>
      <c r="F50" s="107">
        <f t="shared" si="23"/>
        <v>181</v>
      </c>
      <c r="G50" s="107">
        <f t="shared" si="23"/>
        <v>128</v>
      </c>
      <c r="H50" s="107">
        <f t="shared" si="23"/>
        <v>43</v>
      </c>
      <c r="I50" s="107">
        <f t="shared" si="23"/>
        <v>4</v>
      </c>
      <c r="J50" s="107">
        <f t="shared" si="23"/>
        <v>1</v>
      </c>
      <c r="K50" s="107" t="s">
        <v>396</v>
      </c>
      <c r="L50" s="107" t="s">
        <v>396</v>
      </c>
      <c r="M50" s="107" t="s">
        <v>396</v>
      </c>
      <c r="N50" s="107">
        <f aca="true" t="shared" si="24" ref="N50:V50">SUM(N51:N52)</f>
        <v>1108</v>
      </c>
      <c r="O50" s="107">
        <f t="shared" si="24"/>
        <v>324</v>
      </c>
      <c r="P50" s="107">
        <f t="shared" si="24"/>
        <v>364</v>
      </c>
      <c r="Q50" s="107">
        <f t="shared" si="24"/>
        <v>165</v>
      </c>
      <c r="R50" s="107">
        <f t="shared" si="24"/>
        <v>255</v>
      </c>
      <c r="S50" s="107">
        <f t="shared" si="24"/>
        <v>1505092</v>
      </c>
      <c r="T50" s="107">
        <f t="shared" si="24"/>
        <v>2150</v>
      </c>
      <c r="U50" s="107">
        <f t="shared" si="24"/>
        <v>61554</v>
      </c>
      <c r="V50" s="107">
        <f t="shared" si="24"/>
        <v>18570</v>
      </c>
    </row>
    <row r="51" spans="1:22" ht="14.25">
      <c r="A51" s="50"/>
      <c r="B51" s="92" t="s">
        <v>420</v>
      </c>
      <c r="C51" s="67">
        <v>264</v>
      </c>
      <c r="D51" s="67">
        <v>25</v>
      </c>
      <c r="E51" s="67">
        <v>239</v>
      </c>
      <c r="F51" s="67">
        <v>129</v>
      </c>
      <c r="G51" s="67">
        <v>95</v>
      </c>
      <c r="H51" s="67">
        <v>36</v>
      </c>
      <c r="I51" s="67">
        <v>4</v>
      </c>
      <c r="J51" s="67" t="s">
        <v>400</v>
      </c>
      <c r="K51" s="67" t="s">
        <v>401</v>
      </c>
      <c r="L51" s="67" t="s">
        <v>398</v>
      </c>
      <c r="M51" s="67" t="s">
        <v>393</v>
      </c>
      <c r="N51" s="67">
        <v>830</v>
      </c>
      <c r="O51" s="67">
        <v>242</v>
      </c>
      <c r="P51" s="67">
        <v>288</v>
      </c>
      <c r="Q51" s="67">
        <v>107</v>
      </c>
      <c r="R51" s="67">
        <v>193</v>
      </c>
      <c r="S51" s="67">
        <v>1099953</v>
      </c>
      <c r="T51" s="67">
        <v>2150</v>
      </c>
      <c r="U51" s="67">
        <v>49463</v>
      </c>
      <c r="V51" s="67">
        <v>14453</v>
      </c>
    </row>
    <row r="52" spans="1:22" ht="14.25">
      <c r="A52" s="2"/>
      <c r="B52" s="5" t="s">
        <v>121</v>
      </c>
      <c r="C52" s="67">
        <v>93</v>
      </c>
      <c r="D52" s="67">
        <v>16</v>
      </c>
      <c r="E52" s="67">
        <v>77</v>
      </c>
      <c r="F52" s="67">
        <v>52</v>
      </c>
      <c r="G52" s="67">
        <v>33</v>
      </c>
      <c r="H52" s="67">
        <v>7</v>
      </c>
      <c r="I52" s="67" t="s">
        <v>402</v>
      </c>
      <c r="J52" s="67">
        <v>1</v>
      </c>
      <c r="K52" s="67" t="s">
        <v>398</v>
      </c>
      <c r="L52" s="67" t="s">
        <v>398</v>
      </c>
      <c r="M52" s="67" t="s">
        <v>400</v>
      </c>
      <c r="N52" s="67">
        <v>278</v>
      </c>
      <c r="O52" s="67">
        <v>82</v>
      </c>
      <c r="P52" s="67">
        <v>76</v>
      </c>
      <c r="Q52" s="67">
        <v>58</v>
      </c>
      <c r="R52" s="67">
        <v>62</v>
      </c>
      <c r="S52" s="67">
        <v>405139</v>
      </c>
      <c r="T52" s="67" t="s">
        <v>403</v>
      </c>
      <c r="U52" s="67">
        <v>12091</v>
      </c>
      <c r="V52" s="67">
        <v>4117</v>
      </c>
    </row>
    <row r="53" spans="1:22" ht="14.25">
      <c r="A53" s="2"/>
      <c r="B53" s="5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s="111" customFormat="1" ht="14.25">
      <c r="A54" s="184" t="s">
        <v>421</v>
      </c>
      <c r="B54" s="185"/>
      <c r="C54" s="107">
        <f>SUM(C55:C58)</f>
        <v>1545</v>
      </c>
      <c r="D54" s="107">
        <f aca="true" t="shared" si="25" ref="D54:K54">SUM(D55:D58)</f>
        <v>208</v>
      </c>
      <c r="E54" s="107">
        <f t="shared" si="25"/>
        <v>1337</v>
      </c>
      <c r="F54" s="107">
        <f t="shared" si="25"/>
        <v>1113</v>
      </c>
      <c r="G54" s="107">
        <f t="shared" si="25"/>
        <v>300</v>
      </c>
      <c r="H54" s="107">
        <f t="shared" si="25"/>
        <v>105</v>
      </c>
      <c r="I54" s="107">
        <f t="shared" si="25"/>
        <v>22</v>
      </c>
      <c r="J54" s="107">
        <f t="shared" si="25"/>
        <v>4</v>
      </c>
      <c r="K54" s="107">
        <f t="shared" si="25"/>
        <v>1</v>
      </c>
      <c r="L54" s="107" t="s">
        <v>396</v>
      </c>
      <c r="M54" s="107" t="s">
        <v>396</v>
      </c>
      <c r="N54" s="107">
        <f aca="true" t="shared" si="26" ref="N54:V54">SUM(N55:N58)</f>
        <v>3715</v>
      </c>
      <c r="O54" s="107">
        <f t="shared" si="26"/>
        <v>832</v>
      </c>
      <c r="P54" s="107">
        <f t="shared" si="26"/>
        <v>1449</v>
      </c>
      <c r="Q54" s="107">
        <f t="shared" si="26"/>
        <v>385</v>
      </c>
      <c r="R54" s="107">
        <f t="shared" si="26"/>
        <v>1049</v>
      </c>
      <c r="S54" s="107">
        <f t="shared" si="26"/>
        <v>2475757</v>
      </c>
      <c r="T54" s="107">
        <f t="shared" si="26"/>
        <v>1556</v>
      </c>
      <c r="U54" s="107">
        <f t="shared" si="26"/>
        <v>127858</v>
      </c>
      <c r="V54" s="107">
        <f t="shared" si="26"/>
        <v>47302</v>
      </c>
    </row>
    <row r="55" spans="1:22" ht="14.25">
      <c r="A55" s="50"/>
      <c r="B55" s="92" t="s">
        <v>122</v>
      </c>
      <c r="C55" s="67">
        <v>495</v>
      </c>
      <c r="D55" s="67">
        <v>51</v>
      </c>
      <c r="E55" s="67">
        <v>444</v>
      </c>
      <c r="F55" s="67">
        <v>258</v>
      </c>
      <c r="G55" s="67">
        <v>167</v>
      </c>
      <c r="H55" s="67">
        <v>55</v>
      </c>
      <c r="I55" s="67">
        <v>12</v>
      </c>
      <c r="J55" s="67">
        <v>3</v>
      </c>
      <c r="K55" s="67" t="s">
        <v>398</v>
      </c>
      <c r="L55" s="67" t="s">
        <v>398</v>
      </c>
      <c r="M55" s="67" t="s">
        <v>398</v>
      </c>
      <c r="N55" s="67">
        <v>1589</v>
      </c>
      <c r="O55" s="67">
        <v>471</v>
      </c>
      <c r="P55" s="67">
        <v>514</v>
      </c>
      <c r="Q55" s="67">
        <v>210</v>
      </c>
      <c r="R55" s="67">
        <v>394</v>
      </c>
      <c r="S55" s="67">
        <v>862140</v>
      </c>
      <c r="T55" s="67">
        <v>418</v>
      </c>
      <c r="U55" s="67">
        <v>43744</v>
      </c>
      <c r="V55" s="67">
        <v>15164</v>
      </c>
    </row>
    <row r="56" spans="1:22" ht="14.25">
      <c r="A56" s="2"/>
      <c r="B56" s="92" t="s">
        <v>123</v>
      </c>
      <c r="C56" s="67">
        <v>821</v>
      </c>
      <c r="D56" s="67">
        <v>105</v>
      </c>
      <c r="E56" s="67">
        <v>716</v>
      </c>
      <c r="F56" s="67">
        <v>719</v>
      </c>
      <c r="G56" s="67">
        <v>80</v>
      </c>
      <c r="H56" s="67">
        <v>17</v>
      </c>
      <c r="I56" s="67">
        <v>4</v>
      </c>
      <c r="J56" s="67" t="s">
        <v>398</v>
      </c>
      <c r="K56" s="67">
        <v>1</v>
      </c>
      <c r="L56" s="67" t="s">
        <v>393</v>
      </c>
      <c r="M56" s="67" t="s">
        <v>402</v>
      </c>
      <c r="N56" s="67">
        <v>1431</v>
      </c>
      <c r="O56" s="67">
        <v>267</v>
      </c>
      <c r="P56" s="67">
        <v>748</v>
      </c>
      <c r="Q56" s="67">
        <v>63</v>
      </c>
      <c r="R56" s="67">
        <v>353</v>
      </c>
      <c r="S56" s="67">
        <v>1025851</v>
      </c>
      <c r="T56" s="67">
        <v>875</v>
      </c>
      <c r="U56" s="67">
        <v>65931</v>
      </c>
      <c r="V56" s="67">
        <v>24005</v>
      </c>
    </row>
    <row r="57" spans="1:22" ht="14.25">
      <c r="A57" s="89"/>
      <c r="B57" s="92" t="s">
        <v>124</v>
      </c>
      <c r="C57" s="67">
        <v>73</v>
      </c>
      <c r="D57" s="67">
        <v>19</v>
      </c>
      <c r="E57" s="67">
        <v>54</v>
      </c>
      <c r="F57" s="67">
        <v>23</v>
      </c>
      <c r="G57" s="67">
        <v>18</v>
      </c>
      <c r="H57" s="67">
        <v>27</v>
      </c>
      <c r="I57" s="67">
        <v>5</v>
      </c>
      <c r="J57" s="67" t="s">
        <v>400</v>
      </c>
      <c r="K57" s="67" t="s">
        <v>398</v>
      </c>
      <c r="L57" s="67" t="s">
        <v>393</v>
      </c>
      <c r="M57" s="67" t="s">
        <v>398</v>
      </c>
      <c r="N57" s="67">
        <v>337</v>
      </c>
      <c r="O57" s="67">
        <v>49</v>
      </c>
      <c r="P57" s="67">
        <v>58</v>
      </c>
      <c r="Q57" s="67">
        <v>81</v>
      </c>
      <c r="R57" s="67">
        <v>149</v>
      </c>
      <c r="S57" s="67">
        <v>225395</v>
      </c>
      <c r="T57" s="67" t="s">
        <v>398</v>
      </c>
      <c r="U57" s="67">
        <v>4860</v>
      </c>
      <c r="V57" s="67">
        <v>2706</v>
      </c>
    </row>
    <row r="58" spans="1:22" ht="14.25">
      <c r="A58" s="2"/>
      <c r="B58" s="92" t="s">
        <v>125</v>
      </c>
      <c r="C58" s="67">
        <v>156</v>
      </c>
      <c r="D58" s="67">
        <v>33</v>
      </c>
      <c r="E58" s="67">
        <v>123</v>
      </c>
      <c r="F58" s="67">
        <v>113</v>
      </c>
      <c r="G58" s="67">
        <v>35</v>
      </c>
      <c r="H58" s="67">
        <v>6</v>
      </c>
      <c r="I58" s="67">
        <v>1</v>
      </c>
      <c r="J58" s="67">
        <v>1</v>
      </c>
      <c r="K58" s="67" t="s">
        <v>402</v>
      </c>
      <c r="L58" s="67" t="s">
        <v>403</v>
      </c>
      <c r="M58" s="67" t="s">
        <v>398</v>
      </c>
      <c r="N58" s="67">
        <v>358</v>
      </c>
      <c r="O58" s="67">
        <v>45</v>
      </c>
      <c r="P58" s="67">
        <v>129</v>
      </c>
      <c r="Q58" s="67">
        <v>31</v>
      </c>
      <c r="R58" s="67">
        <v>153</v>
      </c>
      <c r="S58" s="67">
        <v>362371</v>
      </c>
      <c r="T58" s="67">
        <v>263</v>
      </c>
      <c r="U58" s="67">
        <v>13323</v>
      </c>
      <c r="V58" s="67">
        <v>5427</v>
      </c>
    </row>
    <row r="59" spans="1:22" ht="14.25">
      <c r="A59" s="2"/>
      <c r="B59" s="92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s="111" customFormat="1" ht="14.25">
      <c r="A60" s="184" t="s">
        <v>126</v>
      </c>
      <c r="B60" s="185"/>
      <c r="C60" s="107">
        <f>SUM(C61)</f>
        <v>382</v>
      </c>
      <c r="D60" s="107">
        <f aca="true" t="shared" si="27" ref="D60:J60">SUM(D61)</f>
        <v>95</v>
      </c>
      <c r="E60" s="107">
        <f t="shared" si="27"/>
        <v>287</v>
      </c>
      <c r="F60" s="107">
        <f t="shared" si="27"/>
        <v>211</v>
      </c>
      <c r="G60" s="107">
        <f t="shared" si="27"/>
        <v>145</v>
      </c>
      <c r="H60" s="107">
        <f t="shared" si="27"/>
        <v>21</v>
      </c>
      <c r="I60" s="107">
        <f t="shared" si="27"/>
        <v>4</v>
      </c>
      <c r="J60" s="107">
        <f t="shared" si="27"/>
        <v>1</v>
      </c>
      <c r="K60" s="107" t="s">
        <v>396</v>
      </c>
      <c r="L60" s="107" t="s">
        <v>396</v>
      </c>
      <c r="M60" s="107" t="s">
        <v>396</v>
      </c>
      <c r="N60" s="107">
        <f aca="true" t="shared" si="28" ref="N60:V60">SUM(N61)</f>
        <v>1059</v>
      </c>
      <c r="O60" s="107">
        <f t="shared" si="28"/>
        <v>277</v>
      </c>
      <c r="P60" s="107">
        <f t="shared" si="28"/>
        <v>337</v>
      </c>
      <c r="Q60" s="107">
        <f t="shared" si="28"/>
        <v>221</v>
      </c>
      <c r="R60" s="107">
        <f t="shared" si="28"/>
        <v>224</v>
      </c>
      <c r="S60" s="107">
        <f t="shared" si="28"/>
        <v>2241840</v>
      </c>
      <c r="T60" s="107">
        <f t="shared" si="28"/>
        <v>4702</v>
      </c>
      <c r="U60" s="107">
        <f t="shared" si="28"/>
        <v>74454</v>
      </c>
      <c r="V60" s="107">
        <f t="shared" si="28"/>
        <v>14091</v>
      </c>
    </row>
    <row r="61" spans="1:22" ht="14.25">
      <c r="A61" s="50"/>
      <c r="B61" s="92" t="s">
        <v>126</v>
      </c>
      <c r="C61" s="67">
        <v>382</v>
      </c>
      <c r="D61" s="67">
        <v>95</v>
      </c>
      <c r="E61" s="67">
        <v>287</v>
      </c>
      <c r="F61" s="67">
        <v>211</v>
      </c>
      <c r="G61" s="67">
        <v>145</v>
      </c>
      <c r="H61" s="67">
        <v>21</v>
      </c>
      <c r="I61" s="67">
        <v>4</v>
      </c>
      <c r="J61" s="67">
        <v>1</v>
      </c>
      <c r="K61" s="67" t="s">
        <v>400</v>
      </c>
      <c r="L61" s="67" t="s">
        <v>403</v>
      </c>
      <c r="M61" s="67" t="s">
        <v>403</v>
      </c>
      <c r="N61" s="67">
        <v>1059</v>
      </c>
      <c r="O61" s="67">
        <v>277</v>
      </c>
      <c r="P61" s="67">
        <v>337</v>
      </c>
      <c r="Q61" s="67">
        <v>221</v>
      </c>
      <c r="R61" s="67">
        <v>224</v>
      </c>
      <c r="S61" s="67">
        <v>2241840</v>
      </c>
      <c r="T61" s="67">
        <v>4702</v>
      </c>
      <c r="U61" s="67">
        <v>74454</v>
      </c>
      <c r="V61" s="67">
        <v>14091</v>
      </c>
    </row>
    <row r="62" spans="1:22" ht="14.25">
      <c r="A62" s="50"/>
      <c r="B62" s="92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s="111" customFormat="1" ht="14.25">
      <c r="A63" s="184" t="s">
        <v>127</v>
      </c>
      <c r="B63" s="185"/>
      <c r="C63" s="107">
        <f>SUM(C64:C69)</f>
        <v>1284</v>
      </c>
      <c r="D63" s="107">
        <f aca="true" t="shared" si="29" ref="D63:L63">SUM(D64:D69)</f>
        <v>316</v>
      </c>
      <c r="E63" s="107">
        <f t="shared" si="29"/>
        <v>968</v>
      </c>
      <c r="F63" s="107">
        <f t="shared" si="29"/>
        <v>814</v>
      </c>
      <c r="G63" s="107">
        <f t="shared" si="29"/>
        <v>241</v>
      </c>
      <c r="H63" s="107">
        <f t="shared" si="29"/>
        <v>142</v>
      </c>
      <c r="I63" s="107">
        <f t="shared" si="29"/>
        <v>62</v>
      </c>
      <c r="J63" s="107">
        <f t="shared" si="29"/>
        <v>16</v>
      </c>
      <c r="K63" s="107">
        <f t="shared" si="29"/>
        <v>7</v>
      </c>
      <c r="L63" s="107">
        <f t="shared" si="29"/>
        <v>2</v>
      </c>
      <c r="M63" s="107" t="s">
        <v>396</v>
      </c>
      <c r="N63" s="107">
        <f aca="true" t="shared" si="30" ref="N63:V63">SUM(N64:N69)</f>
        <v>4503</v>
      </c>
      <c r="O63" s="107">
        <f t="shared" si="30"/>
        <v>617</v>
      </c>
      <c r="P63" s="107">
        <f t="shared" si="30"/>
        <v>1002</v>
      </c>
      <c r="Q63" s="107">
        <f t="shared" si="30"/>
        <v>732</v>
      </c>
      <c r="R63" s="107">
        <f t="shared" si="30"/>
        <v>2152</v>
      </c>
      <c r="S63" s="107">
        <f t="shared" si="30"/>
        <v>3905459</v>
      </c>
      <c r="T63" s="107">
        <f t="shared" si="30"/>
        <v>6208</v>
      </c>
      <c r="U63" s="107">
        <f t="shared" si="30"/>
        <v>175925</v>
      </c>
      <c r="V63" s="107">
        <f t="shared" si="30"/>
        <v>45758</v>
      </c>
    </row>
    <row r="64" spans="1:22" ht="14.25">
      <c r="A64" s="50"/>
      <c r="B64" s="92" t="s">
        <v>128</v>
      </c>
      <c r="C64" s="67">
        <v>177</v>
      </c>
      <c r="D64" s="67">
        <v>6</v>
      </c>
      <c r="E64" s="67">
        <v>171</v>
      </c>
      <c r="F64" s="67">
        <v>128</v>
      </c>
      <c r="G64" s="67">
        <v>38</v>
      </c>
      <c r="H64" s="67">
        <v>9</v>
      </c>
      <c r="I64" s="67">
        <v>2</v>
      </c>
      <c r="J64" s="67" t="s">
        <v>398</v>
      </c>
      <c r="K64" s="67" t="s">
        <v>398</v>
      </c>
      <c r="L64" s="67" t="s">
        <v>398</v>
      </c>
      <c r="M64" s="67" t="s">
        <v>398</v>
      </c>
      <c r="N64" s="67">
        <v>407</v>
      </c>
      <c r="O64" s="67">
        <v>144</v>
      </c>
      <c r="P64" s="67">
        <v>172</v>
      </c>
      <c r="Q64" s="67">
        <v>21</v>
      </c>
      <c r="R64" s="67">
        <v>70</v>
      </c>
      <c r="S64" s="67">
        <v>269781</v>
      </c>
      <c r="T64" s="67">
        <v>115</v>
      </c>
      <c r="U64" s="67">
        <v>6512</v>
      </c>
      <c r="V64" s="67" t="s">
        <v>398</v>
      </c>
    </row>
    <row r="65" spans="1:22" ht="14.25">
      <c r="A65" s="2"/>
      <c r="B65" s="5" t="s">
        <v>129</v>
      </c>
      <c r="C65" s="67">
        <v>412</v>
      </c>
      <c r="D65" s="67">
        <v>172</v>
      </c>
      <c r="E65" s="67">
        <v>240</v>
      </c>
      <c r="F65" s="67">
        <v>154</v>
      </c>
      <c r="G65" s="67">
        <v>104</v>
      </c>
      <c r="H65" s="67">
        <v>94</v>
      </c>
      <c r="I65" s="67">
        <v>44</v>
      </c>
      <c r="J65" s="67">
        <v>11</v>
      </c>
      <c r="K65" s="67">
        <v>5</v>
      </c>
      <c r="L65" s="67" t="s">
        <v>398</v>
      </c>
      <c r="M65" s="67" t="s">
        <v>398</v>
      </c>
      <c r="N65" s="67">
        <v>2223</v>
      </c>
      <c r="O65" s="67">
        <v>184</v>
      </c>
      <c r="P65" s="67">
        <v>245</v>
      </c>
      <c r="Q65" s="67">
        <v>399</v>
      </c>
      <c r="R65" s="67">
        <v>1395</v>
      </c>
      <c r="S65" s="67">
        <v>1558466</v>
      </c>
      <c r="T65" s="67">
        <v>430</v>
      </c>
      <c r="U65" s="67">
        <v>28699</v>
      </c>
      <c r="V65" s="67">
        <v>14040</v>
      </c>
    </row>
    <row r="66" spans="1:22" ht="14.25">
      <c r="A66" s="2"/>
      <c r="B66" s="5" t="s">
        <v>130</v>
      </c>
      <c r="C66" s="67">
        <v>121</v>
      </c>
      <c r="D66" s="67">
        <v>26</v>
      </c>
      <c r="E66" s="67">
        <v>95</v>
      </c>
      <c r="F66" s="67">
        <v>97</v>
      </c>
      <c r="G66" s="67">
        <v>19</v>
      </c>
      <c r="H66" s="67">
        <v>4</v>
      </c>
      <c r="I66" s="67">
        <v>1</v>
      </c>
      <c r="J66" s="67" t="s">
        <v>398</v>
      </c>
      <c r="K66" s="67" t="s">
        <v>398</v>
      </c>
      <c r="L66" s="67" t="s">
        <v>398</v>
      </c>
      <c r="M66" s="67" t="s">
        <v>398</v>
      </c>
      <c r="N66" s="67">
        <v>243</v>
      </c>
      <c r="O66" s="67">
        <v>50</v>
      </c>
      <c r="P66" s="67">
        <v>94</v>
      </c>
      <c r="Q66" s="67">
        <v>31</v>
      </c>
      <c r="R66" s="67">
        <v>68</v>
      </c>
      <c r="S66" s="67">
        <v>172056</v>
      </c>
      <c r="T66" s="67">
        <v>26</v>
      </c>
      <c r="U66" s="67">
        <v>23121</v>
      </c>
      <c r="V66" s="67">
        <v>2888</v>
      </c>
    </row>
    <row r="67" spans="1:22" ht="14.25">
      <c r="A67" s="2"/>
      <c r="B67" s="5" t="s">
        <v>422</v>
      </c>
      <c r="C67" s="67">
        <v>89</v>
      </c>
      <c r="D67" s="67">
        <v>11</v>
      </c>
      <c r="E67" s="67">
        <v>78</v>
      </c>
      <c r="F67" s="67">
        <v>63</v>
      </c>
      <c r="G67" s="67">
        <v>15</v>
      </c>
      <c r="H67" s="67">
        <v>9</v>
      </c>
      <c r="I67" s="67">
        <v>2</v>
      </c>
      <c r="J67" s="67" t="s">
        <v>398</v>
      </c>
      <c r="K67" s="67" t="s">
        <v>398</v>
      </c>
      <c r="L67" s="67" t="s">
        <v>398</v>
      </c>
      <c r="M67" s="67" t="s">
        <v>398</v>
      </c>
      <c r="N67" s="67">
        <v>244</v>
      </c>
      <c r="O67" s="67">
        <v>72</v>
      </c>
      <c r="P67" s="67">
        <v>93</v>
      </c>
      <c r="Q67" s="67">
        <v>19</v>
      </c>
      <c r="R67" s="67">
        <v>60</v>
      </c>
      <c r="S67" s="67">
        <v>121029</v>
      </c>
      <c r="T67" s="67" t="s">
        <v>398</v>
      </c>
      <c r="U67" s="67">
        <v>10304</v>
      </c>
      <c r="V67" s="67">
        <v>2149</v>
      </c>
    </row>
    <row r="68" spans="1:22" ht="14.25">
      <c r="A68" s="2"/>
      <c r="B68" s="91" t="s">
        <v>423</v>
      </c>
      <c r="C68" s="67">
        <v>66</v>
      </c>
      <c r="D68" s="67">
        <v>30</v>
      </c>
      <c r="E68" s="67">
        <v>36</v>
      </c>
      <c r="F68" s="67">
        <v>56</v>
      </c>
      <c r="G68" s="67">
        <v>6</v>
      </c>
      <c r="H68" s="67">
        <v>2</v>
      </c>
      <c r="I68" s="67">
        <v>1</v>
      </c>
      <c r="J68" s="67">
        <v>1</v>
      </c>
      <c r="K68" s="67" t="s">
        <v>398</v>
      </c>
      <c r="L68" s="67" t="s">
        <v>398</v>
      </c>
      <c r="M68" s="67" t="s">
        <v>398</v>
      </c>
      <c r="N68" s="67">
        <v>149</v>
      </c>
      <c r="O68" s="67">
        <v>14</v>
      </c>
      <c r="P68" s="67">
        <v>36</v>
      </c>
      <c r="Q68" s="67">
        <v>13</v>
      </c>
      <c r="R68" s="67">
        <v>86</v>
      </c>
      <c r="S68" s="67">
        <v>143245</v>
      </c>
      <c r="T68" s="67" t="s">
        <v>398</v>
      </c>
      <c r="U68" s="67">
        <v>7765</v>
      </c>
      <c r="V68" s="67">
        <v>2538</v>
      </c>
    </row>
    <row r="69" spans="1:22" ht="14.25">
      <c r="A69" s="2"/>
      <c r="B69" s="5" t="s">
        <v>131</v>
      </c>
      <c r="C69" s="67">
        <v>419</v>
      </c>
      <c r="D69" s="67">
        <v>71</v>
      </c>
      <c r="E69" s="67">
        <v>348</v>
      </c>
      <c r="F69" s="67">
        <v>316</v>
      </c>
      <c r="G69" s="67">
        <v>59</v>
      </c>
      <c r="H69" s="67">
        <v>24</v>
      </c>
      <c r="I69" s="67">
        <v>12</v>
      </c>
      <c r="J69" s="67">
        <v>4</v>
      </c>
      <c r="K69" s="67">
        <v>2</v>
      </c>
      <c r="L69" s="67">
        <v>2</v>
      </c>
      <c r="M69" s="67" t="s">
        <v>398</v>
      </c>
      <c r="N69" s="67">
        <v>1237</v>
      </c>
      <c r="O69" s="67">
        <v>153</v>
      </c>
      <c r="P69" s="67">
        <v>362</v>
      </c>
      <c r="Q69" s="67">
        <v>249</v>
      </c>
      <c r="R69" s="67">
        <v>473</v>
      </c>
      <c r="S69" s="67">
        <v>1640882</v>
      </c>
      <c r="T69" s="67">
        <v>5637</v>
      </c>
      <c r="U69" s="67">
        <v>99524</v>
      </c>
      <c r="V69" s="67">
        <v>24143</v>
      </c>
    </row>
    <row r="70" spans="1:22" ht="14.25">
      <c r="A70" s="2"/>
      <c r="B70" s="5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s="111" customFormat="1" ht="14.25">
      <c r="A71" s="184" t="s">
        <v>132</v>
      </c>
      <c r="B71" s="185"/>
      <c r="C71" s="107">
        <f>SUM(C73,'168'!C7)</f>
        <v>1065</v>
      </c>
      <c r="D71" s="107">
        <f>SUM(D73,'168'!D7)</f>
        <v>437</v>
      </c>
      <c r="E71" s="107">
        <f>SUM(E73,'168'!E7)</f>
        <v>628</v>
      </c>
      <c r="F71" s="107">
        <f>SUM(F73,'168'!F7)</f>
        <v>420</v>
      </c>
      <c r="G71" s="107">
        <f>SUM(G73,'168'!G7)</f>
        <v>268</v>
      </c>
      <c r="H71" s="107">
        <f>SUM(H73,'168'!H7)</f>
        <v>217</v>
      </c>
      <c r="I71" s="107">
        <f>SUM(I73,'168'!I7)</f>
        <v>126</v>
      </c>
      <c r="J71" s="107">
        <f>SUM(J73,'168'!J7)</f>
        <v>15</v>
      </c>
      <c r="K71" s="107">
        <f>SUM(K73,'168'!K7)</f>
        <v>11</v>
      </c>
      <c r="L71" s="107">
        <f>SUM(L73,'168'!L7)</f>
        <v>4</v>
      </c>
      <c r="M71" s="107">
        <f>SUM(M73,'168'!M7)</f>
        <v>4</v>
      </c>
      <c r="N71" s="107">
        <f>SUM(N73,'168'!N7)</f>
        <v>6180</v>
      </c>
      <c r="O71" s="107">
        <f>SUM(O73,'168'!O7)</f>
        <v>713</v>
      </c>
      <c r="P71" s="107">
        <f>SUM(P73,'168'!P7)</f>
        <v>484</v>
      </c>
      <c r="Q71" s="107">
        <f>SUM(Q73,'168'!Q7)</f>
        <v>3994</v>
      </c>
      <c r="R71" s="107">
        <f>SUM(R73,'168'!R7)</f>
        <v>989</v>
      </c>
      <c r="S71" s="107">
        <f>SUM(S73,'168'!S7)</f>
        <v>13112422</v>
      </c>
      <c r="T71" s="107">
        <f>SUM(T73,'168'!T7)</f>
        <v>1753425</v>
      </c>
      <c r="U71" s="107">
        <f>SUM(U73,'168'!U7)</f>
        <v>1008380</v>
      </c>
      <c r="V71" s="107">
        <f>SUM(V73,'168'!V7)</f>
        <v>15705</v>
      </c>
    </row>
    <row r="72" spans="1:22" ht="14.25">
      <c r="A72" s="50"/>
      <c r="B72" s="51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s="111" customFormat="1" ht="14.25">
      <c r="A73" s="184" t="s">
        <v>133</v>
      </c>
      <c r="B73" s="185"/>
      <c r="C73" s="109">
        <f>SUM(C74)</f>
        <v>738</v>
      </c>
      <c r="D73" s="109">
        <f aca="true" t="shared" si="31" ref="D73:U73">SUM(D74)</f>
        <v>413</v>
      </c>
      <c r="E73" s="109">
        <f t="shared" si="31"/>
        <v>325</v>
      </c>
      <c r="F73" s="109">
        <f t="shared" si="31"/>
        <v>147</v>
      </c>
      <c r="G73" s="109">
        <f t="shared" si="31"/>
        <v>219</v>
      </c>
      <c r="H73" s="109">
        <f t="shared" si="31"/>
        <v>212</v>
      </c>
      <c r="I73" s="109">
        <f t="shared" si="31"/>
        <v>126</v>
      </c>
      <c r="J73" s="109">
        <f t="shared" si="31"/>
        <v>15</v>
      </c>
      <c r="K73" s="109">
        <f t="shared" si="31"/>
        <v>11</v>
      </c>
      <c r="L73" s="109">
        <f t="shared" si="31"/>
        <v>4</v>
      </c>
      <c r="M73" s="109">
        <f t="shared" si="31"/>
        <v>4</v>
      </c>
      <c r="N73" s="107">
        <f t="shared" si="31"/>
        <v>5548</v>
      </c>
      <c r="O73" s="109">
        <f t="shared" si="31"/>
        <v>387</v>
      </c>
      <c r="P73" s="109">
        <f t="shared" si="31"/>
        <v>281</v>
      </c>
      <c r="Q73" s="109">
        <f t="shared" si="31"/>
        <v>3926</v>
      </c>
      <c r="R73" s="109">
        <f t="shared" si="31"/>
        <v>954</v>
      </c>
      <c r="S73" s="109">
        <f t="shared" si="31"/>
        <v>12685290</v>
      </c>
      <c r="T73" s="109">
        <f t="shared" si="31"/>
        <v>1690605</v>
      </c>
      <c r="U73" s="109">
        <f t="shared" si="31"/>
        <v>934238</v>
      </c>
      <c r="V73" s="109" t="s">
        <v>396</v>
      </c>
    </row>
    <row r="74" spans="1:22" ht="14.25">
      <c r="A74" s="71"/>
      <c r="B74" s="93" t="s">
        <v>133</v>
      </c>
      <c r="C74" s="112">
        <v>738</v>
      </c>
      <c r="D74" s="72">
        <v>413</v>
      </c>
      <c r="E74" s="72">
        <v>325</v>
      </c>
      <c r="F74" s="72">
        <v>147</v>
      </c>
      <c r="G74" s="72">
        <v>219</v>
      </c>
      <c r="H74" s="72">
        <v>212</v>
      </c>
      <c r="I74" s="72">
        <v>126</v>
      </c>
      <c r="J74" s="72">
        <v>15</v>
      </c>
      <c r="K74" s="72">
        <v>11</v>
      </c>
      <c r="L74" s="72">
        <v>4</v>
      </c>
      <c r="M74" s="72">
        <v>4</v>
      </c>
      <c r="N74" s="86">
        <v>5548</v>
      </c>
      <c r="O74" s="86">
        <v>387</v>
      </c>
      <c r="P74" s="86">
        <v>281</v>
      </c>
      <c r="Q74" s="86">
        <v>3926</v>
      </c>
      <c r="R74" s="86">
        <v>954</v>
      </c>
      <c r="S74" s="86">
        <v>12685290</v>
      </c>
      <c r="T74" s="86">
        <v>1690605</v>
      </c>
      <c r="U74" s="86">
        <v>934238</v>
      </c>
      <c r="V74" s="95" t="s">
        <v>398</v>
      </c>
    </row>
    <row r="75" ht="14.25">
      <c r="A75" s="66" t="s">
        <v>255</v>
      </c>
    </row>
  </sheetData>
  <sheetProtection/>
  <mergeCells count="32">
    <mergeCell ref="V4:V6"/>
    <mergeCell ref="O5:P5"/>
    <mergeCell ref="Q5:R5"/>
    <mergeCell ref="A2:U2"/>
    <mergeCell ref="A4:B6"/>
    <mergeCell ref="C4:M4"/>
    <mergeCell ref="N4:R4"/>
    <mergeCell ref="U4:U6"/>
    <mergeCell ref="C5:C6"/>
    <mergeCell ref="D5:E5"/>
    <mergeCell ref="F5:M5"/>
    <mergeCell ref="N5:N6"/>
    <mergeCell ref="A7:B7"/>
    <mergeCell ref="A9:B9"/>
    <mergeCell ref="A10:B10"/>
    <mergeCell ref="A12:B12"/>
    <mergeCell ref="A16:B16"/>
    <mergeCell ref="A20:B20"/>
    <mergeCell ref="A23:B23"/>
    <mergeCell ref="A27:B27"/>
    <mergeCell ref="A32:B32"/>
    <mergeCell ref="A34:B34"/>
    <mergeCell ref="A37:B37"/>
    <mergeCell ref="A40:B40"/>
    <mergeCell ref="A44:B44"/>
    <mergeCell ref="A47:B47"/>
    <mergeCell ref="A71:B71"/>
    <mergeCell ref="A73:B73"/>
    <mergeCell ref="A50:B50"/>
    <mergeCell ref="A54:B54"/>
    <mergeCell ref="A60:B60"/>
    <mergeCell ref="A63:B6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375" style="61" customWidth="1"/>
    <col min="2" max="2" width="45.25390625" style="61" customWidth="1"/>
    <col min="3" max="13" width="9.125" style="61" bestFit="1" customWidth="1"/>
    <col min="14" max="14" width="9.25390625" style="61" bestFit="1" customWidth="1"/>
    <col min="15" max="15" width="9.875" style="61" bestFit="1" customWidth="1"/>
    <col min="16" max="18" width="9.75390625" style="61" bestFit="1" customWidth="1"/>
    <col min="19" max="19" width="15.375" style="61" customWidth="1"/>
    <col min="20" max="20" width="11.00390625" style="61" customWidth="1"/>
    <col min="21" max="21" width="12.25390625" style="61" customWidth="1"/>
    <col min="22" max="22" width="13.875" style="61" customWidth="1"/>
    <col min="23" max="16384" width="9.00390625" style="61" customWidth="1"/>
  </cols>
  <sheetData>
    <row r="1" spans="1:22" ht="13.5">
      <c r="A1" s="168" t="s">
        <v>437</v>
      </c>
      <c r="V1" s="30" t="s">
        <v>438</v>
      </c>
    </row>
    <row r="2" spans="1:23" ht="14.25">
      <c r="A2" s="205" t="s">
        <v>439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W2" s="64"/>
    </row>
    <row r="3" spans="1:23" ht="14.25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64"/>
    </row>
    <row r="4" spans="1:23" ht="30" customHeight="1">
      <c r="A4" s="196" t="s">
        <v>336</v>
      </c>
      <c r="B4" s="197"/>
      <c r="C4" s="191" t="s">
        <v>327</v>
      </c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191" t="s">
        <v>332</v>
      </c>
      <c r="O4" s="192"/>
      <c r="P4" s="192"/>
      <c r="Q4" s="192"/>
      <c r="R4" s="193"/>
      <c r="S4" s="139" t="s">
        <v>335</v>
      </c>
      <c r="T4" s="99" t="s">
        <v>333</v>
      </c>
      <c r="U4" s="214" t="s">
        <v>10</v>
      </c>
      <c r="V4" s="211" t="s">
        <v>440</v>
      </c>
      <c r="W4" s="64"/>
    </row>
    <row r="5" spans="1:23" ht="30" customHeight="1">
      <c r="A5" s="198"/>
      <c r="B5" s="199"/>
      <c r="C5" s="190" t="s">
        <v>2</v>
      </c>
      <c r="D5" s="207" t="s">
        <v>328</v>
      </c>
      <c r="E5" s="207"/>
      <c r="F5" s="208" t="s">
        <v>329</v>
      </c>
      <c r="G5" s="209"/>
      <c r="H5" s="209"/>
      <c r="I5" s="209"/>
      <c r="J5" s="209"/>
      <c r="K5" s="209"/>
      <c r="L5" s="209"/>
      <c r="M5" s="210"/>
      <c r="N5" s="190" t="s">
        <v>2</v>
      </c>
      <c r="O5" s="202" t="s">
        <v>330</v>
      </c>
      <c r="P5" s="202"/>
      <c r="Q5" s="202" t="s">
        <v>331</v>
      </c>
      <c r="R5" s="202"/>
      <c r="S5" s="140"/>
      <c r="T5" s="99" t="s">
        <v>8</v>
      </c>
      <c r="U5" s="215"/>
      <c r="V5" s="212"/>
      <c r="W5" s="64"/>
    </row>
    <row r="6" spans="1:23" ht="29.25" customHeight="1">
      <c r="A6" s="200"/>
      <c r="B6" s="201"/>
      <c r="C6" s="190"/>
      <c r="D6" s="138" t="s">
        <v>0</v>
      </c>
      <c r="E6" s="138" t="s">
        <v>1</v>
      </c>
      <c r="F6" s="97" t="s">
        <v>3</v>
      </c>
      <c r="G6" s="97" t="s">
        <v>91</v>
      </c>
      <c r="H6" s="97" t="s">
        <v>92</v>
      </c>
      <c r="I6" s="97" t="s">
        <v>93</v>
      </c>
      <c r="J6" s="97" t="s">
        <v>94</v>
      </c>
      <c r="K6" s="97" t="s">
        <v>95</v>
      </c>
      <c r="L6" s="97" t="s">
        <v>96</v>
      </c>
      <c r="M6" s="97" t="s">
        <v>4</v>
      </c>
      <c r="N6" s="190"/>
      <c r="O6" s="97" t="s">
        <v>5</v>
      </c>
      <c r="P6" s="97" t="s">
        <v>6</v>
      </c>
      <c r="Q6" s="97" t="s">
        <v>5</v>
      </c>
      <c r="R6" s="97" t="s">
        <v>6</v>
      </c>
      <c r="S6" s="141" t="s">
        <v>334</v>
      </c>
      <c r="T6" s="96" t="s">
        <v>9</v>
      </c>
      <c r="U6" s="215"/>
      <c r="V6" s="213"/>
      <c r="W6" s="64"/>
    </row>
    <row r="7" spans="1:22" s="115" customFormat="1" ht="14.25">
      <c r="A7" s="184" t="s">
        <v>136</v>
      </c>
      <c r="B7" s="216"/>
      <c r="C7" s="170">
        <f aca="true" t="shared" si="0" ref="C7:H7">SUM(C8)</f>
        <v>327</v>
      </c>
      <c r="D7" s="170">
        <f t="shared" si="0"/>
        <v>24</v>
      </c>
      <c r="E7" s="170">
        <f t="shared" si="0"/>
        <v>303</v>
      </c>
      <c r="F7" s="170">
        <f t="shared" si="0"/>
        <v>273</v>
      </c>
      <c r="G7" s="170">
        <f t="shared" si="0"/>
        <v>49</v>
      </c>
      <c r="H7" s="170">
        <f t="shared" si="0"/>
        <v>5</v>
      </c>
      <c r="I7" s="107" t="s">
        <v>396</v>
      </c>
      <c r="J7" s="107" t="s">
        <v>396</v>
      </c>
      <c r="K7" s="107" t="s">
        <v>396</v>
      </c>
      <c r="L7" s="107" t="s">
        <v>396</v>
      </c>
      <c r="M7" s="107" t="s">
        <v>396</v>
      </c>
      <c r="N7" s="170">
        <f aca="true" t="shared" si="1" ref="N7:V7">SUM(N8)</f>
        <v>632</v>
      </c>
      <c r="O7" s="170">
        <f t="shared" si="1"/>
        <v>326</v>
      </c>
      <c r="P7" s="170">
        <f t="shared" si="1"/>
        <v>203</v>
      </c>
      <c r="Q7" s="170">
        <f t="shared" si="1"/>
        <v>68</v>
      </c>
      <c r="R7" s="170">
        <f t="shared" si="1"/>
        <v>35</v>
      </c>
      <c r="S7" s="170">
        <f t="shared" si="1"/>
        <v>427132</v>
      </c>
      <c r="T7" s="170">
        <f t="shared" si="1"/>
        <v>62820</v>
      </c>
      <c r="U7" s="170">
        <f t="shared" si="1"/>
        <v>74142</v>
      </c>
      <c r="V7" s="170">
        <f t="shared" si="1"/>
        <v>15705</v>
      </c>
    </row>
    <row r="8" spans="1:22" ht="14.25">
      <c r="A8" s="2"/>
      <c r="B8" s="1" t="s">
        <v>136</v>
      </c>
      <c r="C8" s="81">
        <v>327</v>
      </c>
      <c r="D8" s="81">
        <v>24</v>
      </c>
      <c r="E8" s="81">
        <v>303</v>
      </c>
      <c r="F8" s="81">
        <v>273</v>
      </c>
      <c r="G8" s="81">
        <v>49</v>
      </c>
      <c r="H8" s="81">
        <v>5</v>
      </c>
      <c r="I8" s="67" t="s">
        <v>393</v>
      </c>
      <c r="J8" s="67" t="s">
        <v>393</v>
      </c>
      <c r="K8" s="67" t="s">
        <v>393</v>
      </c>
      <c r="L8" s="67" t="s">
        <v>393</v>
      </c>
      <c r="M8" s="67" t="s">
        <v>393</v>
      </c>
      <c r="N8" s="81">
        <v>632</v>
      </c>
      <c r="O8" s="81">
        <v>326</v>
      </c>
      <c r="P8" s="81">
        <v>203</v>
      </c>
      <c r="Q8" s="81">
        <v>68</v>
      </c>
      <c r="R8" s="81">
        <v>35</v>
      </c>
      <c r="S8" s="81">
        <v>427132</v>
      </c>
      <c r="T8" s="81">
        <v>62820</v>
      </c>
      <c r="U8" s="81">
        <v>74142</v>
      </c>
      <c r="V8" s="81">
        <v>15705</v>
      </c>
    </row>
    <row r="9" spans="1:22" ht="14.25">
      <c r="A9" s="2"/>
      <c r="B9" s="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115" customFormat="1" ht="14.25">
      <c r="A10" s="184" t="s">
        <v>137</v>
      </c>
      <c r="B10" s="216"/>
      <c r="C10" s="170">
        <f>SUM(C12,C20,C24,C27,C31)</f>
        <v>2267</v>
      </c>
      <c r="D10" s="170">
        <f aca="true" t="shared" si="2" ref="D10:L10">SUM(D12,D20,D24,D27,D31)</f>
        <v>462</v>
      </c>
      <c r="E10" s="170">
        <f t="shared" si="2"/>
        <v>1805</v>
      </c>
      <c r="F10" s="170">
        <f t="shared" si="2"/>
        <v>1379</v>
      </c>
      <c r="G10" s="170">
        <f t="shared" si="2"/>
        <v>549</v>
      </c>
      <c r="H10" s="170">
        <f t="shared" si="2"/>
        <v>245</v>
      </c>
      <c r="I10" s="170">
        <f t="shared" si="2"/>
        <v>77</v>
      </c>
      <c r="J10" s="170">
        <f t="shared" si="2"/>
        <v>7</v>
      </c>
      <c r="K10" s="170">
        <f t="shared" si="2"/>
        <v>8</v>
      </c>
      <c r="L10" s="170">
        <f t="shared" si="2"/>
        <v>2</v>
      </c>
      <c r="M10" s="107" t="s">
        <v>396</v>
      </c>
      <c r="N10" s="170">
        <f aca="true" t="shared" si="3" ref="N10:V10">SUM(N12,N20,N24,N27,N31)</f>
        <v>7223</v>
      </c>
      <c r="O10" s="170">
        <f t="shared" si="3"/>
        <v>1812</v>
      </c>
      <c r="P10" s="170">
        <f t="shared" si="3"/>
        <v>1531</v>
      </c>
      <c r="Q10" s="170">
        <f t="shared" si="3"/>
        <v>2145</v>
      </c>
      <c r="R10" s="170">
        <f t="shared" si="3"/>
        <v>1735</v>
      </c>
      <c r="S10" s="170">
        <f t="shared" si="3"/>
        <v>9650694</v>
      </c>
      <c r="T10" s="170">
        <f t="shared" si="3"/>
        <v>211303</v>
      </c>
      <c r="U10" s="170">
        <f t="shared" si="3"/>
        <v>1987126</v>
      </c>
      <c r="V10" s="170">
        <f t="shared" si="3"/>
        <v>227934</v>
      </c>
    </row>
    <row r="11" spans="1:22" ht="14.25">
      <c r="A11" s="50"/>
      <c r="B11" s="52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 s="111" customFormat="1" ht="14.25">
      <c r="A12" s="184" t="s">
        <v>138</v>
      </c>
      <c r="B12" s="216"/>
      <c r="C12" s="170">
        <f>SUM(C13:C18)</f>
        <v>823</v>
      </c>
      <c r="D12" s="170">
        <f aca="true" t="shared" si="4" ref="D12:I12">SUM(D13:D18)</f>
        <v>127</v>
      </c>
      <c r="E12" s="170">
        <f t="shared" si="4"/>
        <v>696</v>
      </c>
      <c r="F12" s="170">
        <f t="shared" si="4"/>
        <v>552</v>
      </c>
      <c r="G12" s="170">
        <f t="shared" si="4"/>
        <v>172</v>
      </c>
      <c r="H12" s="170">
        <f t="shared" si="4"/>
        <v>76</v>
      </c>
      <c r="I12" s="170">
        <f t="shared" si="4"/>
        <v>19</v>
      </c>
      <c r="J12" s="107" t="s">
        <v>396</v>
      </c>
      <c r="K12" s="170">
        <f>SUM(K13:K18)</f>
        <v>2</v>
      </c>
      <c r="L12" s="170">
        <f>SUM(L13:L18)</f>
        <v>2</v>
      </c>
      <c r="M12" s="107" t="s">
        <v>396</v>
      </c>
      <c r="N12" s="170">
        <f aca="true" t="shared" si="5" ref="N12:V12">SUM(N13:N18)</f>
        <v>2325</v>
      </c>
      <c r="O12" s="170">
        <f t="shared" si="5"/>
        <v>754</v>
      </c>
      <c r="P12" s="170">
        <f t="shared" si="5"/>
        <v>420</v>
      </c>
      <c r="Q12" s="170">
        <f t="shared" si="5"/>
        <v>715</v>
      </c>
      <c r="R12" s="170">
        <f t="shared" si="5"/>
        <v>436</v>
      </c>
      <c r="S12" s="170">
        <f t="shared" si="5"/>
        <v>3088115</v>
      </c>
      <c r="T12" s="170">
        <f t="shared" si="5"/>
        <v>27181</v>
      </c>
      <c r="U12" s="170">
        <f t="shared" si="5"/>
        <v>839358</v>
      </c>
      <c r="V12" s="170">
        <f t="shared" si="5"/>
        <v>129549</v>
      </c>
    </row>
    <row r="13" spans="1:22" ht="14.25">
      <c r="A13" s="2"/>
      <c r="B13" s="1" t="s">
        <v>139</v>
      </c>
      <c r="C13" s="81">
        <v>86</v>
      </c>
      <c r="D13" s="81">
        <v>14</v>
      </c>
      <c r="E13" s="81">
        <v>72</v>
      </c>
      <c r="F13" s="81">
        <v>51</v>
      </c>
      <c r="G13" s="81">
        <v>16</v>
      </c>
      <c r="H13" s="81">
        <v>16</v>
      </c>
      <c r="I13" s="81">
        <v>3</v>
      </c>
      <c r="J13" s="67" t="s">
        <v>393</v>
      </c>
      <c r="K13" s="67" t="s">
        <v>393</v>
      </c>
      <c r="L13" s="67" t="s">
        <v>393</v>
      </c>
      <c r="M13" s="67" t="s">
        <v>393</v>
      </c>
      <c r="N13" s="81">
        <v>275</v>
      </c>
      <c r="O13" s="81">
        <v>86</v>
      </c>
      <c r="P13" s="81">
        <v>63</v>
      </c>
      <c r="Q13" s="81">
        <v>73</v>
      </c>
      <c r="R13" s="81">
        <v>53</v>
      </c>
      <c r="S13" s="81">
        <v>307782</v>
      </c>
      <c r="T13" s="81">
        <v>5015</v>
      </c>
      <c r="U13" s="81">
        <v>105799</v>
      </c>
      <c r="V13" s="81">
        <v>10387</v>
      </c>
    </row>
    <row r="14" spans="1:22" ht="14.25">
      <c r="A14" s="2"/>
      <c r="B14" s="1" t="s">
        <v>140</v>
      </c>
      <c r="C14" s="81">
        <v>288</v>
      </c>
      <c r="D14" s="81">
        <v>106</v>
      </c>
      <c r="E14" s="81">
        <v>182</v>
      </c>
      <c r="F14" s="81">
        <v>122</v>
      </c>
      <c r="G14" s="81">
        <v>95</v>
      </c>
      <c r="H14" s="81">
        <v>54</v>
      </c>
      <c r="I14" s="81">
        <v>13</v>
      </c>
      <c r="J14" s="67" t="s">
        <v>393</v>
      </c>
      <c r="K14" s="67">
        <v>2</v>
      </c>
      <c r="L14" s="67">
        <v>2</v>
      </c>
      <c r="M14" s="67" t="s">
        <v>393</v>
      </c>
      <c r="N14" s="81">
        <v>1253</v>
      </c>
      <c r="O14" s="81">
        <v>180</v>
      </c>
      <c r="P14" s="81">
        <v>171</v>
      </c>
      <c r="Q14" s="81">
        <v>547</v>
      </c>
      <c r="R14" s="81">
        <v>355</v>
      </c>
      <c r="S14" s="81">
        <v>2311813</v>
      </c>
      <c r="T14" s="81">
        <v>8562</v>
      </c>
      <c r="U14" s="81">
        <v>661370</v>
      </c>
      <c r="V14" s="81">
        <v>103843</v>
      </c>
    </row>
    <row r="15" spans="1:22" ht="14.25">
      <c r="A15" s="2"/>
      <c r="B15" s="1" t="s">
        <v>141</v>
      </c>
      <c r="C15" s="81">
        <v>273</v>
      </c>
      <c r="D15" s="81">
        <v>1</v>
      </c>
      <c r="E15" s="81">
        <v>272</v>
      </c>
      <c r="F15" s="81">
        <v>231</v>
      </c>
      <c r="G15" s="81">
        <v>37</v>
      </c>
      <c r="H15" s="81">
        <v>5</v>
      </c>
      <c r="I15" s="67" t="s">
        <v>393</v>
      </c>
      <c r="J15" s="67" t="s">
        <v>393</v>
      </c>
      <c r="K15" s="67" t="s">
        <v>393</v>
      </c>
      <c r="L15" s="67" t="s">
        <v>393</v>
      </c>
      <c r="M15" s="67" t="s">
        <v>393</v>
      </c>
      <c r="N15" s="81">
        <v>464</v>
      </c>
      <c r="O15" s="81">
        <v>306</v>
      </c>
      <c r="P15" s="81">
        <v>98</v>
      </c>
      <c r="Q15" s="81">
        <v>53</v>
      </c>
      <c r="R15" s="81">
        <v>7</v>
      </c>
      <c r="S15" s="81">
        <v>218528</v>
      </c>
      <c r="T15" s="81">
        <v>6044</v>
      </c>
      <c r="U15" s="81">
        <v>40409</v>
      </c>
      <c r="V15" s="81">
        <v>13574</v>
      </c>
    </row>
    <row r="16" spans="1:22" ht="14.25">
      <c r="A16" s="2"/>
      <c r="B16" s="1" t="s">
        <v>142</v>
      </c>
      <c r="C16" s="81">
        <v>29</v>
      </c>
      <c r="D16" s="81">
        <v>4</v>
      </c>
      <c r="E16" s="81">
        <v>25</v>
      </c>
      <c r="F16" s="81">
        <v>23</v>
      </c>
      <c r="G16" s="81">
        <v>4</v>
      </c>
      <c r="H16" s="81">
        <v>1</v>
      </c>
      <c r="I16" s="81">
        <v>1</v>
      </c>
      <c r="J16" s="67" t="s">
        <v>393</v>
      </c>
      <c r="K16" s="67" t="s">
        <v>393</v>
      </c>
      <c r="L16" s="67" t="s">
        <v>393</v>
      </c>
      <c r="M16" s="67" t="s">
        <v>393</v>
      </c>
      <c r="N16" s="81">
        <v>60</v>
      </c>
      <c r="O16" s="81">
        <v>23</v>
      </c>
      <c r="P16" s="81">
        <v>14</v>
      </c>
      <c r="Q16" s="81">
        <v>15</v>
      </c>
      <c r="R16" s="81">
        <v>8</v>
      </c>
      <c r="S16" s="81">
        <v>117832</v>
      </c>
      <c r="T16" s="81">
        <v>625</v>
      </c>
      <c r="U16" s="81">
        <v>16346</v>
      </c>
      <c r="V16" s="81">
        <v>1745</v>
      </c>
    </row>
    <row r="17" spans="1:22" ht="14.25">
      <c r="A17" s="2"/>
      <c r="B17" s="1" t="s">
        <v>143</v>
      </c>
      <c r="C17" s="81">
        <v>121</v>
      </c>
      <c r="D17" s="81">
        <v>1</v>
      </c>
      <c r="E17" s="81">
        <v>120</v>
      </c>
      <c r="F17" s="81">
        <v>103</v>
      </c>
      <c r="G17" s="81">
        <v>16</v>
      </c>
      <c r="H17" s="67" t="s">
        <v>393</v>
      </c>
      <c r="I17" s="81">
        <v>2</v>
      </c>
      <c r="J17" s="67" t="s">
        <v>393</v>
      </c>
      <c r="K17" s="67" t="s">
        <v>393</v>
      </c>
      <c r="L17" s="67" t="s">
        <v>393</v>
      </c>
      <c r="M17" s="67" t="s">
        <v>393</v>
      </c>
      <c r="N17" s="81">
        <v>234</v>
      </c>
      <c r="O17" s="81">
        <v>138</v>
      </c>
      <c r="P17" s="81">
        <v>61</v>
      </c>
      <c r="Q17" s="81">
        <v>23</v>
      </c>
      <c r="R17" s="81">
        <v>12</v>
      </c>
      <c r="S17" s="81">
        <v>111772</v>
      </c>
      <c r="T17" s="81">
        <v>6208</v>
      </c>
      <c r="U17" s="81">
        <v>12624</v>
      </c>
      <c r="V17" s="67" t="s">
        <v>393</v>
      </c>
    </row>
    <row r="18" spans="1:22" ht="14.25">
      <c r="A18" s="2"/>
      <c r="B18" s="1" t="s">
        <v>144</v>
      </c>
      <c r="C18" s="81">
        <v>26</v>
      </c>
      <c r="D18" s="81">
        <v>1</v>
      </c>
      <c r="E18" s="81">
        <v>25</v>
      </c>
      <c r="F18" s="81">
        <v>22</v>
      </c>
      <c r="G18" s="81">
        <v>4</v>
      </c>
      <c r="H18" s="67" t="s">
        <v>393</v>
      </c>
      <c r="I18" s="67" t="s">
        <v>393</v>
      </c>
      <c r="J18" s="67" t="s">
        <v>393</v>
      </c>
      <c r="K18" s="67" t="s">
        <v>393</v>
      </c>
      <c r="L18" s="67" t="s">
        <v>393</v>
      </c>
      <c r="M18" s="67" t="s">
        <v>393</v>
      </c>
      <c r="N18" s="81">
        <v>39</v>
      </c>
      <c r="O18" s="81">
        <v>21</v>
      </c>
      <c r="P18" s="81">
        <v>13</v>
      </c>
      <c r="Q18" s="81">
        <v>4</v>
      </c>
      <c r="R18" s="81">
        <v>1</v>
      </c>
      <c r="S18" s="81">
        <v>20388</v>
      </c>
      <c r="T18" s="81">
        <v>727</v>
      </c>
      <c r="U18" s="81">
        <v>2810</v>
      </c>
      <c r="V18" s="67" t="s">
        <v>393</v>
      </c>
    </row>
    <row r="19" spans="1:22" ht="14.25">
      <c r="A19" s="2"/>
      <c r="B19" s="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115" customFormat="1" ht="14.25">
      <c r="A20" s="184" t="s">
        <v>145</v>
      </c>
      <c r="B20" s="216"/>
      <c r="C20" s="170">
        <f>SUM(C21:C22)</f>
        <v>352</v>
      </c>
      <c r="D20" s="170">
        <f aca="true" t="shared" si="6" ref="D20:K20">SUM(D21:D22)</f>
        <v>58</v>
      </c>
      <c r="E20" s="170">
        <f t="shared" si="6"/>
        <v>294</v>
      </c>
      <c r="F20" s="170">
        <f t="shared" si="6"/>
        <v>229</v>
      </c>
      <c r="G20" s="170">
        <f t="shared" si="6"/>
        <v>82</v>
      </c>
      <c r="H20" s="170">
        <f t="shared" si="6"/>
        <v>25</v>
      </c>
      <c r="I20" s="170">
        <f t="shared" si="6"/>
        <v>11</v>
      </c>
      <c r="J20" s="170">
        <f t="shared" si="6"/>
        <v>2</v>
      </c>
      <c r="K20" s="170">
        <f t="shared" si="6"/>
        <v>3</v>
      </c>
      <c r="L20" s="107" t="s">
        <v>396</v>
      </c>
      <c r="M20" s="107" t="s">
        <v>396</v>
      </c>
      <c r="N20" s="170">
        <f aca="true" t="shared" si="7" ref="N20:V20">SUM(N21:N22)</f>
        <v>1107</v>
      </c>
      <c r="O20" s="170">
        <f t="shared" si="7"/>
        <v>230</v>
      </c>
      <c r="P20" s="170">
        <f t="shared" si="7"/>
        <v>317</v>
      </c>
      <c r="Q20" s="170">
        <f t="shared" si="7"/>
        <v>262</v>
      </c>
      <c r="R20" s="170">
        <f t="shared" si="7"/>
        <v>298</v>
      </c>
      <c r="S20" s="170">
        <f t="shared" si="7"/>
        <v>1700905</v>
      </c>
      <c r="T20" s="170">
        <f t="shared" si="7"/>
        <v>13640</v>
      </c>
      <c r="U20" s="170">
        <f t="shared" si="7"/>
        <v>302926</v>
      </c>
      <c r="V20" s="170">
        <f t="shared" si="7"/>
        <v>28891</v>
      </c>
    </row>
    <row r="21" spans="1:22" ht="14.25">
      <c r="A21" s="2"/>
      <c r="B21" s="1" t="s">
        <v>146</v>
      </c>
      <c r="C21" s="81">
        <v>251</v>
      </c>
      <c r="D21" s="81">
        <v>42</v>
      </c>
      <c r="E21" s="81">
        <v>209</v>
      </c>
      <c r="F21" s="81">
        <v>152</v>
      </c>
      <c r="G21" s="81">
        <v>67</v>
      </c>
      <c r="H21" s="81">
        <v>23</v>
      </c>
      <c r="I21" s="81">
        <v>8</v>
      </c>
      <c r="J21" s="67" t="s">
        <v>393</v>
      </c>
      <c r="K21" s="67">
        <v>1</v>
      </c>
      <c r="L21" s="67" t="s">
        <v>393</v>
      </c>
      <c r="M21" s="67" t="s">
        <v>393</v>
      </c>
      <c r="N21" s="81">
        <v>772</v>
      </c>
      <c r="O21" s="81">
        <v>182</v>
      </c>
      <c r="P21" s="81">
        <v>231</v>
      </c>
      <c r="Q21" s="81">
        <v>155</v>
      </c>
      <c r="R21" s="81">
        <v>204</v>
      </c>
      <c r="S21" s="81">
        <v>979223</v>
      </c>
      <c r="T21" s="81">
        <v>13522</v>
      </c>
      <c r="U21" s="81">
        <v>204182</v>
      </c>
      <c r="V21" s="81">
        <v>18193</v>
      </c>
    </row>
    <row r="22" spans="1:22" ht="14.25">
      <c r="A22" s="2"/>
      <c r="B22" s="1" t="s">
        <v>147</v>
      </c>
      <c r="C22" s="81">
        <v>101</v>
      </c>
      <c r="D22" s="81">
        <v>16</v>
      </c>
      <c r="E22" s="81">
        <v>85</v>
      </c>
      <c r="F22" s="81">
        <v>77</v>
      </c>
      <c r="G22" s="81">
        <v>15</v>
      </c>
      <c r="H22" s="81">
        <v>2</v>
      </c>
      <c r="I22" s="81">
        <v>3</v>
      </c>
      <c r="J22" s="67">
        <v>2</v>
      </c>
      <c r="K22" s="67">
        <v>2</v>
      </c>
      <c r="L22" s="67" t="s">
        <v>393</v>
      </c>
      <c r="M22" s="67" t="s">
        <v>393</v>
      </c>
      <c r="N22" s="81">
        <v>335</v>
      </c>
      <c r="O22" s="81">
        <v>48</v>
      </c>
      <c r="P22" s="81">
        <v>86</v>
      </c>
      <c r="Q22" s="81">
        <v>107</v>
      </c>
      <c r="R22" s="81">
        <v>94</v>
      </c>
      <c r="S22" s="81">
        <v>721682</v>
      </c>
      <c r="T22" s="81">
        <v>118</v>
      </c>
      <c r="U22" s="81">
        <v>98744</v>
      </c>
      <c r="V22" s="81">
        <v>10698</v>
      </c>
    </row>
    <row r="23" spans="1:22" ht="14.25">
      <c r="A23" s="2"/>
      <c r="B23" s="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115" customFormat="1" ht="14.25">
      <c r="A24" s="184" t="s">
        <v>148</v>
      </c>
      <c r="B24" s="218"/>
      <c r="C24" s="170">
        <f>SUM(C25)</f>
        <v>192</v>
      </c>
      <c r="D24" s="170">
        <f aca="true" t="shared" si="8" ref="D24:J24">SUM(D25)</f>
        <v>38</v>
      </c>
      <c r="E24" s="170">
        <f t="shared" si="8"/>
        <v>154</v>
      </c>
      <c r="F24" s="170">
        <f t="shared" si="8"/>
        <v>116</v>
      </c>
      <c r="G24" s="170">
        <f t="shared" si="8"/>
        <v>41</v>
      </c>
      <c r="H24" s="170">
        <f t="shared" si="8"/>
        <v>22</v>
      </c>
      <c r="I24" s="170">
        <f t="shared" si="8"/>
        <v>10</v>
      </c>
      <c r="J24" s="170">
        <f t="shared" si="8"/>
        <v>3</v>
      </c>
      <c r="K24" s="107" t="s">
        <v>396</v>
      </c>
      <c r="L24" s="107" t="s">
        <v>396</v>
      </c>
      <c r="M24" s="107" t="s">
        <v>396</v>
      </c>
      <c r="N24" s="170">
        <f aca="true" t="shared" si="9" ref="N24:V24">SUM(N25)</f>
        <v>688</v>
      </c>
      <c r="O24" s="170">
        <f t="shared" si="9"/>
        <v>124</v>
      </c>
      <c r="P24" s="170">
        <f t="shared" si="9"/>
        <v>162</v>
      </c>
      <c r="Q24" s="170">
        <f t="shared" si="9"/>
        <v>147</v>
      </c>
      <c r="R24" s="170">
        <f t="shared" si="9"/>
        <v>255</v>
      </c>
      <c r="S24" s="170">
        <f t="shared" si="9"/>
        <v>765732</v>
      </c>
      <c r="T24" s="170">
        <f t="shared" si="9"/>
        <v>4793</v>
      </c>
      <c r="U24" s="170">
        <f t="shared" si="9"/>
        <v>187552</v>
      </c>
      <c r="V24" s="170">
        <f t="shared" si="9"/>
        <v>19861</v>
      </c>
    </row>
    <row r="25" spans="1:22" ht="14.25">
      <c r="A25" s="2"/>
      <c r="B25" s="1" t="s">
        <v>149</v>
      </c>
      <c r="C25" s="81">
        <v>192</v>
      </c>
      <c r="D25" s="81">
        <v>38</v>
      </c>
      <c r="E25" s="81">
        <v>154</v>
      </c>
      <c r="F25" s="81">
        <v>116</v>
      </c>
      <c r="G25" s="81">
        <v>41</v>
      </c>
      <c r="H25" s="81">
        <v>22</v>
      </c>
      <c r="I25" s="81">
        <v>10</v>
      </c>
      <c r="J25" s="67">
        <v>3</v>
      </c>
      <c r="K25" s="67" t="s">
        <v>393</v>
      </c>
      <c r="L25" s="67" t="s">
        <v>393</v>
      </c>
      <c r="M25" s="67" t="s">
        <v>393</v>
      </c>
      <c r="N25" s="81">
        <v>688</v>
      </c>
      <c r="O25" s="81">
        <v>124</v>
      </c>
      <c r="P25" s="81">
        <v>162</v>
      </c>
      <c r="Q25" s="81">
        <v>147</v>
      </c>
      <c r="R25" s="81">
        <v>255</v>
      </c>
      <c r="S25" s="81">
        <v>765732</v>
      </c>
      <c r="T25" s="81">
        <v>4793</v>
      </c>
      <c r="U25" s="81">
        <v>187552</v>
      </c>
      <c r="V25" s="81">
        <v>19861</v>
      </c>
    </row>
    <row r="26" spans="1:22" ht="14.25">
      <c r="A26" s="2"/>
      <c r="B26" s="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s="115" customFormat="1" ht="14.25">
      <c r="A27" s="184" t="s">
        <v>150</v>
      </c>
      <c r="B27" s="216"/>
      <c r="C27" s="170">
        <f>SUM(C28:C29)</f>
        <v>821</v>
      </c>
      <c r="D27" s="170">
        <f aca="true" t="shared" si="10" ref="D27:J27">SUM(D28:D29)</f>
        <v>219</v>
      </c>
      <c r="E27" s="170">
        <f t="shared" si="10"/>
        <v>602</v>
      </c>
      <c r="F27" s="170">
        <f t="shared" si="10"/>
        <v>444</v>
      </c>
      <c r="G27" s="170">
        <f t="shared" si="10"/>
        <v>235</v>
      </c>
      <c r="H27" s="170">
        <f t="shared" si="10"/>
        <v>108</v>
      </c>
      <c r="I27" s="170">
        <f t="shared" si="10"/>
        <v>32</v>
      </c>
      <c r="J27" s="170">
        <f t="shared" si="10"/>
        <v>2</v>
      </c>
      <c r="K27" s="107" t="s">
        <v>396</v>
      </c>
      <c r="L27" s="107" t="s">
        <v>396</v>
      </c>
      <c r="M27" s="107" t="s">
        <v>396</v>
      </c>
      <c r="N27" s="170">
        <f aca="true" t="shared" si="11" ref="N27:V27">SUM(N28:N29)</f>
        <v>2715</v>
      </c>
      <c r="O27" s="170">
        <f t="shared" si="11"/>
        <v>658</v>
      </c>
      <c r="P27" s="170">
        <f t="shared" si="11"/>
        <v>564</v>
      </c>
      <c r="Q27" s="170">
        <f t="shared" si="11"/>
        <v>908</v>
      </c>
      <c r="R27" s="170">
        <f t="shared" si="11"/>
        <v>585</v>
      </c>
      <c r="S27" s="170">
        <f t="shared" si="11"/>
        <v>3669863</v>
      </c>
      <c r="T27" s="170">
        <f t="shared" si="11"/>
        <v>164436</v>
      </c>
      <c r="U27" s="170">
        <f t="shared" si="11"/>
        <v>550630</v>
      </c>
      <c r="V27" s="170">
        <f t="shared" si="11"/>
        <v>41094</v>
      </c>
    </row>
    <row r="28" spans="1:22" ht="14.25">
      <c r="A28" s="2"/>
      <c r="B28" s="1" t="s">
        <v>151</v>
      </c>
      <c r="C28" s="81">
        <v>769</v>
      </c>
      <c r="D28" s="81">
        <v>194</v>
      </c>
      <c r="E28" s="81">
        <v>575</v>
      </c>
      <c r="F28" s="81">
        <v>428</v>
      </c>
      <c r="G28" s="81">
        <v>218</v>
      </c>
      <c r="H28" s="81">
        <v>100</v>
      </c>
      <c r="I28" s="81">
        <v>23</v>
      </c>
      <c r="J28" s="67" t="s">
        <v>393</v>
      </c>
      <c r="K28" s="67" t="s">
        <v>393</v>
      </c>
      <c r="L28" s="67" t="s">
        <v>393</v>
      </c>
      <c r="M28" s="67" t="s">
        <v>393</v>
      </c>
      <c r="N28" s="81">
        <v>2415</v>
      </c>
      <c r="O28" s="81">
        <v>628</v>
      </c>
      <c r="P28" s="81">
        <v>539</v>
      </c>
      <c r="Q28" s="81">
        <v>750</v>
      </c>
      <c r="R28" s="81">
        <v>498</v>
      </c>
      <c r="S28" s="81">
        <v>3409237</v>
      </c>
      <c r="T28" s="81">
        <v>156589</v>
      </c>
      <c r="U28" s="81">
        <v>526651</v>
      </c>
      <c r="V28" s="81">
        <v>37929</v>
      </c>
    </row>
    <row r="29" spans="1:22" ht="14.25">
      <c r="A29" s="2"/>
      <c r="B29" s="87" t="s">
        <v>152</v>
      </c>
      <c r="C29" s="81">
        <v>52</v>
      </c>
      <c r="D29" s="81">
        <v>25</v>
      </c>
      <c r="E29" s="81">
        <v>27</v>
      </c>
      <c r="F29" s="81">
        <v>16</v>
      </c>
      <c r="G29" s="81">
        <v>17</v>
      </c>
      <c r="H29" s="81">
        <v>8</v>
      </c>
      <c r="I29" s="81">
        <v>9</v>
      </c>
      <c r="J29" s="67">
        <v>2</v>
      </c>
      <c r="K29" s="67" t="s">
        <v>393</v>
      </c>
      <c r="L29" s="67" t="s">
        <v>393</v>
      </c>
      <c r="M29" s="67" t="s">
        <v>393</v>
      </c>
      <c r="N29" s="81">
        <v>300</v>
      </c>
      <c r="O29" s="81">
        <v>30</v>
      </c>
      <c r="P29" s="81">
        <v>25</v>
      </c>
      <c r="Q29" s="81">
        <v>158</v>
      </c>
      <c r="R29" s="81">
        <v>87</v>
      </c>
      <c r="S29" s="81">
        <v>260626</v>
      </c>
      <c r="T29" s="81">
        <v>7847</v>
      </c>
      <c r="U29" s="81">
        <v>23979</v>
      </c>
      <c r="V29" s="81">
        <v>3165</v>
      </c>
    </row>
    <row r="30" spans="1:22" ht="14.25">
      <c r="A30" s="2"/>
      <c r="B30" s="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s="115" customFormat="1" ht="14.25">
      <c r="A31" s="184" t="s">
        <v>153</v>
      </c>
      <c r="B31" s="216"/>
      <c r="C31" s="170">
        <f>SUM(C32)</f>
        <v>79</v>
      </c>
      <c r="D31" s="170">
        <f aca="true" t="shared" si="12" ref="D31:I31">SUM(D32)</f>
        <v>20</v>
      </c>
      <c r="E31" s="170">
        <f t="shared" si="12"/>
        <v>59</v>
      </c>
      <c r="F31" s="170">
        <f t="shared" si="12"/>
        <v>38</v>
      </c>
      <c r="G31" s="170">
        <f t="shared" si="12"/>
        <v>19</v>
      </c>
      <c r="H31" s="170">
        <f t="shared" si="12"/>
        <v>14</v>
      </c>
      <c r="I31" s="170">
        <f t="shared" si="12"/>
        <v>5</v>
      </c>
      <c r="J31" s="107" t="s">
        <v>396</v>
      </c>
      <c r="K31" s="170">
        <f>SUM(K32)</f>
        <v>3</v>
      </c>
      <c r="L31" s="107" t="s">
        <v>396</v>
      </c>
      <c r="M31" s="107" t="s">
        <v>396</v>
      </c>
      <c r="N31" s="170">
        <f aca="true" t="shared" si="13" ref="N31:V31">SUM(N32)</f>
        <v>388</v>
      </c>
      <c r="O31" s="170">
        <f t="shared" si="13"/>
        <v>46</v>
      </c>
      <c r="P31" s="170">
        <f t="shared" si="13"/>
        <v>68</v>
      </c>
      <c r="Q31" s="170">
        <f t="shared" si="13"/>
        <v>113</v>
      </c>
      <c r="R31" s="170">
        <f t="shared" si="13"/>
        <v>161</v>
      </c>
      <c r="S31" s="170">
        <f t="shared" si="13"/>
        <v>426079</v>
      </c>
      <c r="T31" s="170">
        <f t="shared" si="13"/>
        <v>1253</v>
      </c>
      <c r="U31" s="170">
        <f t="shared" si="13"/>
        <v>106660</v>
      </c>
      <c r="V31" s="170">
        <f t="shared" si="13"/>
        <v>8539</v>
      </c>
    </row>
    <row r="32" spans="1:22" ht="14.25">
      <c r="A32" s="2"/>
      <c r="B32" s="1" t="s">
        <v>154</v>
      </c>
      <c r="C32" s="81">
        <v>79</v>
      </c>
      <c r="D32" s="81">
        <v>20</v>
      </c>
      <c r="E32" s="81">
        <v>59</v>
      </c>
      <c r="F32" s="81">
        <v>38</v>
      </c>
      <c r="G32" s="81">
        <v>19</v>
      </c>
      <c r="H32" s="81">
        <v>14</v>
      </c>
      <c r="I32" s="81">
        <v>5</v>
      </c>
      <c r="J32" s="67" t="s">
        <v>393</v>
      </c>
      <c r="K32" s="67">
        <v>3</v>
      </c>
      <c r="L32" s="67" t="s">
        <v>393</v>
      </c>
      <c r="M32" s="67" t="s">
        <v>393</v>
      </c>
      <c r="N32" s="81">
        <v>388</v>
      </c>
      <c r="O32" s="81">
        <v>46</v>
      </c>
      <c r="P32" s="81">
        <v>68</v>
      </c>
      <c r="Q32" s="81">
        <v>113</v>
      </c>
      <c r="R32" s="81">
        <v>161</v>
      </c>
      <c r="S32" s="81">
        <v>426079</v>
      </c>
      <c r="T32" s="81">
        <v>1253</v>
      </c>
      <c r="U32" s="81">
        <v>106660</v>
      </c>
      <c r="V32" s="81">
        <v>8539</v>
      </c>
    </row>
    <row r="33" spans="1:22" ht="14.25">
      <c r="A33" s="2"/>
      <c r="B33" s="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s="115" customFormat="1" ht="14.25">
      <c r="A34" s="184" t="s">
        <v>155</v>
      </c>
      <c r="B34" s="216"/>
      <c r="C34" s="170">
        <f>SUM(C36,C40,C45,C49,C54,C59,C62,C65,C69)</f>
        <v>5086</v>
      </c>
      <c r="D34" s="170">
        <f aca="true" t="shared" si="14" ref="D34:L34">SUM(D36,D40,D45,D49,D54,D59,D62,D65,D69)</f>
        <v>1375</v>
      </c>
      <c r="E34" s="170">
        <f t="shared" si="14"/>
        <v>3711</v>
      </c>
      <c r="F34" s="170">
        <f t="shared" si="14"/>
        <v>2802</v>
      </c>
      <c r="G34" s="170">
        <f t="shared" si="14"/>
        <v>1307</v>
      </c>
      <c r="H34" s="170">
        <f t="shared" si="14"/>
        <v>706</v>
      </c>
      <c r="I34" s="170">
        <f t="shared" si="14"/>
        <v>189</v>
      </c>
      <c r="J34" s="170">
        <f t="shared" si="14"/>
        <v>52</v>
      </c>
      <c r="K34" s="170">
        <f t="shared" si="14"/>
        <v>24</v>
      </c>
      <c r="L34" s="170">
        <f t="shared" si="14"/>
        <v>6</v>
      </c>
      <c r="M34" s="107" t="s">
        <v>396</v>
      </c>
      <c r="N34" s="170">
        <f aca="true" t="shared" si="15" ref="N34:V34">SUM(N36,N40,N45,N49,N54,N59,N62,N65,N69)</f>
        <v>18164</v>
      </c>
      <c r="O34" s="170">
        <f t="shared" si="15"/>
        <v>2875</v>
      </c>
      <c r="P34" s="170">
        <f t="shared" si="15"/>
        <v>3635</v>
      </c>
      <c r="Q34" s="170">
        <f t="shared" si="15"/>
        <v>5909</v>
      </c>
      <c r="R34" s="170">
        <f t="shared" si="15"/>
        <v>5745</v>
      </c>
      <c r="S34" s="170">
        <f t="shared" si="15"/>
        <v>27916637</v>
      </c>
      <c r="T34" s="170">
        <f t="shared" si="15"/>
        <v>506602</v>
      </c>
      <c r="U34" s="170">
        <f t="shared" si="15"/>
        <v>3129115</v>
      </c>
      <c r="V34" s="170">
        <f t="shared" si="15"/>
        <v>217195</v>
      </c>
    </row>
    <row r="35" spans="1:22" ht="14.25">
      <c r="A35" s="50"/>
      <c r="B35" s="52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</row>
    <row r="36" spans="1:22" s="115" customFormat="1" ht="14.25">
      <c r="A36" s="184" t="s">
        <v>156</v>
      </c>
      <c r="B36" s="216"/>
      <c r="C36" s="170">
        <f>SUM(C37:C38)</f>
        <v>838</v>
      </c>
      <c r="D36" s="170">
        <f aca="true" t="shared" si="16" ref="D36:J36">SUM(D37:D38)</f>
        <v>128</v>
      </c>
      <c r="E36" s="170">
        <f t="shared" si="16"/>
        <v>710</v>
      </c>
      <c r="F36" s="170">
        <f t="shared" si="16"/>
        <v>561</v>
      </c>
      <c r="G36" s="170">
        <f t="shared" si="16"/>
        <v>219</v>
      </c>
      <c r="H36" s="170">
        <f t="shared" si="16"/>
        <v>49</v>
      </c>
      <c r="I36" s="170">
        <f t="shared" si="16"/>
        <v>6</v>
      </c>
      <c r="J36" s="170">
        <f t="shared" si="16"/>
        <v>1</v>
      </c>
      <c r="K36" s="107" t="s">
        <v>396</v>
      </c>
      <c r="L36" s="107">
        <f>SUM(L37:L38)</f>
        <v>2</v>
      </c>
      <c r="M36" s="107" t="s">
        <v>396</v>
      </c>
      <c r="N36" s="170">
        <f aca="true" t="shared" si="17" ref="N36:V36">SUM(N37:N38)</f>
        <v>2133</v>
      </c>
      <c r="O36" s="170">
        <f t="shared" si="17"/>
        <v>407</v>
      </c>
      <c r="P36" s="170">
        <f t="shared" si="17"/>
        <v>749</v>
      </c>
      <c r="Q36" s="170">
        <f t="shared" si="17"/>
        <v>205</v>
      </c>
      <c r="R36" s="170">
        <f t="shared" si="17"/>
        <v>772</v>
      </c>
      <c r="S36" s="170">
        <f t="shared" si="17"/>
        <v>2153717</v>
      </c>
      <c r="T36" s="170">
        <f t="shared" si="17"/>
        <v>2953</v>
      </c>
      <c r="U36" s="170">
        <f t="shared" si="17"/>
        <v>559445</v>
      </c>
      <c r="V36" s="170">
        <f t="shared" si="17"/>
        <v>33648</v>
      </c>
    </row>
    <row r="37" spans="1:22" ht="14.25">
      <c r="A37" s="2"/>
      <c r="B37" s="1" t="s">
        <v>157</v>
      </c>
      <c r="C37" s="81">
        <v>491</v>
      </c>
      <c r="D37" s="81">
        <v>89</v>
      </c>
      <c r="E37" s="81">
        <v>402</v>
      </c>
      <c r="F37" s="81">
        <v>303</v>
      </c>
      <c r="G37" s="81">
        <v>146</v>
      </c>
      <c r="H37" s="81">
        <v>38</v>
      </c>
      <c r="I37" s="81">
        <v>3</v>
      </c>
      <c r="J37" s="67">
        <v>1</v>
      </c>
      <c r="K37" s="67" t="s">
        <v>393</v>
      </c>
      <c r="L37" s="67" t="s">
        <v>393</v>
      </c>
      <c r="M37" s="67" t="s">
        <v>393</v>
      </c>
      <c r="N37" s="81">
        <v>1297</v>
      </c>
      <c r="O37" s="81">
        <v>291</v>
      </c>
      <c r="P37" s="81">
        <v>428</v>
      </c>
      <c r="Q37" s="81">
        <v>183</v>
      </c>
      <c r="R37" s="81">
        <v>395</v>
      </c>
      <c r="S37" s="81">
        <v>1425904</v>
      </c>
      <c r="T37" s="81">
        <v>2665</v>
      </c>
      <c r="U37" s="81">
        <v>378679</v>
      </c>
      <c r="V37" s="81">
        <v>21599</v>
      </c>
    </row>
    <row r="38" spans="1:22" ht="14.25">
      <c r="A38" s="9"/>
      <c r="B38" s="1" t="s">
        <v>158</v>
      </c>
      <c r="C38" s="81">
        <v>347</v>
      </c>
      <c r="D38" s="81">
        <v>39</v>
      </c>
      <c r="E38" s="81">
        <v>308</v>
      </c>
      <c r="F38" s="81">
        <v>258</v>
      </c>
      <c r="G38" s="81">
        <v>73</v>
      </c>
      <c r="H38" s="81">
        <v>11</v>
      </c>
      <c r="I38" s="81">
        <v>3</v>
      </c>
      <c r="J38" s="67" t="s">
        <v>393</v>
      </c>
      <c r="K38" s="67" t="s">
        <v>393</v>
      </c>
      <c r="L38" s="67">
        <v>2</v>
      </c>
      <c r="M38" s="67" t="s">
        <v>393</v>
      </c>
      <c r="N38" s="81">
        <v>836</v>
      </c>
      <c r="O38" s="81">
        <v>116</v>
      </c>
      <c r="P38" s="81">
        <v>321</v>
      </c>
      <c r="Q38" s="81">
        <v>22</v>
      </c>
      <c r="R38" s="81">
        <v>377</v>
      </c>
      <c r="S38" s="81">
        <v>727813</v>
      </c>
      <c r="T38" s="81">
        <v>288</v>
      </c>
      <c r="U38" s="81">
        <v>180766</v>
      </c>
      <c r="V38" s="81">
        <v>12049</v>
      </c>
    </row>
    <row r="39" spans="1:22" ht="14.25">
      <c r="A39" s="9"/>
      <c r="B39" s="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s="115" customFormat="1" ht="14.25">
      <c r="A40" s="184" t="s">
        <v>159</v>
      </c>
      <c r="B40" s="216"/>
      <c r="C40" s="170">
        <f>SUM(C41:C43)</f>
        <v>189</v>
      </c>
      <c r="D40" s="170">
        <f aca="true" t="shared" si="18" ref="D40:I40">SUM(D41:D43)</f>
        <v>81</v>
      </c>
      <c r="E40" s="170">
        <f t="shared" si="18"/>
        <v>108</v>
      </c>
      <c r="F40" s="170">
        <f t="shared" si="18"/>
        <v>82</v>
      </c>
      <c r="G40" s="170">
        <f t="shared" si="18"/>
        <v>51</v>
      </c>
      <c r="H40" s="170">
        <f t="shared" si="18"/>
        <v>43</v>
      </c>
      <c r="I40" s="170">
        <f t="shared" si="18"/>
        <v>13</v>
      </c>
      <c r="J40" s="107" t="s">
        <v>396</v>
      </c>
      <c r="K40" s="107" t="s">
        <v>396</v>
      </c>
      <c r="L40" s="107" t="s">
        <v>396</v>
      </c>
      <c r="M40" s="107" t="s">
        <v>396</v>
      </c>
      <c r="N40" s="170">
        <f aca="true" t="shared" si="19" ref="N40:V40">SUM(N41:N43)</f>
        <v>761</v>
      </c>
      <c r="O40" s="170">
        <f t="shared" si="19"/>
        <v>109</v>
      </c>
      <c r="P40" s="170">
        <f t="shared" si="19"/>
        <v>107</v>
      </c>
      <c r="Q40" s="170">
        <f t="shared" si="19"/>
        <v>366</v>
      </c>
      <c r="R40" s="170">
        <f t="shared" si="19"/>
        <v>179</v>
      </c>
      <c r="S40" s="170">
        <f t="shared" si="19"/>
        <v>1599203</v>
      </c>
      <c r="T40" s="170">
        <f t="shared" si="19"/>
        <v>48339</v>
      </c>
      <c r="U40" s="170">
        <f t="shared" si="19"/>
        <v>214992</v>
      </c>
      <c r="V40" s="170">
        <f t="shared" si="19"/>
        <v>23888</v>
      </c>
    </row>
    <row r="41" spans="1:22" ht="14.25">
      <c r="A41" s="2"/>
      <c r="B41" s="1" t="s">
        <v>160</v>
      </c>
      <c r="C41" s="81">
        <v>81</v>
      </c>
      <c r="D41" s="81">
        <v>42</v>
      </c>
      <c r="E41" s="81">
        <v>39</v>
      </c>
      <c r="F41" s="81">
        <v>24</v>
      </c>
      <c r="G41" s="81">
        <v>25</v>
      </c>
      <c r="H41" s="81">
        <v>24</v>
      </c>
      <c r="I41" s="81">
        <v>8</v>
      </c>
      <c r="J41" s="67" t="s">
        <v>393</v>
      </c>
      <c r="K41" s="67" t="s">
        <v>393</v>
      </c>
      <c r="L41" s="67" t="s">
        <v>393</v>
      </c>
      <c r="M41" s="67" t="s">
        <v>393</v>
      </c>
      <c r="N41" s="81">
        <v>394</v>
      </c>
      <c r="O41" s="81">
        <v>50</v>
      </c>
      <c r="P41" s="81">
        <v>37</v>
      </c>
      <c r="Q41" s="81">
        <v>229</v>
      </c>
      <c r="R41" s="81">
        <v>78</v>
      </c>
      <c r="S41" s="81">
        <v>794412</v>
      </c>
      <c r="T41" s="81">
        <v>40966</v>
      </c>
      <c r="U41" s="81">
        <v>153909</v>
      </c>
      <c r="V41" s="81">
        <v>16311</v>
      </c>
    </row>
    <row r="42" spans="1:22" ht="14.25">
      <c r="A42" s="9"/>
      <c r="B42" s="1" t="s">
        <v>161</v>
      </c>
      <c r="C42" s="81">
        <v>46</v>
      </c>
      <c r="D42" s="81">
        <v>4</v>
      </c>
      <c r="E42" s="81">
        <v>42</v>
      </c>
      <c r="F42" s="81">
        <v>32</v>
      </c>
      <c r="G42" s="81">
        <v>13</v>
      </c>
      <c r="H42" s="81">
        <v>1</v>
      </c>
      <c r="I42" s="67" t="s">
        <v>393</v>
      </c>
      <c r="J42" s="67" t="s">
        <v>393</v>
      </c>
      <c r="K42" s="67" t="s">
        <v>393</v>
      </c>
      <c r="L42" s="67" t="s">
        <v>393</v>
      </c>
      <c r="M42" s="67" t="s">
        <v>393</v>
      </c>
      <c r="N42" s="81">
        <v>105</v>
      </c>
      <c r="O42" s="81">
        <v>39</v>
      </c>
      <c r="P42" s="81">
        <v>43</v>
      </c>
      <c r="Q42" s="81">
        <v>8</v>
      </c>
      <c r="R42" s="81">
        <v>15</v>
      </c>
      <c r="S42" s="81">
        <v>66026</v>
      </c>
      <c r="T42" s="67" t="s">
        <v>394</v>
      </c>
      <c r="U42" s="81">
        <v>9787</v>
      </c>
      <c r="V42" s="81">
        <v>2103</v>
      </c>
    </row>
    <row r="43" spans="1:22" ht="14.25">
      <c r="A43" s="9"/>
      <c r="B43" s="1" t="s">
        <v>162</v>
      </c>
      <c r="C43" s="81">
        <v>62</v>
      </c>
      <c r="D43" s="81">
        <v>35</v>
      </c>
      <c r="E43" s="81">
        <v>27</v>
      </c>
      <c r="F43" s="81">
        <v>26</v>
      </c>
      <c r="G43" s="81">
        <v>13</v>
      </c>
      <c r="H43" s="81">
        <v>18</v>
      </c>
      <c r="I43" s="81">
        <v>5</v>
      </c>
      <c r="J43" s="67" t="s">
        <v>400</v>
      </c>
      <c r="K43" s="67" t="s">
        <v>393</v>
      </c>
      <c r="L43" s="67" t="s">
        <v>400</v>
      </c>
      <c r="M43" s="67" t="s">
        <v>404</v>
      </c>
      <c r="N43" s="81">
        <v>262</v>
      </c>
      <c r="O43" s="81">
        <v>20</v>
      </c>
      <c r="P43" s="81">
        <v>27</v>
      </c>
      <c r="Q43" s="81">
        <v>129</v>
      </c>
      <c r="R43" s="81">
        <v>86</v>
      </c>
      <c r="S43" s="81">
        <v>738765</v>
      </c>
      <c r="T43" s="81">
        <v>7373</v>
      </c>
      <c r="U43" s="81">
        <v>51296</v>
      </c>
      <c r="V43" s="81">
        <v>5474</v>
      </c>
    </row>
    <row r="44" spans="1:22" ht="14.25">
      <c r="A44" s="9"/>
      <c r="B44" s="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s="115" customFormat="1" ht="14.25">
      <c r="A45" s="184" t="s">
        <v>163</v>
      </c>
      <c r="B45" s="216"/>
      <c r="C45" s="170">
        <f>SUM(C46:C47)</f>
        <v>904</v>
      </c>
      <c r="D45" s="170">
        <f aca="true" t="shared" si="20" ref="D45:K45">SUM(D46:D47)</f>
        <v>591</v>
      </c>
      <c r="E45" s="170">
        <f t="shared" si="20"/>
        <v>313</v>
      </c>
      <c r="F45" s="170">
        <f t="shared" si="20"/>
        <v>175</v>
      </c>
      <c r="G45" s="170">
        <f t="shared" si="20"/>
        <v>367</v>
      </c>
      <c r="H45" s="170">
        <f t="shared" si="20"/>
        <v>323</v>
      </c>
      <c r="I45" s="170">
        <f t="shared" si="20"/>
        <v>33</v>
      </c>
      <c r="J45" s="170">
        <f t="shared" si="20"/>
        <v>3</v>
      </c>
      <c r="K45" s="170">
        <f t="shared" si="20"/>
        <v>3</v>
      </c>
      <c r="L45" s="107" t="s">
        <v>396</v>
      </c>
      <c r="M45" s="107" t="s">
        <v>396</v>
      </c>
      <c r="N45" s="170">
        <f aca="true" t="shared" si="21" ref="N45:V45">SUM(N46:N47)</f>
        <v>4134</v>
      </c>
      <c r="O45" s="170">
        <f t="shared" si="21"/>
        <v>358</v>
      </c>
      <c r="P45" s="170">
        <f t="shared" si="21"/>
        <v>347</v>
      </c>
      <c r="Q45" s="170">
        <f t="shared" si="21"/>
        <v>2317</v>
      </c>
      <c r="R45" s="170">
        <f t="shared" si="21"/>
        <v>1112</v>
      </c>
      <c r="S45" s="170">
        <f t="shared" si="21"/>
        <v>14142421</v>
      </c>
      <c r="T45" s="170">
        <f t="shared" si="21"/>
        <v>149165</v>
      </c>
      <c r="U45" s="170">
        <f t="shared" si="21"/>
        <v>470275</v>
      </c>
      <c r="V45" s="170">
        <f t="shared" si="21"/>
        <v>12297</v>
      </c>
    </row>
    <row r="46" spans="1:22" ht="14.25">
      <c r="A46" s="2"/>
      <c r="B46" s="1" t="s">
        <v>182</v>
      </c>
      <c r="C46" s="81">
        <v>610</v>
      </c>
      <c r="D46" s="81">
        <v>519</v>
      </c>
      <c r="E46" s="81">
        <v>91</v>
      </c>
      <c r="F46" s="81">
        <v>49</v>
      </c>
      <c r="G46" s="81">
        <v>268</v>
      </c>
      <c r="H46" s="81">
        <v>265</v>
      </c>
      <c r="I46" s="81">
        <v>25</v>
      </c>
      <c r="J46" s="67">
        <v>1</v>
      </c>
      <c r="K46" s="67">
        <v>2</v>
      </c>
      <c r="L46" s="67" t="s">
        <v>404</v>
      </c>
      <c r="M46" s="67" t="s">
        <v>400</v>
      </c>
      <c r="N46" s="81">
        <v>3028</v>
      </c>
      <c r="O46" s="81">
        <v>112</v>
      </c>
      <c r="P46" s="81">
        <v>88</v>
      </c>
      <c r="Q46" s="81">
        <v>1937</v>
      </c>
      <c r="R46" s="81">
        <v>891</v>
      </c>
      <c r="S46" s="81">
        <v>12601638</v>
      </c>
      <c r="T46" s="81">
        <v>136377</v>
      </c>
      <c r="U46" s="81">
        <v>375019</v>
      </c>
      <c r="V46" s="67" t="s">
        <v>402</v>
      </c>
    </row>
    <row r="47" spans="1:22" ht="14.25">
      <c r="A47" s="9"/>
      <c r="B47" s="1" t="s">
        <v>164</v>
      </c>
      <c r="C47" s="81">
        <v>294</v>
      </c>
      <c r="D47" s="81">
        <v>72</v>
      </c>
      <c r="E47" s="81">
        <v>222</v>
      </c>
      <c r="F47" s="81">
        <v>126</v>
      </c>
      <c r="G47" s="81">
        <v>99</v>
      </c>
      <c r="H47" s="81">
        <v>58</v>
      </c>
      <c r="I47" s="81">
        <v>8</v>
      </c>
      <c r="J47" s="67">
        <v>2</v>
      </c>
      <c r="K47" s="67">
        <v>1</v>
      </c>
      <c r="L47" s="67" t="s">
        <v>307</v>
      </c>
      <c r="M47" s="67" t="s">
        <v>307</v>
      </c>
      <c r="N47" s="81">
        <v>1106</v>
      </c>
      <c r="O47" s="81">
        <v>246</v>
      </c>
      <c r="P47" s="81">
        <v>259</v>
      </c>
      <c r="Q47" s="81">
        <v>380</v>
      </c>
      <c r="R47" s="81">
        <v>221</v>
      </c>
      <c r="S47" s="81">
        <v>1540783</v>
      </c>
      <c r="T47" s="81">
        <v>12788</v>
      </c>
      <c r="U47" s="81">
        <v>95256</v>
      </c>
      <c r="V47" s="81">
        <v>12297</v>
      </c>
    </row>
    <row r="48" spans="1:22" ht="14.25">
      <c r="A48" s="9"/>
      <c r="B48" s="88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s="115" customFormat="1" ht="14.25">
      <c r="A49" s="184" t="s">
        <v>165</v>
      </c>
      <c r="B49" s="185"/>
      <c r="C49" s="170">
        <f>SUM(C50:C52)</f>
        <v>867</v>
      </c>
      <c r="D49" s="170">
        <f aca="true" t="shared" si="22" ref="D49:L49">SUM(D50:D52)</f>
        <v>153</v>
      </c>
      <c r="E49" s="170">
        <f t="shared" si="22"/>
        <v>714</v>
      </c>
      <c r="F49" s="170">
        <f t="shared" si="22"/>
        <v>387</v>
      </c>
      <c r="G49" s="170">
        <f t="shared" si="22"/>
        <v>199</v>
      </c>
      <c r="H49" s="170">
        <f t="shared" si="22"/>
        <v>133</v>
      </c>
      <c r="I49" s="170">
        <f t="shared" si="22"/>
        <v>92</v>
      </c>
      <c r="J49" s="170">
        <f t="shared" si="22"/>
        <v>39</v>
      </c>
      <c r="K49" s="170">
        <f t="shared" si="22"/>
        <v>15</v>
      </c>
      <c r="L49" s="170">
        <f t="shared" si="22"/>
        <v>2</v>
      </c>
      <c r="M49" s="107" t="s">
        <v>396</v>
      </c>
      <c r="N49" s="170">
        <f aca="true" t="shared" si="23" ref="N49:V49">SUM(N50:N52)</f>
        <v>4987</v>
      </c>
      <c r="O49" s="170">
        <f t="shared" si="23"/>
        <v>605</v>
      </c>
      <c r="P49" s="170">
        <f t="shared" si="23"/>
        <v>755</v>
      </c>
      <c r="Q49" s="170">
        <f t="shared" si="23"/>
        <v>1686</v>
      </c>
      <c r="R49" s="170">
        <f t="shared" si="23"/>
        <v>1941</v>
      </c>
      <c r="S49" s="170">
        <f t="shared" si="23"/>
        <v>3185419</v>
      </c>
      <c r="T49" s="170">
        <f t="shared" si="23"/>
        <v>81001</v>
      </c>
      <c r="U49" s="170">
        <f t="shared" si="23"/>
        <v>424251</v>
      </c>
      <c r="V49" s="170">
        <f t="shared" si="23"/>
        <v>35967</v>
      </c>
    </row>
    <row r="50" spans="1:22" ht="14.25">
      <c r="A50" s="2"/>
      <c r="B50" s="5" t="s">
        <v>166</v>
      </c>
      <c r="C50" s="81">
        <v>323</v>
      </c>
      <c r="D50" s="81">
        <v>108</v>
      </c>
      <c r="E50" s="81">
        <v>215</v>
      </c>
      <c r="F50" s="81">
        <v>157</v>
      </c>
      <c r="G50" s="81">
        <v>108</v>
      </c>
      <c r="H50" s="81">
        <v>39</v>
      </c>
      <c r="I50" s="81">
        <v>10</v>
      </c>
      <c r="J50" s="67">
        <v>4</v>
      </c>
      <c r="K50" s="67">
        <v>4</v>
      </c>
      <c r="L50" s="67">
        <v>1</v>
      </c>
      <c r="M50" s="67" t="s">
        <v>400</v>
      </c>
      <c r="N50" s="81">
        <v>1307</v>
      </c>
      <c r="O50" s="81">
        <v>174</v>
      </c>
      <c r="P50" s="81">
        <v>209</v>
      </c>
      <c r="Q50" s="81">
        <v>366</v>
      </c>
      <c r="R50" s="81">
        <v>558</v>
      </c>
      <c r="S50" s="81">
        <v>1893093</v>
      </c>
      <c r="T50" s="81">
        <v>4079</v>
      </c>
      <c r="U50" s="81">
        <v>314396</v>
      </c>
      <c r="V50" s="81">
        <v>24840</v>
      </c>
    </row>
    <row r="51" spans="1:22" ht="14.25">
      <c r="A51" s="2"/>
      <c r="B51" s="5" t="s">
        <v>167</v>
      </c>
      <c r="C51" s="81">
        <v>285</v>
      </c>
      <c r="D51" s="81">
        <v>16</v>
      </c>
      <c r="E51" s="81">
        <v>269</v>
      </c>
      <c r="F51" s="81">
        <v>45</v>
      </c>
      <c r="G51" s="81">
        <v>38</v>
      </c>
      <c r="H51" s="81">
        <v>77</v>
      </c>
      <c r="I51" s="81">
        <v>78</v>
      </c>
      <c r="J51" s="67">
        <v>35</v>
      </c>
      <c r="K51" s="67">
        <v>11</v>
      </c>
      <c r="L51" s="67">
        <v>1</v>
      </c>
      <c r="M51" s="67" t="s">
        <v>393</v>
      </c>
      <c r="N51" s="81">
        <v>3071</v>
      </c>
      <c r="O51" s="81">
        <v>291</v>
      </c>
      <c r="P51" s="81">
        <v>300</v>
      </c>
      <c r="Q51" s="81">
        <v>1247</v>
      </c>
      <c r="R51" s="81">
        <v>1233</v>
      </c>
      <c r="S51" s="81">
        <v>693044</v>
      </c>
      <c r="T51" s="81">
        <v>75553</v>
      </c>
      <c r="U51" s="81">
        <v>3476</v>
      </c>
      <c r="V51" s="67" t="s">
        <v>393</v>
      </c>
    </row>
    <row r="52" spans="1:22" ht="14.25">
      <c r="A52" s="89"/>
      <c r="B52" s="5" t="s">
        <v>168</v>
      </c>
      <c r="C52" s="81">
        <v>259</v>
      </c>
      <c r="D52" s="81">
        <v>29</v>
      </c>
      <c r="E52" s="81">
        <v>230</v>
      </c>
      <c r="F52" s="81">
        <v>185</v>
      </c>
      <c r="G52" s="81">
        <v>53</v>
      </c>
      <c r="H52" s="81">
        <v>17</v>
      </c>
      <c r="I52" s="81">
        <v>4</v>
      </c>
      <c r="J52" s="67" t="s">
        <v>400</v>
      </c>
      <c r="K52" s="67" t="s">
        <v>400</v>
      </c>
      <c r="L52" s="67" t="s">
        <v>307</v>
      </c>
      <c r="M52" s="67" t="s">
        <v>307</v>
      </c>
      <c r="N52" s="81">
        <v>609</v>
      </c>
      <c r="O52" s="81">
        <v>140</v>
      </c>
      <c r="P52" s="81">
        <v>246</v>
      </c>
      <c r="Q52" s="81">
        <v>73</v>
      </c>
      <c r="R52" s="81">
        <v>150</v>
      </c>
      <c r="S52" s="81">
        <v>599282</v>
      </c>
      <c r="T52" s="81">
        <v>1369</v>
      </c>
      <c r="U52" s="81">
        <v>106379</v>
      </c>
      <c r="V52" s="81">
        <v>11127</v>
      </c>
    </row>
    <row r="53" spans="1:22" ht="14.25">
      <c r="A53" s="89"/>
      <c r="B53" s="5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s="115" customFormat="1" ht="14.25">
      <c r="A54" s="184" t="s">
        <v>169</v>
      </c>
      <c r="B54" s="185"/>
      <c r="C54" s="170">
        <f>SUM(C55:C57)</f>
        <v>404</v>
      </c>
      <c r="D54" s="170">
        <f aca="true" t="shared" si="24" ref="D54:K54">SUM(D55:D57)</f>
        <v>130</v>
      </c>
      <c r="E54" s="170">
        <f t="shared" si="24"/>
        <v>274</v>
      </c>
      <c r="F54" s="170">
        <f t="shared" si="24"/>
        <v>236</v>
      </c>
      <c r="G54" s="170">
        <f t="shared" si="24"/>
        <v>111</v>
      </c>
      <c r="H54" s="170">
        <f t="shared" si="24"/>
        <v>43</v>
      </c>
      <c r="I54" s="170">
        <f t="shared" si="24"/>
        <v>11</v>
      </c>
      <c r="J54" s="170">
        <f t="shared" si="24"/>
        <v>2</v>
      </c>
      <c r="K54" s="170">
        <f t="shared" si="24"/>
        <v>1</v>
      </c>
      <c r="L54" s="107" t="s">
        <v>307</v>
      </c>
      <c r="M54" s="107" t="s">
        <v>307</v>
      </c>
      <c r="N54" s="170">
        <f aca="true" t="shared" si="25" ref="N54:V54">SUM(N55:N57)</f>
        <v>1250</v>
      </c>
      <c r="O54" s="170">
        <f t="shared" si="25"/>
        <v>214</v>
      </c>
      <c r="P54" s="170">
        <f t="shared" si="25"/>
        <v>237</v>
      </c>
      <c r="Q54" s="170">
        <f t="shared" si="25"/>
        <v>347</v>
      </c>
      <c r="R54" s="170">
        <f t="shared" si="25"/>
        <v>452</v>
      </c>
      <c r="S54" s="170">
        <f t="shared" si="25"/>
        <v>2204137</v>
      </c>
      <c r="T54" s="170">
        <f t="shared" si="25"/>
        <v>17488</v>
      </c>
      <c r="U54" s="170">
        <f t="shared" si="25"/>
        <v>481192</v>
      </c>
      <c r="V54" s="170">
        <f t="shared" si="25"/>
        <v>32023</v>
      </c>
    </row>
    <row r="55" spans="1:22" ht="14.25">
      <c r="A55" s="2"/>
      <c r="B55" s="5" t="s">
        <v>170</v>
      </c>
      <c r="C55" s="81">
        <v>181</v>
      </c>
      <c r="D55" s="81">
        <v>48</v>
      </c>
      <c r="E55" s="81">
        <v>133</v>
      </c>
      <c r="F55" s="81">
        <v>108</v>
      </c>
      <c r="G55" s="81">
        <v>50</v>
      </c>
      <c r="H55" s="81">
        <v>20</v>
      </c>
      <c r="I55" s="81">
        <v>3</v>
      </c>
      <c r="J55" s="67" t="s">
        <v>307</v>
      </c>
      <c r="K55" s="67" t="s">
        <v>307</v>
      </c>
      <c r="L55" s="67" t="s">
        <v>307</v>
      </c>
      <c r="M55" s="67" t="s">
        <v>307</v>
      </c>
      <c r="N55" s="81">
        <v>500</v>
      </c>
      <c r="O55" s="81">
        <v>118</v>
      </c>
      <c r="P55" s="81">
        <v>123</v>
      </c>
      <c r="Q55" s="81">
        <v>136</v>
      </c>
      <c r="R55" s="81">
        <v>123</v>
      </c>
      <c r="S55" s="81">
        <v>991140</v>
      </c>
      <c r="T55" s="81">
        <v>4431</v>
      </c>
      <c r="U55" s="81">
        <v>238024</v>
      </c>
      <c r="V55" s="81">
        <v>12938</v>
      </c>
    </row>
    <row r="56" spans="1:22" ht="14.25">
      <c r="A56" s="2"/>
      <c r="B56" s="5" t="s">
        <v>424</v>
      </c>
      <c r="C56" s="81">
        <v>152</v>
      </c>
      <c r="D56" s="81">
        <v>51</v>
      </c>
      <c r="E56" s="81">
        <v>101</v>
      </c>
      <c r="F56" s="81">
        <v>96</v>
      </c>
      <c r="G56" s="81">
        <v>40</v>
      </c>
      <c r="H56" s="81">
        <v>10</v>
      </c>
      <c r="I56" s="81">
        <v>5</v>
      </c>
      <c r="J56" s="67">
        <v>1</v>
      </c>
      <c r="K56" s="67" t="s">
        <v>398</v>
      </c>
      <c r="L56" s="67" t="s">
        <v>307</v>
      </c>
      <c r="M56" s="67" t="s">
        <v>307</v>
      </c>
      <c r="N56" s="81">
        <v>435</v>
      </c>
      <c r="O56" s="81">
        <v>56</v>
      </c>
      <c r="P56" s="81">
        <v>83</v>
      </c>
      <c r="Q56" s="81">
        <v>98</v>
      </c>
      <c r="R56" s="81">
        <v>198</v>
      </c>
      <c r="S56" s="81">
        <v>746897</v>
      </c>
      <c r="T56" s="81">
        <v>2179</v>
      </c>
      <c r="U56" s="81">
        <v>132484</v>
      </c>
      <c r="V56" s="81">
        <v>12419</v>
      </c>
    </row>
    <row r="57" spans="1:22" ht="14.25">
      <c r="A57" s="2"/>
      <c r="B57" s="5" t="s">
        <v>171</v>
      </c>
      <c r="C57" s="81">
        <v>71</v>
      </c>
      <c r="D57" s="81">
        <v>31</v>
      </c>
      <c r="E57" s="81">
        <v>40</v>
      </c>
      <c r="F57" s="81">
        <v>32</v>
      </c>
      <c r="G57" s="81">
        <v>21</v>
      </c>
      <c r="H57" s="81">
        <v>13</v>
      </c>
      <c r="I57" s="81">
        <v>3</v>
      </c>
      <c r="J57" s="67">
        <v>1</v>
      </c>
      <c r="K57" s="67">
        <v>1</v>
      </c>
      <c r="L57" s="67" t="s">
        <v>400</v>
      </c>
      <c r="M57" s="67" t="s">
        <v>307</v>
      </c>
      <c r="N57" s="81">
        <v>315</v>
      </c>
      <c r="O57" s="81">
        <v>40</v>
      </c>
      <c r="P57" s="81">
        <v>31</v>
      </c>
      <c r="Q57" s="81">
        <v>113</v>
      </c>
      <c r="R57" s="81">
        <v>131</v>
      </c>
      <c r="S57" s="81">
        <v>466100</v>
      </c>
      <c r="T57" s="81">
        <v>10878</v>
      </c>
      <c r="U57" s="81">
        <v>110684</v>
      </c>
      <c r="V57" s="81">
        <v>6666</v>
      </c>
    </row>
    <row r="58" spans="1:22" ht="14.25">
      <c r="A58" s="2"/>
      <c r="B58" s="5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s="115" customFormat="1" ht="14.25">
      <c r="A59" s="184" t="s">
        <v>172</v>
      </c>
      <c r="B59" s="185"/>
      <c r="C59" s="170">
        <f>SUM(C60)</f>
        <v>218</v>
      </c>
      <c r="D59" s="170">
        <f aca="true" t="shared" si="26" ref="D59:I59">SUM(D60)</f>
        <v>55</v>
      </c>
      <c r="E59" s="170">
        <f t="shared" si="26"/>
        <v>163</v>
      </c>
      <c r="F59" s="170">
        <f t="shared" si="26"/>
        <v>158</v>
      </c>
      <c r="G59" s="170">
        <f t="shared" si="26"/>
        <v>49</v>
      </c>
      <c r="H59" s="170">
        <f t="shared" si="26"/>
        <v>10</v>
      </c>
      <c r="I59" s="170">
        <f t="shared" si="26"/>
        <v>1</v>
      </c>
      <c r="J59" s="107" t="s">
        <v>396</v>
      </c>
      <c r="K59" s="107" t="s">
        <v>396</v>
      </c>
      <c r="L59" s="107" t="s">
        <v>396</v>
      </c>
      <c r="M59" s="107" t="s">
        <v>396</v>
      </c>
      <c r="N59" s="170">
        <f aca="true" t="shared" si="27" ref="N59:V59">SUM(N60)</f>
        <v>503</v>
      </c>
      <c r="O59" s="170">
        <f t="shared" si="27"/>
        <v>142</v>
      </c>
      <c r="P59" s="170">
        <f t="shared" si="27"/>
        <v>146</v>
      </c>
      <c r="Q59" s="170">
        <f t="shared" si="27"/>
        <v>74</v>
      </c>
      <c r="R59" s="170">
        <f t="shared" si="27"/>
        <v>141</v>
      </c>
      <c r="S59" s="170">
        <f t="shared" si="27"/>
        <v>437789</v>
      </c>
      <c r="T59" s="170">
        <f t="shared" si="27"/>
        <v>161151</v>
      </c>
      <c r="U59" s="170">
        <f t="shared" si="27"/>
        <v>91643</v>
      </c>
      <c r="V59" s="170">
        <f t="shared" si="27"/>
        <v>6899</v>
      </c>
    </row>
    <row r="60" spans="1:22" ht="14.25">
      <c r="A60" s="2"/>
      <c r="B60" s="5" t="s">
        <v>173</v>
      </c>
      <c r="C60" s="81">
        <v>218</v>
      </c>
      <c r="D60" s="81">
        <v>55</v>
      </c>
      <c r="E60" s="81">
        <v>163</v>
      </c>
      <c r="F60" s="81">
        <v>158</v>
      </c>
      <c r="G60" s="81">
        <v>49</v>
      </c>
      <c r="H60" s="81">
        <v>10</v>
      </c>
      <c r="I60" s="81">
        <v>1</v>
      </c>
      <c r="J60" s="67" t="s">
        <v>307</v>
      </c>
      <c r="K60" s="67" t="s">
        <v>307</v>
      </c>
      <c r="L60" s="67" t="s">
        <v>307</v>
      </c>
      <c r="M60" s="67" t="s">
        <v>307</v>
      </c>
      <c r="N60" s="81">
        <v>503</v>
      </c>
      <c r="O60" s="81">
        <v>142</v>
      </c>
      <c r="P60" s="81">
        <v>146</v>
      </c>
      <c r="Q60" s="81">
        <v>74</v>
      </c>
      <c r="R60" s="81">
        <v>141</v>
      </c>
      <c r="S60" s="81">
        <v>437789</v>
      </c>
      <c r="T60" s="81">
        <v>161151</v>
      </c>
      <c r="U60" s="81">
        <v>91643</v>
      </c>
      <c r="V60" s="81">
        <v>6899</v>
      </c>
    </row>
    <row r="61" spans="1:22" ht="14.25">
      <c r="A61" s="2"/>
      <c r="B61" s="5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s="115" customFormat="1" ht="14.25">
      <c r="A62" s="184" t="s">
        <v>174</v>
      </c>
      <c r="B62" s="185"/>
      <c r="C62" s="170">
        <f>SUM(C63)</f>
        <v>213</v>
      </c>
      <c r="D62" s="170">
        <f aca="true" t="shared" si="28" ref="D62:I62">SUM(D63)</f>
        <v>46</v>
      </c>
      <c r="E62" s="170">
        <f t="shared" si="28"/>
        <v>167</v>
      </c>
      <c r="F62" s="170">
        <f t="shared" si="28"/>
        <v>145</v>
      </c>
      <c r="G62" s="170">
        <f t="shared" si="28"/>
        <v>52</v>
      </c>
      <c r="H62" s="170">
        <f t="shared" si="28"/>
        <v>14</v>
      </c>
      <c r="I62" s="170">
        <f t="shared" si="28"/>
        <v>2</v>
      </c>
      <c r="J62" s="107" t="s">
        <v>396</v>
      </c>
      <c r="K62" s="107" t="s">
        <v>396</v>
      </c>
      <c r="L62" s="107" t="s">
        <v>396</v>
      </c>
      <c r="M62" s="107" t="s">
        <v>396</v>
      </c>
      <c r="N62" s="170">
        <f aca="true" t="shared" si="29" ref="N62:V62">SUM(N63)</f>
        <v>533</v>
      </c>
      <c r="O62" s="170">
        <f t="shared" si="29"/>
        <v>171</v>
      </c>
      <c r="P62" s="170">
        <f t="shared" si="29"/>
        <v>135</v>
      </c>
      <c r="Q62" s="170">
        <f t="shared" si="29"/>
        <v>120</v>
      </c>
      <c r="R62" s="170">
        <f t="shared" si="29"/>
        <v>107</v>
      </c>
      <c r="S62" s="170">
        <f t="shared" si="29"/>
        <v>523855</v>
      </c>
      <c r="T62" s="170">
        <f t="shared" si="29"/>
        <v>16948</v>
      </c>
      <c r="U62" s="170">
        <f t="shared" si="29"/>
        <v>199974</v>
      </c>
      <c r="V62" s="170">
        <f t="shared" si="29"/>
        <v>10109</v>
      </c>
    </row>
    <row r="63" spans="1:22" ht="14.25">
      <c r="A63" s="2"/>
      <c r="B63" s="5" t="s">
        <v>175</v>
      </c>
      <c r="C63" s="81">
        <v>213</v>
      </c>
      <c r="D63" s="80">
        <v>46</v>
      </c>
      <c r="E63" s="80">
        <v>167</v>
      </c>
      <c r="F63" s="80">
        <v>145</v>
      </c>
      <c r="G63" s="80">
        <v>52</v>
      </c>
      <c r="H63" s="80">
        <v>14</v>
      </c>
      <c r="I63" s="80">
        <v>2</v>
      </c>
      <c r="J63" s="67" t="s">
        <v>307</v>
      </c>
      <c r="K63" s="67" t="s">
        <v>307</v>
      </c>
      <c r="L63" s="67" t="s">
        <v>307</v>
      </c>
      <c r="M63" s="67" t="s">
        <v>307</v>
      </c>
      <c r="N63" s="81">
        <v>533</v>
      </c>
      <c r="O63" s="80">
        <v>171</v>
      </c>
      <c r="P63" s="80">
        <v>135</v>
      </c>
      <c r="Q63" s="80">
        <v>120</v>
      </c>
      <c r="R63" s="80">
        <v>107</v>
      </c>
      <c r="S63" s="80">
        <v>523855</v>
      </c>
      <c r="T63" s="80">
        <v>16948</v>
      </c>
      <c r="U63" s="80">
        <v>199974</v>
      </c>
      <c r="V63" s="80">
        <v>10109</v>
      </c>
    </row>
    <row r="64" spans="1:22" ht="14.25">
      <c r="A64" s="2"/>
      <c r="B64" s="5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</row>
    <row r="65" spans="1:22" s="115" customFormat="1" ht="14.25">
      <c r="A65" s="184" t="s">
        <v>176</v>
      </c>
      <c r="B65" s="185"/>
      <c r="C65" s="171">
        <f aca="true" t="shared" si="30" ref="C65:H65">SUM(C66:C67)</f>
        <v>105</v>
      </c>
      <c r="D65" s="171">
        <f t="shared" si="30"/>
        <v>7</v>
      </c>
      <c r="E65" s="171">
        <f t="shared" si="30"/>
        <v>98</v>
      </c>
      <c r="F65" s="171">
        <f t="shared" si="30"/>
        <v>81</v>
      </c>
      <c r="G65" s="171">
        <f t="shared" si="30"/>
        <v>23</v>
      </c>
      <c r="H65" s="171">
        <f t="shared" si="30"/>
        <v>1</v>
      </c>
      <c r="I65" s="107" t="s">
        <v>396</v>
      </c>
      <c r="J65" s="107" t="s">
        <v>396</v>
      </c>
      <c r="K65" s="107" t="s">
        <v>396</v>
      </c>
      <c r="L65" s="107" t="s">
        <v>396</v>
      </c>
      <c r="M65" s="107" t="s">
        <v>396</v>
      </c>
      <c r="N65" s="170">
        <f aca="true" t="shared" si="31" ref="N65:V65">SUM(N66:N67)</f>
        <v>200</v>
      </c>
      <c r="O65" s="171">
        <f t="shared" si="31"/>
        <v>96</v>
      </c>
      <c r="P65" s="171">
        <f t="shared" si="31"/>
        <v>70</v>
      </c>
      <c r="Q65" s="171">
        <f t="shared" si="31"/>
        <v>15</v>
      </c>
      <c r="R65" s="171">
        <f t="shared" si="31"/>
        <v>19</v>
      </c>
      <c r="S65" s="171">
        <f t="shared" si="31"/>
        <v>143541</v>
      </c>
      <c r="T65" s="171">
        <f t="shared" si="31"/>
        <v>2346</v>
      </c>
      <c r="U65" s="171">
        <f t="shared" si="31"/>
        <v>73861</v>
      </c>
      <c r="V65" s="171">
        <f t="shared" si="31"/>
        <v>3908</v>
      </c>
    </row>
    <row r="66" spans="1:22" ht="14.25">
      <c r="A66" s="2"/>
      <c r="B66" s="5" t="s">
        <v>425</v>
      </c>
      <c r="C66" s="81">
        <v>64</v>
      </c>
      <c r="D66" s="80">
        <v>4</v>
      </c>
      <c r="E66" s="80">
        <v>60</v>
      </c>
      <c r="F66" s="80">
        <v>47</v>
      </c>
      <c r="G66" s="80">
        <v>17</v>
      </c>
      <c r="H66" s="67" t="s">
        <v>307</v>
      </c>
      <c r="I66" s="67" t="s">
        <v>307</v>
      </c>
      <c r="J66" s="67" t="s">
        <v>307</v>
      </c>
      <c r="K66" s="67" t="s">
        <v>307</v>
      </c>
      <c r="L66" s="67" t="s">
        <v>307</v>
      </c>
      <c r="M66" s="67" t="s">
        <v>307</v>
      </c>
      <c r="N66" s="81">
        <v>128</v>
      </c>
      <c r="O66" s="80">
        <v>66</v>
      </c>
      <c r="P66" s="80">
        <v>44</v>
      </c>
      <c r="Q66" s="80">
        <v>8</v>
      </c>
      <c r="R66" s="80">
        <v>10</v>
      </c>
      <c r="S66" s="80">
        <v>111470</v>
      </c>
      <c r="T66" s="80">
        <v>1183</v>
      </c>
      <c r="U66" s="80">
        <v>65251</v>
      </c>
      <c r="V66" s="80">
        <v>1904</v>
      </c>
    </row>
    <row r="67" spans="1:22" ht="14.25">
      <c r="A67" s="2"/>
      <c r="B67" s="183" t="s">
        <v>181</v>
      </c>
      <c r="C67" s="81">
        <v>41</v>
      </c>
      <c r="D67" s="80">
        <v>3</v>
      </c>
      <c r="E67" s="80">
        <v>38</v>
      </c>
      <c r="F67" s="80">
        <v>34</v>
      </c>
      <c r="G67" s="80">
        <v>6</v>
      </c>
      <c r="H67" s="80">
        <v>1</v>
      </c>
      <c r="I67" s="67" t="s">
        <v>307</v>
      </c>
      <c r="J67" s="67" t="s">
        <v>307</v>
      </c>
      <c r="K67" s="67" t="s">
        <v>307</v>
      </c>
      <c r="L67" s="67" t="s">
        <v>307</v>
      </c>
      <c r="M67" s="67" t="s">
        <v>307</v>
      </c>
      <c r="N67" s="81">
        <v>72</v>
      </c>
      <c r="O67" s="80">
        <v>30</v>
      </c>
      <c r="P67" s="80">
        <v>26</v>
      </c>
      <c r="Q67" s="80">
        <v>7</v>
      </c>
      <c r="R67" s="80">
        <v>9</v>
      </c>
      <c r="S67" s="80">
        <v>32071</v>
      </c>
      <c r="T67" s="80">
        <v>1163</v>
      </c>
      <c r="U67" s="80">
        <v>8610</v>
      </c>
      <c r="V67" s="80">
        <v>2004</v>
      </c>
    </row>
    <row r="68" spans="1:22" ht="14.25">
      <c r="A68" s="2"/>
      <c r="B68" s="5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</row>
    <row r="69" spans="1:22" s="115" customFormat="1" ht="14.25">
      <c r="A69" s="184" t="s">
        <v>177</v>
      </c>
      <c r="B69" s="185"/>
      <c r="C69" s="171">
        <f>SUM(C70:C72)</f>
        <v>1348</v>
      </c>
      <c r="D69" s="171">
        <f aca="true" t="shared" si="32" ref="D69:L69">SUM(D70:D72)</f>
        <v>184</v>
      </c>
      <c r="E69" s="171">
        <f t="shared" si="32"/>
        <v>1164</v>
      </c>
      <c r="F69" s="171">
        <f t="shared" si="32"/>
        <v>977</v>
      </c>
      <c r="G69" s="171">
        <f t="shared" si="32"/>
        <v>236</v>
      </c>
      <c r="H69" s="171">
        <f t="shared" si="32"/>
        <v>90</v>
      </c>
      <c r="I69" s="171">
        <f t="shared" si="32"/>
        <v>31</v>
      </c>
      <c r="J69" s="171">
        <f t="shared" si="32"/>
        <v>7</v>
      </c>
      <c r="K69" s="171">
        <f t="shared" si="32"/>
        <v>5</v>
      </c>
      <c r="L69" s="171">
        <f t="shared" si="32"/>
        <v>2</v>
      </c>
      <c r="M69" s="107" t="s">
        <v>396</v>
      </c>
      <c r="N69" s="170">
        <f aca="true" t="shared" si="33" ref="N69:V69">SUM(N70:N72)</f>
        <v>3663</v>
      </c>
      <c r="O69" s="171">
        <f t="shared" si="33"/>
        <v>773</v>
      </c>
      <c r="P69" s="171">
        <f t="shared" si="33"/>
        <v>1089</v>
      </c>
      <c r="Q69" s="171">
        <f t="shared" si="33"/>
        <v>779</v>
      </c>
      <c r="R69" s="171">
        <f t="shared" si="33"/>
        <v>1022</v>
      </c>
      <c r="S69" s="171">
        <f t="shared" si="33"/>
        <v>3526555</v>
      </c>
      <c r="T69" s="171">
        <f t="shared" si="33"/>
        <v>27211</v>
      </c>
      <c r="U69" s="171">
        <f t="shared" si="33"/>
        <v>613482</v>
      </c>
      <c r="V69" s="171">
        <f t="shared" si="33"/>
        <v>58456</v>
      </c>
    </row>
    <row r="70" spans="1:22" ht="14.25">
      <c r="A70" s="2"/>
      <c r="B70" s="5" t="s">
        <v>178</v>
      </c>
      <c r="C70" s="81">
        <v>494</v>
      </c>
      <c r="D70" s="80">
        <v>11</v>
      </c>
      <c r="E70" s="80">
        <v>483</v>
      </c>
      <c r="F70" s="80">
        <v>479</v>
      </c>
      <c r="G70" s="80">
        <v>13</v>
      </c>
      <c r="H70" s="80">
        <v>2</v>
      </c>
      <c r="I70" s="67" t="s">
        <v>307</v>
      </c>
      <c r="J70" s="67" t="s">
        <v>307</v>
      </c>
      <c r="K70" s="67" t="s">
        <v>307</v>
      </c>
      <c r="L70" s="67" t="s">
        <v>307</v>
      </c>
      <c r="M70" s="67" t="s">
        <v>307</v>
      </c>
      <c r="N70" s="81">
        <v>681</v>
      </c>
      <c r="O70" s="80">
        <v>160</v>
      </c>
      <c r="P70" s="80">
        <v>481</v>
      </c>
      <c r="Q70" s="80">
        <v>6</v>
      </c>
      <c r="R70" s="80">
        <v>34</v>
      </c>
      <c r="S70" s="80">
        <v>466655</v>
      </c>
      <c r="T70" s="80">
        <v>122</v>
      </c>
      <c r="U70" s="80">
        <v>32615</v>
      </c>
      <c r="V70" s="80">
        <v>7205</v>
      </c>
    </row>
    <row r="71" spans="1:22" ht="14.25">
      <c r="A71" s="2"/>
      <c r="B71" s="5" t="s">
        <v>179</v>
      </c>
      <c r="C71" s="81">
        <v>242</v>
      </c>
      <c r="D71" s="80">
        <v>39</v>
      </c>
      <c r="E71" s="80">
        <v>203</v>
      </c>
      <c r="F71" s="80">
        <v>151</v>
      </c>
      <c r="G71" s="80">
        <v>58</v>
      </c>
      <c r="H71" s="80">
        <v>25</v>
      </c>
      <c r="I71" s="80">
        <v>8</v>
      </c>
      <c r="J71" s="67" t="s">
        <v>307</v>
      </c>
      <c r="K71" s="67" t="s">
        <v>307</v>
      </c>
      <c r="L71" s="67" t="s">
        <v>307</v>
      </c>
      <c r="M71" s="67" t="s">
        <v>307</v>
      </c>
      <c r="N71" s="81">
        <v>698</v>
      </c>
      <c r="O71" s="80">
        <v>159</v>
      </c>
      <c r="P71" s="80">
        <v>198</v>
      </c>
      <c r="Q71" s="80">
        <v>159</v>
      </c>
      <c r="R71" s="80">
        <v>182</v>
      </c>
      <c r="S71" s="80">
        <v>470034</v>
      </c>
      <c r="T71" s="80">
        <v>3429</v>
      </c>
      <c r="U71" s="80">
        <v>41640</v>
      </c>
      <c r="V71" s="80">
        <v>12002</v>
      </c>
    </row>
    <row r="72" spans="1:22" ht="14.25">
      <c r="A72" s="90"/>
      <c r="B72" s="11" t="s">
        <v>180</v>
      </c>
      <c r="C72" s="114">
        <v>612</v>
      </c>
      <c r="D72" s="86">
        <v>134</v>
      </c>
      <c r="E72" s="86">
        <v>478</v>
      </c>
      <c r="F72" s="86">
        <v>347</v>
      </c>
      <c r="G72" s="86">
        <v>165</v>
      </c>
      <c r="H72" s="86">
        <v>63</v>
      </c>
      <c r="I72" s="86">
        <v>23</v>
      </c>
      <c r="J72" s="73">
        <v>7</v>
      </c>
      <c r="K72" s="73">
        <v>5</v>
      </c>
      <c r="L72" s="73">
        <v>2</v>
      </c>
      <c r="M72" s="73" t="s">
        <v>307</v>
      </c>
      <c r="N72" s="86">
        <v>2284</v>
      </c>
      <c r="O72" s="86">
        <v>454</v>
      </c>
      <c r="P72" s="86">
        <v>410</v>
      </c>
      <c r="Q72" s="86">
        <v>614</v>
      </c>
      <c r="R72" s="86">
        <v>806</v>
      </c>
      <c r="S72" s="86">
        <v>2589866</v>
      </c>
      <c r="T72" s="86">
        <v>23660</v>
      </c>
      <c r="U72" s="86">
        <v>539227</v>
      </c>
      <c r="V72" s="86">
        <v>39249</v>
      </c>
    </row>
  </sheetData>
  <sheetProtection/>
  <mergeCells count="29">
    <mergeCell ref="V4:V6"/>
    <mergeCell ref="A2:U2"/>
    <mergeCell ref="A4:B6"/>
    <mergeCell ref="C4:M4"/>
    <mergeCell ref="N4:R4"/>
    <mergeCell ref="U4:U6"/>
    <mergeCell ref="C5:C6"/>
    <mergeCell ref="D5:E5"/>
    <mergeCell ref="F5:M5"/>
    <mergeCell ref="N5:N6"/>
    <mergeCell ref="A7:B7"/>
    <mergeCell ref="A10:B10"/>
    <mergeCell ref="O5:P5"/>
    <mergeCell ref="Q5:R5"/>
    <mergeCell ref="A36:B36"/>
    <mergeCell ref="A40:B40"/>
    <mergeCell ref="A12:B12"/>
    <mergeCell ref="A20:B20"/>
    <mergeCell ref="A24:B24"/>
    <mergeCell ref="A27:B27"/>
    <mergeCell ref="A31:B31"/>
    <mergeCell ref="A34:B34"/>
    <mergeCell ref="A45:B45"/>
    <mergeCell ref="A49:B49"/>
    <mergeCell ref="A69:B69"/>
    <mergeCell ref="A54:B54"/>
    <mergeCell ref="A59:B59"/>
    <mergeCell ref="A62:B62"/>
    <mergeCell ref="A65:B6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75" zoomScaleNormal="75" zoomScalePageLayoutView="0" workbookViewId="0" topLeftCell="A45">
      <selection activeCell="A74" sqref="A74"/>
    </sheetView>
  </sheetViews>
  <sheetFormatPr defaultColWidth="9.00390625" defaultRowHeight="13.5"/>
  <cols>
    <col min="1" max="2" width="3.375" style="61" customWidth="1"/>
    <col min="3" max="3" width="11.75390625" style="61" customWidth="1"/>
    <col min="4" max="4" width="3.125" style="61" customWidth="1"/>
    <col min="5" max="5" width="10.125" style="61" customWidth="1"/>
    <col min="6" max="6" width="11.75390625" style="61" customWidth="1"/>
    <col min="7" max="7" width="17.00390625" style="61" customWidth="1"/>
    <col min="8" max="9" width="10.125" style="61" customWidth="1"/>
    <col min="10" max="10" width="15.875" style="61" customWidth="1"/>
    <col min="11" max="12" width="10.125" style="61" customWidth="1"/>
    <col min="13" max="13" width="15.625" style="61" customWidth="1"/>
    <col min="14" max="15" width="9.00390625" style="61" customWidth="1"/>
    <col min="16" max="16" width="2.875" style="61" customWidth="1"/>
    <col min="17" max="17" width="16.125" style="61" customWidth="1"/>
    <col min="18" max="18" width="16.375" style="61" customWidth="1"/>
    <col min="19" max="20" width="12.875" style="61" customWidth="1"/>
    <col min="21" max="21" width="3.50390625" style="61" customWidth="1"/>
    <col min="22" max="22" width="13.125" style="61" customWidth="1"/>
    <col min="23" max="23" width="13.375" style="61" customWidth="1"/>
    <col min="24" max="25" width="13.125" style="61" customWidth="1"/>
    <col min="26" max="16384" width="9.00390625" style="61" customWidth="1"/>
  </cols>
  <sheetData>
    <row r="1" spans="1:25" ht="13.5">
      <c r="A1" s="168" t="s">
        <v>184</v>
      </c>
      <c r="Y1" s="30" t="s">
        <v>248</v>
      </c>
    </row>
    <row r="3" spans="2:25" ht="15" customHeight="1">
      <c r="B3" s="232" t="s">
        <v>309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P3" s="246" t="s">
        <v>427</v>
      </c>
      <c r="Q3" s="246"/>
      <c r="R3" s="246"/>
      <c r="S3" s="246"/>
      <c r="T3" s="246"/>
      <c r="U3" s="246"/>
      <c r="V3" s="246"/>
      <c r="W3" s="246"/>
      <c r="X3" s="246"/>
      <c r="Y3" s="246"/>
    </row>
    <row r="4" spans="2:25" ht="15" customHeight="1" thickBot="1">
      <c r="B4" s="3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P4" s="74"/>
      <c r="Q4" s="74"/>
      <c r="R4" s="74"/>
      <c r="S4" s="74"/>
      <c r="T4" s="74"/>
      <c r="U4" s="74"/>
      <c r="V4" s="74"/>
      <c r="W4" s="74"/>
      <c r="X4" s="74"/>
      <c r="Y4" s="98" t="s">
        <v>250</v>
      </c>
    </row>
    <row r="5" spans="2:25" ht="15" thickBot="1">
      <c r="B5" s="3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426</v>
      </c>
      <c r="P5" s="241" t="s">
        <v>387</v>
      </c>
      <c r="Q5" s="242"/>
      <c r="R5" s="242"/>
      <c r="S5" s="201" t="s">
        <v>249</v>
      </c>
      <c r="T5" s="243"/>
      <c r="U5" s="243" t="s">
        <v>251</v>
      </c>
      <c r="V5" s="243"/>
      <c r="W5" s="243"/>
      <c r="X5" s="243" t="s">
        <v>7</v>
      </c>
      <c r="Y5" s="270"/>
    </row>
    <row r="6" spans="1:25" ht="16.5" customHeight="1">
      <c r="A6" s="145"/>
      <c r="B6" s="235" t="s">
        <v>338</v>
      </c>
      <c r="C6" s="235"/>
      <c r="D6" s="100"/>
      <c r="E6" s="238" t="s">
        <v>339</v>
      </c>
      <c r="F6" s="239"/>
      <c r="G6" s="240"/>
      <c r="H6" s="238" t="s">
        <v>324</v>
      </c>
      <c r="I6" s="239"/>
      <c r="J6" s="240"/>
      <c r="K6" s="238" t="s">
        <v>340</v>
      </c>
      <c r="L6" s="239"/>
      <c r="M6" s="239"/>
      <c r="P6" s="64"/>
      <c r="Q6" s="64"/>
      <c r="R6" s="118"/>
      <c r="S6" s="251"/>
      <c r="T6" s="252"/>
      <c r="U6" s="244"/>
      <c r="V6" s="244"/>
      <c r="W6" s="244"/>
      <c r="X6" s="252"/>
      <c r="Y6" s="252"/>
    </row>
    <row r="7" spans="1:25" ht="16.5" customHeight="1">
      <c r="A7" s="64"/>
      <c r="B7" s="236"/>
      <c r="C7" s="236"/>
      <c r="D7" s="101"/>
      <c r="E7" s="228" t="s">
        <v>185</v>
      </c>
      <c r="F7" s="233" t="s">
        <v>341</v>
      </c>
      <c r="G7" s="226" t="s">
        <v>186</v>
      </c>
      <c r="H7" s="228" t="s">
        <v>185</v>
      </c>
      <c r="I7" s="233" t="s">
        <v>341</v>
      </c>
      <c r="J7" s="226" t="s">
        <v>186</v>
      </c>
      <c r="K7" s="228" t="s">
        <v>185</v>
      </c>
      <c r="L7" s="230" t="s">
        <v>341</v>
      </c>
      <c r="M7" s="224" t="s">
        <v>186</v>
      </c>
      <c r="P7" s="184" t="s">
        <v>239</v>
      </c>
      <c r="Q7" s="184"/>
      <c r="R7" s="256"/>
      <c r="S7" s="253">
        <f>SUM(S9,S15:T18)</f>
        <v>5202</v>
      </c>
      <c r="T7" s="254"/>
      <c r="U7" s="254">
        <f>SUM(U9,U15:W18)</f>
        <v>17417</v>
      </c>
      <c r="V7" s="254"/>
      <c r="W7" s="254"/>
      <c r="X7" s="254">
        <f>SUM(X9,X15:Y18)</f>
        <v>8385591</v>
      </c>
      <c r="Y7" s="254"/>
    </row>
    <row r="8" spans="1:25" ht="15.75" customHeight="1">
      <c r="A8" s="146"/>
      <c r="B8" s="237"/>
      <c r="C8" s="237"/>
      <c r="D8" s="117"/>
      <c r="E8" s="229"/>
      <c r="F8" s="234"/>
      <c r="G8" s="227"/>
      <c r="H8" s="229"/>
      <c r="I8" s="234"/>
      <c r="J8" s="227"/>
      <c r="K8" s="229"/>
      <c r="L8" s="231"/>
      <c r="M8" s="225"/>
      <c r="P8" s="65"/>
      <c r="Q8" s="255"/>
      <c r="R8" s="257"/>
      <c r="S8" s="258"/>
      <c r="T8" s="255"/>
      <c r="U8" s="255"/>
      <c r="V8" s="255"/>
      <c r="W8" s="255"/>
      <c r="X8" s="255"/>
      <c r="Y8" s="255"/>
    </row>
    <row r="9" spans="1:25" s="111" customFormat="1" ht="14.25">
      <c r="A9" s="64"/>
      <c r="B9" s="166"/>
      <c r="C9" s="166"/>
      <c r="D9" s="167"/>
      <c r="E9" s="162"/>
      <c r="F9" s="163"/>
      <c r="G9" s="164"/>
      <c r="H9" s="162"/>
      <c r="I9" s="163"/>
      <c r="J9" s="164"/>
      <c r="K9" s="162"/>
      <c r="L9" s="165"/>
      <c r="M9" s="164"/>
      <c r="P9" s="261" t="s">
        <v>240</v>
      </c>
      <c r="Q9" s="261"/>
      <c r="R9" s="262"/>
      <c r="S9" s="266">
        <v>2016</v>
      </c>
      <c r="T9" s="249"/>
      <c r="U9" s="249">
        <v>8288</v>
      </c>
      <c r="V9" s="249"/>
      <c r="W9" s="249"/>
      <c r="X9" s="249">
        <v>4298913</v>
      </c>
      <c r="Y9" s="249"/>
    </row>
    <row r="10" spans="1:25" ht="14.25">
      <c r="A10" s="111"/>
      <c r="B10" s="184" t="s">
        <v>323</v>
      </c>
      <c r="C10" s="184"/>
      <c r="D10" s="113"/>
      <c r="E10" s="18">
        <f>SUM(E12,E23)</f>
        <v>22477</v>
      </c>
      <c r="F10" s="18">
        <f aca="true" t="shared" si="0" ref="F10:M10">SUM(F12,F23)</f>
        <v>105608</v>
      </c>
      <c r="G10" s="18">
        <f t="shared" si="0"/>
        <v>411404917</v>
      </c>
      <c r="H10" s="18">
        <f t="shared" si="0"/>
        <v>4613</v>
      </c>
      <c r="I10" s="18">
        <f t="shared" si="0"/>
        <v>40177</v>
      </c>
      <c r="J10" s="18">
        <f t="shared" si="0"/>
        <v>308703594</v>
      </c>
      <c r="K10" s="18">
        <f t="shared" si="0"/>
        <v>17864</v>
      </c>
      <c r="L10" s="18">
        <f t="shared" si="0"/>
        <v>65431</v>
      </c>
      <c r="M10" s="18">
        <f t="shared" si="0"/>
        <v>102701323</v>
      </c>
      <c r="P10" s="65"/>
      <c r="Q10" s="259" t="s">
        <v>241</v>
      </c>
      <c r="R10" s="260"/>
      <c r="S10" s="266">
        <v>923</v>
      </c>
      <c r="T10" s="249"/>
      <c r="U10" s="249">
        <v>3350</v>
      </c>
      <c r="V10" s="249"/>
      <c r="W10" s="249"/>
      <c r="X10" s="249">
        <v>1511556</v>
      </c>
      <c r="Y10" s="249"/>
    </row>
    <row r="11" spans="1:25" s="111" customFormat="1" ht="14.25">
      <c r="A11" s="61"/>
      <c r="B11" s="14"/>
      <c r="C11" s="14"/>
      <c r="D11" s="24"/>
      <c r="E11" s="172"/>
      <c r="F11" s="172"/>
      <c r="G11" s="172"/>
      <c r="H11" s="172"/>
      <c r="I11" s="172"/>
      <c r="J11" s="172"/>
      <c r="K11" s="172"/>
      <c r="L11" s="172"/>
      <c r="M11" s="172"/>
      <c r="P11" s="65"/>
      <c r="Q11" s="259" t="s">
        <v>242</v>
      </c>
      <c r="R11" s="260"/>
      <c r="S11" s="266">
        <v>361</v>
      </c>
      <c r="T11" s="249"/>
      <c r="U11" s="249">
        <v>1746</v>
      </c>
      <c r="V11" s="249"/>
      <c r="W11" s="249"/>
      <c r="X11" s="249">
        <v>1104110</v>
      </c>
      <c r="Y11" s="249"/>
    </row>
    <row r="12" spans="1:25" ht="14.25">
      <c r="A12" s="111"/>
      <c r="B12" s="184" t="s">
        <v>188</v>
      </c>
      <c r="C12" s="184"/>
      <c r="D12" s="113"/>
      <c r="E12" s="18">
        <f>SUM(E14:E21)</f>
        <v>16732</v>
      </c>
      <c r="F12" s="18">
        <f aca="true" t="shared" si="1" ref="F12:M12">SUM(F14:F21)</f>
        <v>85174</v>
      </c>
      <c r="G12" s="18">
        <f t="shared" si="1"/>
        <v>369111034</v>
      </c>
      <c r="H12" s="18">
        <f t="shared" si="1"/>
        <v>4002</v>
      </c>
      <c r="I12" s="18">
        <f t="shared" si="1"/>
        <v>36136</v>
      </c>
      <c r="J12" s="18">
        <f t="shared" si="1"/>
        <v>289827141</v>
      </c>
      <c r="K12" s="18">
        <f t="shared" si="1"/>
        <v>12730</v>
      </c>
      <c r="L12" s="18">
        <f t="shared" si="1"/>
        <v>49038</v>
      </c>
      <c r="M12" s="18">
        <f t="shared" si="1"/>
        <v>79283893</v>
      </c>
      <c r="P12" s="65"/>
      <c r="Q12" s="259" t="s">
        <v>243</v>
      </c>
      <c r="R12" s="260"/>
      <c r="S12" s="266">
        <v>228</v>
      </c>
      <c r="T12" s="249"/>
      <c r="U12" s="249">
        <v>1447</v>
      </c>
      <c r="V12" s="249"/>
      <c r="W12" s="249"/>
      <c r="X12" s="249">
        <v>853768</v>
      </c>
      <c r="Y12" s="249"/>
    </row>
    <row r="13" spans="2:25" ht="14.25">
      <c r="B13" s="14"/>
      <c r="C13" s="14"/>
      <c r="D13" s="24"/>
      <c r="E13" s="13"/>
      <c r="F13" s="13"/>
      <c r="G13" s="13"/>
      <c r="H13" s="13"/>
      <c r="I13" s="13"/>
      <c r="J13" s="13"/>
      <c r="K13" s="13"/>
      <c r="L13" s="13"/>
      <c r="M13" s="13"/>
      <c r="P13" s="65"/>
      <c r="Q13" s="264" t="s">
        <v>304</v>
      </c>
      <c r="R13" s="265"/>
      <c r="S13" s="266">
        <v>504</v>
      </c>
      <c r="T13" s="249"/>
      <c r="U13" s="249">
        <v>1475</v>
      </c>
      <c r="V13" s="249"/>
      <c r="W13" s="249"/>
      <c r="X13" s="249">
        <v>829479</v>
      </c>
      <c r="Y13" s="249"/>
    </row>
    <row r="14" spans="2:25" ht="14.25">
      <c r="B14" s="65"/>
      <c r="C14" s="6" t="s">
        <v>189</v>
      </c>
      <c r="D14" s="1"/>
      <c r="E14" s="22">
        <v>9584</v>
      </c>
      <c r="F14" s="22">
        <v>56236</v>
      </c>
      <c r="G14" s="22">
        <v>298227770</v>
      </c>
      <c r="H14" s="22">
        <v>2925</v>
      </c>
      <c r="I14" s="22">
        <v>28492</v>
      </c>
      <c r="J14" s="22">
        <v>251466837</v>
      </c>
      <c r="K14" s="22">
        <v>6659</v>
      </c>
      <c r="L14" s="22">
        <v>27744</v>
      </c>
      <c r="M14" s="22">
        <v>46760933</v>
      </c>
      <c r="P14" s="65"/>
      <c r="Q14" s="255"/>
      <c r="R14" s="257"/>
      <c r="S14" s="266"/>
      <c r="T14" s="249"/>
      <c r="U14" s="249"/>
      <c r="V14" s="249"/>
      <c r="W14" s="249"/>
      <c r="X14" s="249"/>
      <c r="Y14" s="249"/>
    </row>
    <row r="15" spans="2:25" ht="14.25">
      <c r="B15" s="65"/>
      <c r="C15" s="6" t="s">
        <v>190</v>
      </c>
      <c r="D15" s="1"/>
      <c r="E15" s="22">
        <v>1280</v>
      </c>
      <c r="F15" s="22">
        <v>5409</v>
      </c>
      <c r="G15" s="22">
        <v>14437326</v>
      </c>
      <c r="H15" s="22">
        <v>242</v>
      </c>
      <c r="I15" s="22">
        <v>1881</v>
      </c>
      <c r="J15" s="22">
        <v>9069528</v>
      </c>
      <c r="K15" s="22">
        <v>1038</v>
      </c>
      <c r="L15" s="22">
        <v>3528</v>
      </c>
      <c r="M15" s="22">
        <v>5367798</v>
      </c>
      <c r="P15" s="65"/>
      <c r="Q15" s="261" t="s">
        <v>244</v>
      </c>
      <c r="R15" s="262"/>
      <c r="S15" s="266">
        <v>439</v>
      </c>
      <c r="T15" s="249"/>
      <c r="U15" s="249">
        <v>1557</v>
      </c>
      <c r="V15" s="249"/>
      <c r="W15" s="249"/>
      <c r="X15" s="249">
        <v>644316</v>
      </c>
      <c r="Y15" s="249"/>
    </row>
    <row r="16" spans="2:25" ht="14.25">
      <c r="B16" s="65"/>
      <c r="C16" s="6" t="s">
        <v>191</v>
      </c>
      <c r="D16" s="1"/>
      <c r="E16" s="22">
        <v>2089</v>
      </c>
      <c r="F16" s="22">
        <v>8933</v>
      </c>
      <c r="G16" s="22">
        <v>28153000</v>
      </c>
      <c r="H16" s="22">
        <v>415</v>
      </c>
      <c r="I16" s="22">
        <v>2903</v>
      </c>
      <c r="J16" s="22">
        <v>17732399</v>
      </c>
      <c r="K16" s="22">
        <v>1674</v>
      </c>
      <c r="L16" s="22">
        <v>6030</v>
      </c>
      <c r="M16" s="22">
        <v>10420601</v>
      </c>
      <c r="P16" s="65"/>
      <c r="Q16" s="261" t="s">
        <v>245</v>
      </c>
      <c r="R16" s="262"/>
      <c r="S16" s="266">
        <v>526</v>
      </c>
      <c r="T16" s="249"/>
      <c r="U16" s="249">
        <v>1679</v>
      </c>
      <c r="V16" s="249"/>
      <c r="W16" s="249"/>
      <c r="X16" s="249">
        <v>1167820</v>
      </c>
      <c r="Y16" s="249"/>
    </row>
    <row r="17" spans="2:25" ht="14.25">
      <c r="B17" s="65"/>
      <c r="C17" s="6" t="s">
        <v>192</v>
      </c>
      <c r="D17" s="1"/>
      <c r="E17" s="22">
        <v>638</v>
      </c>
      <c r="F17" s="22">
        <v>2121</v>
      </c>
      <c r="G17" s="22">
        <v>2769337</v>
      </c>
      <c r="H17" s="22">
        <v>37</v>
      </c>
      <c r="I17" s="22">
        <v>221</v>
      </c>
      <c r="J17" s="22">
        <v>700249</v>
      </c>
      <c r="K17" s="22">
        <v>601</v>
      </c>
      <c r="L17" s="22">
        <v>1900</v>
      </c>
      <c r="M17" s="22">
        <v>2069088</v>
      </c>
      <c r="P17" s="65"/>
      <c r="Q17" s="261" t="s">
        <v>246</v>
      </c>
      <c r="R17" s="262"/>
      <c r="S17" s="266">
        <v>1903</v>
      </c>
      <c r="T17" s="249"/>
      <c r="U17" s="249">
        <v>4847</v>
      </c>
      <c r="V17" s="249"/>
      <c r="W17" s="249"/>
      <c r="X17" s="249">
        <v>1677857</v>
      </c>
      <c r="Y17" s="249"/>
    </row>
    <row r="18" spans="2:25" ht="14.25">
      <c r="B18" s="65"/>
      <c r="C18" s="6" t="s">
        <v>193</v>
      </c>
      <c r="D18" s="1"/>
      <c r="E18" s="22">
        <v>629</v>
      </c>
      <c r="F18" s="22">
        <v>1752</v>
      </c>
      <c r="G18" s="22">
        <v>2432566</v>
      </c>
      <c r="H18" s="22">
        <v>50</v>
      </c>
      <c r="I18" s="22">
        <v>251</v>
      </c>
      <c r="J18" s="22">
        <v>725958</v>
      </c>
      <c r="K18" s="22">
        <v>579</v>
      </c>
      <c r="L18" s="22">
        <v>1501</v>
      </c>
      <c r="M18" s="22">
        <v>1706608</v>
      </c>
      <c r="P18" s="72"/>
      <c r="Q18" s="268" t="s">
        <v>247</v>
      </c>
      <c r="R18" s="269"/>
      <c r="S18" s="267">
        <v>318</v>
      </c>
      <c r="T18" s="250"/>
      <c r="U18" s="250">
        <v>1046</v>
      </c>
      <c r="V18" s="250"/>
      <c r="W18" s="250"/>
      <c r="X18" s="250">
        <v>596685</v>
      </c>
      <c r="Y18" s="250"/>
    </row>
    <row r="19" spans="2:25" ht="14.25">
      <c r="B19" s="65"/>
      <c r="C19" s="6" t="s">
        <v>194</v>
      </c>
      <c r="D19" s="1"/>
      <c r="E19" s="22">
        <v>1255</v>
      </c>
      <c r="F19" s="22">
        <v>5270</v>
      </c>
      <c r="G19" s="22">
        <v>10524448</v>
      </c>
      <c r="H19" s="22">
        <v>167</v>
      </c>
      <c r="I19" s="22">
        <v>1161</v>
      </c>
      <c r="J19" s="22">
        <v>4022538</v>
      </c>
      <c r="K19" s="22">
        <v>1088</v>
      </c>
      <c r="L19" s="22">
        <v>4109</v>
      </c>
      <c r="M19" s="22">
        <v>6501910</v>
      </c>
      <c r="P19" s="61" t="s">
        <v>253</v>
      </c>
      <c r="Q19" s="66"/>
      <c r="R19" s="66"/>
      <c r="S19" s="65"/>
      <c r="T19" s="25"/>
      <c r="U19" s="25"/>
      <c r="V19" s="25"/>
      <c r="W19" s="65"/>
      <c r="X19" s="65"/>
      <c r="Y19" s="66"/>
    </row>
    <row r="20" spans="2:25" ht="14.25">
      <c r="B20" s="65"/>
      <c r="C20" s="6" t="s">
        <v>195</v>
      </c>
      <c r="D20" s="1"/>
      <c r="E20" s="22">
        <v>607</v>
      </c>
      <c r="F20" s="22">
        <v>2289</v>
      </c>
      <c r="G20" s="22">
        <v>3846770</v>
      </c>
      <c r="H20" s="22">
        <v>63</v>
      </c>
      <c r="I20" s="22">
        <v>343</v>
      </c>
      <c r="J20" s="22">
        <v>1283099</v>
      </c>
      <c r="K20" s="22">
        <v>544</v>
      </c>
      <c r="L20" s="22">
        <v>1946</v>
      </c>
      <c r="M20" s="22">
        <v>2563671</v>
      </c>
      <c r="P20" s="3" t="s">
        <v>254</v>
      </c>
      <c r="Q20" s="66"/>
      <c r="R20" s="66"/>
      <c r="S20" s="65"/>
      <c r="T20" s="25"/>
      <c r="U20" s="25"/>
      <c r="V20" s="25"/>
      <c r="W20" s="65"/>
      <c r="X20" s="65"/>
      <c r="Y20" s="66"/>
    </row>
    <row r="21" spans="2:25" ht="14.25">
      <c r="B21" s="65"/>
      <c r="C21" s="6" t="s">
        <v>196</v>
      </c>
      <c r="D21" s="1"/>
      <c r="E21" s="22">
        <v>650</v>
      </c>
      <c r="F21" s="22">
        <v>3164</v>
      </c>
      <c r="G21" s="22">
        <v>8719817</v>
      </c>
      <c r="H21" s="22">
        <v>103</v>
      </c>
      <c r="I21" s="22">
        <v>884</v>
      </c>
      <c r="J21" s="22">
        <v>4826533</v>
      </c>
      <c r="K21" s="22">
        <v>547</v>
      </c>
      <c r="L21" s="22">
        <v>2280</v>
      </c>
      <c r="M21" s="22">
        <v>3893284</v>
      </c>
      <c r="P21" s="66"/>
      <c r="Q21" s="66"/>
      <c r="R21" s="66"/>
      <c r="S21" s="65"/>
      <c r="T21" s="25"/>
      <c r="U21" s="25"/>
      <c r="V21" s="25"/>
      <c r="W21" s="65"/>
      <c r="X21" s="65"/>
      <c r="Y21" s="66"/>
    </row>
    <row r="22" spans="1:25" s="111" customFormat="1" ht="14.25">
      <c r="A22" s="61"/>
      <c r="B22" s="65"/>
      <c r="C22" s="6"/>
      <c r="D22" s="1"/>
      <c r="E22" s="22"/>
      <c r="F22" s="22"/>
      <c r="G22" s="22"/>
      <c r="H22" s="22"/>
      <c r="I22" s="22"/>
      <c r="J22" s="22"/>
      <c r="K22" s="22"/>
      <c r="L22" s="22"/>
      <c r="M22" s="22"/>
      <c r="P22" s="246" t="s">
        <v>386</v>
      </c>
      <c r="Q22" s="246"/>
      <c r="R22" s="246"/>
      <c r="S22" s="246"/>
      <c r="T22" s="246"/>
      <c r="U22" s="246"/>
      <c r="V22" s="246"/>
      <c r="W22" s="246"/>
      <c r="X22" s="246"/>
      <c r="Y22" s="246"/>
    </row>
    <row r="23" spans="1:25" ht="15" thickBot="1">
      <c r="A23" s="111"/>
      <c r="B23" s="184" t="s">
        <v>238</v>
      </c>
      <c r="C23" s="184"/>
      <c r="D23" s="113"/>
      <c r="E23" s="18">
        <f>SUM(E25,E28,E34,E44,E51,E57,E65,E71)</f>
        <v>5745</v>
      </c>
      <c r="F23" s="18">
        <f aca="true" t="shared" si="2" ref="F23:M23">SUM(F25,F28,F34,F44,F51,F57,F65,F71)</f>
        <v>20434</v>
      </c>
      <c r="G23" s="18">
        <f t="shared" si="2"/>
        <v>42293883</v>
      </c>
      <c r="H23" s="18">
        <f t="shared" si="2"/>
        <v>611</v>
      </c>
      <c r="I23" s="18">
        <f t="shared" si="2"/>
        <v>4041</v>
      </c>
      <c r="J23" s="18">
        <f t="shared" si="2"/>
        <v>18876453</v>
      </c>
      <c r="K23" s="18">
        <f t="shared" si="2"/>
        <v>5134</v>
      </c>
      <c r="L23" s="18">
        <f t="shared" si="2"/>
        <v>16393</v>
      </c>
      <c r="M23" s="18">
        <f t="shared" si="2"/>
        <v>23417430</v>
      </c>
      <c r="P23" s="74"/>
      <c r="Q23" s="74"/>
      <c r="R23" s="74"/>
      <c r="S23" s="74"/>
      <c r="T23" s="26"/>
      <c r="U23" s="26"/>
      <c r="V23" s="26"/>
      <c r="W23" s="74"/>
      <c r="X23" s="74"/>
      <c r="Y23" s="98" t="s">
        <v>250</v>
      </c>
    </row>
    <row r="24" spans="1:25" s="111" customFormat="1" ht="28.5">
      <c r="A24" s="61"/>
      <c r="B24" s="14"/>
      <c r="C24" s="14"/>
      <c r="D24" s="24"/>
      <c r="E24" s="172"/>
      <c r="F24" s="172"/>
      <c r="G24" s="172"/>
      <c r="H24" s="172"/>
      <c r="I24" s="172"/>
      <c r="J24" s="172"/>
      <c r="K24" s="172"/>
      <c r="L24" s="172"/>
      <c r="M24" s="172"/>
      <c r="P24" s="248" t="s">
        <v>252</v>
      </c>
      <c r="Q24" s="263"/>
      <c r="R24" s="75" t="s">
        <v>249</v>
      </c>
      <c r="S24" s="76" t="s">
        <v>251</v>
      </c>
      <c r="T24" s="77" t="s">
        <v>388</v>
      </c>
      <c r="U24" s="247" t="s">
        <v>310</v>
      </c>
      <c r="V24" s="248"/>
      <c r="W24" s="78" t="s">
        <v>249</v>
      </c>
      <c r="X24" s="76" t="s">
        <v>251</v>
      </c>
      <c r="Y24" s="79" t="s">
        <v>388</v>
      </c>
    </row>
    <row r="25" spans="1:25" ht="14.25">
      <c r="A25" s="111"/>
      <c r="B25" s="184" t="s">
        <v>197</v>
      </c>
      <c r="C25" s="184"/>
      <c r="D25" s="113"/>
      <c r="E25" s="18">
        <f>SUM(E26)</f>
        <v>254</v>
      </c>
      <c r="F25" s="18">
        <f aca="true" t="shared" si="3" ref="F25:M25">SUM(F26)</f>
        <v>1154</v>
      </c>
      <c r="G25" s="18">
        <f t="shared" si="3"/>
        <v>3277735</v>
      </c>
      <c r="H25" s="18">
        <f t="shared" si="3"/>
        <v>69</v>
      </c>
      <c r="I25" s="18">
        <f t="shared" si="3"/>
        <v>557</v>
      </c>
      <c r="J25" s="18">
        <f t="shared" si="3"/>
        <v>2425739</v>
      </c>
      <c r="K25" s="18">
        <f t="shared" si="3"/>
        <v>185</v>
      </c>
      <c r="L25" s="18">
        <f t="shared" si="3"/>
        <v>597</v>
      </c>
      <c r="M25" s="18">
        <f t="shared" si="3"/>
        <v>851996</v>
      </c>
      <c r="P25" s="119"/>
      <c r="Q25" s="119"/>
      <c r="R25" s="120"/>
      <c r="S25" s="120"/>
      <c r="T25" s="121"/>
      <c r="U25" s="122"/>
      <c r="V25" s="123"/>
      <c r="W25" s="124"/>
      <c r="X25" s="125"/>
      <c r="Y25" s="119"/>
    </row>
    <row r="26" spans="2:25" ht="14.25">
      <c r="B26" s="19"/>
      <c r="C26" s="6" t="s">
        <v>198</v>
      </c>
      <c r="D26" s="1"/>
      <c r="E26" s="22">
        <v>254</v>
      </c>
      <c r="F26" s="22">
        <v>1154</v>
      </c>
      <c r="G26" s="22">
        <v>3277735</v>
      </c>
      <c r="H26" s="20">
        <v>69</v>
      </c>
      <c r="I26" s="20">
        <v>557</v>
      </c>
      <c r="J26" s="20">
        <v>2425739</v>
      </c>
      <c r="K26" s="20">
        <v>185</v>
      </c>
      <c r="L26" s="20">
        <v>597</v>
      </c>
      <c r="M26" s="20">
        <v>851996</v>
      </c>
      <c r="P26" s="184" t="s">
        <v>187</v>
      </c>
      <c r="Q26" s="184"/>
      <c r="R26" s="173">
        <f>SUM(R28,R39)</f>
        <v>5202</v>
      </c>
      <c r="S26" s="173">
        <f>SUM(S28,S39)</f>
        <v>17417</v>
      </c>
      <c r="T26" s="174">
        <f>SUM(T28,T39)</f>
        <v>8385591</v>
      </c>
      <c r="U26" s="57"/>
      <c r="V26" s="56" t="s">
        <v>210</v>
      </c>
      <c r="W26" s="70">
        <v>4</v>
      </c>
      <c r="X26" s="84">
        <v>7</v>
      </c>
      <c r="Y26" s="67">
        <v>2189</v>
      </c>
    </row>
    <row r="27" spans="1:25" s="111" customFormat="1" ht="14.25">
      <c r="A27" s="61"/>
      <c r="B27" s="19"/>
      <c r="C27" s="6"/>
      <c r="D27" s="1"/>
      <c r="E27" s="13"/>
      <c r="F27" s="13"/>
      <c r="G27" s="13"/>
      <c r="H27" s="13"/>
      <c r="I27" s="13"/>
      <c r="J27" s="13"/>
      <c r="K27" s="13"/>
      <c r="L27" s="13"/>
      <c r="M27" s="13"/>
      <c r="P27" s="66"/>
      <c r="Q27" s="66"/>
      <c r="R27" s="173"/>
      <c r="S27" s="173"/>
      <c r="T27" s="174"/>
      <c r="U27" s="80"/>
      <c r="V27" s="56" t="s">
        <v>211</v>
      </c>
      <c r="W27" s="70">
        <v>9</v>
      </c>
      <c r="X27" s="84">
        <v>24</v>
      </c>
      <c r="Y27" s="67">
        <v>15344</v>
      </c>
    </row>
    <row r="28" spans="1:25" ht="14.25">
      <c r="A28" s="111"/>
      <c r="B28" s="184" t="s">
        <v>199</v>
      </c>
      <c r="C28" s="184"/>
      <c r="D28" s="113"/>
      <c r="E28" s="18">
        <f>SUM(E29:E32)</f>
        <v>726</v>
      </c>
      <c r="F28" s="18">
        <f>SUM(F29:F32)</f>
        <v>2526</v>
      </c>
      <c r="G28" s="18">
        <f>SUM(G29:G32)</f>
        <v>5166367</v>
      </c>
      <c r="H28" s="18">
        <f>SUM(H29:H32)</f>
        <v>143</v>
      </c>
      <c r="I28" s="18">
        <v>723</v>
      </c>
      <c r="J28" s="18">
        <v>2473576</v>
      </c>
      <c r="K28" s="18">
        <f>SUM(K29:K32)</f>
        <v>583</v>
      </c>
      <c r="L28" s="18">
        <f>SUM(L29:L32)</f>
        <v>1803</v>
      </c>
      <c r="M28" s="18">
        <f>SUM(M29:M32)</f>
        <v>2692791</v>
      </c>
      <c r="P28" s="184" t="s">
        <v>188</v>
      </c>
      <c r="Q28" s="184"/>
      <c r="R28" s="173">
        <f>SUM(R30:R37)</f>
        <v>4090</v>
      </c>
      <c r="S28" s="173">
        <f>SUM(S30:S37)</f>
        <v>14138</v>
      </c>
      <c r="T28" s="174">
        <f>SUM(T30:T37)</f>
        <v>6797044</v>
      </c>
      <c r="U28" s="57"/>
      <c r="V28" s="56" t="s">
        <v>212</v>
      </c>
      <c r="W28" s="70">
        <v>7</v>
      </c>
      <c r="X28" s="84">
        <v>15</v>
      </c>
      <c r="Y28" s="67">
        <v>7592</v>
      </c>
    </row>
    <row r="29" spans="2:25" ht="14.25">
      <c r="B29" s="19"/>
      <c r="C29" s="6" t="s">
        <v>200</v>
      </c>
      <c r="D29" s="1"/>
      <c r="E29" s="22">
        <v>213</v>
      </c>
      <c r="F29" s="22">
        <v>748</v>
      </c>
      <c r="G29" s="22">
        <v>1643616</v>
      </c>
      <c r="H29" s="20">
        <v>24</v>
      </c>
      <c r="I29" s="20">
        <v>115</v>
      </c>
      <c r="J29" s="20">
        <v>651263</v>
      </c>
      <c r="K29" s="20">
        <v>189</v>
      </c>
      <c r="L29" s="20">
        <v>633</v>
      </c>
      <c r="M29" s="20">
        <v>992353</v>
      </c>
      <c r="P29" s="66"/>
      <c r="Q29" s="66"/>
      <c r="R29" s="82"/>
      <c r="S29" s="82"/>
      <c r="T29" s="83"/>
      <c r="U29" s="245" t="s">
        <v>213</v>
      </c>
      <c r="V29" s="189"/>
      <c r="W29" s="170">
        <f>SUM(W30:W34)</f>
        <v>241</v>
      </c>
      <c r="X29" s="173">
        <f>SUM(X30:X34)</f>
        <v>680</v>
      </c>
      <c r="Y29" s="170">
        <f>SUM(Y30:Y34)</f>
        <v>313135</v>
      </c>
    </row>
    <row r="30" spans="2:25" ht="14.25">
      <c r="B30" s="19"/>
      <c r="C30" s="6" t="s">
        <v>201</v>
      </c>
      <c r="D30" s="1"/>
      <c r="E30" s="22">
        <v>331</v>
      </c>
      <c r="F30" s="22">
        <v>1279</v>
      </c>
      <c r="G30" s="22">
        <v>2766478</v>
      </c>
      <c r="H30" s="20">
        <v>109</v>
      </c>
      <c r="I30" s="20">
        <v>557</v>
      </c>
      <c r="J30" s="20">
        <v>1726400</v>
      </c>
      <c r="K30" s="20">
        <v>222</v>
      </c>
      <c r="L30" s="20">
        <v>722</v>
      </c>
      <c r="M30" s="20">
        <v>1040078</v>
      </c>
      <c r="P30" s="66"/>
      <c r="Q30" s="6" t="s">
        <v>189</v>
      </c>
      <c r="R30" s="84">
        <v>2552</v>
      </c>
      <c r="S30" s="84">
        <v>9367</v>
      </c>
      <c r="T30" s="85">
        <v>4508049</v>
      </c>
      <c r="U30" s="58"/>
      <c r="V30" s="56" t="s">
        <v>214</v>
      </c>
      <c r="W30" s="67">
        <v>74</v>
      </c>
      <c r="X30" s="84">
        <v>213</v>
      </c>
      <c r="Y30" s="67">
        <v>97790</v>
      </c>
    </row>
    <row r="31" spans="2:25" ht="14.25">
      <c r="B31" s="19"/>
      <c r="C31" s="6" t="s">
        <v>202</v>
      </c>
      <c r="D31" s="1"/>
      <c r="E31" s="22">
        <v>137</v>
      </c>
      <c r="F31" s="22">
        <v>368</v>
      </c>
      <c r="G31" s="22">
        <v>540959</v>
      </c>
      <c r="H31" s="20">
        <v>8</v>
      </c>
      <c r="I31" s="21" t="s">
        <v>395</v>
      </c>
      <c r="J31" s="21" t="s">
        <v>395</v>
      </c>
      <c r="K31" s="20">
        <v>129</v>
      </c>
      <c r="L31" s="20">
        <v>323</v>
      </c>
      <c r="M31" s="20">
        <v>455509</v>
      </c>
      <c r="P31" s="66"/>
      <c r="Q31" s="6" t="s">
        <v>190</v>
      </c>
      <c r="R31" s="84">
        <v>267</v>
      </c>
      <c r="S31" s="84">
        <v>688</v>
      </c>
      <c r="T31" s="85">
        <v>308782</v>
      </c>
      <c r="U31" s="58"/>
      <c r="V31" s="56" t="s">
        <v>215</v>
      </c>
      <c r="W31" s="67">
        <v>27</v>
      </c>
      <c r="X31" s="84">
        <v>71</v>
      </c>
      <c r="Y31" s="67">
        <v>44830</v>
      </c>
    </row>
    <row r="32" spans="2:25" ht="14.25">
      <c r="B32" s="19"/>
      <c r="C32" s="6" t="s">
        <v>203</v>
      </c>
      <c r="D32" s="1"/>
      <c r="E32" s="22">
        <v>45</v>
      </c>
      <c r="F32" s="22">
        <v>131</v>
      </c>
      <c r="G32" s="22">
        <v>215314</v>
      </c>
      <c r="H32" s="20">
        <v>2</v>
      </c>
      <c r="I32" s="21" t="s">
        <v>395</v>
      </c>
      <c r="J32" s="21" t="s">
        <v>395</v>
      </c>
      <c r="K32" s="20">
        <v>43</v>
      </c>
      <c r="L32" s="20">
        <v>125</v>
      </c>
      <c r="M32" s="20">
        <v>204851</v>
      </c>
      <c r="P32" s="66"/>
      <c r="Q32" s="6" t="s">
        <v>191</v>
      </c>
      <c r="R32" s="84">
        <v>477</v>
      </c>
      <c r="S32" s="84">
        <v>1549</v>
      </c>
      <c r="T32" s="85">
        <v>791286</v>
      </c>
      <c r="U32" s="58"/>
      <c r="V32" s="56" t="s">
        <v>216</v>
      </c>
      <c r="W32" s="67">
        <v>35</v>
      </c>
      <c r="X32" s="84">
        <v>103</v>
      </c>
      <c r="Y32" s="67">
        <v>53604</v>
      </c>
    </row>
    <row r="33" spans="1:25" s="111" customFormat="1" ht="14.25">
      <c r="A33" s="61"/>
      <c r="B33" s="19"/>
      <c r="C33" s="6"/>
      <c r="D33" s="1"/>
      <c r="E33" s="13"/>
      <c r="F33" s="13"/>
      <c r="G33" s="13"/>
      <c r="H33" s="13"/>
      <c r="I33" s="13"/>
      <c r="J33" s="13"/>
      <c r="K33" s="13"/>
      <c r="L33" s="13"/>
      <c r="M33" s="13"/>
      <c r="P33" s="66"/>
      <c r="Q33" s="6" t="s">
        <v>192</v>
      </c>
      <c r="R33" s="84">
        <v>150</v>
      </c>
      <c r="S33" s="84">
        <v>442</v>
      </c>
      <c r="T33" s="85">
        <v>202948</v>
      </c>
      <c r="U33" s="58"/>
      <c r="V33" s="56" t="s">
        <v>217</v>
      </c>
      <c r="W33" s="67">
        <v>31</v>
      </c>
      <c r="X33" s="84">
        <v>94</v>
      </c>
      <c r="Y33" s="67">
        <v>36482</v>
      </c>
    </row>
    <row r="34" spans="1:25" ht="14.25">
      <c r="A34" s="111"/>
      <c r="B34" s="184" t="s">
        <v>204</v>
      </c>
      <c r="C34" s="184"/>
      <c r="D34" s="113"/>
      <c r="E34" s="18">
        <f>SUM(E35:E42)</f>
        <v>1100</v>
      </c>
      <c r="F34" s="18">
        <f>SUM(F35:F42)</f>
        <v>5495</v>
      </c>
      <c r="G34" s="18">
        <f>SUM(G35:G42)</f>
        <v>15253651</v>
      </c>
      <c r="H34" s="18">
        <f>SUM(H35:H42)</f>
        <v>152</v>
      </c>
      <c r="I34" s="18">
        <v>1489</v>
      </c>
      <c r="J34" s="18">
        <v>8007674</v>
      </c>
      <c r="K34" s="18">
        <f>SUM(K35:K42)</f>
        <v>948</v>
      </c>
      <c r="L34" s="18">
        <f>SUM(L35:L42)</f>
        <v>4006</v>
      </c>
      <c r="M34" s="18">
        <f>SUM(M35:M42)</f>
        <v>7245977</v>
      </c>
      <c r="P34" s="66"/>
      <c r="Q34" s="6" t="s">
        <v>193</v>
      </c>
      <c r="R34" s="84">
        <v>79</v>
      </c>
      <c r="S34" s="53">
        <v>195</v>
      </c>
      <c r="T34" s="54">
        <v>73436</v>
      </c>
      <c r="U34" s="58"/>
      <c r="V34" s="56" t="s">
        <v>218</v>
      </c>
      <c r="W34" s="67">
        <v>74</v>
      </c>
      <c r="X34" s="84">
        <v>199</v>
      </c>
      <c r="Y34" s="67">
        <v>80429</v>
      </c>
    </row>
    <row r="35" spans="2:25" ht="14.25">
      <c r="B35" s="19"/>
      <c r="C35" s="6" t="s">
        <v>205</v>
      </c>
      <c r="D35" s="1"/>
      <c r="E35" s="22">
        <v>222</v>
      </c>
      <c r="F35" s="22">
        <v>728</v>
      </c>
      <c r="G35" s="22">
        <v>1177584</v>
      </c>
      <c r="H35" s="20">
        <v>21</v>
      </c>
      <c r="I35" s="20">
        <v>89</v>
      </c>
      <c r="J35" s="20">
        <v>443719</v>
      </c>
      <c r="K35" s="20">
        <v>201</v>
      </c>
      <c r="L35" s="20">
        <v>639</v>
      </c>
      <c r="M35" s="20">
        <v>733865</v>
      </c>
      <c r="P35" s="66"/>
      <c r="Q35" s="6" t="s">
        <v>194</v>
      </c>
      <c r="R35" s="84">
        <v>314</v>
      </c>
      <c r="S35" s="84">
        <v>982</v>
      </c>
      <c r="T35" s="85">
        <v>464869</v>
      </c>
      <c r="U35" s="245" t="s">
        <v>219</v>
      </c>
      <c r="V35" s="189"/>
      <c r="W35" s="170">
        <f>SUM(W36:W39)</f>
        <v>121</v>
      </c>
      <c r="X35" s="173">
        <f>SUM(X36:X39)</f>
        <v>369</v>
      </c>
      <c r="Y35" s="170">
        <f>SUM(Y36:Y39)</f>
        <v>247272</v>
      </c>
    </row>
    <row r="36" spans="2:25" ht="14.25">
      <c r="B36" s="19"/>
      <c r="C36" s="6" t="s">
        <v>206</v>
      </c>
      <c r="D36" s="1"/>
      <c r="E36" s="22">
        <v>289</v>
      </c>
      <c r="F36" s="22">
        <v>962</v>
      </c>
      <c r="G36" s="22">
        <v>1350891</v>
      </c>
      <c r="H36" s="20">
        <v>18</v>
      </c>
      <c r="I36" s="20">
        <v>69</v>
      </c>
      <c r="J36" s="20">
        <v>80432</v>
      </c>
      <c r="K36" s="20">
        <v>271</v>
      </c>
      <c r="L36" s="20">
        <v>893</v>
      </c>
      <c r="M36" s="20">
        <v>1270459</v>
      </c>
      <c r="P36" s="66"/>
      <c r="Q36" s="6" t="s">
        <v>195</v>
      </c>
      <c r="R36" s="84">
        <v>122</v>
      </c>
      <c r="S36" s="53">
        <v>332</v>
      </c>
      <c r="T36" s="54">
        <v>181999</v>
      </c>
      <c r="U36" s="57"/>
      <c r="V36" s="56" t="s">
        <v>220</v>
      </c>
      <c r="W36" s="80">
        <v>39</v>
      </c>
      <c r="X36" s="82">
        <v>148</v>
      </c>
      <c r="Y36" s="80">
        <v>126510</v>
      </c>
    </row>
    <row r="37" spans="2:25" ht="14.25">
      <c r="B37" s="19"/>
      <c r="C37" s="6" t="s">
        <v>207</v>
      </c>
      <c r="D37" s="1"/>
      <c r="E37" s="22">
        <v>458</v>
      </c>
      <c r="F37" s="22">
        <v>3518</v>
      </c>
      <c r="G37" s="22">
        <v>12322545</v>
      </c>
      <c r="H37" s="20">
        <v>109</v>
      </c>
      <c r="I37" s="20">
        <v>1321</v>
      </c>
      <c r="J37" s="20">
        <v>7471959</v>
      </c>
      <c r="K37" s="20">
        <v>349</v>
      </c>
      <c r="L37" s="20">
        <v>2197</v>
      </c>
      <c r="M37" s="20">
        <v>4850586</v>
      </c>
      <c r="P37" s="66"/>
      <c r="Q37" s="6" t="s">
        <v>196</v>
      </c>
      <c r="R37" s="84">
        <v>129</v>
      </c>
      <c r="S37" s="84">
        <v>583</v>
      </c>
      <c r="T37" s="54">
        <v>265675</v>
      </c>
      <c r="U37" s="57"/>
      <c r="V37" s="56" t="s">
        <v>221</v>
      </c>
      <c r="W37" s="80">
        <v>13</v>
      </c>
      <c r="X37" s="82">
        <v>43</v>
      </c>
      <c r="Y37" s="80">
        <v>33210</v>
      </c>
    </row>
    <row r="38" spans="2:25" ht="14.25">
      <c r="B38" s="19"/>
      <c r="C38" s="6" t="s">
        <v>208</v>
      </c>
      <c r="D38" s="1"/>
      <c r="E38" s="22">
        <v>8</v>
      </c>
      <c r="F38" s="22">
        <v>19</v>
      </c>
      <c r="G38" s="22">
        <v>19970</v>
      </c>
      <c r="H38" s="21" t="s">
        <v>393</v>
      </c>
      <c r="I38" s="21" t="s">
        <v>393</v>
      </c>
      <c r="J38" s="21" t="s">
        <v>393</v>
      </c>
      <c r="K38" s="20">
        <v>8</v>
      </c>
      <c r="L38" s="21">
        <v>19</v>
      </c>
      <c r="M38" s="21">
        <v>19970</v>
      </c>
      <c r="P38" s="66"/>
      <c r="Q38" s="66"/>
      <c r="R38" s="82"/>
      <c r="S38" s="82"/>
      <c r="T38" s="83"/>
      <c r="U38" s="57"/>
      <c r="V38" s="56" t="s">
        <v>222</v>
      </c>
      <c r="W38" s="80">
        <v>54</v>
      </c>
      <c r="X38" s="82">
        <v>137</v>
      </c>
      <c r="Y38" s="80">
        <v>62308</v>
      </c>
    </row>
    <row r="39" spans="2:25" ht="14.25">
      <c r="B39" s="19"/>
      <c r="C39" s="6" t="s">
        <v>209</v>
      </c>
      <c r="D39" s="1"/>
      <c r="E39" s="22">
        <v>31</v>
      </c>
      <c r="F39" s="22">
        <v>74</v>
      </c>
      <c r="G39" s="22">
        <v>100550</v>
      </c>
      <c r="H39" s="21" t="s">
        <v>393</v>
      </c>
      <c r="I39" s="21" t="s">
        <v>393</v>
      </c>
      <c r="J39" s="21" t="s">
        <v>393</v>
      </c>
      <c r="K39" s="20">
        <v>31</v>
      </c>
      <c r="L39" s="21">
        <v>74</v>
      </c>
      <c r="M39" s="21">
        <v>100550</v>
      </c>
      <c r="P39" s="184" t="s">
        <v>238</v>
      </c>
      <c r="Q39" s="184"/>
      <c r="R39" s="173">
        <f>SUM(R41,R43,R48,W29,W35,W40,W47,W52)</f>
        <v>1112</v>
      </c>
      <c r="S39" s="173">
        <f>SUM(S41,S43,S48,X29,X35,X40,X47,X52)</f>
        <v>3279</v>
      </c>
      <c r="T39" s="174">
        <f>SUM(T41,T43,T48,Y29,Y35,Y40,Y47,Y52)</f>
        <v>1588547</v>
      </c>
      <c r="U39" s="57"/>
      <c r="V39" s="56" t="s">
        <v>223</v>
      </c>
      <c r="W39" s="80">
        <v>15</v>
      </c>
      <c r="X39" s="82">
        <v>41</v>
      </c>
      <c r="Y39" s="80">
        <v>25244</v>
      </c>
    </row>
    <row r="40" spans="2:25" ht="14.25">
      <c r="B40" s="19"/>
      <c r="C40" s="6" t="s">
        <v>210</v>
      </c>
      <c r="D40" s="1"/>
      <c r="E40" s="22">
        <v>39</v>
      </c>
      <c r="F40" s="22">
        <v>69</v>
      </c>
      <c r="G40" s="22">
        <v>139859</v>
      </c>
      <c r="H40" s="20">
        <v>3</v>
      </c>
      <c r="I40" s="21" t="s">
        <v>395</v>
      </c>
      <c r="J40" s="21" t="s">
        <v>395</v>
      </c>
      <c r="K40" s="20">
        <v>36</v>
      </c>
      <c r="L40" s="21">
        <v>62</v>
      </c>
      <c r="M40" s="21">
        <v>131305</v>
      </c>
      <c r="P40" s="66"/>
      <c r="Q40" s="14"/>
      <c r="R40" s="175"/>
      <c r="S40" s="173"/>
      <c r="T40" s="176"/>
      <c r="U40" s="245" t="s">
        <v>224</v>
      </c>
      <c r="V40" s="189"/>
      <c r="W40" s="177">
        <f>SUM(W41:W46)</f>
        <v>101</v>
      </c>
      <c r="X40" s="178">
        <f>SUM(X41:X46)</f>
        <v>211</v>
      </c>
      <c r="Y40" s="177">
        <f>SUM(Y41:Y46)</f>
        <v>98882</v>
      </c>
    </row>
    <row r="41" spans="2:25" ht="14.25">
      <c r="B41" s="19"/>
      <c r="C41" s="6" t="s">
        <v>211</v>
      </c>
      <c r="D41" s="1"/>
      <c r="E41" s="22">
        <v>12</v>
      </c>
      <c r="F41" s="22">
        <v>25</v>
      </c>
      <c r="G41" s="22">
        <v>36310</v>
      </c>
      <c r="H41" s="21">
        <v>1</v>
      </c>
      <c r="I41" s="21" t="s">
        <v>395</v>
      </c>
      <c r="J41" s="21" t="s">
        <v>395</v>
      </c>
      <c r="K41" s="20">
        <v>11</v>
      </c>
      <c r="L41" s="20">
        <v>22</v>
      </c>
      <c r="M41" s="20">
        <v>33300</v>
      </c>
      <c r="P41" s="184" t="s">
        <v>197</v>
      </c>
      <c r="Q41" s="184"/>
      <c r="R41" s="173">
        <f>SUM(R42)</f>
        <v>66</v>
      </c>
      <c r="S41" s="173">
        <f>SUM(S42)</f>
        <v>167</v>
      </c>
      <c r="T41" s="174">
        <f>SUM(T42)</f>
        <v>81054</v>
      </c>
      <c r="U41" s="58"/>
      <c r="V41" s="56" t="s">
        <v>225</v>
      </c>
      <c r="W41" s="55">
        <v>18</v>
      </c>
      <c r="X41" s="84">
        <v>44</v>
      </c>
      <c r="Y41" s="70">
        <v>10390</v>
      </c>
    </row>
    <row r="42" spans="2:25" ht="14.25">
      <c r="B42" s="19"/>
      <c r="C42" s="6" t="s">
        <v>212</v>
      </c>
      <c r="D42" s="1"/>
      <c r="E42" s="22">
        <v>41</v>
      </c>
      <c r="F42" s="22">
        <v>100</v>
      </c>
      <c r="G42" s="22">
        <v>105942</v>
      </c>
      <c r="H42" s="21" t="s">
        <v>393</v>
      </c>
      <c r="I42" s="21" t="s">
        <v>393</v>
      </c>
      <c r="J42" s="21" t="s">
        <v>393</v>
      </c>
      <c r="K42" s="20">
        <v>41</v>
      </c>
      <c r="L42" s="21">
        <v>100</v>
      </c>
      <c r="M42" s="21">
        <v>105942</v>
      </c>
      <c r="P42" s="66"/>
      <c r="Q42" s="6" t="s">
        <v>198</v>
      </c>
      <c r="R42" s="84">
        <v>66</v>
      </c>
      <c r="S42" s="84">
        <v>167</v>
      </c>
      <c r="T42" s="54">
        <v>81054</v>
      </c>
      <c r="U42" s="58"/>
      <c r="V42" s="56" t="s">
        <v>226</v>
      </c>
      <c r="W42" s="55">
        <v>12</v>
      </c>
      <c r="X42" s="84">
        <v>32</v>
      </c>
      <c r="Y42" s="70">
        <v>19623</v>
      </c>
    </row>
    <row r="43" spans="1:25" s="111" customFormat="1" ht="14.25">
      <c r="A43" s="61"/>
      <c r="B43" s="19"/>
      <c r="C43" s="6"/>
      <c r="D43" s="1"/>
      <c r="E43" s="13"/>
      <c r="F43" s="13"/>
      <c r="G43" s="13"/>
      <c r="H43" s="13"/>
      <c r="I43" s="13"/>
      <c r="J43" s="13"/>
      <c r="K43" s="13"/>
      <c r="L43" s="13"/>
      <c r="M43" s="13"/>
      <c r="P43" s="184" t="s">
        <v>199</v>
      </c>
      <c r="Q43" s="256"/>
      <c r="R43" s="173">
        <f>SUM(R44:R47)</f>
        <v>115</v>
      </c>
      <c r="S43" s="173">
        <f>SUM(S44:S47)</f>
        <v>340</v>
      </c>
      <c r="T43" s="174">
        <f>SUM(T44:T47)</f>
        <v>154600</v>
      </c>
      <c r="U43" s="58"/>
      <c r="V43" s="56" t="s">
        <v>227</v>
      </c>
      <c r="W43" s="55">
        <v>16</v>
      </c>
      <c r="X43" s="53">
        <v>34</v>
      </c>
      <c r="Y43" s="70">
        <v>19540</v>
      </c>
    </row>
    <row r="44" spans="1:25" ht="14.25">
      <c r="A44" s="111"/>
      <c r="B44" s="184" t="s">
        <v>213</v>
      </c>
      <c r="C44" s="184"/>
      <c r="D44" s="113"/>
      <c r="E44" s="18">
        <f>SUM(E45:E49)</f>
        <v>999</v>
      </c>
      <c r="F44" s="18">
        <f aca="true" t="shared" si="4" ref="F44:M44">SUM(F45:F49)</f>
        <v>3621</v>
      </c>
      <c r="G44" s="18">
        <f t="shared" si="4"/>
        <v>7020199</v>
      </c>
      <c r="H44" s="18">
        <f t="shared" si="4"/>
        <v>67</v>
      </c>
      <c r="I44" s="18">
        <f t="shared" si="4"/>
        <v>441</v>
      </c>
      <c r="J44" s="18">
        <f t="shared" si="4"/>
        <v>2171721</v>
      </c>
      <c r="K44" s="18">
        <f t="shared" si="4"/>
        <v>932</v>
      </c>
      <c r="L44" s="18">
        <f t="shared" si="4"/>
        <v>3180</v>
      </c>
      <c r="M44" s="18">
        <f t="shared" si="4"/>
        <v>4848478</v>
      </c>
      <c r="P44" s="66"/>
      <c r="Q44" s="6" t="s">
        <v>200</v>
      </c>
      <c r="R44" s="84">
        <v>37</v>
      </c>
      <c r="S44" s="84">
        <v>99</v>
      </c>
      <c r="T44" s="54">
        <v>52024</v>
      </c>
      <c r="U44" s="58"/>
      <c r="V44" s="56" t="s">
        <v>228</v>
      </c>
      <c r="W44" s="67">
        <v>15</v>
      </c>
      <c r="X44" s="84">
        <v>33</v>
      </c>
      <c r="Y44" s="70">
        <v>18030</v>
      </c>
    </row>
    <row r="45" spans="2:25" ht="14.25">
      <c r="B45" s="19"/>
      <c r="C45" s="6" t="s">
        <v>214</v>
      </c>
      <c r="D45" s="1"/>
      <c r="E45" s="22">
        <v>295</v>
      </c>
      <c r="F45" s="22">
        <v>1164</v>
      </c>
      <c r="G45" s="22">
        <v>2225271</v>
      </c>
      <c r="H45" s="20">
        <v>25</v>
      </c>
      <c r="I45" s="20">
        <v>164</v>
      </c>
      <c r="J45" s="20">
        <v>710106</v>
      </c>
      <c r="K45" s="20">
        <v>270</v>
      </c>
      <c r="L45" s="20">
        <v>1000</v>
      </c>
      <c r="M45" s="20">
        <v>1515165</v>
      </c>
      <c r="P45" s="66"/>
      <c r="Q45" s="6" t="s">
        <v>201</v>
      </c>
      <c r="R45" s="84">
        <v>47</v>
      </c>
      <c r="S45" s="84">
        <v>152</v>
      </c>
      <c r="T45" s="85">
        <v>74406</v>
      </c>
      <c r="U45" s="58"/>
      <c r="V45" s="56" t="s">
        <v>229</v>
      </c>
      <c r="W45" s="67">
        <v>19</v>
      </c>
      <c r="X45" s="84">
        <v>25</v>
      </c>
      <c r="Y45" s="70">
        <v>11450</v>
      </c>
    </row>
    <row r="46" spans="2:25" ht="14.25">
      <c r="B46" s="19"/>
      <c r="C46" s="6" t="s">
        <v>215</v>
      </c>
      <c r="D46" s="1"/>
      <c r="E46" s="22">
        <v>189</v>
      </c>
      <c r="F46" s="22">
        <v>683</v>
      </c>
      <c r="G46" s="22">
        <v>1142605</v>
      </c>
      <c r="H46" s="20">
        <v>7</v>
      </c>
      <c r="I46" s="20">
        <v>89</v>
      </c>
      <c r="J46" s="20">
        <v>209648</v>
      </c>
      <c r="K46" s="20">
        <v>182</v>
      </c>
      <c r="L46" s="20">
        <v>594</v>
      </c>
      <c r="M46" s="20">
        <v>932957</v>
      </c>
      <c r="P46" s="66"/>
      <c r="Q46" s="6" t="s">
        <v>202</v>
      </c>
      <c r="R46" s="84">
        <v>25</v>
      </c>
      <c r="S46" s="84">
        <v>74</v>
      </c>
      <c r="T46" s="85">
        <v>23044</v>
      </c>
      <c r="U46" s="58"/>
      <c r="V46" s="56" t="s">
        <v>230</v>
      </c>
      <c r="W46" s="67">
        <v>21</v>
      </c>
      <c r="X46" s="84">
        <v>43</v>
      </c>
      <c r="Y46" s="70">
        <v>19849</v>
      </c>
    </row>
    <row r="47" spans="2:25" ht="14.25">
      <c r="B47" s="19"/>
      <c r="C47" s="6" t="s">
        <v>216</v>
      </c>
      <c r="D47" s="1"/>
      <c r="E47" s="22">
        <v>143</v>
      </c>
      <c r="F47" s="22">
        <v>443</v>
      </c>
      <c r="G47" s="22">
        <v>1282439</v>
      </c>
      <c r="H47" s="20">
        <v>14</v>
      </c>
      <c r="I47" s="20">
        <v>77</v>
      </c>
      <c r="J47" s="20">
        <v>678988</v>
      </c>
      <c r="K47" s="20">
        <v>129</v>
      </c>
      <c r="L47" s="20">
        <v>366</v>
      </c>
      <c r="M47" s="20">
        <v>603451</v>
      </c>
      <c r="P47" s="66"/>
      <c r="Q47" s="6" t="s">
        <v>203</v>
      </c>
      <c r="R47" s="84">
        <v>6</v>
      </c>
      <c r="S47" s="84">
        <v>15</v>
      </c>
      <c r="T47" s="85">
        <v>5126</v>
      </c>
      <c r="U47" s="245" t="s">
        <v>311</v>
      </c>
      <c r="V47" s="189"/>
      <c r="W47" s="170">
        <f>SUM(W48:W51)</f>
        <v>124</v>
      </c>
      <c r="X47" s="173">
        <f>SUM(X48:X51)</f>
        <v>315</v>
      </c>
      <c r="Y47" s="170">
        <f>SUM(Y48:Y51)</f>
        <v>134360</v>
      </c>
    </row>
    <row r="48" spans="2:25" ht="14.25">
      <c r="B48" s="19"/>
      <c r="C48" s="6" t="s">
        <v>217</v>
      </c>
      <c r="D48" s="1"/>
      <c r="E48" s="22">
        <v>142</v>
      </c>
      <c r="F48" s="22">
        <v>525</v>
      </c>
      <c r="G48" s="22">
        <v>975341</v>
      </c>
      <c r="H48" s="20">
        <v>11</v>
      </c>
      <c r="I48" s="20">
        <v>65</v>
      </c>
      <c r="J48" s="20">
        <v>311829</v>
      </c>
      <c r="K48" s="20">
        <v>131</v>
      </c>
      <c r="L48" s="20">
        <v>460</v>
      </c>
      <c r="M48" s="20">
        <v>663512</v>
      </c>
      <c r="P48" s="184" t="s">
        <v>204</v>
      </c>
      <c r="Q48" s="256"/>
      <c r="R48" s="173">
        <f>SUM(R49:R53,W26:W28)</f>
        <v>315</v>
      </c>
      <c r="S48" s="173">
        <f>SUM(S49:S53,X26:X28)</f>
        <v>1132</v>
      </c>
      <c r="T48" s="174">
        <f>SUM(T49:T53,Y26:Y28)</f>
        <v>536976</v>
      </c>
      <c r="U48" s="58"/>
      <c r="V48" s="56" t="s">
        <v>232</v>
      </c>
      <c r="W48" s="67">
        <v>41</v>
      </c>
      <c r="X48" s="84">
        <v>116</v>
      </c>
      <c r="Y48" s="70">
        <v>57674</v>
      </c>
    </row>
    <row r="49" spans="2:25" ht="14.25">
      <c r="B49" s="19"/>
      <c r="C49" s="6" t="s">
        <v>218</v>
      </c>
      <c r="D49" s="1"/>
      <c r="E49" s="22">
        <v>230</v>
      </c>
      <c r="F49" s="22">
        <v>806</v>
      </c>
      <c r="G49" s="22">
        <v>1394543</v>
      </c>
      <c r="H49" s="20">
        <v>10</v>
      </c>
      <c r="I49" s="20">
        <v>46</v>
      </c>
      <c r="J49" s="20">
        <v>261150</v>
      </c>
      <c r="K49" s="20">
        <v>220</v>
      </c>
      <c r="L49" s="20">
        <v>760</v>
      </c>
      <c r="M49" s="20">
        <v>1133393</v>
      </c>
      <c r="P49" s="66"/>
      <c r="Q49" s="6" t="s">
        <v>205</v>
      </c>
      <c r="R49" s="53">
        <v>33</v>
      </c>
      <c r="S49" s="84">
        <v>94</v>
      </c>
      <c r="T49" s="85">
        <v>42500</v>
      </c>
      <c r="U49" s="58"/>
      <c r="V49" s="56" t="s">
        <v>233</v>
      </c>
      <c r="W49" s="67">
        <v>24</v>
      </c>
      <c r="X49" s="84">
        <v>52</v>
      </c>
      <c r="Y49" s="70">
        <v>17334</v>
      </c>
    </row>
    <row r="50" spans="1:25" s="111" customFormat="1" ht="14.25">
      <c r="A50" s="61"/>
      <c r="B50" s="19"/>
      <c r="C50" s="6"/>
      <c r="D50" s="1"/>
      <c r="E50" s="13"/>
      <c r="F50" s="13"/>
      <c r="G50" s="13"/>
      <c r="H50" s="13"/>
      <c r="I50" s="13"/>
      <c r="J50" s="13"/>
      <c r="K50" s="13"/>
      <c r="L50" s="13"/>
      <c r="M50" s="13"/>
      <c r="P50" s="66"/>
      <c r="Q50" s="6" t="s">
        <v>206</v>
      </c>
      <c r="R50" s="53">
        <v>71</v>
      </c>
      <c r="S50" s="84">
        <v>225</v>
      </c>
      <c r="T50" s="85">
        <v>106623</v>
      </c>
      <c r="U50" s="58"/>
      <c r="V50" s="56" t="s">
        <v>234</v>
      </c>
      <c r="W50" s="55">
        <v>51</v>
      </c>
      <c r="X50" s="53">
        <v>129</v>
      </c>
      <c r="Y50" s="70">
        <v>55158</v>
      </c>
    </row>
    <row r="51" spans="1:25" ht="14.25">
      <c r="A51" s="111"/>
      <c r="B51" s="184" t="s">
        <v>219</v>
      </c>
      <c r="C51" s="184"/>
      <c r="D51" s="113"/>
      <c r="E51" s="18">
        <f>SUM(E52:E55)</f>
        <v>812</v>
      </c>
      <c r="F51" s="18">
        <v>2284</v>
      </c>
      <c r="G51" s="18">
        <v>2942423</v>
      </c>
      <c r="H51" s="18">
        <v>44</v>
      </c>
      <c r="I51" s="18">
        <v>209</v>
      </c>
      <c r="J51" s="18">
        <v>586117</v>
      </c>
      <c r="K51" s="18">
        <v>768</v>
      </c>
      <c r="L51" s="18">
        <v>2075</v>
      </c>
      <c r="M51" s="18">
        <v>2356306</v>
      </c>
      <c r="P51" s="66"/>
      <c r="Q51" s="6" t="s">
        <v>207</v>
      </c>
      <c r="R51" s="53">
        <v>178</v>
      </c>
      <c r="S51" s="84">
        <v>713</v>
      </c>
      <c r="T51" s="85">
        <v>337501</v>
      </c>
      <c r="U51" s="58"/>
      <c r="V51" s="56" t="s">
        <v>235</v>
      </c>
      <c r="W51" s="67">
        <v>8</v>
      </c>
      <c r="X51" s="84">
        <v>18</v>
      </c>
      <c r="Y51" s="70">
        <v>4194</v>
      </c>
    </row>
    <row r="52" spans="2:25" ht="14.25">
      <c r="B52" s="23"/>
      <c r="C52" s="6" t="s">
        <v>220</v>
      </c>
      <c r="D52" s="1"/>
      <c r="E52" s="22">
        <v>248</v>
      </c>
      <c r="F52" s="22">
        <v>699</v>
      </c>
      <c r="G52" s="22">
        <v>749860</v>
      </c>
      <c r="H52" s="20">
        <v>6</v>
      </c>
      <c r="I52" s="20">
        <v>24</v>
      </c>
      <c r="J52" s="20">
        <v>64739</v>
      </c>
      <c r="K52" s="20">
        <v>242</v>
      </c>
      <c r="L52" s="20">
        <v>675</v>
      </c>
      <c r="M52" s="20">
        <v>685121</v>
      </c>
      <c r="P52" s="66"/>
      <c r="Q52" s="6" t="s">
        <v>208</v>
      </c>
      <c r="R52" s="53">
        <v>3</v>
      </c>
      <c r="S52" s="84">
        <v>6</v>
      </c>
      <c r="T52" s="85">
        <v>2850</v>
      </c>
      <c r="U52" s="188" t="s">
        <v>236</v>
      </c>
      <c r="V52" s="189"/>
      <c r="W52" s="170">
        <f>SUM(W53)</f>
        <v>29</v>
      </c>
      <c r="X52" s="173">
        <f>SUM(X53)</f>
        <v>65</v>
      </c>
      <c r="Y52" s="170">
        <f>SUM(Y53)</f>
        <v>22268</v>
      </c>
    </row>
    <row r="53" spans="2:25" ht="14.25">
      <c r="B53" s="23"/>
      <c r="C53" s="6" t="s">
        <v>221</v>
      </c>
      <c r="D53" s="1"/>
      <c r="E53" s="22">
        <v>109</v>
      </c>
      <c r="F53" s="22">
        <v>299</v>
      </c>
      <c r="G53" s="22">
        <v>466551</v>
      </c>
      <c r="H53" s="20">
        <v>7</v>
      </c>
      <c r="I53" s="20">
        <v>31</v>
      </c>
      <c r="J53" s="20">
        <v>151799</v>
      </c>
      <c r="K53" s="20">
        <v>102</v>
      </c>
      <c r="L53" s="20">
        <v>268</v>
      </c>
      <c r="M53" s="20">
        <v>314752</v>
      </c>
      <c r="P53" s="65"/>
      <c r="Q53" s="6" t="s">
        <v>209</v>
      </c>
      <c r="R53" s="53">
        <v>10</v>
      </c>
      <c r="S53" s="84">
        <v>48</v>
      </c>
      <c r="T53" s="85">
        <v>22377</v>
      </c>
      <c r="U53" s="19"/>
      <c r="V53" s="5" t="s">
        <v>237</v>
      </c>
      <c r="W53" s="80">
        <v>29</v>
      </c>
      <c r="X53" s="82">
        <v>65</v>
      </c>
      <c r="Y53" s="80">
        <v>22268</v>
      </c>
    </row>
    <row r="54" spans="2:25" ht="14.25">
      <c r="B54" s="23"/>
      <c r="C54" s="6" t="s">
        <v>222</v>
      </c>
      <c r="D54" s="1"/>
      <c r="E54" s="22">
        <v>308</v>
      </c>
      <c r="F54" s="22">
        <v>866</v>
      </c>
      <c r="G54" s="22">
        <v>1069270</v>
      </c>
      <c r="H54" s="20">
        <v>21</v>
      </c>
      <c r="I54" s="20">
        <v>67</v>
      </c>
      <c r="J54" s="20">
        <v>102522</v>
      </c>
      <c r="K54" s="20">
        <v>287</v>
      </c>
      <c r="L54" s="20">
        <v>799</v>
      </c>
      <c r="M54" s="20">
        <v>966748</v>
      </c>
      <c r="P54" s="146"/>
      <c r="Q54" s="147"/>
      <c r="R54" s="146"/>
      <c r="S54" s="148"/>
      <c r="T54" s="146"/>
      <c r="U54" s="149"/>
      <c r="V54" s="146"/>
      <c r="W54" s="148"/>
      <c r="X54" s="146"/>
      <c r="Y54" s="150"/>
    </row>
    <row r="55" spans="2:25" ht="14.25">
      <c r="B55" s="23"/>
      <c r="C55" s="6" t="s">
        <v>223</v>
      </c>
      <c r="D55" s="1"/>
      <c r="E55" s="22">
        <v>147</v>
      </c>
      <c r="F55" s="22">
        <v>420</v>
      </c>
      <c r="G55" s="22">
        <v>656742</v>
      </c>
      <c r="H55" s="20">
        <v>10</v>
      </c>
      <c r="I55" s="20">
        <v>87</v>
      </c>
      <c r="J55" s="20">
        <v>267057</v>
      </c>
      <c r="K55" s="20">
        <v>137</v>
      </c>
      <c r="L55" s="20">
        <v>333</v>
      </c>
      <c r="M55" s="20">
        <v>389685</v>
      </c>
      <c r="P55" s="61" t="s">
        <v>253</v>
      </c>
      <c r="R55" s="64"/>
      <c r="S55" s="64"/>
      <c r="Y55" s="64"/>
    </row>
    <row r="56" spans="1:25" s="111" customFormat="1" ht="14.25">
      <c r="A56" s="61"/>
      <c r="B56" s="23"/>
      <c r="C56" s="6"/>
      <c r="D56" s="1"/>
      <c r="E56" s="13"/>
      <c r="F56" s="13"/>
      <c r="G56" s="13"/>
      <c r="H56" s="13"/>
      <c r="I56" s="13"/>
      <c r="J56" s="13"/>
      <c r="K56" s="13"/>
      <c r="L56" s="13"/>
      <c r="M56" s="13"/>
      <c r="P56" s="3" t="s">
        <v>254</v>
      </c>
      <c r="Q56" s="61"/>
      <c r="R56" s="64"/>
      <c r="S56" s="64"/>
      <c r="T56" s="61"/>
      <c r="U56" s="61"/>
      <c r="V56" s="61"/>
      <c r="W56" s="61"/>
      <c r="X56" s="61"/>
      <c r="Y56" s="64"/>
    </row>
    <row r="57" spans="1:25" ht="14.25">
      <c r="A57" s="111"/>
      <c r="B57" s="184" t="s">
        <v>224</v>
      </c>
      <c r="C57" s="184"/>
      <c r="D57" s="113"/>
      <c r="E57" s="18">
        <f>SUM(E58:E63)</f>
        <v>728</v>
      </c>
      <c r="F57" s="18">
        <f>SUM(F58:F63)</f>
        <v>2025</v>
      </c>
      <c r="G57" s="18">
        <f>SUM(G58:G63)</f>
        <v>2558924</v>
      </c>
      <c r="H57" s="18">
        <f>SUM(H58:H63)</f>
        <v>51</v>
      </c>
      <c r="I57" s="18">
        <v>216</v>
      </c>
      <c r="J57" s="18">
        <v>768438</v>
      </c>
      <c r="K57" s="18">
        <f>SUM(K58:K63)</f>
        <v>677</v>
      </c>
      <c r="L57" s="18">
        <f>SUM(L58:L63)</f>
        <v>1809</v>
      </c>
      <c r="M57" s="18">
        <f>SUM(M58:M63)</f>
        <v>1790486</v>
      </c>
      <c r="R57" s="64"/>
      <c r="S57" s="64"/>
      <c r="W57" s="14"/>
      <c r="X57" s="6"/>
      <c r="Y57" s="64"/>
    </row>
    <row r="58" spans="2:13" ht="14.25">
      <c r="B58" s="19"/>
      <c r="C58" s="6" t="s">
        <v>225</v>
      </c>
      <c r="D58" s="1"/>
      <c r="E58" s="22">
        <v>117</v>
      </c>
      <c r="F58" s="22">
        <v>359</v>
      </c>
      <c r="G58" s="22">
        <v>448162</v>
      </c>
      <c r="H58" s="20">
        <v>7</v>
      </c>
      <c r="I58" s="20">
        <v>47</v>
      </c>
      <c r="J58" s="20">
        <v>118909</v>
      </c>
      <c r="K58" s="20">
        <v>110</v>
      </c>
      <c r="L58" s="20">
        <v>312</v>
      </c>
      <c r="M58" s="20">
        <v>329253</v>
      </c>
    </row>
    <row r="59" spans="2:13" ht="14.25">
      <c r="B59" s="19"/>
      <c r="C59" s="6" t="s">
        <v>226</v>
      </c>
      <c r="D59" s="1"/>
      <c r="E59" s="22">
        <v>117</v>
      </c>
      <c r="F59" s="22">
        <v>387</v>
      </c>
      <c r="G59" s="22">
        <v>543061</v>
      </c>
      <c r="H59" s="20">
        <v>19</v>
      </c>
      <c r="I59" s="21">
        <v>77</v>
      </c>
      <c r="J59" s="21">
        <v>293925</v>
      </c>
      <c r="K59" s="20">
        <v>98</v>
      </c>
      <c r="L59" s="21">
        <v>310</v>
      </c>
      <c r="M59" s="21">
        <v>249136</v>
      </c>
    </row>
    <row r="60" spans="2:13" ht="14.25">
      <c r="B60" s="19"/>
      <c r="C60" s="6" t="s">
        <v>227</v>
      </c>
      <c r="D60" s="1"/>
      <c r="E60" s="22">
        <v>164</v>
      </c>
      <c r="F60" s="22">
        <v>445</v>
      </c>
      <c r="G60" s="22">
        <v>456890</v>
      </c>
      <c r="H60" s="20">
        <v>4</v>
      </c>
      <c r="I60" s="20">
        <v>18</v>
      </c>
      <c r="J60" s="20">
        <v>53448</v>
      </c>
      <c r="K60" s="20">
        <v>160</v>
      </c>
      <c r="L60" s="20">
        <v>427</v>
      </c>
      <c r="M60" s="20">
        <v>403442</v>
      </c>
    </row>
    <row r="61" spans="2:13" ht="14.25">
      <c r="B61" s="19"/>
      <c r="C61" s="6" t="s">
        <v>228</v>
      </c>
      <c r="D61" s="1"/>
      <c r="E61" s="22">
        <v>154</v>
      </c>
      <c r="F61" s="22">
        <v>395</v>
      </c>
      <c r="G61" s="22">
        <v>447863</v>
      </c>
      <c r="H61" s="20">
        <v>8</v>
      </c>
      <c r="I61" s="21" t="s">
        <v>395</v>
      </c>
      <c r="J61" s="21" t="s">
        <v>395</v>
      </c>
      <c r="K61" s="20">
        <v>146</v>
      </c>
      <c r="L61" s="21">
        <v>377</v>
      </c>
      <c r="M61" s="21">
        <v>395179</v>
      </c>
    </row>
    <row r="62" spans="2:13" ht="14.25">
      <c r="B62" s="19"/>
      <c r="C62" s="6" t="s">
        <v>229</v>
      </c>
      <c r="D62" s="1"/>
      <c r="E62" s="22">
        <v>59</v>
      </c>
      <c r="F62" s="22">
        <v>104</v>
      </c>
      <c r="G62" s="22">
        <v>93755</v>
      </c>
      <c r="H62" s="20">
        <v>1</v>
      </c>
      <c r="I62" s="21" t="s">
        <v>395</v>
      </c>
      <c r="J62" s="21" t="s">
        <v>395</v>
      </c>
      <c r="K62" s="20">
        <v>58</v>
      </c>
      <c r="L62" s="21">
        <v>100</v>
      </c>
      <c r="M62" s="21">
        <v>91305</v>
      </c>
    </row>
    <row r="63" spans="2:13" ht="14.25">
      <c r="B63" s="19"/>
      <c r="C63" s="6" t="s">
        <v>230</v>
      </c>
      <c r="D63" s="1"/>
      <c r="E63" s="22">
        <v>117</v>
      </c>
      <c r="F63" s="22">
        <v>335</v>
      </c>
      <c r="G63" s="22">
        <v>569193</v>
      </c>
      <c r="H63" s="20">
        <v>12</v>
      </c>
      <c r="I63" s="20">
        <v>52</v>
      </c>
      <c r="J63" s="20">
        <v>247022</v>
      </c>
      <c r="K63" s="20">
        <v>105</v>
      </c>
      <c r="L63" s="20">
        <v>283</v>
      </c>
      <c r="M63" s="20">
        <v>322171</v>
      </c>
    </row>
    <row r="64" spans="1:13" s="111" customFormat="1" ht="14.25">
      <c r="A64" s="61"/>
      <c r="B64" s="19"/>
      <c r="C64" s="6"/>
      <c r="D64" s="1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4.25">
      <c r="A65" s="111"/>
      <c r="B65" s="184" t="s">
        <v>231</v>
      </c>
      <c r="C65" s="184"/>
      <c r="D65" s="113"/>
      <c r="E65" s="18">
        <f>SUM(E66:E69)</f>
        <v>918</v>
      </c>
      <c r="F65" s="18">
        <f>SUM(F66:F69)</f>
        <v>2714</v>
      </c>
      <c r="G65" s="18">
        <f>SUM(G66:G69)</f>
        <v>5137520</v>
      </c>
      <c r="H65" s="18">
        <f>SUM(H66:H69)</f>
        <v>58</v>
      </c>
      <c r="I65" s="18">
        <v>315</v>
      </c>
      <c r="J65" s="18">
        <v>2019618</v>
      </c>
      <c r="K65" s="18">
        <f>SUM(K66:K69)</f>
        <v>860</v>
      </c>
      <c r="L65" s="18">
        <f>SUM(L66:L69)</f>
        <v>2399</v>
      </c>
      <c r="M65" s="18">
        <f>SUM(M66:M69)</f>
        <v>3117902</v>
      </c>
    </row>
    <row r="66" spans="2:13" ht="14.25">
      <c r="B66" s="19"/>
      <c r="C66" s="6" t="s">
        <v>232</v>
      </c>
      <c r="D66" s="1"/>
      <c r="E66" s="22">
        <v>310</v>
      </c>
      <c r="F66" s="22">
        <v>1024</v>
      </c>
      <c r="G66" s="22">
        <v>2610382</v>
      </c>
      <c r="H66" s="20">
        <v>27</v>
      </c>
      <c r="I66" s="20">
        <v>175</v>
      </c>
      <c r="J66" s="20">
        <v>1505686</v>
      </c>
      <c r="K66" s="20">
        <v>283</v>
      </c>
      <c r="L66" s="20">
        <v>849</v>
      </c>
      <c r="M66" s="20">
        <v>1104696</v>
      </c>
    </row>
    <row r="67" spans="2:13" ht="14.25">
      <c r="B67" s="19"/>
      <c r="C67" s="6" t="s">
        <v>233</v>
      </c>
      <c r="D67" s="1"/>
      <c r="E67" s="22">
        <v>226</v>
      </c>
      <c r="F67" s="22">
        <v>530</v>
      </c>
      <c r="G67" s="22">
        <v>586987</v>
      </c>
      <c r="H67" s="20">
        <v>2</v>
      </c>
      <c r="I67" s="21" t="s">
        <v>395</v>
      </c>
      <c r="J67" s="21" t="s">
        <v>395</v>
      </c>
      <c r="K67" s="20">
        <v>224</v>
      </c>
      <c r="L67" s="21">
        <v>521</v>
      </c>
      <c r="M67" s="21">
        <v>574187</v>
      </c>
    </row>
    <row r="68" spans="2:13" ht="14.25">
      <c r="B68" s="19"/>
      <c r="C68" s="6" t="s">
        <v>234</v>
      </c>
      <c r="D68" s="1"/>
      <c r="E68" s="22">
        <v>307</v>
      </c>
      <c r="F68" s="22">
        <v>1029</v>
      </c>
      <c r="G68" s="22">
        <v>1784053</v>
      </c>
      <c r="H68" s="20">
        <v>26</v>
      </c>
      <c r="I68" s="21">
        <v>124</v>
      </c>
      <c r="J68" s="21">
        <v>491420</v>
      </c>
      <c r="K68" s="20">
        <v>281</v>
      </c>
      <c r="L68" s="21">
        <v>905</v>
      </c>
      <c r="M68" s="21">
        <v>1292633</v>
      </c>
    </row>
    <row r="69" spans="2:13" ht="14.25">
      <c r="B69" s="19"/>
      <c r="C69" s="6" t="s">
        <v>235</v>
      </c>
      <c r="D69" s="1"/>
      <c r="E69" s="22">
        <v>75</v>
      </c>
      <c r="F69" s="22">
        <v>131</v>
      </c>
      <c r="G69" s="22">
        <v>156098</v>
      </c>
      <c r="H69" s="21">
        <v>3</v>
      </c>
      <c r="I69" s="21" t="s">
        <v>395</v>
      </c>
      <c r="J69" s="21" t="s">
        <v>395</v>
      </c>
      <c r="K69" s="20">
        <v>72</v>
      </c>
      <c r="L69" s="21">
        <v>124</v>
      </c>
      <c r="M69" s="21">
        <v>146386</v>
      </c>
    </row>
    <row r="70" spans="1:13" s="111" customFormat="1" ht="14.25">
      <c r="A70" s="61"/>
      <c r="B70" s="19"/>
      <c r="C70" s="6"/>
      <c r="D70" s="1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4.25">
      <c r="A71" s="111"/>
      <c r="B71" s="184" t="s">
        <v>236</v>
      </c>
      <c r="C71" s="184"/>
      <c r="D71" s="113"/>
      <c r="E71" s="18">
        <f>SUM(E72)</f>
        <v>208</v>
      </c>
      <c r="F71" s="18">
        <f aca="true" t="shared" si="5" ref="F71:M71">SUM(F72)</f>
        <v>615</v>
      </c>
      <c r="G71" s="18">
        <f t="shared" si="5"/>
        <v>937064</v>
      </c>
      <c r="H71" s="18">
        <f t="shared" si="5"/>
        <v>27</v>
      </c>
      <c r="I71" s="18">
        <f t="shared" si="5"/>
        <v>91</v>
      </c>
      <c r="J71" s="18">
        <f t="shared" si="5"/>
        <v>423570</v>
      </c>
      <c r="K71" s="18">
        <f t="shared" si="5"/>
        <v>181</v>
      </c>
      <c r="L71" s="18">
        <f t="shared" si="5"/>
        <v>524</v>
      </c>
      <c r="M71" s="18">
        <f t="shared" si="5"/>
        <v>513494</v>
      </c>
    </row>
    <row r="72" spans="2:13" ht="14.25">
      <c r="B72" s="19"/>
      <c r="C72" s="6" t="s">
        <v>237</v>
      </c>
      <c r="D72" s="1"/>
      <c r="E72" s="22">
        <v>208</v>
      </c>
      <c r="F72" s="22">
        <v>615</v>
      </c>
      <c r="G72" s="22">
        <v>937064</v>
      </c>
      <c r="H72" s="22">
        <v>27</v>
      </c>
      <c r="I72" s="22">
        <v>91</v>
      </c>
      <c r="J72" s="22">
        <v>423570</v>
      </c>
      <c r="K72" s="22">
        <v>181</v>
      </c>
      <c r="L72" s="22">
        <v>524</v>
      </c>
      <c r="M72" s="22">
        <v>513494</v>
      </c>
    </row>
    <row r="73" spans="1:13" ht="14.25">
      <c r="A73" s="146"/>
      <c r="B73" s="142"/>
      <c r="C73" s="143"/>
      <c r="D73" s="144"/>
      <c r="E73" s="143"/>
      <c r="F73" s="143"/>
      <c r="G73" s="143"/>
      <c r="H73" s="143"/>
      <c r="I73" s="143"/>
      <c r="J73" s="143"/>
      <c r="K73" s="143"/>
      <c r="L73" s="143"/>
      <c r="M73" s="143"/>
    </row>
    <row r="74" spans="2:13" ht="14.25">
      <c r="B74" s="3" t="s">
        <v>254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</sheetData>
  <sheetProtection/>
  <mergeCells count="95">
    <mergeCell ref="P48:Q48"/>
    <mergeCell ref="U52:V52"/>
    <mergeCell ref="U35:V35"/>
    <mergeCell ref="P39:Q39"/>
    <mergeCell ref="U40:V40"/>
    <mergeCell ref="P41:Q41"/>
    <mergeCell ref="P43:Q43"/>
    <mergeCell ref="U47:V47"/>
    <mergeCell ref="P22:Y22"/>
    <mergeCell ref="P24:Q24"/>
    <mergeCell ref="U24:V24"/>
    <mergeCell ref="P26:Q26"/>
    <mergeCell ref="P28:Q28"/>
    <mergeCell ref="U29:V29"/>
    <mergeCell ref="Q17:R17"/>
    <mergeCell ref="S17:T17"/>
    <mergeCell ref="U17:W17"/>
    <mergeCell ref="X17:Y17"/>
    <mergeCell ref="Q18:R18"/>
    <mergeCell ref="S18:T18"/>
    <mergeCell ref="U18:W18"/>
    <mergeCell ref="X18:Y18"/>
    <mergeCell ref="Q15:R15"/>
    <mergeCell ref="S15:T15"/>
    <mergeCell ref="U15:W15"/>
    <mergeCell ref="X15:Y15"/>
    <mergeCell ref="Q16:R16"/>
    <mergeCell ref="S16:T16"/>
    <mergeCell ref="U16:W16"/>
    <mergeCell ref="X16:Y16"/>
    <mergeCell ref="Q13:R13"/>
    <mergeCell ref="S13:T13"/>
    <mergeCell ref="U13:W13"/>
    <mergeCell ref="X13:Y13"/>
    <mergeCell ref="Q14:R14"/>
    <mergeCell ref="S14:T14"/>
    <mergeCell ref="U14:W14"/>
    <mergeCell ref="X14:Y14"/>
    <mergeCell ref="Q11:R11"/>
    <mergeCell ref="S11:T11"/>
    <mergeCell ref="U11:W11"/>
    <mergeCell ref="X11:Y11"/>
    <mergeCell ref="Q12:R12"/>
    <mergeCell ref="S12:T12"/>
    <mergeCell ref="U12:W12"/>
    <mergeCell ref="X12:Y12"/>
    <mergeCell ref="P9:R9"/>
    <mergeCell ref="S9:T9"/>
    <mergeCell ref="U9:W9"/>
    <mergeCell ref="X9:Y9"/>
    <mergeCell ref="Q10:R10"/>
    <mergeCell ref="S10:T10"/>
    <mergeCell ref="U10:W10"/>
    <mergeCell ref="X10:Y10"/>
    <mergeCell ref="P7:R7"/>
    <mergeCell ref="S7:T7"/>
    <mergeCell ref="U7:W7"/>
    <mergeCell ref="X7:Y7"/>
    <mergeCell ref="Q8:R8"/>
    <mergeCell ref="S8:T8"/>
    <mergeCell ref="U8:W8"/>
    <mergeCell ref="X8:Y8"/>
    <mergeCell ref="P3:Y3"/>
    <mergeCell ref="P5:R5"/>
    <mergeCell ref="S5:T5"/>
    <mergeCell ref="U5:W5"/>
    <mergeCell ref="X5:Y5"/>
    <mergeCell ref="S6:T6"/>
    <mergeCell ref="U6:W6"/>
    <mergeCell ref="X6:Y6"/>
    <mergeCell ref="B3:M3"/>
    <mergeCell ref="F7:F8"/>
    <mergeCell ref="G7:G8"/>
    <mergeCell ref="H7:H8"/>
    <mergeCell ref="I7:I8"/>
    <mergeCell ref="B6:C8"/>
    <mergeCell ref="E6:G6"/>
    <mergeCell ref="H6:J6"/>
    <mergeCell ref="K6:M6"/>
    <mergeCell ref="E7:E8"/>
    <mergeCell ref="M7:M8"/>
    <mergeCell ref="B10:C10"/>
    <mergeCell ref="B57:C57"/>
    <mergeCell ref="B65:C65"/>
    <mergeCell ref="J7:J8"/>
    <mergeCell ref="B12:C12"/>
    <mergeCell ref="K7:K8"/>
    <mergeCell ref="L7:L8"/>
    <mergeCell ref="B71:C71"/>
    <mergeCell ref="B23:C23"/>
    <mergeCell ref="B28:C28"/>
    <mergeCell ref="B34:C34"/>
    <mergeCell ref="B44:C44"/>
    <mergeCell ref="B51:C51"/>
    <mergeCell ref="B25:C2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00"/>
  <sheetViews>
    <sheetView tabSelected="1"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8" width="15.625" style="3" customWidth="1"/>
    <col min="9" max="9" width="6.125" style="3" customWidth="1"/>
    <col min="10" max="10" width="2.75390625" style="3" customWidth="1"/>
    <col min="11" max="11" width="3.75390625" style="9" customWidth="1"/>
    <col min="12" max="12" width="2.375" style="9" customWidth="1"/>
    <col min="13" max="13" width="19.625" style="9" customWidth="1"/>
    <col min="14" max="14" width="4.25390625" style="9" customWidth="1"/>
    <col min="15" max="15" width="11.25390625" style="3" customWidth="1"/>
    <col min="16" max="16" width="14.125" style="3" customWidth="1"/>
    <col min="17" max="17" width="9.25390625" style="3" customWidth="1"/>
    <col min="18" max="18" width="14.50390625" style="3" bestFit="1" customWidth="1"/>
    <col min="19" max="20" width="14.00390625" style="3" bestFit="1" customWidth="1"/>
    <col min="21" max="23" width="11.375" style="3" customWidth="1"/>
    <col min="24" max="24" width="13.75390625" style="3" customWidth="1"/>
    <col min="25" max="26" width="10.625" style="3" customWidth="1"/>
    <col min="27" max="28" width="2.625" style="3" customWidth="1"/>
    <col min="29" max="16384" width="10.625" style="3" customWidth="1"/>
  </cols>
  <sheetData>
    <row r="1" spans="1:24" s="28" customFormat="1" ht="19.5" customHeight="1">
      <c r="A1" s="27" t="s">
        <v>319</v>
      </c>
      <c r="B1" s="27"/>
      <c r="K1" s="29"/>
      <c r="L1" s="29"/>
      <c r="M1" s="29"/>
      <c r="N1" s="29"/>
      <c r="X1" s="30" t="s">
        <v>320</v>
      </c>
    </row>
    <row r="2" spans="1:230" s="4" customFormat="1" ht="19.5" customHeight="1">
      <c r="A2" s="289" t="s">
        <v>405</v>
      </c>
      <c r="B2" s="289"/>
      <c r="C2" s="289"/>
      <c r="D2" s="289"/>
      <c r="E2" s="289"/>
      <c r="F2" s="289"/>
      <c r="G2" s="289"/>
      <c r="H2" s="289"/>
      <c r="I2" s="31"/>
      <c r="J2" s="204" t="s">
        <v>406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"/>
      <c r="Z2" s="3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s="4" customFormat="1" ht="19.5" customHeight="1">
      <c r="A3" s="232" t="s">
        <v>390</v>
      </c>
      <c r="B3" s="206"/>
      <c r="C3" s="206"/>
      <c r="D3" s="206"/>
      <c r="E3" s="206"/>
      <c r="F3" s="206"/>
      <c r="G3" s="206"/>
      <c r="H3" s="206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"/>
      <c r="Z3" s="31"/>
      <c r="AA3" s="102"/>
      <c r="AB3" s="10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3:24" ht="18" customHeight="1" thickBot="1">
      <c r="C4" s="15"/>
      <c r="D4" s="15"/>
      <c r="E4" s="15"/>
      <c r="F4" s="15"/>
      <c r="G4" s="15"/>
      <c r="H4" s="16" t="s">
        <v>312</v>
      </c>
      <c r="K4" s="3"/>
      <c r="L4" s="3"/>
      <c r="M4" s="3"/>
      <c r="N4" s="3"/>
      <c r="X4" s="33" t="s">
        <v>391</v>
      </c>
    </row>
    <row r="5" spans="1:24" ht="34.5" customHeight="1">
      <c r="A5" s="151" t="s">
        <v>313</v>
      </c>
      <c r="B5" s="152" t="s">
        <v>349</v>
      </c>
      <c r="C5" s="153" t="s">
        <v>343</v>
      </c>
      <c r="D5" s="154" t="s">
        <v>314</v>
      </c>
      <c r="E5" s="153" t="s">
        <v>344</v>
      </c>
      <c r="F5" s="153" t="s">
        <v>345</v>
      </c>
      <c r="G5" s="155" t="s">
        <v>257</v>
      </c>
      <c r="H5" s="155" t="s">
        <v>258</v>
      </c>
      <c r="I5" s="13"/>
      <c r="J5" s="287" t="s">
        <v>300</v>
      </c>
      <c r="K5" s="287"/>
      <c r="L5" s="287"/>
      <c r="M5" s="288"/>
      <c r="N5" s="44" t="s">
        <v>259</v>
      </c>
      <c r="O5" s="156" t="s">
        <v>346</v>
      </c>
      <c r="P5" s="157" t="s">
        <v>385</v>
      </c>
      <c r="Q5" s="47" t="s">
        <v>290</v>
      </c>
      <c r="R5" s="159" t="s">
        <v>348</v>
      </c>
      <c r="S5" s="48" t="s">
        <v>292</v>
      </c>
      <c r="T5" s="48" t="s">
        <v>260</v>
      </c>
      <c r="U5" s="48" t="s">
        <v>261</v>
      </c>
      <c r="V5" s="48" t="s">
        <v>293</v>
      </c>
      <c r="W5" s="48" t="s">
        <v>294</v>
      </c>
      <c r="X5" s="158" t="s">
        <v>347</v>
      </c>
    </row>
    <row r="6" spans="1:24" ht="19.5" customHeight="1">
      <c r="A6" s="1" t="s">
        <v>350</v>
      </c>
      <c r="B6" s="127">
        <v>38403</v>
      </c>
      <c r="C6" s="127">
        <v>15402</v>
      </c>
      <c r="D6" s="127">
        <v>2816</v>
      </c>
      <c r="E6" s="127">
        <v>5527</v>
      </c>
      <c r="F6" s="127">
        <v>8089</v>
      </c>
      <c r="G6" s="127">
        <v>850</v>
      </c>
      <c r="H6" s="127">
        <v>5719</v>
      </c>
      <c r="I6" s="22"/>
      <c r="J6" s="194" t="s">
        <v>368</v>
      </c>
      <c r="K6" s="194"/>
      <c r="L6" s="194"/>
      <c r="M6" s="286"/>
      <c r="N6" s="134" t="s">
        <v>322</v>
      </c>
      <c r="O6" s="135" t="s">
        <v>322</v>
      </c>
      <c r="P6" s="136">
        <v>25700655</v>
      </c>
      <c r="Q6" s="137">
        <v>100</v>
      </c>
      <c r="R6" s="136">
        <v>10799651</v>
      </c>
      <c r="S6" s="136">
        <v>4938087</v>
      </c>
      <c r="T6" s="136">
        <v>7466982</v>
      </c>
      <c r="U6" s="136">
        <v>306441</v>
      </c>
      <c r="V6" s="136">
        <v>529716</v>
      </c>
      <c r="W6" s="136">
        <v>590188</v>
      </c>
      <c r="X6" s="136">
        <v>1069590</v>
      </c>
    </row>
    <row r="7" spans="1:24" ht="19.5" customHeight="1">
      <c r="A7" s="1" t="s">
        <v>351</v>
      </c>
      <c r="B7" s="55">
        <v>42564</v>
      </c>
      <c r="C7" s="55">
        <v>16910</v>
      </c>
      <c r="D7" s="55">
        <v>3118</v>
      </c>
      <c r="E7" s="55">
        <v>5912</v>
      </c>
      <c r="F7" s="55">
        <v>5346</v>
      </c>
      <c r="G7" s="55">
        <v>997</v>
      </c>
      <c r="H7" s="55">
        <v>6281</v>
      </c>
      <c r="I7" s="22"/>
      <c r="J7" s="36"/>
      <c r="K7" s="45"/>
      <c r="L7" s="290"/>
      <c r="M7" s="275"/>
      <c r="N7" s="34"/>
      <c r="O7" s="35"/>
      <c r="P7" s="128"/>
      <c r="Q7" s="129"/>
      <c r="R7" s="128"/>
      <c r="S7" s="128"/>
      <c r="T7" s="128"/>
      <c r="U7" s="128"/>
      <c r="V7" s="128"/>
      <c r="W7" s="128"/>
      <c r="X7" s="128"/>
    </row>
    <row r="8" spans="1:24" ht="19.5" customHeight="1">
      <c r="A8" s="1" t="s">
        <v>352</v>
      </c>
      <c r="B8" s="55">
        <v>43913</v>
      </c>
      <c r="C8" s="55">
        <v>17414</v>
      </c>
      <c r="D8" s="55">
        <v>3325</v>
      </c>
      <c r="E8" s="55">
        <v>6105</v>
      </c>
      <c r="F8" s="55">
        <v>9548</v>
      </c>
      <c r="G8" s="55">
        <v>1069</v>
      </c>
      <c r="H8" s="55">
        <v>6452</v>
      </c>
      <c r="I8" s="22"/>
      <c r="J8" s="36">
        <v>1</v>
      </c>
      <c r="K8" s="236" t="s">
        <v>262</v>
      </c>
      <c r="L8" s="236"/>
      <c r="M8" s="271"/>
      <c r="N8" s="38" t="s">
        <v>295</v>
      </c>
      <c r="O8" s="35" t="s">
        <v>321</v>
      </c>
      <c r="P8" s="35" t="s">
        <v>321</v>
      </c>
      <c r="Q8" s="35" t="s">
        <v>321</v>
      </c>
      <c r="R8" s="35" t="s">
        <v>321</v>
      </c>
      <c r="S8" s="35" t="s">
        <v>321</v>
      </c>
      <c r="T8" s="35" t="s">
        <v>321</v>
      </c>
      <c r="U8" s="35" t="s">
        <v>321</v>
      </c>
      <c r="V8" s="35" t="s">
        <v>321</v>
      </c>
      <c r="W8" s="35" t="s">
        <v>321</v>
      </c>
      <c r="X8" s="35" t="s">
        <v>321</v>
      </c>
    </row>
    <row r="9" spans="1:24" ht="19.5" customHeight="1">
      <c r="A9" s="1" t="s">
        <v>353</v>
      </c>
      <c r="B9" s="55">
        <v>49144</v>
      </c>
      <c r="C9" s="55">
        <v>19774</v>
      </c>
      <c r="D9" s="55">
        <v>3782</v>
      </c>
      <c r="E9" s="55">
        <v>6633</v>
      </c>
      <c r="F9" s="55">
        <v>10204</v>
      </c>
      <c r="G9" s="55">
        <v>1247</v>
      </c>
      <c r="H9" s="55">
        <v>7504</v>
      </c>
      <c r="I9" s="22"/>
      <c r="J9" s="4"/>
      <c r="K9" s="4"/>
      <c r="L9" s="4"/>
      <c r="M9" s="37"/>
      <c r="N9" s="38"/>
      <c r="O9" s="35"/>
      <c r="P9" s="7"/>
      <c r="Q9" s="60"/>
      <c r="R9" s="7"/>
      <c r="S9" s="35"/>
      <c r="T9" s="35"/>
      <c r="U9" s="35"/>
      <c r="V9" s="35"/>
      <c r="W9" s="35"/>
      <c r="X9" s="35"/>
    </row>
    <row r="10" spans="1:24" ht="19.5" customHeight="1">
      <c r="A10" s="1" t="s">
        <v>354</v>
      </c>
      <c r="B10" s="177">
        <f>SUM(B12:B25)</f>
        <v>54383</v>
      </c>
      <c r="C10" s="177">
        <f aca="true" t="shared" si="0" ref="C10:H10">SUM(C12:C25)</f>
        <v>21470</v>
      </c>
      <c r="D10" s="177">
        <f t="shared" si="0"/>
        <v>4168</v>
      </c>
      <c r="E10" s="177">
        <f t="shared" si="0"/>
        <v>6836</v>
      </c>
      <c r="F10" s="177">
        <f t="shared" si="0"/>
        <v>11294</v>
      </c>
      <c r="G10" s="177">
        <f t="shared" si="0"/>
        <v>1412</v>
      </c>
      <c r="H10" s="177">
        <f t="shared" si="0"/>
        <v>9203</v>
      </c>
      <c r="I10" s="22"/>
      <c r="J10" s="36">
        <v>2</v>
      </c>
      <c r="K10" s="236" t="s">
        <v>430</v>
      </c>
      <c r="L10" s="236"/>
      <c r="M10" s="271"/>
      <c r="N10" s="133" t="s">
        <v>321</v>
      </c>
      <c r="O10" s="35" t="s">
        <v>296</v>
      </c>
      <c r="P10" s="35" t="s">
        <v>296</v>
      </c>
      <c r="Q10" s="130" t="s">
        <v>315</v>
      </c>
      <c r="R10" s="35" t="s">
        <v>296</v>
      </c>
      <c r="S10" s="35" t="s">
        <v>296</v>
      </c>
      <c r="T10" s="35" t="s">
        <v>296</v>
      </c>
      <c r="U10" s="35" t="s">
        <v>296</v>
      </c>
      <c r="V10" s="35" t="s">
        <v>296</v>
      </c>
      <c r="W10" s="35" t="s">
        <v>296</v>
      </c>
      <c r="X10" s="35" t="s">
        <v>296</v>
      </c>
    </row>
    <row r="11" spans="1:24" ht="19.5" customHeight="1">
      <c r="A11" s="10"/>
      <c r="B11" s="7"/>
      <c r="C11" s="7"/>
      <c r="D11" s="7"/>
      <c r="E11" s="7"/>
      <c r="F11" s="7"/>
      <c r="G11" s="7"/>
      <c r="H11" s="7"/>
      <c r="I11" s="4"/>
      <c r="J11" s="17"/>
      <c r="K11" s="4"/>
      <c r="L11" s="4"/>
      <c r="M11" s="37"/>
      <c r="N11" s="38"/>
      <c r="O11" s="39"/>
      <c r="P11" s="7"/>
      <c r="Q11" s="60"/>
      <c r="R11" s="7"/>
      <c r="S11" s="7"/>
      <c r="T11" s="7"/>
      <c r="U11" s="7"/>
      <c r="V11" s="7"/>
      <c r="W11" s="7"/>
      <c r="X11" s="7"/>
    </row>
    <row r="12" spans="1:24" ht="19.5" customHeight="1">
      <c r="A12" s="1" t="s">
        <v>355</v>
      </c>
      <c r="B12" s="55">
        <v>3814</v>
      </c>
      <c r="C12" s="55">
        <v>1797</v>
      </c>
      <c r="D12" s="55">
        <v>327</v>
      </c>
      <c r="E12" s="55">
        <v>365</v>
      </c>
      <c r="F12" s="55">
        <v>581</v>
      </c>
      <c r="G12" s="55">
        <v>110</v>
      </c>
      <c r="H12" s="55">
        <v>634</v>
      </c>
      <c r="I12" s="22"/>
      <c r="J12" s="36">
        <v>3</v>
      </c>
      <c r="K12" s="236" t="s">
        <v>369</v>
      </c>
      <c r="L12" s="236"/>
      <c r="M12" s="271"/>
      <c r="N12" s="133" t="s">
        <v>321</v>
      </c>
      <c r="O12" s="35" t="s">
        <v>321</v>
      </c>
      <c r="P12" s="7">
        <v>8858194</v>
      </c>
      <c r="Q12" s="60">
        <v>34.5</v>
      </c>
      <c r="R12" s="7">
        <v>5156852</v>
      </c>
      <c r="S12" s="7">
        <v>1768285</v>
      </c>
      <c r="T12" s="7">
        <v>1395401</v>
      </c>
      <c r="U12" s="7">
        <v>39658</v>
      </c>
      <c r="V12" s="7">
        <v>228635</v>
      </c>
      <c r="W12" s="7">
        <v>264834</v>
      </c>
      <c r="X12" s="7">
        <v>4529</v>
      </c>
    </row>
    <row r="13" spans="1:24" ht="19.5" customHeight="1">
      <c r="A13" s="1" t="s">
        <v>356</v>
      </c>
      <c r="B13" s="55">
        <v>3086</v>
      </c>
      <c r="C13" s="55">
        <v>1301</v>
      </c>
      <c r="D13" s="55">
        <v>201</v>
      </c>
      <c r="E13" s="55">
        <v>356</v>
      </c>
      <c r="F13" s="55">
        <v>579</v>
      </c>
      <c r="G13" s="55">
        <v>96</v>
      </c>
      <c r="H13" s="55">
        <v>553</v>
      </c>
      <c r="I13" s="22"/>
      <c r="J13" s="4"/>
      <c r="K13" s="46" t="s">
        <v>263</v>
      </c>
      <c r="L13" s="236" t="s">
        <v>431</v>
      </c>
      <c r="M13" s="271"/>
      <c r="N13" s="38" t="s">
        <v>264</v>
      </c>
      <c r="O13" s="35">
        <v>2065</v>
      </c>
      <c r="P13" s="7">
        <v>95936</v>
      </c>
      <c r="Q13" s="60">
        <v>0.4</v>
      </c>
      <c r="R13" s="7">
        <v>56356</v>
      </c>
      <c r="S13" s="7">
        <v>1402</v>
      </c>
      <c r="T13" s="35">
        <v>22555</v>
      </c>
      <c r="U13" s="7">
        <v>3588</v>
      </c>
      <c r="V13" s="7">
        <v>7805</v>
      </c>
      <c r="W13" s="35">
        <v>4230</v>
      </c>
      <c r="X13" s="35" t="s">
        <v>321</v>
      </c>
    </row>
    <row r="14" spans="1:24" ht="19.5" customHeight="1">
      <c r="A14" s="1" t="s">
        <v>357</v>
      </c>
      <c r="B14" s="55">
        <v>5028</v>
      </c>
      <c r="C14" s="55">
        <v>2232</v>
      </c>
      <c r="D14" s="55">
        <v>472</v>
      </c>
      <c r="E14" s="55">
        <v>677</v>
      </c>
      <c r="F14" s="55">
        <v>740</v>
      </c>
      <c r="G14" s="55">
        <v>127</v>
      </c>
      <c r="H14" s="55">
        <v>780</v>
      </c>
      <c r="I14" s="22"/>
      <c r="J14" s="4"/>
      <c r="K14" s="46" t="s">
        <v>265</v>
      </c>
      <c r="L14" s="236" t="s">
        <v>370</v>
      </c>
      <c r="M14" s="271"/>
      <c r="N14" s="38" t="s">
        <v>266</v>
      </c>
      <c r="O14" s="35">
        <v>458114</v>
      </c>
      <c r="P14" s="7">
        <v>8265164</v>
      </c>
      <c r="Q14" s="60">
        <v>32.2</v>
      </c>
      <c r="R14" s="7">
        <v>4820924</v>
      </c>
      <c r="S14" s="7">
        <v>1663319</v>
      </c>
      <c r="T14" s="7">
        <v>1280556</v>
      </c>
      <c r="U14" s="7">
        <v>35422</v>
      </c>
      <c r="V14" s="35">
        <v>214310</v>
      </c>
      <c r="W14" s="7">
        <v>250633</v>
      </c>
      <c r="X14" s="35" t="s">
        <v>321</v>
      </c>
    </row>
    <row r="15" spans="1:24" ht="19.5" customHeight="1">
      <c r="A15" s="1" t="s">
        <v>358</v>
      </c>
      <c r="B15" s="55">
        <v>4070</v>
      </c>
      <c r="C15" s="55">
        <v>1674</v>
      </c>
      <c r="D15" s="55">
        <v>323</v>
      </c>
      <c r="E15" s="55">
        <v>611</v>
      </c>
      <c r="F15" s="55">
        <v>619</v>
      </c>
      <c r="G15" s="55">
        <v>99</v>
      </c>
      <c r="H15" s="55">
        <v>744</v>
      </c>
      <c r="I15" s="22"/>
      <c r="J15" s="4"/>
      <c r="K15" s="4"/>
      <c r="L15" s="4"/>
      <c r="M15" s="10" t="s">
        <v>371</v>
      </c>
      <c r="N15" s="38" t="s">
        <v>267</v>
      </c>
      <c r="O15" s="39">
        <v>7152</v>
      </c>
      <c r="P15" s="7">
        <v>287100</v>
      </c>
      <c r="Q15" s="60">
        <v>1.1</v>
      </c>
      <c r="R15" s="7">
        <v>247779</v>
      </c>
      <c r="S15" s="7">
        <v>3603</v>
      </c>
      <c r="T15" s="7">
        <v>34050</v>
      </c>
      <c r="U15" s="35" t="s">
        <v>305</v>
      </c>
      <c r="V15" s="7">
        <v>688</v>
      </c>
      <c r="W15" s="35">
        <v>980</v>
      </c>
      <c r="X15" s="35" t="s">
        <v>321</v>
      </c>
    </row>
    <row r="16" spans="1:24" ht="19.5" customHeight="1">
      <c r="A16" s="1"/>
      <c r="B16" s="55"/>
      <c r="C16" s="55"/>
      <c r="D16" s="55"/>
      <c r="E16" s="55"/>
      <c r="F16" s="55"/>
      <c r="G16" s="55"/>
      <c r="H16" s="55"/>
      <c r="I16" s="13"/>
      <c r="J16" s="4"/>
      <c r="K16" s="4"/>
      <c r="L16" s="4"/>
      <c r="M16" s="10" t="s">
        <v>268</v>
      </c>
      <c r="N16" s="38" t="s">
        <v>267</v>
      </c>
      <c r="O16" s="39">
        <v>7311</v>
      </c>
      <c r="P16" s="7">
        <v>164813</v>
      </c>
      <c r="Q16" s="60">
        <v>0.6</v>
      </c>
      <c r="R16" s="7">
        <v>95333</v>
      </c>
      <c r="S16" s="7">
        <v>18865</v>
      </c>
      <c r="T16" s="7">
        <v>43120</v>
      </c>
      <c r="U16" s="7">
        <v>289</v>
      </c>
      <c r="V16" s="35">
        <v>334</v>
      </c>
      <c r="W16" s="7">
        <v>6872</v>
      </c>
      <c r="X16" s="35" t="s">
        <v>321</v>
      </c>
    </row>
    <row r="17" spans="1:24" ht="19.5" customHeight="1">
      <c r="A17" s="1" t="s">
        <v>359</v>
      </c>
      <c r="B17" s="55">
        <v>4038</v>
      </c>
      <c r="C17" s="55">
        <v>1637</v>
      </c>
      <c r="D17" s="55">
        <v>320</v>
      </c>
      <c r="E17" s="55">
        <v>523</v>
      </c>
      <c r="F17" s="55">
        <v>614</v>
      </c>
      <c r="G17" s="55">
        <v>112</v>
      </c>
      <c r="H17" s="55">
        <v>832</v>
      </c>
      <c r="I17" s="22"/>
      <c r="J17" s="4"/>
      <c r="K17" s="4"/>
      <c r="L17" s="4"/>
      <c r="M17" s="10" t="s">
        <v>432</v>
      </c>
      <c r="N17" s="38" t="s">
        <v>267</v>
      </c>
      <c r="O17" s="39">
        <v>10914</v>
      </c>
      <c r="P17" s="7">
        <v>225380</v>
      </c>
      <c r="Q17" s="60">
        <v>0.9</v>
      </c>
      <c r="R17" s="35">
        <v>155942</v>
      </c>
      <c r="S17" s="7">
        <v>26324</v>
      </c>
      <c r="T17" s="7">
        <v>38328</v>
      </c>
      <c r="U17" s="35">
        <v>483</v>
      </c>
      <c r="V17" s="35">
        <v>1239</v>
      </c>
      <c r="W17" s="7">
        <v>3064</v>
      </c>
      <c r="X17" s="35" t="s">
        <v>321</v>
      </c>
    </row>
    <row r="18" spans="1:24" ht="19.5" customHeight="1">
      <c r="A18" s="1" t="s">
        <v>360</v>
      </c>
      <c r="B18" s="55">
        <v>4060</v>
      </c>
      <c r="C18" s="55">
        <v>1617</v>
      </c>
      <c r="D18" s="55">
        <v>332</v>
      </c>
      <c r="E18" s="55">
        <v>523</v>
      </c>
      <c r="F18" s="55">
        <v>630</v>
      </c>
      <c r="G18" s="55">
        <v>101</v>
      </c>
      <c r="H18" s="55">
        <v>857</v>
      </c>
      <c r="I18" s="22"/>
      <c r="J18" s="4"/>
      <c r="K18" s="4"/>
      <c r="L18" s="4"/>
      <c r="M18" s="10" t="s">
        <v>433</v>
      </c>
      <c r="N18" s="38" t="s">
        <v>267</v>
      </c>
      <c r="O18" s="40">
        <v>2088</v>
      </c>
      <c r="P18" s="7">
        <v>35736</v>
      </c>
      <c r="Q18" s="60">
        <v>0.1</v>
      </c>
      <c r="R18" s="7">
        <v>24989</v>
      </c>
      <c r="S18" s="35">
        <v>5699</v>
      </c>
      <c r="T18" s="35">
        <v>2481</v>
      </c>
      <c r="U18" s="35">
        <v>131</v>
      </c>
      <c r="V18" s="7">
        <v>993</v>
      </c>
      <c r="W18" s="35">
        <v>1443</v>
      </c>
      <c r="X18" s="35" t="s">
        <v>321</v>
      </c>
    </row>
    <row r="19" spans="1:24" ht="19.5" customHeight="1">
      <c r="A19" s="1" t="s">
        <v>361</v>
      </c>
      <c r="B19" s="55">
        <v>5719</v>
      </c>
      <c r="C19" s="55">
        <v>1887</v>
      </c>
      <c r="D19" s="55">
        <v>395</v>
      </c>
      <c r="E19" s="55">
        <v>631</v>
      </c>
      <c r="F19" s="55">
        <v>1925</v>
      </c>
      <c r="G19" s="55">
        <v>135</v>
      </c>
      <c r="H19" s="55">
        <v>746</v>
      </c>
      <c r="I19" s="22"/>
      <c r="J19" s="4"/>
      <c r="K19" s="4"/>
      <c r="L19" s="4"/>
      <c r="M19" s="10" t="s">
        <v>269</v>
      </c>
      <c r="N19" s="38" t="s">
        <v>267</v>
      </c>
      <c r="O19" s="39">
        <v>430533</v>
      </c>
      <c r="P19" s="7">
        <v>7550229</v>
      </c>
      <c r="Q19" s="60">
        <v>29.4</v>
      </c>
      <c r="R19" s="35">
        <v>4295228</v>
      </c>
      <c r="S19" s="7">
        <v>1608756</v>
      </c>
      <c r="T19" s="7">
        <v>1162510</v>
      </c>
      <c r="U19" s="7">
        <v>34519</v>
      </c>
      <c r="V19" s="35">
        <v>211027</v>
      </c>
      <c r="W19" s="7">
        <v>238189</v>
      </c>
      <c r="X19" s="35" t="s">
        <v>321</v>
      </c>
    </row>
    <row r="20" spans="1:24" ht="19.5" customHeight="1">
      <c r="A20" s="1" t="s">
        <v>362</v>
      </c>
      <c r="B20" s="55">
        <v>3680</v>
      </c>
      <c r="C20" s="55">
        <v>1185</v>
      </c>
      <c r="D20" s="55">
        <v>272</v>
      </c>
      <c r="E20" s="55">
        <v>467</v>
      </c>
      <c r="F20" s="55">
        <v>870</v>
      </c>
      <c r="G20" s="55">
        <v>150</v>
      </c>
      <c r="H20" s="55">
        <v>736</v>
      </c>
      <c r="I20" s="22"/>
      <c r="J20" s="4"/>
      <c r="K20" s="4"/>
      <c r="L20" s="4"/>
      <c r="M20" s="10" t="s">
        <v>270</v>
      </c>
      <c r="N20" s="38" t="s">
        <v>267</v>
      </c>
      <c r="O20" s="40">
        <v>116</v>
      </c>
      <c r="P20" s="7">
        <v>1906</v>
      </c>
      <c r="Q20" s="60">
        <v>0</v>
      </c>
      <c r="R20" s="35">
        <v>1653</v>
      </c>
      <c r="S20" s="35">
        <v>72</v>
      </c>
      <c r="T20" s="35">
        <v>67</v>
      </c>
      <c r="U20" s="35" t="s">
        <v>321</v>
      </c>
      <c r="V20" s="35">
        <v>29</v>
      </c>
      <c r="W20" s="35">
        <v>85</v>
      </c>
      <c r="X20" s="35" t="s">
        <v>321</v>
      </c>
    </row>
    <row r="21" spans="1:24" ht="19.5" customHeight="1">
      <c r="A21" s="1"/>
      <c r="B21" s="55"/>
      <c r="C21" s="55"/>
      <c r="D21" s="55"/>
      <c r="E21" s="55"/>
      <c r="F21" s="55"/>
      <c r="G21" s="55"/>
      <c r="H21" s="55"/>
      <c r="I21" s="13"/>
      <c r="J21" s="4"/>
      <c r="K21" s="46" t="s">
        <v>271</v>
      </c>
      <c r="L21" s="236" t="s">
        <v>372</v>
      </c>
      <c r="M21" s="271"/>
      <c r="N21" s="38" t="s">
        <v>297</v>
      </c>
      <c r="O21" s="35" t="s">
        <v>321</v>
      </c>
      <c r="P21" s="35" t="s">
        <v>321</v>
      </c>
      <c r="Q21" s="35" t="s">
        <v>321</v>
      </c>
      <c r="R21" s="35" t="s">
        <v>321</v>
      </c>
      <c r="S21" s="35" t="s">
        <v>321</v>
      </c>
      <c r="T21" s="35" t="s">
        <v>321</v>
      </c>
      <c r="U21" s="35" t="s">
        <v>321</v>
      </c>
      <c r="V21" s="35" t="s">
        <v>321</v>
      </c>
      <c r="W21" s="35" t="s">
        <v>321</v>
      </c>
      <c r="X21" s="35" t="s">
        <v>321</v>
      </c>
    </row>
    <row r="22" spans="1:24" ht="19.5" customHeight="1">
      <c r="A22" s="1" t="s">
        <v>363</v>
      </c>
      <c r="B22" s="55">
        <v>4055</v>
      </c>
      <c r="C22" s="55">
        <v>1583</v>
      </c>
      <c r="D22" s="55">
        <v>373</v>
      </c>
      <c r="E22" s="55">
        <v>628</v>
      </c>
      <c r="F22" s="55">
        <v>577</v>
      </c>
      <c r="G22" s="55">
        <v>102</v>
      </c>
      <c r="H22" s="55">
        <v>792</v>
      </c>
      <c r="I22" s="22"/>
      <c r="J22" s="4"/>
      <c r="K22" s="46" t="s">
        <v>272</v>
      </c>
      <c r="L22" s="236" t="s">
        <v>373</v>
      </c>
      <c r="M22" s="271"/>
      <c r="N22" s="133" t="s">
        <v>321</v>
      </c>
      <c r="O22" s="35" t="s">
        <v>321</v>
      </c>
      <c r="P22" s="7">
        <v>326424</v>
      </c>
      <c r="Q22" s="60">
        <v>1.3</v>
      </c>
      <c r="R22" s="35">
        <v>185248</v>
      </c>
      <c r="S22" s="7">
        <v>70242</v>
      </c>
      <c r="T22" s="7">
        <v>53690</v>
      </c>
      <c r="U22" s="35" t="s">
        <v>321</v>
      </c>
      <c r="V22" s="35">
        <v>6520</v>
      </c>
      <c r="W22" s="7">
        <v>6195</v>
      </c>
      <c r="X22" s="35">
        <v>4529</v>
      </c>
    </row>
    <row r="23" spans="1:24" ht="19.5" customHeight="1">
      <c r="A23" s="1" t="s">
        <v>364</v>
      </c>
      <c r="B23" s="55">
        <v>4300</v>
      </c>
      <c r="C23" s="55">
        <v>1868</v>
      </c>
      <c r="D23" s="55">
        <v>329</v>
      </c>
      <c r="E23" s="55">
        <v>581</v>
      </c>
      <c r="F23" s="55">
        <v>662</v>
      </c>
      <c r="G23" s="55">
        <v>121</v>
      </c>
      <c r="H23" s="55">
        <v>739</v>
      </c>
      <c r="I23" s="22"/>
      <c r="J23" s="4"/>
      <c r="K23" s="46" t="s">
        <v>273</v>
      </c>
      <c r="L23" s="236" t="s">
        <v>274</v>
      </c>
      <c r="M23" s="271"/>
      <c r="N23" s="38" t="s">
        <v>275</v>
      </c>
      <c r="O23" s="40">
        <v>42928</v>
      </c>
      <c r="P23" s="7">
        <v>24825</v>
      </c>
      <c r="Q23" s="60">
        <v>0.1</v>
      </c>
      <c r="R23" s="35" t="s">
        <v>321</v>
      </c>
      <c r="S23" s="35" t="s">
        <v>321</v>
      </c>
      <c r="T23" s="35">
        <v>24825</v>
      </c>
      <c r="U23" s="35" t="s">
        <v>321</v>
      </c>
      <c r="V23" s="35" t="s">
        <v>321</v>
      </c>
      <c r="W23" s="35" t="s">
        <v>321</v>
      </c>
      <c r="X23" s="35" t="s">
        <v>321</v>
      </c>
    </row>
    <row r="24" spans="1:24" ht="19.5" customHeight="1">
      <c r="A24" s="1" t="s">
        <v>365</v>
      </c>
      <c r="B24" s="55">
        <v>4660</v>
      </c>
      <c r="C24" s="55">
        <v>2022</v>
      </c>
      <c r="D24" s="55">
        <v>349</v>
      </c>
      <c r="E24" s="55">
        <v>679</v>
      </c>
      <c r="F24" s="55">
        <v>785</v>
      </c>
      <c r="G24" s="55">
        <v>116</v>
      </c>
      <c r="H24" s="55">
        <v>709</v>
      </c>
      <c r="I24" s="22"/>
      <c r="J24" s="4"/>
      <c r="K24" s="46" t="s">
        <v>276</v>
      </c>
      <c r="L24" s="236" t="s">
        <v>277</v>
      </c>
      <c r="M24" s="271"/>
      <c r="N24" s="133" t="s">
        <v>321</v>
      </c>
      <c r="O24" s="35" t="s">
        <v>321</v>
      </c>
      <c r="P24" s="7">
        <v>145845</v>
      </c>
      <c r="Q24" s="60">
        <v>0.6</v>
      </c>
      <c r="R24" s="7">
        <v>94324</v>
      </c>
      <c r="S24" s="7">
        <v>33322</v>
      </c>
      <c r="T24" s="7">
        <v>13775</v>
      </c>
      <c r="U24" s="7">
        <v>648</v>
      </c>
      <c r="V24" s="35" t="s">
        <v>321</v>
      </c>
      <c r="W24" s="7">
        <v>3776</v>
      </c>
      <c r="X24" s="35" t="s">
        <v>321</v>
      </c>
    </row>
    <row r="25" spans="1:24" ht="19.5" customHeight="1">
      <c r="A25" s="1" t="s">
        <v>366</v>
      </c>
      <c r="B25" s="55">
        <v>7873</v>
      </c>
      <c r="C25" s="55">
        <v>2667</v>
      </c>
      <c r="D25" s="55">
        <v>475</v>
      </c>
      <c r="E25" s="55">
        <v>795</v>
      </c>
      <c r="F25" s="55">
        <v>2712</v>
      </c>
      <c r="G25" s="55">
        <v>143</v>
      </c>
      <c r="H25" s="55">
        <v>1081</v>
      </c>
      <c r="I25" s="22"/>
      <c r="J25" s="4"/>
      <c r="K25" s="4"/>
      <c r="L25" s="4"/>
      <c r="M25" s="37"/>
      <c r="N25" s="38"/>
      <c r="O25" s="39"/>
      <c r="P25" s="7"/>
      <c r="Q25" s="60"/>
      <c r="R25" s="7"/>
      <c r="S25" s="7"/>
      <c r="T25" s="7"/>
      <c r="U25" s="7"/>
      <c r="V25" s="7"/>
      <c r="W25" s="7"/>
      <c r="X25" s="7"/>
    </row>
    <row r="26" spans="1:24" ht="19.5" customHeight="1">
      <c r="A26" s="160"/>
      <c r="B26" s="90"/>
      <c r="C26" s="90"/>
      <c r="D26" s="90"/>
      <c r="E26" s="90"/>
      <c r="F26" s="90"/>
      <c r="G26" s="90"/>
      <c r="H26" s="90"/>
      <c r="I26" s="9"/>
      <c r="J26" s="36">
        <v>4</v>
      </c>
      <c r="K26" s="236" t="s">
        <v>316</v>
      </c>
      <c r="L26" s="236"/>
      <c r="M26" s="271"/>
      <c r="N26" s="133" t="s">
        <v>321</v>
      </c>
      <c r="O26" s="35" t="s">
        <v>321</v>
      </c>
      <c r="P26" s="35">
        <v>4106</v>
      </c>
      <c r="Q26" s="60">
        <v>0</v>
      </c>
      <c r="R26" s="35" t="s">
        <v>321</v>
      </c>
      <c r="S26" s="35" t="s">
        <v>321</v>
      </c>
      <c r="T26" s="35">
        <v>4106</v>
      </c>
      <c r="U26" s="35" t="s">
        <v>321</v>
      </c>
      <c r="V26" s="35" t="s">
        <v>321</v>
      </c>
      <c r="W26" s="35" t="s">
        <v>321</v>
      </c>
      <c r="X26" s="35" t="s">
        <v>321</v>
      </c>
    </row>
    <row r="27" spans="1:24" ht="19.5" customHeight="1">
      <c r="A27" s="2" t="s">
        <v>441</v>
      </c>
      <c r="J27" s="17"/>
      <c r="K27" s="4"/>
      <c r="L27" s="4"/>
      <c r="M27" s="37"/>
      <c r="N27" s="38"/>
      <c r="O27" s="39"/>
      <c r="P27" s="7"/>
      <c r="Q27" s="60"/>
      <c r="R27" s="7"/>
      <c r="S27" s="7"/>
      <c r="T27" s="7"/>
      <c r="U27" s="7"/>
      <c r="V27" s="7"/>
      <c r="W27" s="7"/>
      <c r="X27" s="35"/>
    </row>
    <row r="28" spans="2:24" ht="19.5" customHeight="1">
      <c r="B28" s="126"/>
      <c r="C28" s="31"/>
      <c r="D28" s="31"/>
      <c r="E28" s="31"/>
      <c r="F28" s="31"/>
      <c r="G28" s="31"/>
      <c r="H28" s="31"/>
      <c r="I28" s="31"/>
      <c r="J28" s="36">
        <v>5</v>
      </c>
      <c r="K28" s="236" t="s">
        <v>374</v>
      </c>
      <c r="L28" s="236"/>
      <c r="M28" s="271"/>
      <c r="N28" s="133" t="s">
        <v>321</v>
      </c>
      <c r="O28" s="35" t="s">
        <v>321</v>
      </c>
      <c r="P28" s="7">
        <v>23752</v>
      </c>
      <c r="Q28" s="60">
        <v>0.1</v>
      </c>
      <c r="R28" s="7">
        <v>17550</v>
      </c>
      <c r="S28" s="35">
        <v>4319</v>
      </c>
      <c r="T28" s="7">
        <v>567</v>
      </c>
      <c r="U28" s="35" t="s">
        <v>321</v>
      </c>
      <c r="V28" s="35" t="s">
        <v>321</v>
      </c>
      <c r="W28" s="35">
        <v>1316</v>
      </c>
      <c r="X28" s="35" t="s">
        <v>321</v>
      </c>
    </row>
    <row r="29" spans="2:24" ht="19.5" customHeight="1">
      <c r="B29" s="126"/>
      <c r="C29" s="31"/>
      <c r="D29" s="31"/>
      <c r="E29" s="31"/>
      <c r="F29" s="31"/>
      <c r="G29" s="31"/>
      <c r="H29" s="31"/>
      <c r="I29" s="13"/>
      <c r="J29" s="17"/>
      <c r="K29" s="4"/>
      <c r="L29" s="4"/>
      <c r="M29" s="37"/>
      <c r="N29" s="38"/>
      <c r="O29" s="39"/>
      <c r="P29" s="7"/>
      <c r="Q29" s="60"/>
      <c r="R29" s="7"/>
      <c r="S29" s="7"/>
      <c r="T29" s="7"/>
      <c r="U29" s="7"/>
      <c r="V29" s="7"/>
      <c r="W29" s="7"/>
      <c r="X29" s="7"/>
    </row>
    <row r="30" spans="1:24" ht="19.5" customHeight="1">
      <c r="A30" s="232" t="s">
        <v>428</v>
      </c>
      <c r="B30" s="206"/>
      <c r="C30" s="206"/>
      <c r="D30" s="206"/>
      <c r="E30" s="206"/>
      <c r="F30" s="206"/>
      <c r="G30" s="206"/>
      <c r="H30" s="206"/>
      <c r="J30" s="36">
        <v>6</v>
      </c>
      <c r="K30" s="236" t="s">
        <v>375</v>
      </c>
      <c r="L30" s="236"/>
      <c r="M30" s="271"/>
      <c r="N30" s="133" t="s">
        <v>321</v>
      </c>
      <c r="O30" s="35" t="s">
        <v>321</v>
      </c>
      <c r="P30" s="7">
        <v>249376</v>
      </c>
      <c r="Q30" s="60">
        <v>1</v>
      </c>
      <c r="R30" s="7">
        <v>27955</v>
      </c>
      <c r="S30" s="7">
        <v>14394</v>
      </c>
      <c r="T30" s="7">
        <v>201900</v>
      </c>
      <c r="U30" s="35">
        <v>930</v>
      </c>
      <c r="V30" s="35" t="s">
        <v>321</v>
      </c>
      <c r="W30" s="7">
        <v>2019</v>
      </c>
      <c r="X30" s="7">
        <v>2178</v>
      </c>
    </row>
    <row r="31" spans="3:24" ht="19.5" customHeight="1" thickBot="1">
      <c r="C31" s="15"/>
      <c r="D31" s="41"/>
      <c r="E31" s="41"/>
      <c r="F31" s="41"/>
      <c r="G31" s="15"/>
      <c r="H31" s="16" t="s">
        <v>429</v>
      </c>
      <c r="I31" s="13"/>
      <c r="J31" s="17"/>
      <c r="K31" s="46" t="s">
        <v>263</v>
      </c>
      <c r="L31" s="236" t="s">
        <v>317</v>
      </c>
      <c r="M31" s="271"/>
      <c r="N31" s="133" t="s">
        <v>321</v>
      </c>
      <c r="O31" s="35" t="s">
        <v>321</v>
      </c>
      <c r="P31" s="7">
        <v>10655</v>
      </c>
      <c r="Q31" s="60">
        <v>0</v>
      </c>
      <c r="R31" s="35">
        <v>9477</v>
      </c>
      <c r="S31" s="35" t="s">
        <v>321</v>
      </c>
      <c r="T31" s="35">
        <v>200</v>
      </c>
      <c r="U31" s="35">
        <v>930</v>
      </c>
      <c r="V31" s="35" t="s">
        <v>321</v>
      </c>
      <c r="W31" s="35">
        <v>48</v>
      </c>
      <c r="X31" s="35" t="s">
        <v>321</v>
      </c>
    </row>
    <row r="32" spans="1:24" ht="19.5" customHeight="1">
      <c r="A32" s="276" t="s">
        <v>278</v>
      </c>
      <c r="B32" s="278" t="s">
        <v>342</v>
      </c>
      <c r="C32" s="280" t="s">
        <v>343</v>
      </c>
      <c r="D32" s="282" t="s">
        <v>318</v>
      </c>
      <c r="E32" s="280" t="s">
        <v>344</v>
      </c>
      <c r="F32" s="280" t="s">
        <v>367</v>
      </c>
      <c r="G32" s="280" t="s">
        <v>257</v>
      </c>
      <c r="H32" s="284" t="s">
        <v>258</v>
      </c>
      <c r="I32" s="17"/>
      <c r="J32" s="17"/>
      <c r="K32" s="46" t="s">
        <v>265</v>
      </c>
      <c r="L32" s="236" t="s">
        <v>376</v>
      </c>
      <c r="M32" s="271"/>
      <c r="N32" s="38" t="s">
        <v>279</v>
      </c>
      <c r="O32" s="40">
        <v>627496</v>
      </c>
      <c r="P32" s="7">
        <v>216940</v>
      </c>
      <c r="Q32" s="60">
        <v>0.8</v>
      </c>
      <c r="R32" s="35">
        <v>7910</v>
      </c>
      <c r="S32" s="35">
        <v>14394</v>
      </c>
      <c r="T32" s="7">
        <v>190734</v>
      </c>
      <c r="U32" s="35" t="s">
        <v>321</v>
      </c>
      <c r="V32" s="35" t="s">
        <v>321</v>
      </c>
      <c r="W32" s="35">
        <v>1724</v>
      </c>
      <c r="X32" s="35">
        <v>2178</v>
      </c>
    </row>
    <row r="33" spans="1:24" ht="19.5" customHeight="1">
      <c r="A33" s="277"/>
      <c r="B33" s="279"/>
      <c r="C33" s="281"/>
      <c r="D33" s="283"/>
      <c r="E33" s="281"/>
      <c r="F33" s="281"/>
      <c r="G33" s="281"/>
      <c r="H33" s="285"/>
      <c r="I33" s="22"/>
      <c r="J33" s="17"/>
      <c r="K33" s="46"/>
      <c r="L33" s="4"/>
      <c r="M33" s="10" t="s">
        <v>298</v>
      </c>
      <c r="N33" s="38" t="s">
        <v>267</v>
      </c>
      <c r="O33" s="40">
        <v>620977</v>
      </c>
      <c r="P33" s="7">
        <v>185229</v>
      </c>
      <c r="Q33" s="60">
        <v>0.7</v>
      </c>
      <c r="R33" s="7">
        <v>7752</v>
      </c>
      <c r="S33" s="35">
        <v>10412</v>
      </c>
      <c r="T33" s="7">
        <v>164526</v>
      </c>
      <c r="U33" s="35" t="s">
        <v>321</v>
      </c>
      <c r="V33" s="35" t="s">
        <v>321</v>
      </c>
      <c r="W33" s="35">
        <v>1712</v>
      </c>
      <c r="X33" s="35">
        <v>827</v>
      </c>
    </row>
    <row r="34" spans="1:24" ht="19.5" customHeight="1">
      <c r="A34" s="1" t="s">
        <v>350</v>
      </c>
      <c r="B34" s="131">
        <v>115993</v>
      </c>
      <c r="C34" s="127">
        <v>33492</v>
      </c>
      <c r="D34" s="127">
        <v>4964</v>
      </c>
      <c r="E34" s="127">
        <v>12353</v>
      </c>
      <c r="F34" s="127">
        <v>55777</v>
      </c>
      <c r="G34" s="127">
        <v>1681</v>
      </c>
      <c r="H34" s="127">
        <v>7726</v>
      </c>
      <c r="I34" s="22"/>
      <c r="J34" s="17"/>
      <c r="K34" s="46"/>
      <c r="L34" s="4"/>
      <c r="M34" s="10" t="s">
        <v>377</v>
      </c>
      <c r="N34" s="38" t="s">
        <v>267</v>
      </c>
      <c r="O34" s="40">
        <v>6519</v>
      </c>
      <c r="P34" s="7">
        <v>31711</v>
      </c>
      <c r="Q34" s="60">
        <v>0.1</v>
      </c>
      <c r="R34" s="35">
        <v>158</v>
      </c>
      <c r="S34" s="35">
        <v>3982</v>
      </c>
      <c r="T34" s="7">
        <v>26208</v>
      </c>
      <c r="U34" s="35" t="s">
        <v>321</v>
      </c>
      <c r="V34" s="35" t="s">
        <v>321</v>
      </c>
      <c r="W34" s="35">
        <v>12</v>
      </c>
      <c r="X34" s="35">
        <v>1351</v>
      </c>
    </row>
    <row r="35" spans="1:24" ht="19.5" customHeight="1">
      <c r="A35" s="1" t="s">
        <v>351</v>
      </c>
      <c r="B35" s="59">
        <v>117710</v>
      </c>
      <c r="C35" s="55">
        <v>33875</v>
      </c>
      <c r="D35" s="55">
        <v>5040</v>
      </c>
      <c r="E35" s="55">
        <v>12314</v>
      </c>
      <c r="F35" s="55">
        <v>57514</v>
      </c>
      <c r="G35" s="55">
        <v>1686</v>
      </c>
      <c r="H35" s="55">
        <v>7281</v>
      </c>
      <c r="I35" s="22"/>
      <c r="J35" s="17"/>
      <c r="K35" s="46" t="s">
        <v>271</v>
      </c>
      <c r="L35" s="236" t="s">
        <v>378</v>
      </c>
      <c r="M35" s="271"/>
      <c r="N35" s="133" t="s">
        <v>321</v>
      </c>
      <c r="O35" s="35" t="s">
        <v>321</v>
      </c>
      <c r="P35" s="7">
        <v>21781</v>
      </c>
      <c r="Q35" s="60">
        <v>0.1</v>
      </c>
      <c r="R35" s="7">
        <v>10568</v>
      </c>
      <c r="S35" s="35" t="s">
        <v>321</v>
      </c>
      <c r="T35" s="7">
        <v>10966</v>
      </c>
      <c r="U35" s="35" t="s">
        <v>321</v>
      </c>
      <c r="V35" s="35" t="s">
        <v>321</v>
      </c>
      <c r="W35" s="35">
        <v>247</v>
      </c>
      <c r="X35" s="35" t="s">
        <v>321</v>
      </c>
    </row>
    <row r="36" spans="1:24" ht="19.5" customHeight="1">
      <c r="A36" s="1" t="s">
        <v>352</v>
      </c>
      <c r="B36" s="59">
        <v>124316</v>
      </c>
      <c r="C36" s="55">
        <v>35366</v>
      </c>
      <c r="D36" s="55">
        <v>5423</v>
      </c>
      <c r="E36" s="55">
        <v>13030</v>
      </c>
      <c r="F36" s="55">
        <v>60585</v>
      </c>
      <c r="G36" s="55">
        <v>1818</v>
      </c>
      <c r="H36" s="55">
        <v>8094</v>
      </c>
      <c r="I36" s="22"/>
      <c r="J36" s="17"/>
      <c r="K36" s="4"/>
      <c r="L36" s="272"/>
      <c r="M36" s="273"/>
      <c r="N36" s="38"/>
      <c r="O36" s="39"/>
      <c r="P36" s="7"/>
      <c r="Q36" s="60"/>
      <c r="R36" s="7"/>
      <c r="S36" s="7"/>
      <c r="T36" s="7"/>
      <c r="U36" s="7"/>
      <c r="V36" s="7"/>
      <c r="W36" s="7"/>
      <c r="X36" s="7"/>
    </row>
    <row r="37" spans="1:24" ht="19.5" customHeight="1">
      <c r="A37" s="1" t="s">
        <v>353</v>
      </c>
      <c r="B37" s="59">
        <v>127890</v>
      </c>
      <c r="C37" s="55">
        <v>35076</v>
      </c>
      <c r="D37" s="55">
        <v>5636</v>
      </c>
      <c r="E37" s="55">
        <v>12949</v>
      </c>
      <c r="F37" s="55">
        <v>62424</v>
      </c>
      <c r="G37" s="55">
        <v>2080</v>
      </c>
      <c r="H37" s="55">
        <v>9725</v>
      </c>
      <c r="I37" s="22"/>
      <c r="J37" s="36">
        <v>7</v>
      </c>
      <c r="K37" s="236" t="s">
        <v>379</v>
      </c>
      <c r="L37" s="236"/>
      <c r="M37" s="271"/>
      <c r="N37" s="133" t="s">
        <v>321</v>
      </c>
      <c r="O37" s="35" t="s">
        <v>321</v>
      </c>
      <c r="P37" s="7">
        <v>205162</v>
      </c>
      <c r="Q37" s="60">
        <v>0.8</v>
      </c>
      <c r="R37" s="7">
        <v>77649</v>
      </c>
      <c r="S37" s="7">
        <v>3507</v>
      </c>
      <c r="T37" s="7">
        <v>103856</v>
      </c>
      <c r="U37" s="35">
        <v>6994</v>
      </c>
      <c r="V37" s="35">
        <v>6599</v>
      </c>
      <c r="W37" s="35">
        <v>6557</v>
      </c>
      <c r="X37" s="35" t="s">
        <v>321</v>
      </c>
    </row>
    <row r="38" spans="1:24" ht="19.5" customHeight="1">
      <c r="A38" s="1" t="s">
        <v>354</v>
      </c>
      <c r="B38" s="179">
        <f>SUM(B40:B53)</f>
        <v>131608</v>
      </c>
      <c r="C38" s="177">
        <f aca="true" t="shared" si="1" ref="C38:H38">SUM(C40:C53)</f>
        <v>35701</v>
      </c>
      <c r="D38" s="177">
        <f t="shared" si="1"/>
        <v>5797</v>
      </c>
      <c r="E38" s="177">
        <f t="shared" si="1"/>
        <v>13977</v>
      </c>
      <c r="F38" s="177">
        <f t="shared" si="1"/>
        <v>63489</v>
      </c>
      <c r="G38" s="177">
        <f t="shared" si="1"/>
        <v>2373</v>
      </c>
      <c r="H38" s="177">
        <f t="shared" si="1"/>
        <v>10271</v>
      </c>
      <c r="I38" s="13"/>
      <c r="J38" s="17"/>
      <c r="K38" s="272"/>
      <c r="L38" s="272"/>
      <c r="M38" s="273"/>
      <c r="N38" s="38"/>
      <c r="O38" s="39"/>
      <c r="P38" s="7"/>
      <c r="Q38" s="60"/>
      <c r="R38" s="7"/>
      <c r="S38" s="7"/>
      <c r="T38" s="7"/>
      <c r="U38" s="7"/>
      <c r="V38" s="7"/>
      <c r="W38" s="7"/>
      <c r="X38" s="7"/>
    </row>
    <row r="39" spans="1:24" ht="19.5" customHeight="1">
      <c r="A39" s="10"/>
      <c r="B39" s="42"/>
      <c r="C39" s="13"/>
      <c r="D39" s="13"/>
      <c r="E39" s="13"/>
      <c r="F39" s="13"/>
      <c r="G39" s="13"/>
      <c r="H39" s="13"/>
      <c r="I39" s="22"/>
      <c r="J39" s="36">
        <v>8</v>
      </c>
      <c r="K39" s="236" t="s">
        <v>380</v>
      </c>
      <c r="L39" s="236"/>
      <c r="M39" s="271"/>
      <c r="N39" s="133" t="s">
        <v>321</v>
      </c>
      <c r="O39" s="35" t="s">
        <v>321</v>
      </c>
      <c r="P39" s="7">
        <v>15749201</v>
      </c>
      <c r="Q39" s="60">
        <v>61.3</v>
      </c>
      <c r="R39" s="7">
        <v>5506673</v>
      </c>
      <c r="S39" s="7">
        <v>3091465</v>
      </c>
      <c r="T39" s="7">
        <v>5220390</v>
      </c>
      <c r="U39" s="7">
        <v>258770</v>
      </c>
      <c r="V39" s="7">
        <v>294416</v>
      </c>
      <c r="W39" s="7">
        <v>314604</v>
      </c>
      <c r="X39" s="7">
        <v>1062883</v>
      </c>
    </row>
    <row r="40" spans="1:24" ht="19.5" customHeight="1">
      <c r="A40" s="1" t="s">
        <v>355</v>
      </c>
      <c r="B40" s="59">
        <v>12472</v>
      </c>
      <c r="C40" s="55">
        <v>3810</v>
      </c>
      <c r="D40" s="55">
        <v>586</v>
      </c>
      <c r="E40" s="55">
        <v>1105</v>
      </c>
      <c r="F40" s="55">
        <v>5576</v>
      </c>
      <c r="G40" s="55">
        <v>189</v>
      </c>
      <c r="H40" s="55">
        <v>1206</v>
      </c>
      <c r="I40" s="22"/>
      <c r="J40" s="17"/>
      <c r="K40" s="46" t="s">
        <v>263</v>
      </c>
      <c r="L40" s="236" t="s">
        <v>381</v>
      </c>
      <c r="M40" s="271"/>
      <c r="N40" s="38" t="s">
        <v>280</v>
      </c>
      <c r="O40" s="40">
        <v>5990</v>
      </c>
      <c r="P40" s="7">
        <v>3942367</v>
      </c>
      <c r="Q40" s="60">
        <v>15.3</v>
      </c>
      <c r="R40" s="7">
        <v>654576</v>
      </c>
      <c r="S40" s="7">
        <v>1134456</v>
      </c>
      <c r="T40" s="7">
        <v>1782613</v>
      </c>
      <c r="U40" s="35">
        <v>52479</v>
      </c>
      <c r="V40" s="7">
        <v>215889</v>
      </c>
      <c r="W40" s="7">
        <v>102354</v>
      </c>
      <c r="X40" s="35" t="s">
        <v>321</v>
      </c>
    </row>
    <row r="41" spans="1:24" ht="19.5" customHeight="1">
      <c r="A41" s="1" t="s">
        <v>356</v>
      </c>
      <c r="B41" s="59">
        <v>9035</v>
      </c>
      <c r="C41" s="55">
        <v>2073</v>
      </c>
      <c r="D41" s="55">
        <v>323</v>
      </c>
      <c r="E41" s="55">
        <v>844</v>
      </c>
      <c r="F41" s="55">
        <v>4855</v>
      </c>
      <c r="G41" s="55">
        <v>156</v>
      </c>
      <c r="H41" s="55">
        <v>784</v>
      </c>
      <c r="I41" s="22"/>
      <c r="J41" s="17"/>
      <c r="K41" s="46" t="s">
        <v>265</v>
      </c>
      <c r="L41" s="236" t="s">
        <v>281</v>
      </c>
      <c r="M41" s="271"/>
      <c r="N41" s="133" t="s">
        <v>321</v>
      </c>
      <c r="O41" s="35" t="s">
        <v>321</v>
      </c>
      <c r="P41" s="7">
        <v>4046407</v>
      </c>
      <c r="Q41" s="60">
        <v>15.7</v>
      </c>
      <c r="R41" s="7">
        <v>556692</v>
      </c>
      <c r="S41" s="7">
        <v>792710</v>
      </c>
      <c r="T41" s="7">
        <v>2482034</v>
      </c>
      <c r="U41" s="7">
        <v>23286</v>
      </c>
      <c r="V41" s="35">
        <v>5605</v>
      </c>
      <c r="W41" s="35">
        <v>183064</v>
      </c>
      <c r="X41" s="35">
        <v>3016</v>
      </c>
    </row>
    <row r="42" spans="1:24" ht="19.5" customHeight="1">
      <c r="A42" s="1" t="s">
        <v>357</v>
      </c>
      <c r="B42" s="59">
        <v>10274</v>
      </c>
      <c r="C42" s="55">
        <v>2688</v>
      </c>
      <c r="D42" s="55">
        <v>465</v>
      </c>
      <c r="E42" s="55">
        <v>1113</v>
      </c>
      <c r="F42" s="55">
        <v>5009</v>
      </c>
      <c r="G42" s="55">
        <v>214</v>
      </c>
      <c r="H42" s="55">
        <v>785</v>
      </c>
      <c r="I42" s="22"/>
      <c r="J42" s="17"/>
      <c r="K42" s="46" t="s">
        <v>271</v>
      </c>
      <c r="L42" s="236" t="s">
        <v>382</v>
      </c>
      <c r="M42" s="271"/>
      <c r="N42" s="133" t="s">
        <v>321</v>
      </c>
      <c r="O42" s="35" t="s">
        <v>321</v>
      </c>
      <c r="P42" s="7">
        <v>4981767</v>
      </c>
      <c r="Q42" s="60">
        <v>19.4</v>
      </c>
      <c r="R42" s="7">
        <v>3874627</v>
      </c>
      <c r="S42" s="7">
        <v>590023</v>
      </c>
      <c r="T42" s="7">
        <v>292211</v>
      </c>
      <c r="U42" s="7">
        <v>87383</v>
      </c>
      <c r="V42" s="7">
        <v>33333</v>
      </c>
      <c r="W42" s="35" t="s">
        <v>321</v>
      </c>
      <c r="X42" s="7">
        <v>104190</v>
      </c>
    </row>
    <row r="43" spans="1:24" ht="19.5" customHeight="1">
      <c r="A43" s="1" t="s">
        <v>358</v>
      </c>
      <c r="B43" s="59">
        <v>10730</v>
      </c>
      <c r="C43" s="55">
        <v>2865</v>
      </c>
      <c r="D43" s="55">
        <v>445</v>
      </c>
      <c r="E43" s="55">
        <v>1101</v>
      </c>
      <c r="F43" s="55">
        <v>5233</v>
      </c>
      <c r="G43" s="55">
        <v>167</v>
      </c>
      <c r="H43" s="55">
        <v>919</v>
      </c>
      <c r="I43" s="13"/>
      <c r="J43" s="17"/>
      <c r="K43" s="46" t="s">
        <v>272</v>
      </c>
      <c r="L43" s="236" t="s">
        <v>282</v>
      </c>
      <c r="M43" s="271"/>
      <c r="N43" s="133" t="s">
        <v>321</v>
      </c>
      <c r="O43" s="35" t="s">
        <v>321</v>
      </c>
      <c r="P43" s="7">
        <v>82375</v>
      </c>
      <c r="Q43" s="60">
        <v>0.3</v>
      </c>
      <c r="R43" s="7">
        <v>29081</v>
      </c>
      <c r="S43" s="7">
        <v>837</v>
      </c>
      <c r="T43" s="7">
        <v>51923</v>
      </c>
      <c r="U43" s="35" t="s">
        <v>321</v>
      </c>
      <c r="V43" s="35" t="s">
        <v>321</v>
      </c>
      <c r="W43" s="35">
        <v>534</v>
      </c>
      <c r="X43" s="35" t="s">
        <v>321</v>
      </c>
    </row>
    <row r="44" spans="1:24" ht="19.5" customHeight="1">
      <c r="A44" s="1"/>
      <c r="B44" s="59"/>
      <c r="C44" s="55"/>
      <c r="D44" s="55"/>
      <c r="E44" s="55"/>
      <c r="F44" s="55"/>
      <c r="G44" s="55"/>
      <c r="H44" s="55"/>
      <c r="I44" s="22"/>
      <c r="J44" s="17"/>
      <c r="K44" s="46" t="s">
        <v>273</v>
      </c>
      <c r="L44" s="236" t="s">
        <v>283</v>
      </c>
      <c r="M44" s="271"/>
      <c r="N44" s="133" t="s">
        <v>321</v>
      </c>
      <c r="O44" s="35" t="s">
        <v>321</v>
      </c>
      <c r="P44" s="35" t="s">
        <v>321</v>
      </c>
      <c r="Q44" s="35" t="s">
        <v>321</v>
      </c>
      <c r="R44" s="35" t="s">
        <v>321</v>
      </c>
      <c r="S44" s="35" t="s">
        <v>321</v>
      </c>
      <c r="T44" s="35" t="s">
        <v>321</v>
      </c>
      <c r="U44" s="35" t="s">
        <v>321</v>
      </c>
      <c r="V44" s="35" t="s">
        <v>321</v>
      </c>
      <c r="W44" s="35" t="s">
        <v>321</v>
      </c>
      <c r="X44" s="35" t="s">
        <v>321</v>
      </c>
    </row>
    <row r="45" spans="1:24" ht="19.5" customHeight="1">
      <c r="A45" s="1" t="s">
        <v>359</v>
      </c>
      <c r="B45" s="59">
        <v>10515</v>
      </c>
      <c r="C45" s="55">
        <v>2732</v>
      </c>
      <c r="D45" s="55">
        <v>452</v>
      </c>
      <c r="E45" s="55">
        <v>947</v>
      </c>
      <c r="F45" s="55">
        <v>5346</v>
      </c>
      <c r="G45" s="55">
        <v>207</v>
      </c>
      <c r="H45" s="55">
        <v>831</v>
      </c>
      <c r="I45" s="22"/>
      <c r="J45" s="17"/>
      <c r="K45" s="46" t="s">
        <v>276</v>
      </c>
      <c r="L45" s="236" t="s">
        <v>284</v>
      </c>
      <c r="M45" s="271"/>
      <c r="N45" s="133" t="s">
        <v>321</v>
      </c>
      <c r="O45" s="35" t="s">
        <v>321</v>
      </c>
      <c r="P45" s="7">
        <v>1593046</v>
      </c>
      <c r="Q45" s="60">
        <v>6.2</v>
      </c>
      <c r="R45" s="7">
        <v>88409</v>
      </c>
      <c r="S45" s="7">
        <v>473651</v>
      </c>
      <c r="T45" s="7">
        <v>86318</v>
      </c>
      <c r="U45" s="35">
        <v>7989</v>
      </c>
      <c r="V45" s="35" t="s">
        <v>321</v>
      </c>
      <c r="W45" s="35">
        <v>3620</v>
      </c>
      <c r="X45" s="35">
        <v>933059</v>
      </c>
    </row>
    <row r="46" spans="1:24" ht="19.5" customHeight="1">
      <c r="A46" s="1" t="s">
        <v>360</v>
      </c>
      <c r="B46" s="59">
        <v>10062</v>
      </c>
      <c r="C46" s="55">
        <v>2671</v>
      </c>
      <c r="D46" s="55">
        <v>416</v>
      </c>
      <c r="E46" s="55">
        <v>1076</v>
      </c>
      <c r="F46" s="55">
        <v>5078</v>
      </c>
      <c r="G46" s="55">
        <v>177</v>
      </c>
      <c r="H46" s="55">
        <v>644</v>
      </c>
      <c r="I46" s="22"/>
      <c r="J46" s="17"/>
      <c r="K46" s="46" t="s">
        <v>285</v>
      </c>
      <c r="L46" s="236" t="s">
        <v>286</v>
      </c>
      <c r="M46" s="271"/>
      <c r="N46" s="133" t="s">
        <v>321</v>
      </c>
      <c r="O46" s="35" t="s">
        <v>321</v>
      </c>
      <c r="P46" s="7">
        <v>329355</v>
      </c>
      <c r="Q46" s="60">
        <v>1.3</v>
      </c>
      <c r="R46" s="7">
        <v>32539</v>
      </c>
      <c r="S46" s="35">
        <v>6109</v>
      </c>
      <c r="T46" s="7">
        <v>284384</v>
      </c>
      <c r="U46" s="35">
        <v>3622</v>
      </c>
      <c r="V46" s="35">
        <v>618</v>
      </c>
      <c r="W46" s="35">
        <v>2015</v>
      </c>
      <c r="X46" s="35">
        <v>68</v>
      </c>
    </row>
    <row r="47" spans="1:24" ht="19.5" customHeight="1">
      <c r="A47" s="1" t="s">
        <v>361</v>
      </c>
      <c r="B47" s="59">
        <v>11814</v>
      </c>
      <c r="C47" s="55">
        <v>3512</v>
      </c>
      <c r="D47" s="55">
        <v>567</v>
      </c>
      <c r="E47" s="55">
        <v>1458</v>
      </c>
      <c r="F47" s="55">
        <v>5236</v>
      </c>
      <c r="G47" s="55">
        <v>215</v>
      </c>
      <c r="H47" s="55">
        <v>826</v>
      </c>
      <c r="I47" s="22"/>
      <c r="J47" s="17"/>
      <c r="K47" s="46" t="s">
        <v>287</v>
      </c>
      <c r="L47" s="236" t="s">
        <v>288</v>
      </c>
      <c r="M47" s="271"/>
      <c r="N47" s="133" t="s">
        <v>321</v>
      </c>
      <c r="O47" s="35" t="s">
        <v>321</v>
      </c>
      <c r="P47" s="7">
        <v>773884</v>
      </c>
      <c r="Q47" s="60">
        <v>3</v>
      </c>
      <c r="R47" s="7">
        <v>270749</v>
      </c>
      <c r="S47" s="7">
        <v>93679</v>
      </c>
      <c r="T47" s="7">
        <v>240907</v>
      </c>
      <c r="U47" s="7">
        <v>84011</v>
      </c>
      <c r="V47" s="35">
        <v>38971</v>
      </c>
      <c r="W47" s="7">
        <v>23017</v>
      </c>
      <c r="X47" s="7">
        <v>22550</v>
      </c>
    </row>
    <row r="48" spans="1:24" ht="19.5" customHeight="1">
      <c r="A48" s="1" t="s">
        <v>362</v>
      </c>
      <c r="B48" s="59">
        <v>11299</v>
      </c>
      <c r="C48" s="55">
        <v>2553</v>
      </c>
      <c r="D48" s="55">
        <v>465</v>
      </c>
      <c r="E48" s="55">
        <v>1156</v>
      </c>
      <c r="F48" s="55">
        <v>5897</v>
      </c>
      <c r="G48" s="55">
        <v>269</v>
      </c>
      <c r="H48" s="55">
        <v>959</v>
      </c>
      <c r="I48" s="13"/>
      <c r="J48" s="17"/>
      <c r="K48" s="4"/>
      <c r="L48" s="4"/>
      <c r="M48" s="37"/>
      <c r="N48" s="38"/>
      <c r="O48" s="39"/>
      <c r="P48" s="7"/>
      <c r="Q48" s="60"/>
      <c r="R48" s="7"/>
      <c r="S48" s="7"/>
      <c r="T48" s="7"/>
      <c r="U48" s="7"/>
      <c r="V48" s="7"/>
      <c r="W48" s="7"/>
      <c r="X48" s="7"/>
    </row>
    <row r="49" spans="1:24" ht="19.5" customHeight="1">
      <c r="A49" s="1"/>
      <c r="B49" s="59"/>
      <c r="C49" s="55"/>
      <c r="D49" s="55"/>
      <c r="E49" s="55"/>
      <c r="F49" s="55"/>
      <c r="G49" s="55"/>
      <c r="H49" s="55"/>
      <c r="I49" s="22"/>
      <c r="J49" s="36">
        <v>9</v>
      </c>
      <c r="K49" s="236" t="s">
        <v>383</v>
      </c>
      <c r="L49" s="236"/>
      <c r="M49" s="271"/>
      <c r="N49" s="133" t="s">
        <v>321</v>
      </c>
      <c r="O49" s="40"/>
      <c r="P49" s="7">
        <v>610864</v>
      </c>
      <c r="Q49" s="60">
        <v>2.4</v>
      </c>
      <c r="R49" s="7">
        <v>12972</v>
      </c>
      <c r="S49" s="7">
        <v>56117</v>
      </c>
      <c r="T49" s="7">
        <v>540762</v>
      </c>
      <c r="U49" s="7">
        <v>89</v>
      </c>
      <c r="V49" s="7">
        <v>66</v>
      </c>
      <c r="W49" s="35">
        <v>858</v>
      </c>
      <c r="X49" s="35" t="s">
        <v>321</v>
      </c>
    </row>
    <row r="50" spans="1:24" ht="19.5" customHeight="1">
      <c r="A50" s="1" t="s">
        <v>363</v>
      </c>
      <c r="B50" s="59">
        <v>10175</v>
      </c>
      <c r="C50" s="55">
        <v>2560</v>
      </c>
      <c r="D50" s="55">
        <v>437</v>
      </c>
      <c r="E50" s="55">
        <v>965</v>
      </c>
      <c r="F50" s="55">
        <v>5176</v>
      </c>
      <c r="G50" s="55">
        <v>185</v>
      </c>
      <c r="H50" s="55">
        <v>852</v>
      </c>
      <c r="I50" s="22"/>
      <c r="J50" s="17"/>
      <c r="K50" s="46" t="s">
        <v>263</v>
      </c>
      <c r="L50" s="236" t="s">
        <v>384</v>
      </c>
      <c r="M50" s="271"/>
      <c r="N50" s="38" t="s">
        <v>289</v>
      </c>
      <c r="O50" s="40">
        <v>2705956</v>
      </c>
      <c r="P50" s="7">
        <v>50175</v>
      </c>
      <c r="Q50" s="60">
        <v>0.2</v>
      </c>
      <c r="R50" s="7">
        <v>6389</v>
      </c>
      <c r="S50" s="7">
        <v>16129</v>
      </c>
      <c r="T50" s="7">
        <v>26960</v>
      </c>
      <c r="U50" s="35">
        <v>89</v>
      </c>
      <c r="V50" s="35">
        <v>62</v>
      </c>
      <c r="W50" s="35">
        <v>546</v>
      </c>
      <c r="X50" s="35" t="s">
        <v>321</v>
      </c>
    </row>
    <row r="51" spans="1:24" ht="19.5" customHeight="1">
      <c r="A51" s="1" t="s">
        <v>364</v>
      </c>
      <c r="B51" s="59">
        <v>10531</v>
      </c>
      <c r="C51" s="55">
        <v>2996</v>
      </c>
      <c r="D51" s="55">
        <v>483</v>
      </c>
      <c r="E51" s="55">
        <v>1109</v>
      </c>
      <c r="F51" s="55">
        <v>5068</v>
      </c>
      <c r="G51" s="55">
        <v>181</v>
      </c>
      <c r="H51" s="55">
        <v>694</v>
      </c>
      <c r="I51" s="22"/>
      <c r="J51" s="17"/>
      <c r="K51" s="46" t="s">
        <v>265</v>
      </c>
      <c r="L51" s="236" t="s">
        <v>378</v>
      </c>
      <c r="M51" s="271"/>
      <c r="N51" s="133" t="s">
        <v>321</v>
      </c>
      <c r="O51" s="35" t="s">
        <v>321</v>
      </c>
      <c r="P51" s="7">
        <v>560689</v>
      </c>
      <c r="Q51" s="60">
        <v>2.2</v>
      </c>
      <c r="R51" s="7">
        <v>6583</v>
      </c>
      <c r="S51" s="35">
        <v>39988</v>
      </c>
      <c r="T51" s="35">
        <v>513802</v>
      </c>
      <c r="U51" s="35" t="s">
        <v>321</v>
      </c>
      <c r="V51" s="35">
        <v>4</v>
      </c>
      <c r="W51" s="35">
        <v>312</v>
      </c>
      <c r="X51" s="35" t="s">
        <v>321</v>
      </c>
    </row>
    <row r="52" spans="1:24" ht="19.5" customHeight="1">
      <c r="A52" s="1" t="s">
        <v>365</v>
      </c>
      <c r="B52" s="59">
        <v>10878</v>
      </c>
      <c r="C52" s="55">
        <v>3198</v>
      </c>
      <c r="D52" s="55">
        <v>466</v>
      </c>
      <c r="E52" s="55">
        <v>1300</v>
      </c>
      <c r="F52" s="55">
        <v>4998</v>
      </c>
      <c r="G52" s="55">
        <v>191</v>
      </c>
      <c r="H52" s="55">
        <v>725</v>
      </c>
      <c r="I52" s="22"/>
      <c r="J52" s="17"/>
      <c r="K52" s="4"/>
      <c r="L52" s="272"/>
      <c r="M52" s="273"/>
      <c r="N52" s="38"/>
      <c r="O52" s="39"/>
      <c r="P52" s="7"/>
      <c r="Q52" s="7"/>
      <c r="R52" s="7"/>
      <c r="S52" s="7"/>
      <c r="T52" s="7"/>
      <c r="U52" s="7"/>
      <c r="V52" s="7"/>
      <c r="W52" s="7"/>
      <c r="X52" s="7"/>
    </row>
    <row r="53" spans="1:25" ht="19.5" customHeight="1">
      <c r="A53" s="1" t="s">
        <v>366</v>
      </c>
      <c r="B53" s="59">
        <v>13823</v>
      </c>
      <c r="C53" s="55">
        <v>4043</v>
      </c>
      <c r="D53" s="55">
        <v>692</v>
      </c>
      <c r="E53" s="55">
        <v>1803</v>
      </c>
      <c r="F53" s="55">
        <v>6017</v>
      </c>
      <c r="G53" s="55">
        <v>222</v>
      </c>
      <c r="H53" s="55">
        <v>1046</v>
      </c>
      <c r="I53" s="9"/>
      <c r="J53" s="274" t="s">
        <v>299</v>
      </c>
      <c r="K53" s="274"/>
      <c r="L53" s="274"/>
      <c r="M53" s="275"/>
      <c r="N53" s="38"/>
      <c r="O53" s="40" t="s">
        <v>308</v>
      </c>
      <c r="P53" s="132">
        <v>100</v>
      </c>
      <c r="Q53" s="49" t="s">
        <v>308</v>
      </c>
      <c r="R53" s="132">
        <v>42</v>
      </c>
      <c r="S53" s="132">
        <v>19.2</v>
      </c>
      <c r="T53" s="132">
        <v>29</v>
      </c>
      <c r="U53" s="132">
        <v>1.2</v>
      </c>
      <c r="V53" s="132">
        <v>2.1</v>
      </c>
      <c r="W53" s="132">
        <v>2.3</v>
      </c>
      <c r="X53" s="132">
        <v>4.2</v>
      </c>
      <c r="Y53" s="60"/>
    </row>
    <row r="54" spans="1:17" ht="19.5" customHeight="1">
      <c r="A54" s="160"/>
      <c r="B54" s="90"/>
      <c r="C54" s="90"/>
      <c r="D54" s="90"/>
      <c r="E54" s="90"/>
      <c r="F54" s="90"/>
      <c r="G54" s="90"/>
      <c r="H54" s="90"/>
      <c r="J54" s="43" t="s">
        <v>291</v>
      </c>
      <c r="K54" s="43"/>
      <c r="L54" s="43"/>
      <c r="M54" s="43"/>
      <c r="N54" s="43"/>
      <c r="O54" s="43"/>
      <c r="P54" s="43"/>
      <c r="Q54" s="4"/>
    </row>
    <row r="55" ht="21.75" customHeight="1">
      <c r="A55" s="2" t="s">
        <v>441</v>
      </c>
    </row>
    <row r="56" ht="21.75" customHeight="1"/>
    <row r="57" ht="21.75" customHeight="1"/>
    <row r="58" spans="11:14" ht="21.75" customHeight="1">
      <c r="K58" s="3"/>
      <c r="L58" s="3"/>
      <c r="M58" s="3"/>
      <c r="N58" s="3"/>
    </row>
    <row r="59" ht="21.75" customHeight="1"/>
    <row r="60" ht="21.75" customHeight="1"/>
    <row r="61" spans="11:14" ht="21.75" customHeight="1">
      <c r="K61" s="3"/>
      <c r="L61" s="3"/>
      <c r="M61" s="3"/>
      <c r="N61" s="3"/>
    </row>
    <row r="62" spans="11:14" ht="21.75" customHeight="1">
      <c r="K62" s="3"/>
      <c r="L62" s="3"/>
      <c r="M62" s="3"/>
      <c r="N62" s="3"/>
    </row>
    <row r="63" spans="11:14" ht="21.75" customHeight="1">
      <c r="K63" s="3"/>
      <c r="L63" s="3"/>
      <c r="M63" s="3"/>
      <c r="N63" s="3"/>
    </row>
    <row r="64" spans="11:14" ht="21.75" customHeight="1">
      <c r="K64" s="3"/>
      <c r="L64" s="3"/>
      <c r="M64" s="3"/>
      <c r="N64" s="3"/>
    </row>
    <row r="65" spans="11:14" ht="21.75" customHeight="1">
      <c r="K65" s="3"/>
      <c r="L65" s="3"/>
      <c r="M65" s="3"/>
      <c r="N65" s="3"/>
    </row>
    <row r="66" spans="11:14" ht="21.75" customHeight="1">
      <c r="K66" s="3"/>
      <c r="L66" s="3"/>
      <c r="M66" s="3"/>
      <c r="N66" s="3"/>
    </row>
    <row r="67" spans="11:14" ht="21.75" customHeight="1">
      <c r="K67" s="3"/>
      <c r="L67" s="3"/>
      <c r="M67" s="3"/>
      <c r="N67" s="3"/>
    </row>
    <row r="68" spans="11:14" ht="21.75" customHeight="1">
      <c r="K68" s="3"/>
      <c r="L68" s="3"/>
      <c r="M68" s="3"/>
      <c r="N68" s="3"/>
    </row>
    <row r="69" spans="11:14" ht="15" customHeight="1">
      <c r="K69" s="3"/>
      <c r="L69" s="3"/>
      <c r="M69" s="3"/>
      <c r="N69" s="3"/>
    </row>
    <row r="70" spans="11:14" ht="15" customHeight="1">
      <c r="K70" s="3"/>
      <c r="L70" s="3"/>
      <c r="M70" s="3"/>
      <c r="N70" s="3"/>
    </row>
    <row r="71" spans="11:14" ht="15" customHeight="1">
      <c r="K71" s="3"/>
      <c r="L71" s="3"/>
      <c r="M71" s="3"/>
      <c r="N71" s="3"/>
    </row>
    <row r="72" spans="11:14" ht="15" customHeight="1">
      <c r="K72" s="3"/>
      <c r="L72" s="3"/>
      <c r="M72" s="3"/>
      <c r="N72" s="3"/>
    </row>
    <row r="73" spans="11:14" ht="15" customHeight="1">
      <c r="K73" s="3"/>
      <c r="L73" s="3"/>
      <c r="M73" s="3"/>
      <c r="N73" s="3"/>
    </row>
    <row r="74" spans="11:14" ht="15" customHeight="1">
      <c r="K74" s="3"/>
      <c r="L74" s="3"/>
      <c r="M74" s="3"/>
      <c r="N74" s="3"/>
    </row>
    <row r="75" spans="11:14" ht="14.25">
      <c r="K75" s="3"/>
      <c r="L75" s="3"/>
      <c r="M75" s="3"/>
      <c r="N75" s="3"/>
    </row>
    <row r="76" spans="11:14" ht="14.25">
      <c r="K76" s="3"/>
      <c r="L76" s="3"/>
      <c r="M76" s="3"/>
      <c r="N76" s="3"/>
    </row>
    <row r="77" spans="11:14" ht="14.25">
      <c r="K77" s="3"/>
      <c r="L77" s="3"/>
      <c r="M77" s="3"/>
      <c r="N77" s="3"/>
    </row>
    <row r="78" spans="11:14" ht="14.25">
      <c r="K78" s="3"/>
      <c r="L78" s="3"/>
      <c r="M78" s="3"/>
      <c r="N78" s="3"/>
    </row>
    <row r="79" spans="11:14" ht="14.25">
      <c r="K79" s="3"/>
      <c r="L79" s="3"/>
      <c r="M79" s="3"/>
      <c r="N79" s="3"/>
    </row>
    <row r="80" spans="11:14" ht="14.25">
      <c r="K80" s="3"/>
      <c r="L80" s="3"/>
      <c r="M80" s="3"/>
      <c r="N80" s="3"/>
    </row>
    <row r="81" spans="11:14" ht="14.25">
      <c r="K81" s="3"/>
      <c r="L81" s="3"/>
      <c r="M81" s="3"/>
      <c r="N81" s="3"/>
    </row>
    <row r="82" spans="11:14" ht="14.25">
      <c r="K82" s="3"/>
      <c r="L82" s="3"/>
      <c r="M82" s="3"/>
      <c r="N82" s="3"/>
    </row>
    <row r="83" spans="11:14" ht="14.25">
      <c r="K83" s="3"/>
      <c r="L83" s="3"/>
      <c r="M83" s="3"/>
      <c r="N83" s="3"/>
    </row>
    <row r="84" spans="11:14" ht="14.25">
      <c r="K84" s="3"/>
      <c r="L84" s="3"/>
      <c r="M84" s="3"/>
      <c r="N84" s="3"/>
    </row>
    <row r="85" spans="11:14" ht="14.25">
      <c r="K85" s="3"/>
      <c r="L85" s="3"/>
      <c r="M85" s="3"/>
      <c r="N85" s="3"/>
    </row>
    <row r="86" spans="11:14" ht="14.25">
      <c r="K86" s="3"/>
      <c r="L86" s="3"/>
      <c r="M86" s="3"/>
      <c r="N86" s="3"/>
    </row>
    <row r="87" spans="11:14" ht="14.25">
      <c r="K87" s="3"/>
      <c r="L87" s="3"/>
      <c r="M87" s="3"/>
      <c r="N87" s="3"/>
    </row>
    <row r="88" spans="11:14" ht="14.25">
      <c r="K88" s="3"/>
      <c r="L88" s="3"/>
      <c r="M88" s="3"/>
      <c r="N88" s="3"/>
    </row>
    <row r="89" spans="11:14" ht="14.25">
      <c r="K89" s="3"/>
      <c r="L89" s="3"/>
      <c r="M89" s="3"/>
      <c r="N89" s="3"/>
    </row>
    <row r="90" spans="11:14" ht="14.25">
      <c r="K90" s="3"/>
      <c r="L90" s="3"/>
      <c r="M90" s="3"/>
      <c r="N90" s="3"/>
    </row>
    <row r="91" spans="11:14" ht="14.25">
      <c r="K91" s="3"/>
      <c r="L91" s="3"/>
      <c r="M91" s="3"/>
      <c r="N91" s="3"/>
    </row>
    <row r="92" spans="11:14" ht="14.25">
      <c r="K92" s="3"/>
      <c r="L92" s="3"/>
      <c r="M92" s="3"/>
      <c r="N92" s="3"/>
    </row>
    <row r="93" spans="11:14" ht="14.25">
      <c r="K93" s="3"/>
      <c r="L93" s="3"/>
      <c r="M93" s="3"/>
      <c r="N93" s="3"/>
    </row>
    <row r="94" spans="11:14" ht="14.25">
      <c r="K94" s="3"/>
      <c r="L94" s="3"/>
      <c r="M94" s="3"/>
      <c r="N94" s="3"/>
    </row>
    <row r="95" spans="11:14" ht="14.25">
      <c r="K95" s="3"/>
      <c r="L95" s="3"/>
      <c r="M95" s="3"/>
      <c r="N95" s="3"/>
    </row>
    <row r="96" spans="11:14" ht="14.25">
      <c r="K96" s="3"/>
      <c r="L96" s="3"/>
      <c r="M96" s="3"/>
      <c r="N96" s="3"/>
    </row>
    <row r="97" spans="11:14" ht="14.25">
      <c r="K97" s="3"/>
      <c r="L97" s="3"/>
      <c r="M97" s="3"/>
      <c r="N97" s="3"/>
    </row>
    <row r="98" spans="11:14" ht="14.25">
      <c r="K98" s="3"/>
      <c r="L98" s="3"/>
      <c r="M98" s="3"/>
      <c r="N98" s="3"/>
    </row>
    <row r="99" spans="11:14" ht="14.25">
      <c r="K99" s="3"/>
      <c r="L99" s="3"/>
      <c r="M99" s="3"/>
      <c r="N99" s="3"/>
    </row>
    <row r="100" spans="11:14" ht="14.25">
      <c r="K100" s="3"/>
      <c r="L100" s="3"/>
      <c r="M100" s="3"/>
      <c r="N100" s="3"/>
    </row>
  </sheetData>
  <sheetProtection/>
  <mergeCells count="47">
    <mergeCell ref="L13:M13"/>
    <mergeCell ref="A30:H30"/>
    <mergeCell ref="J5:M5"/>
    <mergeCell ref="A2:H2"/>
    <mergeCell ref="A3:H3"/>
    <mergeCell ref="J2:X2"/>
    <mergeCell ref="L7:M7"/>
    <mergeCell ref="K8:M8"/>
    <mergeCell ref="J6:M6"/>
    <mergeCell ref="L14:M14"/>
    <mergeCell ref="K26:M26"/>
    <mergeCell ref="K28:M28"/>
    <mergeCell ref="L21:M21"/>
    <mergeCell ref="L22:M22"/>
    <mergeCell ref="L23:M23"/>
    <mergeCell ref="L24:M24"/>
    <mergeCell ref="K10:M10"/>
    <mergeCell ref="K12:M12"/>
    <mergeCell ref="K30:M30"/>
    <mergeCell ref="A32:A33"/>
    <mergeCell ref="B32:B33"/>
    <mergeCell ref="C32:C33"/>
    <mergeCell ref="D32:D33"/>
    <mergeCell ref="E32:E33"/>
    <mergeCell ref="F32:F33"/>
    <mergeCell ref="G32:G33"/>
    <mergeCell ref="H32:H33"/>
    <mergeCell ref="L31:M31"/>
    <mergeCell ref="L32:M32"/>
    <mergeCell ref="L35:M35"/>
    <mergeCell ref="L36:M36"/>
    <mergeCell ref="K37:M37"/>
    <mergeCell ref="L44:M44"/>
    <mergeCell ref="L45:M45"/>
    <mergeCell ref="K38:M38"/>
    <mergeCell ref="K39:M39"/>
    <mergeCell ref="L40:M40"/>
    <mergeCell ref="L41:M41"/>
    <mergeCell ref="L42:M42"/>
    <mergeCell ref="L43:M43"/>
    <mergeCell ref="L51:M51"/>
    <mergeCell ref="L52:M52"/>
    <mergeCell ref="J53:M53"/>
    <mergeCell ref="L46:M46"/>
    <mergeCell ref="L47:M47"/>
    <mergeCell ref="K49:M49"/>
    <mergeCell ref="L50:M5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1"/>
  <ignoredErrors>
    <ignoredError sqref="K21:K24 K13:K14 K31:K32 K35 K40:K47 K50:K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2013-06-25T01:26:35Z</cp:lastPrinted>
  <dcterms:created xsi:type="dcterms:W3CDTF">2004-02-06T06:34:45Z</dcterms:created>
  <dcterms:modified xsi:type="dcterms:W3CDTF">2013-06-25T01:28:29Z</dcterms:modified>
  <cp:category/>
  <cp:version/>
  <cp:contentType/>
  <cp:contentStatus/>
</cp:coreProperties>
</file>