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61" windowWidth="8985" windowHeight="7230" tabRatio="590" activeTab="11"/>
  </bookViews>
  <sheets>
    <sheet name="170" sheetId="1" r:id="rId1"/>
    <sheet name="172" sheetId="2" r:id="rId2"/>
    <sheet name="174" sheetId="3" r:id="rId3"/>
    <sheet name="176" sheetId="4" r:id="rId4"/>
    <sheet name="178" sheetId="5" r:id="rId5"/>
    <sheet name="180" sheetId="6" r:id="rId6"/>
    <sheet name="182" sheetId="7" r:id="rId7"/>
    <sheet name="184" sheetId="8" r:id="rId8"/>
    <sheet name="186" sheetId="9" r:id="rId9"/>
    <sheet name="188" sheetId="10" r:id="rId10"/>
    <sheet name="190" sheetId="11" r:id="rId11"/>
    <sheet name="192" sheetId="12" r:id="rId12"/>
  </sheets>
  <externalReferences>
    <externalReference r:id="rId15"/>
  </externalReferences>
  <definedNames>
    <definedName name="_xlnm.Print_Area" localSheetId="0">'170'!$A$1:$Q$69</definedName>
    <definedName name="_xlnm.Print_Area" localSheetId="1">'172'!$A$1:$R$75</definedName>
    <definedName name="_xlnm.Print_Area" localSheetId="2">'174'!$A$1:$AA$62</definedName>
    <definedName name="_xlnm.Print_Area" localSheetId="3">'176'!$A$1:$R$60</definedName>
    <definedName name="_xlnm.Print_Area" localSheetId="4">'178'!$A$1:$U$73</definedName>
    <definedName name="_xlnm.Print_Area" localSheetId="5">'180'!$A$1:$Y$67</definedName>
    <definedName name="_xlnm.Print_Area" localSheetId="6">'182'!$A$1:$Y$67</definedName>
    <definedName name="_xlnm.Print_Area" localSheetId="7">'184'!$A$1:$S$67</definedName>
    <definedName name="_xlnm.Print_Area" localSheetId="8">'186'!$A$1:$AG$68</definedName>
    <definedName name="_xlnm.Print_Area" localSheetId="9">'188'!$A$1:$AC$68</definedName>
    <definedName name="_xlnm.Print_Area" localSheetId="10">'190'!$A$1:$AC$68</definedName>
    <definedName name="_xlnm.Print_Area" localSheetId="11">'192'!$A$1:$W$67</definedName>
  </definedNames>
  <calcPr fullCalcOnLoad="1"/>
</workbook>
</file>

<file path=xl/sharedStrings.xml><?xml version="1.0" encoding="utf-8"?>
<sst xmlns="http://schemas.openxmlformats.org/spreadsheetml/2006/main" count="992" uniqueCount="461">
  <si>
    <t>項      目</t>
  </si>
  <si>
    <t>新規求人数</t>
  </si>
  <si>
    <t>年次及び月次</t>
  </si>
  <si>
    <t>年      度</t>
  </si>
  <si>
    <t>名目賃金指数</t>
  </si>
  <si>
    <t>実質賃金指数</t>
  </si>
  <si>
    <t>①新規求職者（全数）</t>
  </si>
  <si>
    <t>②うち中高年齢者数</t>
  </si>
  <si>
    <t>雇用指数</t>
  </si>
  <si>
    <t>①就職件数（全数）</t>
  </si>
  <si>
    <t>新 規 求 職　　　　申 込 件 数</t>
  </si>
  <si>
    <t>月 間 有 効　　　　　　求 職 者 数</t>
  </si>
  <si>
    <t>就 職 件 数</t>
  </si>
  <si>
    <t>調査産業計　　（サービス　　　　業を除く）</t>
  </si>
  <si>
    <t>電気・ガス　　　　・熱供給・　　　水　道　業</t>
  </si>
  <si>
    <t>年  度</t>
  </si>
  <si>
    <t>対前年度　　　　　　　増減率</t>
  </si>
  <si>
    <t>項  目</t>
  </si>
  <si>
    <t>月 間 有 効　　　　　求　人　数</t>
  </si>
  <si>
    <t>常　　   　　　用</t>
  </si>
  <si>
    <t>求職</t>
  </si>
  <si>
    <t>就職</t>
  </si>
  <si>
    <t>産業分類</t>
  </si>
  <si>
    <t>調　 査　 産　 業　 計</t>
  </si>
  <si>
    <t>調査産業計（サービス業を除く）</t>
  </si>
  <si>
    <t>建　  　設　  　業</t>
  </si>
  <si>
    <t>製　　　　　　　　　　　　　　　　　　　　　　　造　　　　　　　　　　　　　　　　　　　　　　　業</t>
  </si>
  <si>
    <t>製　　造　　業　　計</t>
  </si>
  <si>
    <t>食 料 品・た ば こ 製 造 業</t>
  </si>
  <si>
    <t>繊　   維   　工   　業</t>
  </si>
  <si>
    <t>衣服・その他の繊維製品製造業</t>
  </si>
  <si>
    <t>出 版・印 刷・同 関 連 産 業</t>
  </si>
  <si>
    <t>年　次　　　　　及び月次</t>
  </si>
  <si>
    <t>現金給与　　　　総　　額</t>
  </si>
  <si>
    <t>定期給与</t>
  </si>
  <si>
    <t>特別給与</t>
  </si>
  <si>
    <t>男</t>
  </si>
  <si>
    <t>女</t>
  </si>
  <si>
    <t>電気・ガス・熱供給・水道業</t>
  </si>
  <si>
    <t>窯 業・土 石 製 品 製 造 業</t>
  </si>
  <si>
    <t>金  属  製  品  製  造  業</t>
  </si>
  <si>
    <t>一 般 機 械 器 具 製 造 業</t>
  </si>
  <si>
    <t>電 気 機 械 器 具 製 造 業</t>
  </si>
  <si>
    <t>年  次　　　　　　及び月次</t>
  </si>
  <si>
    <t>現金給与　　　　　　　総　　額</t>
  </si>
  <si>
    <t>合計</t>
  </si>
  <si>
    <t>調　査　産　業　計</t>
  </si>
  <si>
    <t>調査産業計（サービス業を除く）</t>
  </si>
  <si>
    <t>建　　　設　　　業</t>
  </si>
  <si>
    <t>製　　　　　　　　　　　　　　　　　　　　造　　　　　　　　　　　　　　　　　　　　業</t>
  </si>
  <si>
    <t>製　　造　　業　　計</t>
  </si>
  <si>
    <t>食料品・たばこ製造業</t>
  </si>
  <si>
    <t>繊　　維　　工　　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</si>
  <si>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</si>
  <si>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</si>
  <si>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</si>
  <si>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</si>
  <si>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</si>
  <si>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</si>
  <si>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年  次</t>
  </si>
  <si>
    <t>及び月次</t>
  </si>
  <si>
    <t>170 労働及び賃金</t>
  </si>
  <si>
    <t>労働及び賃金 171</t>
  </si>
  <si>
    <t>製　　　　　　　　　　　　　　　　　　　造　　　　　　　　　　　　　　　　　　　業</t>
  </si>
  <si>
    <t>運　 輸 ・ 通 　信 　業</t>
  </si>
  <si>
    <t xml:space="preserve">そ  の  他  の  製  造  業 </t>
  </si>
  <si>
    <t>卸売・小売業、飲食店</t>
  </si>
  <si>
    <t>金　融・保　険　業</t>
  </si>
  <si>
    <t>サ　　　　　　　　　　　　ー　　　　　　　　　　　　ビ　　　　　　　　　　　　ス　　　　　　　　　　　　業</t>
  </si>
  <si>
    <t>サ　ー　ビ　ス　業　計</t>
  </si>
  <si>
    <t>旅館・その他の宿泊所</t>
  </si>
  <si>
    <t>医　　　　療　　　　業</t>
  </si>
  <si>
    <t>教　　　　　　　　育</t>
  </si>
  <si>
    <t>その他のサービス業</t>
  </si>
  <si>
    <t>年  次　　　　　　　　及び月次</t>
  </si>
  <si>
    <t>調　査　  　　産業計</t>
  </si>
  <si>
    <t>製　　　　　　　　　　　　造　　　　　　　　　　　業</t>
  </si>
  <si>
    <t>サ　　　　ー　　　　ビ　　　　ス　　　　業</t>
  </si>
  <si>
    <t>製造業計</t>
  </si>
  <si>
    <t>教　育</t>
  </si>
  <si>
    <t>その他の　　　　 サービス業</t>
  </si>
  <si>
    <t>（サービス　　  　業を除く）</t>
  </si>
  <si>
    <t>総　　　　　　　　数</t>
  </si>
  <si>
    <t>計</t>
  </si>
  <si>
    <t>完　全　失　業　者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</si>
  <si>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</si>
  <si>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</si>
  <si>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</si>
  <si>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</si>
  <si>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</si>
  <si>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</si>
  <si>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</si>
  <si>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</si>
  <si>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</si>
  <si>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</si>
  <si>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</si>
  <si>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</si>
  <si>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</si>
  <si>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</si>
  <si>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</si>
  <si>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</si>
  <si>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</si>
  <si>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</si>
  <si>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</si>
  <si>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</si>
  <si>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</si>
  <si>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</si>
  <si>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</si>
  <si>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</si>
  <si>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</si>
  <si>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</si>
  <si>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</si>
  <si>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</si>
  <si>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</si>
  <si>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</si>
  <si>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</si>
  <si>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</si>
  <si>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</si>
  <si>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</si>
  <si>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</si>
  <si>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</si>
  <si>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</si>
  <si>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</si>
  <si>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</si>
  <si>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</si>
  <si>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</si>
  <si>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</si>
  <si>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</si>
  <si>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</si>
  <si>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</si>
  <si>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</si>
  <si>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</si>
  <si>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　数</t>
  </si>
  <si>
    <t>増減率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</si>
  <si>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</si>
  <si>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</si>
  <si>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</si>
  <si>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</si>
  <si>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</si>
  <si>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</si>
  <si>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</si>
  <si>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運輸・通信業</t>
  </si>
  <si>
    <t>金融・保険業</t>
  </si>
  <si>
    <t>不動産業</t>
  </si>
  <si>
    <t>サービス業</t>
  </si>
  <si>
    <t>分類不能の産業</t>
  </si>
  <si>
    <t>分 類 不 能 の 産 業</t>
  </si>
  <si>
    <t>女</t>
  </si>
  <si>
    <t>年次及び産業別</t>
  </si>
  <si>
    <t>組合数</t>
  </si>
  <si>
    <t>組　合　員　数</t>
  </si>
  <si>
    <t>組合員数</t>
  </si>
  <si>
    <t>組　　合　　数</t>
  </si>
  <si>
    <t>組　合　員　数</t>
  </si>
  <si>
    <t>計</t>
  </si>
  <si>
    <t>男</t>
  </si>
  <si>
    <t>鉱業</t>
  </si>
  <si>
    <t>建設業</t>
  </si>
  <si>
    <t>製造業</t>
  </si>
  <si>
    <t>運輸・通信業</t>
  </si>
  <si>
    <t>サービス業</t>
  </si>
  <si>
    <t>公務</t>
  </si>
  <si>
    <t>組合数</t>
  </si>
  <si>
    <t>組合員数</t>
  </si>
  <si>
    <t>組 合 員 数</t>
  </si>
  <si>
    <t>組　合　数</t>
  </si>
  <si>
    <t>組　合　員　数</t>
  </si>
  <si>
    <t>建　　　設　　　業</t>
  </si>
  <si>
    <t>製　　　造　　　業</t>
  </si>
  <si>
    <t>鉄鋼業</t>
  </si>
  <si>
    <t>サ  ー  ビ  ス  業</t>
  </si>
  <si>
    <t>金　  融 ・ 保  　険　  業</t>
  </si>
  <si>
    <t>サ　　　　　　　　　　ー　　　　　　　　　　ビ　　　　　　　　　　ス　　　　　　　　　　業</t>
  </si>
  <si>
    <t>サ ー ビ ス 業 計</t>
  </si>
  <si>
    <t>教　　　　　　　　　育</t>
  </si>
  <si>
    <t>年  次　　　　　　　及び月次</t>
  </si>
  <si>
    <t>家族従業者</t>
  </si>
  <si>
    <t>非　労　働　力　</t>
  </si>
  <si>
    <t>172 労働及び賃金</t>
  </si>
  <si>
    <t>増加数</t>
  </si>
  <si>
    <t>55年～60年の増加</t>
  </si>
  <si>
    <t>（△は減少）</t>
  </si>
  <si>
    <t>労働及び賃金 173</t>
  </si>
  <si>
    <t>総　　　　　　　　　　　　　　　　　　　　　　　数</t>
  </si>
  <si>
    <t>174 労働及び賃金</t>
  </si>
  <si>
    <t>資料　総務庁統計局「国勢調査」による。</t>
  </si>
  <si>
    <t>農業</t>
  </si>
  <si>
    <t>漁業、水産養殖業</t>
  </si>
  <si>
    <t>林業、狩猟業</t>
  </si>
  <si>
    <t>卸売業、小売業</t>
  </si>
  <si>
    <t>資料　石川県労政訓練課「石川県労働組合名簿」による。</t>
  </si>
  <si>
    <t>労働及び賃金 175</t>
  </si>
  <si>
    <t>年　月</t>
  </si>
  <si>
    <t>度　別</t>
  </si>
  <si>
    <t>区　分</t>
  </si>
  <si>
    <t>件　数</t>
  </si>
  <si>
    <t>人　員</t>
  </si>
  <si>
    <t>資料　石川県職業安定課「職業安定行政年報」による。</t>
  </si>
  <si>
    <t>食料品、たばこ製造業</t>
  </si>
  <si>
    <t>繊維関係工業</t>
  </si>
  <si>
    <t>木材・木製品製造業</t>
  </si>
  <si>
    <t>窯業・土石製品製造業</t>
  </si>
  <si>
    <t>機械関係工業</t>
  </si>
  <si>
    <t>その他の製造業</t>
  </si>
  <si>
    <t>その他の業</t>
  </si>
  <si>
    <t>176 労働及び賃金</t>
  </si>
  <si>
    <t>労働及び賃金 177</t>
  </si>
  <si>
    <t>事業所数</t>
  </si>
  <si>
    <t>従業員数　　　　整理前</t>
  </si>
  <si>
    <t>縮　　小</t>
  </si>
  <si>
    <t>閉　　鎖</t>
  </si>
  <si>
    <t>休　　　業</t>
  </si>
  <si>
    <t>整　　理　　人　　員</t>
  </si>
  <si>
    <t>整　　理　　形　　態</t>
  </si>
  <si>
    <t>（単位　件、人、％）</t>
  </si>
  <si>
    <t>就　職　率</t>
  </si>
  <si>
    <r>
      <t>③中高年齢者の占める　　　割合（②／①×1</t>
    </r>
    <r>
      <rPr>
        <sz val="12"/>
        <rFont val="ＭＳ 明朝"/>
        <family val="1"/>
      </rPr>
      <t>00）</t>
    </r>
  </si>
  <si>
    <t>④中高年齢者の就職率</t>
  </si>
  <si>
    <t>常用労働者30人以上を雇用する事業所について平均したものである。</t>
  </si>
  <si>
    <t>180 労働及び賃金</t>
  </si>
  <si>
    <t>労働及び賃金 181</t>
  </si>
  <si>
    <t>資料　石川県統計情報課「毎月勤労統計調査地方調査」による。</t>
  </si>
  <si>
    <t>年次及び月次</t>
  </si>
  <si>
    <t>就労実人員</t>
  </si>
  <si>
    <t>民間事業等</t>
  </si>
  <si>
    <t>失業者就労事業</t>
  </si>
  <si>
    <t>全　　数</t>
  </si>
  <si>
    <t>就　労　延　数</t>
  </si>
  <si>
    <t>184 労働及び賃金</t>
  </si>
  <si>
    <t>労働及び賃金 185</t>
  </si>
  <si>
    <t>188 労働及び賃金</t>
  </si>
  <si>
    <t>労働及び賃金 189</t>
  </si>
  <si>
    <t>186 労働及び賃金</t>
  </si>
  <si>
    <t>（単位　日、時間）</t>
  </si>
  <si>
    <t>192 労働及び賃金</t>
  </si>
  <si>
    <t>190 労働及び賃金</t>
  </si>
  <si>
    <t>労働及び賃金 191</t>
  </si>
  <si>
    <t>（単位　人）</t>
  </si>
  <si>
    <t>労働及び賃金 193</t>
  </si>
  <si>
    <t>歳</t>
  </si>
  <si>
    <t>～</t>
  </si>
  <si>
    <t>未</t>
  </si>
  <si>
    <t>満</t>
  </si>
  <si>
    <t>労　　　　　　働　　　　　　力</t>
  </si>
  <si>
    <t>資料　総務庁統計局「国勢調査」による。</t>
  </si>
  <si>
    <t>昭和50年</t>
  </si>
  <si>
    <t>55年</t>
  </si>
  <si>
    <t>60年</t>
  </si>
  <si>
    <t>（2）　産業（大分類）別、従業上の地位（5区分）別15才以上就業者数（昭和60.10.1現在）</t>
  </si>
  <si>
    <t>（1）　産 　業　 別　、規　 模　 別　 組　 合　 数　 及　 び　 組　 合　 員　 数</t>
  </si>
  <si>
    <t>-</t>
  </si>
  <si>
    <t>年次及び　　　　　市郡別</t>
  </si>
  <si>
    <t>平成元年1月</t>
  </si>
  <si>
    <t>（単位　件、人、％）</t>
  </si>
  <si>
    <t>注　保受給者とは、雇用保険受給資格（短期特例及び高年齢求職者給付を除く）を有する者である。</t>
  </si>
  <si>
    <t>労働及び賃金 179</t>
  </si>
  <si>
    <t>（昭和60年＝100）</t>
  </si>
  <si>
    <t>（単位　円）</t>
  </si>
  <si>
    <t>（単位　円）</t>
  </si>
  <si>
    <t>労働及び賃金 187</t>
  </si>
  <si>
    <t>資料　石川県統計情報課「毎月勤労統計調査地方調査」による。</t>
  </si>
  <si>
    <t>資料　石川県統計情報課「毎月勤労統計調査地方調査」による。</t>
  </si>
  <si>
    <t>昭和59年</t>
  </si>
  <si>
    <t>91　　月別、産業別企業整備状況（昭和59～63年度）</t>
  </si>
  <si>
    <t>昭和59年度</t>
  </si>
  <si>
    <t>平成元年1月</t>
  </si>
  <si>
    <t>求　　　職</t>
  </si>
  <si>
    <t>就職全数</t>
  </si>
  <si>
    <t>月間有効求人数</t>
  </si>
  <si>
    <t>新規求人数</t>
  </si>
  <si>
    <t>前月より繰越された有効求人数</t>
  </si>
  <si>
    <t>充足全数</t>
  </si>
  <si>
    <t>他府県からの充足</t>
  </si>
  <si>
    <t>他府県への就職数</t>
  </si>
  <si>
    <t>受給者の就職数</t>
  </si>
  <si>
    <t>金沢</t>
  </si>
  <si>
    <t>小松</t>
  </si>
  <si>
    <t>七尾</t>
  </si>
  <si>
    <t>能都</t>
  </si>
  <si>
    <t>加賀</t>
  </si>
  <si>
    <t>羽咋</t>
  </si>
  <si>
    <t>穴水</t>
  </si>
  <si>
    <t>注　受給者とは雇用保険受給者である。</t>
  </si>
  <si>
    <t>資料　石川県職業安定課「職業安定行政年報」による。</t>
  </si>
  <si>
    <t>（3）昭和63年3月新規学校卒業者の安定所別職業紹介状況</t>
  </si>
  <si>
    <t>項目</t>
  </si>
  <si>
    <t>合計</t>
  </si>
  <si>
    <t>金沢</t>
  </si>
  <si>
    <t>小松</t>
  </si>
  <si>
    <t>七尾</t>
  </si>
  <si>
    <t>能都</t>
  </si>
  <si>
    <t>加賀</t>
  </si>
  <si>
    <t>羽咋</t>
  </si>
  <si>
    <t>穴水</t>
  </si>
  <si>
    <t>産業別</t>
  </si>
  <si>
    <t>中学校</t>
  </si>
  <si>
    <t>計</t>
  </si>
  <si>
    <t>7～9</t>
  </si>
  <si>
    <t>10～12</t>
  </si>
  <si>
    <t>求職申込件数</t>
  </si>
  <si>
    <t>男</t>
  </si>
  <si>
    <t>女</t>
  </si>
  <si>
    <t>総数</t>
  </si>
  <si>
    <t>求人数</t>
  </si>
  <si>
    <t>農林魚業</t>
  </si>
  <si>
    <t>就職件数</t>
  </si>
  <si>
    <t>卸売・小売業</t>
  </si>
  <si>
    <t>高等学校</t>
  </si>
  <si>
    <t>電気・ガス・水道業</t>
  </si>
  <si>
    <t>（1）一般職業紹介状況（新規学卒を除きパートタイムを含む）（昭和59～63年度）</t>
  </si>
  <si>
    <t>4月～6月</t>
  </si>
  <si>
    <t>1～3</t>
  </si>
  <si>
    <t>注　就職率＝</t>
  </si>
  <si>
    <t>×100</t>
  </si>
  <si>
    <t>就職件数</t>
  </si>
  <si>
    <t>新規求職者数</t>
  </si>
  <si>
    <t>昭和63年1月</t>
  </si>
  <si>
    <t>昭和61年平均</t>
  </si>
  <si>
    <t>金融・保険・不動産業</t>
  </si>
  <si>
    <t>資料　総務庁統計局「国勢調査」による。</t>
  </si>
  <si>
    <t>注　1）は分類不能の産業を含む。</t>
  </si>
  <si>
    <t>178 労働及び賃金</t>
  </si>
  <si>
    <t>88　市 町 村 別 労 働 力 状 態 別 人 口（昭和50・55・60年）</t>
  </si>
  <si>
    <t>前月より繰越された有効求人者数</t>
  </si>
  <si>
    <t>及び受給者の就職</t>
  </si>
  <si>
    <t>就　　業　　者</t>
  </si>
  <si>
    <t>計</t>
  </si>
  <si>
    <t>金沢市</t>
  </si>
  <si>
    <t>江沼郡</t>
  </si>
  <si>
    <r>
      <t>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）　産業（大分類）別就業者数とその割合及び変遷（昭和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年）</t>
    </r>
  </si>
  <si>
    <t>-</t>
  </si>
  <si>
    <t>公務</t>
  </si>
  <si>
    <t>総数</t>
  </si>
  <si>
    <t>第　1　次　産　業</t>
  </si>
  <si>
    <t>第　2　次　産　業</t>
  </si>
  <si>
    <t>第　3　次　産　業</t>
  </si>
  <si>
    <t>注　1) 従業上の地位「不詳」を含む。</t>
  </si>
  <si>
    <t>　　2)「家庭内職者」を含む。</t>
  </si>
  <si>
    <t>産業別割合</t>
  </si>
  <si>
    <t>就業者数</t>
  </si>
  <si>
    <t>雇用者</t>
  </si>
  <si>
    <t>役員</t>
  </si>
  <si>
    <t>就業者の
総　数 1）</t>
  </si>
  <si>
    <t>産業（大分類）別</t>
  </si>
  <si>
    <t xml:space="preserve">     男1)</t>
  </si>
  <si>
    <t xml:space="preserve">     女1)</t>
  </si>
  <si>
    <t>総             数1)</t>
  </si>
  <si>
    <r>
      <t>2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</si>
  <si>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 </t>
    </r>
  </si>
  <si>
    <t>-</t>
  </si>
  <si>
    <t>建設業</t>
  </si>
  <si>
    <t>製造業</t>
  </si>
  <si>
    <t>-</t>
  </si>
  <si>
    <t>金融・保険業</t>
  </si>
  <si>
    <t xml:space="preserve">不動産業   </t>
  </si>
  <si>
    <t>運輸・通信業</t>
  </si>
  <si>
    <t>電気･ガス･水道業</t>
  </si>
  <si>
    <t>サービス業</t>
  </si>
  <si>
    <t>公務</t>
  </si>
  <si>
    <t>分類不能の産業</t>
  </si>
  <si>
    <t>年 次 及 び 産 業 別</t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</si>
  <si>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</t>
    </r>
  </si>
  <si>
    <r>
      <t>3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499 </t>
    </r>
  </si>
  <si>
    <r>
      <t>5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999 </t>
    </r>
  </si>
  <si>
    <r>
      <t>1</t>
    </r>
    <r>
      <rPr>
        <sz val="12"/>
        <rFont val="ＭＳ 明朝"/>
        <family val="1"/>
      </rPr>
      <t xml:space="preserve">,000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</si>
  <si>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-</t>
  </si>
  <si>
    <t>-</t>
  </si>
  <si>
    <t>建設業</t>
  </si>
  <si>
    <t>製造業</t>
  </si>
  <si>
    <t>金融・保険業</t>
  </si>
  <si>
    <t xml:space="preserve">不動産業   </t>
  </si>
  <si>
    <t>卸 ・小売業</t>
  </si>
  <si>
    <t>運輸・通信業</t>
  </si>
  <si>
    <t xml:space="preserve">運 輸  通 信 業 </t>
  </si>
  <si>
    <t>電気･ガス･水道業</t>
  </si>
  <si>
    <t>サービス業</t>
  </si>
  <si>
    <t>公務</t>
  </si>
  <si>
    <t>分類不能の産業</t>
  </si>
  <si>
    <r>
      <t xml:space="preserve">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法</t>
    </r>
  </si>
  <si>
    <r>
      <t>国 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法</t>
    </r>
  </si>
  <si>
    <r>
      <t xml:space="preserve">地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　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法</t>
    </r>
  </si>
  <si>
    <r>
      <t xml:space="preserve">国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法</t>
    </r>
  </si>
  <si>
    <r>
      <t xml:space="preserve">地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法</t>
    </r>
  </si>
  <si>
    <t>組 合 数</t>
  </si>
  <si>
    <t>90　　労 働 組 合 数 及 び 組 合 員 数（昭和59～63年度）</t>
  </si>
  <si>
    <t>(2)   　適　用　法　規　別　労　働　組　合　数　及　び　組　合　員　数</t>
  </si>
  <si>
    <t>～</t>
  </si>
  <si>
    <t>～</t>
  </si>
  <si>
    <t>歳未満</t>
  </si>
  <si>
    <t>（2）産業一般求人状況（新規学卒を・パートタイムを除く）（昭和63年度）</t>
  </si>
  <si>
    <t>年間有効求職者数</t>
  </si>
  <si>
    <t>新規求職申込件数</t>
  </si>
  <si>
    <t>年度及び
月次
安定所別</t>
  </si>
  <si>
    <t>就職</t>
  </si>
  <si>
    <t>求人</t>
  </si>
  <si>
    <t>充足</t>
  </si>
  <si>
    <t>昭和63年4月</t>
  </si>
  <si>
    <r>
      <t>（</t>
    </r>
    <r>
      <rPr>
        <sz val="12"/>
        <rFont val="ＭＳ 明朝"/>
        <family val="1"/>
      </rPr>
      <t>4）　パ ー ト タ イ ム 職 業 紹 介 状 況（昭和59～63年度）</t>
    </r>
  </si>
  <si>
    <r>
      <t>本表以下9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表までは鉱業、不動産業は調査対象が少なく公表してないが、調査産業計には含まれている。</t>
    </r>
  </si>
  <si>
    <r>
      <t>建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</si>
  <si>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</si>
  <si>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卸 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　　　小売業、　　　飲 食 店</t>
    </r>
  </si>
  <si>
    <r>
      <t>対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</si>
  <si>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r>
      <t>（5）　中 高 年 齢 者 求 職 ・ 就 職 状 況（昭和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63</t>
    </r>
    <r>
      <rPr>
        <sz val="12"/>
        <rFont val="ＭＳ 明朝"/>
        <family val="1"/>
      </rPr>
      <t>年度）</t>
    </r>
  </si>
  <si>
    <r>
      <t xml:space="preserve">保　受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</si>
  <si>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r>
      <t>（6）　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況（昭和59～63年度）</t>
    </r>
  </si>
  <si>
    <t>金 融 ・      
保 険 業</t>
  </si>
  <si>
    <t>運 輸 ・　　　　　
通 信 業</t>
  </si>
  <si>
    <t>調　  査 　　　 
産 業 計</t>
  </si>
  <si>
    <t>月 間 有 効　　　　　　
求 職 者 数</t>
  </si>
  <si>
    <t>-</t>
  </si>
  <si>
    <t>サ ー ビ　　　　　
ス　 業</t>
  </si>
  <si>
    <r>
      <t>(単位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円)</t>
    </r>
  </si>
  <si>
    <t>94　産業大分類（製造業 、サービス業―中分類）別 、性別、 常用労働者の1人平均月間現金給与額（昭和61～63年）</t>
  </si>
  <si>
    <t>合　　　　計</t>
  </si>
  <si>
    <t>182 労働及び賃金</t>
  </si>
  <si>
    <t>労働及び賃金 183</t>
  </si>
  <si>
    <t>製　　　　　　　　　　　　　　　　　　　　造　　　　　　　　　　　　　　　　　　　　業</t>
  </si>
  <si>
    <t>運   輸 ・ 通   信   業</t>
  </si>
  <si>
    <t>卸 売・小 売 業 、飲 食 店</t>
  </si>
  <si>
    <t>窯 業・土 石 製 品 製 造 業</t>
  </si>
  <si>
    <t>金  属  製  品  製  造  業</t>
  </si>
  <si>
    <t>一 般 機 械 器 具 製 造 業</t>
  </si>
  <si>
    <t>電 気 機 械 器 具 製 造 業</t>
  </si>
  <si>
    <t>そ  の  他  の  製  造  業</t>
  </si>
  <si>
    <r>
      <t>調　　査　　　　産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</si>
  <si>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r>
      <t>金 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    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</si>
  <si>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食料品・　　　た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　　　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</si>
  <si>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繊 維 　　　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</si>
  <si>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サ ー ビ      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</si>
  <si>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r>
      <t>旅 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　　　その他の　　　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</si>
  <si>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r>
      <t>医 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</si>
  <si>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衣服 ・その
他の 繊維製
品 製 造 業</t>
  </si>
  <si>
    <t>出版・印
刷・同関
連 産 業</t>
  </si>
  <si>
    <t>窯業・土
石 製 品
製 造 業</t>
  </si>
  <si>
    <t>金属製品    
製 造 業</t>
  </si>
  <si>
    <t>一 般 機
械 器 具　　　製 造 業</t>
  </si>
  <si>
    <t>電 気 機
械 器 具　 　製 造 業</t>
  </si>
  <si>
    <t>その他の    
製 造 業</t>
  </si>
  <si>
    <t>電気・ガ
ス ・熱供 給・水道業</t>
  </si>
  <si>
    <t>運 輸 ・    
通 信 業</t>
  </si>
  <si>
    <t>卸  売・    　小売業、
飲 食 店</t>
  </si>
  <si>
    <t>医　　　療　　　業</t>
  </si>
  <si>
    <t>89　　産　　業　　別　　就　　業　　者　　数</t>
  </si>
  <si>
    <t>-</t>
  </si>
  <si>
    <t>92　職　業　紹　介　状　況</t>
  </si>
  <si>
    <t>-</t>
  </si>
  <si>
    <t>ポイント0.7</t>
  </si>
  <si>
    <t>ポイント0.5</t>
  </si>
  <si>
    <t>ポイント1.5</t>
  </si>
  <si>
    <r>
      <t>1</t>
    </r>
    <r>
      <rPr>
        <sz val="12"/>
        <rFont val="ＭＳ 明朝"/>
        <family val="1"/>
      </rPr>
      <t>66..8</t>
    </r>
  </si>
  <si>
    <t>95　産業大分類（製造業、サービス業―中分類）別、性別、常用労働者の1人平均月間出勤日数及び実労働時間数（昭和61～63年）</t>
  </si>
  <si>
    <t>産業大分類（製造業、サービス業―中分類）別、性別、常用労働者の1人平均月間出勤日数及び実労働時間数（昭和61～63年）（つづき）</t>
  </si>
  <si>
    <t>公共、準公共事業</t>
  </si>
  <si>
    <t>14　　　労　　　　働　　　　及　　　　び　　　　賃　　　　金</t>
  </si>
  <si>
    <t>年次及び　  　市町村別</t>
  </si>
  <si>
    <t>雇人のある
業      主</t>
  </si>
  <si>
    <t>雇人のない　　 　業　主 2）</t>
  </si>
  <si>
    <t>93　　産業大分類別賃金指数及び雇用指数（昭和59～63年）</t>
  </si>
  <si>
    <t>産業大分類（製造業、サービス業―中分類）別、性別、常用労働者の1人平均月間現金給与額（昭和61～63年）（つづき）</t>
  </si>
  <si>
    <t>96　　産業大分類（製造業、サービス業―中分類）別、性別、月末推計常用労働者数（昭和61～63年）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</si>
</sst>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;[Red]#,##0"/>
    <numFmt numFmtId="186" formatCode="0.0_ "/>
    <numFmt numFmtId="187" formatCode="0;&quot;△ &quot;0"/>
    <numFmt numFmtId="188" formatCode="#,##0.0;&quot;△ &quot;#,##0.0"/>
    <numFmt numFmtId="189" formatCode="#,##0;&quot;△ &quot;#,##0"/>
    <numFmt numFmtId="190" formatCode="0.0;&quot;△ &quot;0.0"/>
    <numFmt numFmtId="191" formatCode="0_ "/>
    <numFmt numFmtId="192" formatCode="0.0_);[Red]\(0.0\)"/>
    <numFmt numFmtId="193" formatCode="#,##0.0_);[Red]\(#,##0.0\)"/>
    <numFmt numFmtId="194" formatCode="0.0%"/>
    <numFmt numFmtId="195" formatCode="0.000"/>
    <numFmt numFmtId="196" formatCode="0.000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9" xfId="61" applyFont="1" applyFill="1" applyBorder="1" applyAlignment="1" applyProtection="1">
      <alignment horizontal="centerContinuous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 applyProtection="1" quotePrefix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0" xfId="61" applyFont="1" applyFill="1" applyBorder="1" applyAlignment="1" applyProtection="1">
      <alignment vertical="center" shrinkToFit="1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Font="1">
      <alignment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2" fontId="12" fillId="0" borderId="0" xfId="61" applyNumberFormat="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38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19" xfId="61" applyFont="1" applyBorder="1">
      <alignment/>
      <protection/>
    </xf>
    <xf numFmtId="0" fontId="0" fillId="0" borderId="0" xfId="61" applyFont="1">
      <alignment/>
      <protection/>
    </xf>
    <xf numFmtId="0" fontId="6" fillId="0" borderId="0" xfId="61" applyFont="1" applyBorder="1">
      <alignment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1" applyFont="1" applyBorder="1">
      <alignment/>
      <protection/>
    </xf>
    <xf numFmtId="0" fontId="0" fillId="0" borderId="17" xfId="61" applyFont="1" applyBorder="1" applyAlignment="1">
      <alignment horizontal="right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shrinkToFit="1"/>
      <protection/>
    </xf>
    <xf numFmtId="0" fontId="0" fillId="0" borderId="22" xfId="61" applyFont="1" applyBorder="1">
      <alignment/>
      <protection/>
    </xf>
    <xf numFmtId="0" fontId="0" fillId="0" borderId="17" xfId="61" applyFont="1" applyBorder="1">
      <alignment/>
      <protection/>
    </xf>
    <xf numFmtId="0" fontId="0" fillId="0" borderId="17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4" xfId="61" applyFont="1" applyBorder="1">
      <alignment/>
      <protection/>
    </xf>
    <xf numFmtId="0" fontId="0" fillId="0" borderId="23" xfId="61" applyFont="1" applyBorder="1" applyAlignment="1">
      <alignment horizontal="right"/>
      <protection/>
    </xf>
    <xf numFmtId="0" fontId="0" fillId="0" borderId="24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9" fillId="0" borderId="17" xfId="61" applyFont="1" applyFill="1" applyBorder="1" applyAlignment="1" applyProtection="1">
      <alignment horizontal="distributed"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25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right" vertical="center" indent="1"/>
      <protection/>
    </xf>
    <xf numFmtId="189" fontId="0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9" fontId="0" fillId="0" borderId="19" xfId="0" applyNumberFormat="1" applyFont="1" applyFill="1" applyBorder="1" applyAlignment="1" applyProtection="1">
      <alignment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188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189" fontId="0" fillId="0" borderId="30" xfId="0" applyNumberFormat="1" applyFont="1" applyFill="1" applyBorder="1" applyAlignment="1" applyProtection="1">
      <alignment horizontal="distributed" vertical="center"/>
      <protection/>
    </xf>
    <xf numFmtId="188" fontId="0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0" xfId="49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13" fillId="0" borderId="14" xfId="0" applyFont="1" applyFill="1" applyBorder="1" applyAlignment="1" applyProtection="1">
      <alignment horizontal="right" vertical="center" indent="1"/>
      <protection/>
    </xf>
    <xf numFmtId="38" fontId="13" fillId="0" borderId="14" xfId="49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center" vertical="center" textRotation="255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 textRotation="255"/>
      <protection/>
    </xf>
    <xf numFmtId="0" fontId="9" fillId="0" borderId="31" xfId="0" applyFont="1" applyFill="1" applyBorder="1" applyAlignment="1" applyProtection="1">
      <alignment horizontal="center" vertical="center" textRotation="255"/>
      <protection/>
    </xf>
    <xf numFmtId="0" fontId="9" fillId="0" borderId="32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horizontal="center" vertical="top" textRotation="255"/>
      <protection/>
    </xf>
    <xf numFmtId="0" fontId="9" fillId="0" borderId="31" xfId="0" applyNumberFormat="1" applyFont="1" applyFill="1" applyBorder="1" applyAlignment="1" applyProtection="1">
      <alignment horizontal="center" vertical="top" textRotation="255"/>
      <protection/>
    </xf>
    <xf numFmtId="0" fontId="9" fillId="0" borderId="33" xfId="0" applyFont="1" applyBorder="1" applyAlignment="1">
      <alignment horizontal="center"/>
    </xf>
    <xf numFmtId="0" fontId="9" fillId="0" borderId="33" xfId="0" applyFont="1" applyBorder="1" applyAlignment="1">
      <alignment vertical="center" textRotation="255" shrinkToFit="1"/>
    </xf>
    <xf numFmtId="0" fontId="9" fillId="0" borderId="32" xfId="0" applyFont="1" applyFill="1" applyBorder="1" applyAlignment="1" applyProtection="1">
      <alignment horizontal="center" vertical="top" wrapText="1"/>
      <protection/>
    </xf>
    <xf numFmtId="0" fontId="9" fillId="0" borderId="33" xfId="0" applyFont="1" applyFill="1" applyBorder="1" applyAlignment="1" applyProtection="1">
      <alignment horizontal="center" vertical="top" wrapText="1"/>
      <protection/>
    </xf>
    <xf numFmtId="0" fontId="9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center" textRotation="255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Alignment="1">
      <alignment vertical="center"/>
      <protection/>
    </xf>
    <xf numFmtId="37" fontId="1" fillId="0" borderId="0" xfId="61" applyNumberFormat="1" applyFont="1" applyFill="1" applyBorder="1" applyAlignment="1" applyProtection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2" fontId="14" fillId="0" borderId="0" xfId="61" applyNumberFormat="1" applyFont="1" applyFill="1" applyBorder="1" applyAlignment="1" applyProtection="1">
      <alignment vertical="center"/>
      <protection/>
    </xf>
    <xf numFmtId="38" fontId="6" fillId="0" borderId="0" xfId="49" applyFont="1" applyAlignment="1">
      <alignment horizontal="right"/>
    </xf>
    <xf numFmtId="0" fontId="13" fillId="0" borderId="17" xfId="61" applyFont="1" applyBorder="1" applyAlignment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0" xfId="61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1" xfId="61" applyFont="1" applyFill="1" applyBorder="1" applyAlignment="1" applyProtection="1">
      <alignment horizontal="distributed" vertical="center" indent="1"/>
      <protection/>
    </xf>
    <xf numFmtId="0" fontId="0" fillId="0" borderId="30" xfId="61" applyFont="1" applyFill="1" applyBorder="1" applyAlignment="1" applyProtection="1">
      <alignment horizontal="distributed" vertical="center" indent="1"/>
      <protection/>
    </xf>
    <xf numFmtId="0" fontId="0" fillId="0" borderId="21" xfId="61" applyFont="1" applyFill="1" applyBorder="1" applyAlignment="1" applyProtection="1" quotePrefix="1">
      <alignment horizontal="right" vertical="center" indent="2"/>
      <protection/>
    </xf>
    <xf numFmtId="0" fontId="0" fillId="0" borderId="21" xfId="6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190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176" fontId="13" fillId="0" borderId="10" xfId="0" applyNumberFormat="1" applyFont="1" applyFill="1" applyBorder="1" applyAlignment="1" applyProtection="1">
      <alignment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83" fontId="13" fillId="0" borderId="41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0" fontId="0" fillId="0" borderId="42" xfId="0" applyFont="1" applyFill="1" applyBorder="1" applyAlignment="1" quotePrefix="1">
      <alignment horizontal="right" vertical="center" indent="1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8" fontId="0" fillId="0" borderId="17" xfId="49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right" vertical="center" indent="1"/>
      <protection/>
    </xf>
    <xf numFmtId="0" fontId="0" fillId="0" borderId="17" xfId="0" applyFont="1" applyFill="1" applyBorder="1" applyAlignment="1" applyProtection="1">
      <alignment horizontal="right" vertical="center" indent="1"/>
      <protection/>
    </xf>
    <xf numFmtId="0" fontId="0" fillId="0" borderId="42" xfId="0" applyFont="1" applyFill="1" applyBorder="1" applyAlignment="1" applyProtection="1" quotePrefix="1">
      <alignment horizontal="right" vertical="center" inden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3" xfId="0" applyFont="1" applyFill="1" applyBorder="1" applyAlignment="1" applyProtection="1" quotePrefix="1">
      <alignment horizontal="right" vertical="center" indent="1"/>
      <protection/>
    </xf>
    <xf numFmtId="0" fontId="0" fillId="0" borderId="17" xfId="0" applyFont="1" applyFill="1" applyBorder="1" applyAlignment="1" applyProtection="1" quotePrefix="1">
      <alignment horizontal="right" vertical="center" indent="2"/>
      <protection/>
    </xf>
    <xf numFmtId="0" fontId="13" fillId="0" borderId="17" xfId="0" applyFont="1" applyFill="1" applyBorder="1" applyAlignment="1" applyProtection="1">
      <alignment horizontal="right" vertical="center" indent="2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distributed" vertical="center"/>
      <protection/>
    </xf>
    <xf numFmtId="176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top"/>
    </xf>
    <xf numFmtId="38" fontId="0" fillId="0" borderId="17" xfId="49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right" vertical="center" indent="1"/>
      <protection/>
    </xf>
    <xf numFmtId="0" fontId="0" fillId="0" borderId="17" xfId="0" applyFont="1" applyFill="1" applyBorder="1" applyAlignment="1" applyProtection="1">
      <alignment horizontal="right" vertical="center" indent="1"/>
      <protection/>
    </xf>
    <xf numFmtId="0" fontId="0" fillId="0" borderId="42" xfId="0" applyFont="1" applyFill="1" applyBorder="1" applyAlignment="1" applyProtection="1" quotePrefix="1">
      <alignment horizontal="right" vertical="center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4" xfId="49" applyFont="1" applyFill="1" applyBorder="1" applyAlignment="1" applyProtection="1">
      <alignment horizontal="right" vertical="center"/>
      <protection/>
    </xf>
    <xf numFmtId="185" fontId="0" fillId="0" borderId="43" xfId="0" applyNumberFormat="1" applyFont="1" applyFill="1" applyBorder="1" applyAlignment="1" applyProtection="1">
      <alignment horizontal="right" vertical="center"/>
      <protection/>
    </xf>
    <xf numFmtId="185" fontId="13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vertical="center"/>
      <protection/>
    </xf>
    <xf numFmtId="189" fontId="0" fillId="0" borderId="0" xfId="49" applyNumberFormat="1" applyFont="1" applyFill="1" applyAlignment="1" applyProtection="1">
      <alignment horizontal="right" vertical="center"/>
      <protection/>
    </xf>
    <xf numFmtId="189" fontId="0" fillId="0" borderId="14" xfId="49" applyNumberFormat="1" applyFont="1" applyFill="1" applyBorder="1" applyAlignment="1" applyProtection="1">
      <alignment horizontal="right" vertical="center"/>
      <protection/>
    </xf>
    <xf numFmtId="188" fontId="0" fillId="0" borderId="14" xfId="49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89" fontId="13" fillId="0" borderId="0" xfId="49" applyNumberFormat="1" applyFont="1" applyFill="1" applyBorder="1" applyAlignment="1" applyProtection="1">
      <alignment vertical="center"/>
      <protection/>
    </xf>
    <xf numFmtId="188" fontId="13" fillId="0" borderId="0" xfId="49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89" fontId="13" fillId="0" borderId="0" xfId="49" applyNumberFormat="1" applyFont="1" applyFill="1" applyAlignment="1" applyProtection="1">
      <alignment horizontal="right" vertical="center"/>
      <protection/>
    </xf>
    <xf numFmtId="37" fontId="13" fillId="0" borderId="44" xfId="0" applyNumberFormat="1" applyFont="1" applyFill="1" applyBorder="1" applyAlignment="1">
      <alignment horizontal="right" vertical="center"/>
    </xf>
    <xf numFmtId="37" fontId="13" fillId="0" borderId="25" xfId="0" applyNumberFormat="1" applyFont="1" applyFill="1" applyBorder="1" applyAlignment="1">
      <alignment horizontal="right" vertical="center"/>
    </xf>
    <xf numFmtId="37" fontId="13" fillId="0" borderId="18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189" fontId="0" fillId="0" borderId="43" xfId="0" applyNumberFormat="1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vertical="center"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13" fillId="0" borderId="41" xfId="49" applyFon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>
      <alignment vertical="center"/>
    </xf>
    <xf numFmtId="38" fontId="13" fillId="0" borderId="1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41" xfId="49" applyFont="1" applyFill="1" applyBorder="1" applyAlignment="1">
      <alignment/>
    </xf>
    <xf numFmtId="38" fontId="0" fillId="0" borderId="14" xfId="49" applyFont="1" applyFill="1" applyBorder="1" applyAlignment="1">
      <alignment horizontal="right"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45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188" fontId="0" fillId="0" borderId="24" xfId="0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178" fontId="0" fillId="0" borderId="18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41" xfId="49" applyFont="1" applyFill="1" applyBorder="1" applyAlignment="1">
      <alignment vertical="center"/>
    </xf>
    <xf numFmtId="188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178" fontId="0" fillId="0" borderId="41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76" fontId="13" fillId="0" borderId="10" xfId="0" applyNumberFormat="1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21" xfId="0" applyFont="1" applyBorder="1" applyAlignment="1">
      <alignment horizontal="right" vertical="center" indent="1"/>
    </xf>
    <xf numFmtId="0" fontId="13" fillId="0" borderId="0" xfId="0" applyFont="1" applyFill="1" applyBorder="1" applyAlignment="1" applyProtection="1">
      <alignment horizontal="right" vertical="center" indent="1"/>
      <protection/>
    </xf>
    <xf numFmtId="0" fontId="7" fillId="0" borderId="21" xfId="0" applyFont="1" applyBorder="1" applyAlignment="1">
      <alignment horizontal="right" vertical="center" inden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7" xfId="0" applyFill="1" applyBorder="1" applyAlignment="1" applyProtection="1">
      <alignment horizontal="distributed" vertical="center" indent="2"/>
      <protection/>
    </xf>
    <xf numFmtId="0" fontId="0" fillId="0" borderId="37" xfId="0" applyFont="1" applyFill="1" applyBorder="1" applyAlignment="1">
      <alignment horizontal="distributed" vertical="center" indent="2"/>
    </xf>
    <xf numFmtId="0" fontId="0" fillId="0" borderId="35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30" xfId="0" applyFont="1" applyFill="1" applyBorder="1" applyAlignment="1">
      <alignment horizontal="distributed" vertical="center" indent="2"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7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distributed" vertical="center" wrapText="1" indent="1"/>
      <protection/>
    </xf>
    <xf numFmtId="0" fontId="0" fillId="0" borderId="52" xfId="0" applyFont="1" applyBorder="1" applyAlignment="1">
      <alignment horizontal="distributed" vertical="center" wrapText="1" indent="1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53" xfId="0" applyFill="1" applyBorder="1" applyAlignment="1" applyProtection="1">
      <alignment horizontal="distributed" vertical="center" wrapText="1"/>
      <protection/>
    </xf>
    <xf numFmtId="0" fontId="0" fillId="0" borderId="54" xfId="0" applyFont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>
      <alignment horizontal="distributed" vertical="center" indent="1"/>
    </xf>
    <xf numFmtId="0" fontId="0" fillId="0" borderId="51" xfId="0" applyFill="1" applyBorder="1" applyAlignment="1" applyProtection="1">
      <alignment horizontal="distributed" vertical="center" wrapText="1"/>
      <protection/>
    </xf>
    <xf numFmtId="0" fontId="0" fillId="0" borderId="52" xfId="0" applyFont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13" fillId="0" borderId="25" xfId="0" applyFont="1" applyFill="1" applyBorder="1" applyAlignment="1" applyProtection="1">
      <alignment horizontal="distributed" vertical="center" indent="1"/>
      <protection/>
    </xf>
    <xf numFmtId="0" fontId="13" fillId="0" borderId="46" xfId="0" applyFont="1" applyFill="1" applyBorder="1" applyAlignment="1">
      <alignment horizontal="distributed" vertical="center" indent="1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7" xfId="0" applyFill="1" applyBorder="1" applyAlignment="1" applyProtection="1">
      <alignment horizontal="distributed" vertical="center"/>
      <protection/>
    </xf>
    <xf numFmtId="187" fontId="0" fillId="0" borderId="55" xfId="0" applyNumberFormat="1" applyFont="1" applyFill="1" applyBorder="1" applyAlignment="1" applyProtection="1">
      <alignment horizontal="center" vertical="center"/>
      <protection/>
    </xf>
    <xf numFmtId="187" fontId="0" fillId="0" borderId="56" xfId="0" applyNumberFormat="1" applyFont="1" applyBorder="1" applyAlignment="1">
      <alignment horizontal="center" vertical="center"/>
    </xf>
    <xf numFmtId="187" fontId="0" fillId="0" borderId="43" xfId="0" applyNumberFormat="1" applyFont="1" applyFill="1" applyBorder="1" applyAlignment="1" applyProtection="1">
      <alignment horizontal="center" vertical="center"/>
      <protection/>
    </xf>
    <xf numFmtId="187" fontId="0" fillId="0" borderId="42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3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17" xfId="0" applyFont="1" applyBorder="1" applyAlignment="1">
      <alignment horizontal="right" vertical="center" indent="1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38" fontId="13" fillId="0" borderId="0" xfId="49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horizontal="right" vertical="center"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37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distributed" vertical="center"/>
    </xf>
    <xf numFmtId="37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0" fillId="0" borderId="21" xfId="0" applyFont="1" applyFill="1" applyBorder="1" applyAlignment="1" applyProtection="1" quotePrefix="1">
      <alignment horizontal="right" vertical="center" indent="2"/>
      <protection/>
    </xf>
    <xf numFmtId="0" fontId="13" fillId="0" borderId="0" xfId="0" applyFont="1" applyFill="1" applyBorder="1" applyAlignment="1" applyProtection="1">
      <alignment horizontal="right" vertical="center" indent="2"/>
      <protection/>
    </xf>
    <xf numFmtId="0" fontId="13" fillId="0" borderId="21" xfId="0" applyFont="1" applyFill="1" applyBorder="1" applyAlignment="1" applyProtection="1" quotePrefix="1">
      <alignment horizontal="right" vertical="center" indent="2"/>
      <protection/>
    </xf>
    <xf numFmtId="0" fontId="11" fillId="0" borderId="37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 indent="3"/>
      <protection/>
    </xf>
    <xf numFmtId="0" fontId="0" fillId="0" borderId="49" xfId="0" applyFont="1" applyFill="1" applyBorder="1" applyAlignment="1" applyProtection="1">
      <alignment horizontal="distributed" vertical="center" indent="3"/>
      <protection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 textRotation="255" shrinkToFit="1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>
      <alignment horizontal="center" vertical="center"/>
    </xf>
    <xf numFmtId="0" fontId="10" fillId="0" borderId="0" xfId="61" applyFont="1" applyFill="1" applyBorder="1" applyAlignment="1" applyProtection="1">
      <alignment horizontal="distributed" vertical="center" indent="16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>
      <alignment horizontal="right" vertical="center"/>
    </xf>
    <xf numFmtId="0" fontId="0" fillId="0" borderId="22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23" xfId="61" applyFont="1" applyBorder="1" applyAlignment="1">
      <alignment horizontal="center" vertical="center" textRotation="255"/>
      <protection/>
    </xf>
    <xf numFmtId="0" fontId="0" fillId="0" borderId="36" xfId="61" applyFont="1" applyFill="1" applyBorder="1" applyAlignment="1" applyProtection="1">
      <alignment horizontal="center" vertical="center" shrinkToFit="1"/>
      <protection/>
    </xf>
    <xf numFmtId="0" fontId="0" fillId="0" borderId="22" xfId="61" applyFont="1" applyFill="1" applyBorder="1" applyAlignment="1" applyProtection="1">
      <alignment horizontal="center" vertical="center" shrinkToFit="1"/>
      <protection/>
    </xf>
    <xf numFmtId="0" fontId="0" fillId="0" borderId="18" xfId="61" applyFont="1" applyFill="1" applyBorder="1" applyAlignment="1" applyProtection="1">
      <alignment horizontal="center" vertical="center" shrinkToFit="1"/>
      <protection/>
    </xf>
    <xf numFmtId="0" fontId="0" fillId="0" borderId="17" xfId="61" applyFont="1" applyFill="1" applyBorder="1" applyAlignment="1" applyProtection="1">
      <alignment horizontal="center" vertical="center" shrinkToFit="1"/>
      <protection/>
    </xf>
    <xf numFmtId="0" fontId="0" fillId="0" borderId="60" xfId="61" applyFont="1" applyFill="1" applyBorder="1" applyAlignment="1" applyProtection="1">
      <alignment horizontal="distributed" vertical="center" indent="3"/>
      <protection/>
    </xf>
    <xf numFmtId="0" fontId="0" fillId="0" borderId="61" xfId="61" applyFont="1" applyFill="1" applyBorder="1" applyAlignment="1" applyProtection="1">
      <alignment horizontal="distributed" vertical="center" indent="3"/>
      <protection/>
    </xf>
    <xf numFmtId="0" fontId="0" fillId="0" borderId="62" xfId="61" applyFont="1" applyFill="1" applyBorder="1" applyAlignment="1" applyProtection="1">
      <alignment horizontal="distributed" vertical="center" indent="3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0" fillId="0" borderId="60" xfId="61" applyFont="1" applyBorder="1" applyAlignment="1">
      <alignment horizontal="distributed" vertical="center" indent="2"/>
      <protection/>
    </xf>
    <xf numFmtId="0" fontId="0" fillId="0" borderId="61" xfId="61" applyFont="1" applyBorder="1" applyAlignment="1">
      <alignment horizontal="distributed" vertical="center" indent="2"/>
      <protection/>
    </xf>
    <xf numFmtId="0" fontId="9" fillId="0" borderId="63" xfId="61" applyFont="1" applyFill="1" applyBorder="1" applyAlignment="1" applyProtection="1">
      <alignment horizontal="distributed" vertical="center" wrapText="1"/>
      <protection/>
    </xf>
    <xf numFmtId="0" fontId="9" fillId="0" borderId="64" xfId="61" applyFont="1" applyFill="1" applyBorder="1" applyAlignment="1" applyProtection="1">
      <alignment horizontal="distributed" vertical="center" wrapText="1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65" xfId="61" applyFont="1" applyFill="1" applyBorder="1" applyAlignment="1" applyProtection="1">
      <alignment horizontal="distributed" vertical="center" shrinkToFit="1"/>
      <protection/>
    </xf>
    <xf numFmtId="0" fontId="0" fillId="0" borderId="15" xfId="61" applyFont="1" applyFill="1" applyBorder="1" applyAlignment="1" applyProtection="1">
      <alignment horizontal="distributed" vertical="center" shrinkToFi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 applyProtection="1">
      <alignment horizontal="distributed" vertical="center" wrapText="1" indent="1"/>
      <protection/>
    </xf>
    <xf numFmtId="0" fontId="0" fillId="0" borderId="21" xfId="61" applyFont="1" applyFill="1" applyBorder="1" applyAlignment="1">
      <alignment horizontal="distributed" vertical="center" wrapText="1" indent="1"/>
      <protection/>
    </xf>
    <xf numFmtId="0" fontId="0" fillId="0" borderId="30" xfId="61" applyFont="1" applyFill="1" applyBorder="1" applyAlignment="1">
      <alignment horizontal="distributed" vertical="center" wrapText="1" indent="1"/>
      <protection/>
    </xf>
    <xf numFmtId="0" fontId="0" fillId="0" borderId="60" xfId="61" applyFont="1" applyFill="1" applyBorder="1" applyAlignment="1" applyProtection="1">
      <alignment horizontal="distributed" vertical="center" indent="2"/>
      <protection/>
    </xf>
    <xf numFmtId="0" fontId="0" fillId="0" borderId="61" xfId="61" applyFont="1" applyFill="1" applyBorder="1" applyAlignment="1" applyProtection="1">
      <alignment horizontal="distributed" vertical="center" indent="2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1" xfId="61" applyFont="1" applyFill="1" applyBorder="1" applyAlignment="1" applyProtection="1">
      <alignment horizontal="center" vertical="center" shrinkToFit="1"/>
      <protection/>
    </xf>
    <xf numFmtId="0" fontId="0" fillId="0" borderId="23" xfId="61" applyFont="1" applyFill="1" applyBorder="1" applyAlignment="1" applyProtection="1">
      <alignment horizontal="center" vertical="center" shrinkToFit="1"/>
      <protection/>
    </xf>
    <xf numFmtId="0" fontId="9" fillId="0" borderId="36" xfId="61" applyFont="1" applyFill="1" applyBorder="1" applyAlignment="1" applyProtection="1">
      <alignment horizontal="center" vertical="center" wrapText="1"/>
      <protection/>
    </xf>
    <xf numFmtId="0" fontId="9" fillId="0" borderId="22" xfId="61" applyFont="1" applyFill="1" applyBorder="1" applyAlignment="1" applyProtection="1">
      <alignment horizontal="center" vertical="center" wrapText="1"/>
      <protection/>
    </xf>
    <xf numFmtId="0" fontId="9" fillId="0" borderId="41" xfId="61" applyFont="1" applyFill="1" applyBorder="1" applyAlignment="1" applyProtection="1">
      <alignment horizontal="center" vertical="center" wrapText="1"/>
      <protection/>
    </xf>
    <xf numFmtId="0" fontId="9" fillId="0" borderId="23" xfId="61" applyFont="1" applyFill="1" applyBorder="1" applyAlignment="1" applyProtection="1">
      <alignment horizontal="center" vertical="center" wrapText="1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41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 shrinkToFit="1"/>
      <protection/>
    </xf>
    <xf numFmtId="0" fontId="0" fillId="0" borderId="14" xfId="61" applyFont="1" applyFill="1" applyBorder="1" applyAlignment="1" applyProtection="1">
      <alignment horizontal="center" vertical="center" shrinkToFit="1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63" xfId="61" applyFont="1" applyFill="1" applyBorder="1" applyAlignment="1" applyProtection="1">
      <alignment horizontal="center" vertical="center" shrinkToFit="1"/>
      <protection/>
    </xf>
    <xf numFmtId="0" fontId="0" fillId="0" borderId="64" xfId="61" applyFont="1" applyFill="1" applyBorder="1" applyAlignment="1" applyProtection="1">
      <alignment horizontal="center" vertical="center" shrinkToFit="1"/>
      <protection/>
    </xf>
    <xf numFmtId="0" fontId="0" fillId="0" borderId="67" xfId="61" applyFont="1" applyFill="1" applyBorder="1" applyAlignment="1">
      <alignment horizontal="center" vertical="center" shrinkToFit="1"/>
      <protection/>
    </xf>
    <xf numFmtId="0" fontId="0" fillId="0" borderId="68" xfId="61" applyFont="1" applyFill="1" applyBorder="1" applyAlignment="1">
      <alignment horizontal="center" vertical="center" shrinkToFit="1"/>
      <protection/>
    </xf>
    <xf numFmtId="0" fontId="6" fillId="0" borderId="0" xfId="61" applyFont="1" applyFill="1" applyAlignment="1">
      <alignment horizontal="right" vertical="top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58" xfId="0" applyFont="1" applyFill="1" applyBorder="1" applyAlignment="1" applyProtection="1" quotePrefix="1">
      <alignment horizontal="center" vertical="center"/>
      <protection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right" vertical="center" indent="5"/>
      <protection/>
    </xf>
    <xf numFmtId="0" fontId="0" fillId="0" borderId="0" xfId="0" applyFont="1" applyFill="1" applyBorder="1" applyAlignment="1">
      <alignment horizontal="right" vertical="center" indent="5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right" vertical="center" indent="5"/>
      <protection/>
    </xf>
    <xf numFmtId="0" fontId="13" fillId="0" borderId="0" xfId="0" applyFont="1" applyFill="1" applyBorder="1" applyAlignment="1">
      <alignment horizontal="right" vertical="center" indent="5"/>
    </xf>
    <xf numFmtId="0" fontId="0" fillId="0" borderId="47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center" vertical="center"/>
    </xf>
    <xf numFmtId="0" fontId="0" fillId="0" borderId="60" xfId="0" applyFont="1" applyFill="1" applyBorder="1" applyAlignment="1">
      <alignment horizontal="distributed" vertical="center" wrapText="1" indent="2"/>
    </xf>
    <xf numFmtId="0" fontId="0" fillId="0" borderId="61" xfId="0" applyFont="1" applyFill="1" applyBorder="1" applyAlignment="1">
      <alignment horizontal="distributed" vertical="center" indent="2"/>
    </xf>
    <xf numFmtId="0" fontId="0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69" xfId="49" applyFont="1" applyFill="1" applyBorder="1" applyAlignment="1" applyProtection="1">
      <alignment horizontal="center" vertical="center"/>
      <protection/>
    </xf>
    <xf numFmtId="38" fontId="0" fillId="0" borderId="52" xfId="49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>
      <alignment horizontal="left" vertical="center" wrapTex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>
      <alignment horizontal="center" vertical="center" wrapText="1"/>
    </xf>
    <xf numFmtId="37" fontId="0" fillId="0" borderId="69" xfId="0" applyNumberForma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 applyProtection="1">
      <alignment horizontal="distributed" vertical="center" wrapText="1"/>
      <protection/>
    </xf>
    <xf numFmtId="0" fontId="9" fillId="0" borderId="51" xfId="0" applyFont="1" applyFill="1" applyBorder="1" applyAlignment="1">
      <alignment horizontal="distributed" vertical="center" wrapText="1"/>
    </xf>
    <xf numFmtId="0" fontId="9" fillId="0" borderId="52" xfId="0" applyFont="1" applyFill="1" applyBorder="1" applyAlignment="1">
      <alignment horizontal="distributed" vertical="center" wrapText="1"/>
    </xf>
    <xf numFmtId="0" fontId="6" fillId="0" borderId="69" xfId="0" applyFont="1" applyFill="1" applyBorder="1" applyAlignment="1" applyProtection="1">
      <alignment horizontal="distributed" vertical="center" wrapText="1"/>
      <protection/>
    </xf>
    <xf numFmtId="0" fontId="6" fillId="0" borderId="51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 wrapText="1"/>
    </xf>
    <xf numFmtId="0" fontId="0" fillId="0" borderId="69" xfId="0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3237T（労働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9525</xdr:rowOff>
    </xdr:from>
    <xdr:to>
      <xdr:col>16</xdr:col>
      <xdr:colOff>9525</xdr:colOff>
      <xdr:row>11</xdr:row>
      <xdr:rowOff>9525</xdr:rowOff>
    </xdr:to>
    <xdr:sp>
      <xdr:nvSpPr>
        <xdr:cNvPr id="1" name="Line 3"/>
        <xdr:cNvSpPr>
          <a:spLocks/>
        </xdr:cNvSpPr>
      </xdr:nvSpPr>
      <xdr:spPr>
        <a:xfrm>
          <a:off x="13658850" y="981075"/>
          <a:ext cx="231457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419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41</xdr:row>
      <xdr:rowOff>85725</xdr:rowOff>
    </xdr:from>
    <xdr:to>
      <xdr:col>9</xdr:col>
      <xdr:colOff>285750</xdr:colOff>
      <xdr:row>43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391900" y="7562850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44</xdr:row>
      <xdr:rowOff>76200</xdr:rowOff>
    </xdr:from>
    <xdr:to>
      <xdr:col>9</xdr:col>
      <xdr:colOff>285750</xdr:colOff>
      <xdr:row>46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1391900" y="8096250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57150</xdr:rowOff>
    </xdr:from>
    <xdr:to>
      <xdr:col>9</xdr:col>
      <xdr:colOff>295275</xdr:colOff>
      <xdr:row>49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410950" y="8620125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50</xdr:row>
      <xdr:rowOff>57150</xdr:rowOff>
    </xdr:from>
    <xdr:to>
      <xdr:col>9</xdr:col>
      <xdr:colOff>285750</xdr:colOff>
      <xdr:row>52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1391900" y="9163050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53</xdr:row>
      <xdr:rowOff>47625</xdr:rowOff>
    </xdr:from>
    <xdr:to>
      <xdr:col>9</xdr:col>
      <xdr:colOff>285750</xdr:colOff>
      <xdr:row>55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1391900" y="9696450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56</xdr:row>
      <xdr:rowOff>28575</xdr:rowOff>
    </xdr:from>
    <xdr:to>
      <xdr:col>9</xdr:col>
      <xdr:colOff>295275</xdr:colOff>
      <xdr:row>58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1410950" y="10220325"/>
          <a:ext cx="2095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981075"/>
          <a:ext cx="3476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3</xdr:col>
      <xdr:colOff>9525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4953000"/>
          <a:ext cx="3514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361950</xdr:colOff>
      <xdr:row>35</xdr:row>
      <xdr:rowOff>9525</xdr:rowOff>
    </xdr:from>
    <xdr:to>
      <xdr:col>2</xdr:col>
      <xdr:colOff>609600</xdr:colOff>
      <xdr:row>36</xdr:row>
      <xdr:rowOff>19050</xdr:rowOff>
    </xdr:to>
    <xdr:sp>
      <xdr:nvSpPr>
        <xdr:cNvPr id="3" name="Oval 5"/>
        <xdr:cNvSpPr>
          <a:spLocks/>
        </xdr:cNvSpPr>
      </xdr:nvSpPr>
      <xdr:spPr>
        <a:xfrm>
          <a:off x="1552575" y="6677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55</xdr:row>
      <xdr:rowOff>0</xdr:rowOff>
    </xdr:from>
    <xdr:to>
      <xdr:col>1</xdr:col>
      <xdr:colOff>28575</xdr:colOff>
      <xdr:row>56</xdr:row>
      <xdr:rowOff>9525</xdr:rowOff>
    </xdr:to>
    <xdr:sp>
      <xdr:nvSpPr>
        <xdr:cNvPr id="4" name="Oval 7"/>
        <xdr:cNvSpPr>
          <a:spLocks/>
        </xdr:cNvSpPr>
      </xdr:nvSpPr>
      <xdr:spPr>
        <a:xfrm>
          <a:off x="381000" y="10477500"/>
          <a:ext cx="2571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9525</xdr:rowOff>
    </xdr:from>
    <xdr:to>
      <xdr:col>2</xdr:col>
      <xdr:colOff>609600</xdr:colOff>
      <xdr:row>47</xdr:row>
      <xdr:rowOff>19050</xdr:rowOff>
    </xdr:to>
    <xdr:sp>
      <xdr:nvSpPr>
        <xdr:cNvPr id="5" name="Oval 8"/>
        <xdr:cNvSpPr>
          <a:spLocks/>
        </xdr:cNvSpPr>
      </xdr:nvSpPr>
      <xdr:spPr>
        <a:xfrm>
          <a:off x="1552575" y="87725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4097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1152525</xdr:colOff>
      <xdr:row>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0" y="476250"/>
          <a:ext cx="1152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1019175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019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1181100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81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428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301\&#32113;&#35336;&#20849;&#26377;\&#9632;&#38651;&#23376;&#36039;&#26009;&#23460;\07%20&#30707;&#24029;&#30476;&#32113;&#35336;&#26360;\&#24179;&#25104;&#65303;&#24180;%20[1995&#24180;]%20&#65288;&#24179;&#25104;9&#24180;&#21002;&#65289;\1995-&#35336;&#31639;&#24335;\isb95_164-18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４"/>
      <sheetName val="１６６"/>
      <sheetName val="１６８"/>
      <sheetName val="１７０"/>
      <sheetName val="１７２"/>
      <sheetName val="１７４"/>
      <sheetName val="１７６"/>
      <sheetName val="１７８"/>
      <sheetName val="１８０"/>
      <sheetName val="１８２"/>
      <sheetName val="１８４"/>
      <sheetName val="１８６"/>
    </sheetNames>
    <sheetDataSet>
      <sheetData sheetId="4">
        <row r="14">
          <cell r="E14">
            <v>10718</v>
          </cell>
        </row>
        <row r="16">
          <cell r="E16">
            <v>12531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80" zoomScaleNormal="80" zoomScalePageLayoutView="0" workbookViewId="0" topLeftCell="A1">
      <selection activeCell="D1" sqref="D1"/>
    </sheetView>
  </sheetViews>
  <sheetFormatPr defaultColWidth="10.59765625" defaultRowHeight="15"/>
  <cols>
    <col min="1" max="1" width="2.59765625" style="103" customWidth="1"/>
    <col min="2" max="2" width="12.59765625" style="103" customWidth="1"/>
    <col min="3" max="17" width="14.19921875" style="103" customWidth="1"/>
    <col min="18" max="16384" width="10.59765625" style="103" customWidth="1"/>
  </cols>
  <sheetData>
    <row r="1" spans="1:17" s="102" customFormat="1" ht="19.5" customHeight="1">
      <c r="A1" s="2" t="s">
        <v>61</v>
      </c>
      <c r="Q1" s="3" t="s">
        <v>62</v>
      </c>
    </row>
    <row r="2" spans="1:17" ht="24.75" customHeight="1">
      <c r="A2" s="726" t="s">
        <v>454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</row>
    <row r="3" spans="1:17" ht="19.5" customHeight="1">
      <c r="A3" s="415" t="s">
        <v>322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spans="1:17" ht="18" customHeight="1" thickBot="1">
      <c r="A4" s="105"/>
      <c r="B4" s="106"/>
      <c r="Q4" s="107" t="s">
        <v>237</v>
      </c>
    </row>
    <row r="5" spans="1:20" ht="14.25" customHeight="1">
      <c r="A5" s="727" t="s">
        <v>455</v>
      </c>
      <c r="B5" s="416"/>
      <c r="C5" s="421" t="s">
        <v>82</v>
      </c>
      <c r="D5" s="422"/>
      <c r="E5" s="423"/>
      <c r="F5" s="427" t="s">
        <v>243</v>
      </c>
      <c r="G5" s="428"/>
      <c r="H5" s="428"/>
      <c r="I5" s="428"/>
      <c r="J5" s="428"/>
      <c r="K5" s="428"/>
      <c r="L5" s="428"/>
      <c r="M5" s="428"/>
      <c r="N5" s="429"/>
      <c r="O5" s="430" t="s">
        <v>177</v>
      </c>
      <c r="P5" s="431"/>
      <c r="Q5" s="431"/>
      <c r="R5" s="108"/>
      <c r="S5" s="108"/>
      <c r="T5" s="108"/>
    </row>
    <row r="6" spans="1:18" ht="14.25" customHeight="1">
      <c r="A6" s="417"/>
      <c r="B6" s="418"/>
      <c r="C6" s="424"/>
      <c r="D6" s="425"/>
      <c r="E6" s="426"/>
      <c r="F6" s="434" t="s">
        <v>326</v>
      </c>
      <c r="G6" s="435"/>
      <c r="H6" s="436"/>
      <c r="I6" s="434" t="s">
        <v>325</v>
      </c>
      <c r="J6" s="435"/>
      <c r="K6" s="436"/>
      <c r="L6" s="437" t="s">
        <v>84</v>
      </c>
      <c r="M6" s="435"/>
      <c r="N6" s="436"/>
      <c r="O6" s="432"/>
      <c r="P6" s="433"/>
      <c r="Q6" s="433"/>
      <c r="R6" s="18"/>
    </row>
    <row r="7" spans="1:20" ht="14.25" customHeight="1">
      <c r="A7" s="419"/>
      <c r="B7" s="420"/>
      <c r="C7" s="110" t="s">
        <v>83</v>
      </c>
      <c r="D7" s="111" t="s">
        <v>36</v>
      </c>
      <c r="E7" s="112" t="s">
        <v>37</v>
      </c>
      <c r="F7" s="112" t="s">
        <v>83</v>
      </c>
      <c r="G7" s="112" t="s">
        <v>36</v>
      </c>
      <c r="H7" s="110" t="s">
        <v>37</v>
      </c>
      <c r="I7" s="111" t="s">
        <v>83</v>
      </c>
      <c r="J7" s="110" t="s">
        <v>36</v>
      </c>
      <c r="K7" s="111" t="s">
        <v>37</v>
      </c>
      <c r="L7" s="112" t="s">
        <v>83</v>
      </c>
      <c r="M7" s="112" t="s">
        <v>36</v>
      </c>
      <c r="N7" s="110" t="s">
        <v>37</v>
      </c>
      <c r="O7" s="111" t="s">
        <v>83</v>
      </c>
      <c r="P7" s="112" t="s">
        <v>36</v>
      </c>
      <c r="Q7" s="110" t="s">
        <v>37</v>
      </c>
      <c r="R7" s="113"/>
      <c r="S7" s="113"/>
      <c r="T7" s="113"/>
    </row>
    <row r="8" spans="1:20" ht="14.25" customHeight="1">
      <c r="A8" s="409" t="s">
        <v>245</v>
      </c>
      <c r="B8" s="410"/>
      <c r="C8" s="114">
        <f>SUM(D8:E8)</f>
        <v>811515</v>
      </c>
      <c r="D8" s="114">
        <v>386170</v>
      </c>
      <c r="E8" s="114">
        <v>425345</v>
      </c>
      <c r="F8" s="114">
        <f>SUM(G8:H8)</f>
        <v>547382</v>
      </c>
      <c r="G8" s="114">
        <v>317662</v>
      </c>
      <c r="H8" s="114">
        <v>229720</v>
      </c>
      <c r="I8" s="114">
        <f>SUM(J8:K8)</f>
        <v>538155</v>
      </c>
      <c r="J8" s="114">
        <v>311317</v>
      </c>
      <c r="K8" s="114">
        <v>226838</v>
      </c>
      <c r="L8" s="114">
        <f>SUM(M8:N8)</f>
        <v>9227</v>
      </c>
      <c r="M8" s="114">
        <v>6345</v>
      </c>
      <c r="N8" s="114">
        <v>2882</v>
      </c>
      <c r="O8" s="114">
        <f>SUM(P8:Q8)</f>
        <v>264133</v>
      </c>
      <c r="P8" s="114">
        <v>68508</v>
      </c>
      <c r="Q8" s="114">
        <v>195625</v>
      </c>
      <c r="R8" s="113"/>
      <c r="S8" s="115"/>
      <c r="T8" s="113"/>
    </row>
    <row r="9" spans="1:20" ht="14.25" customHeight="1">
      <c r="A9" s="411">
        <v>55</v>
      </c>
      <c r="B9" s="412"/>
      <c r="C9" s="114">
        <f>SUM(D9:E9)</f>
        <v>852678</v>
      </c>
      <c r="D9" s="114">
        <v>406058</v>
      </c>
      <c r="E9" s="114">
        <v>446620</v>
      </c>
      <c r="F9" s="114">
        <f>SUM(G9:H9)</f>
        <v>577528</v>
      </c>
      <c r="G9" s="114">
        <v>330985</v>
      </c>
      <c r="H9" s="114">
        <v>246543</v>
      </c>
      <c r="I9" s="114">
        <f>SUM(J9:K9)</f>
        <v>567684</v>
      </c>
      <c r="J9" s="114">
        <v>324454</v>
      </c>
      <c r="K9" s="114">
        <v>243230</v>
      </c>
      <c r="L9" s="114">
        <f>SUM(M9:N9)</f>
        <v>9844</v>
      </c>
      <c r="M9" s="114">
        <v>6531</v>
      </c>
      <c r="N9" s="114">
        <v>3313</v>
      </c>
      <c r="O9" s="114">
        <f>SUM(P9:Q9)</f>
        <v>273909</v>
      </c>
      <c r="P9" s="114">
        <v>74685</v>
      </c>
      <c r="Q9" s="114">
        <v>199224</v>
      </c>
      <c r="R9" s="113"/>
      <c r="S9" s="115"/>
      <c r="T9" s="113"/>
    </row>
    <row r="10" spans="1:20" s="127" customFormat="1" ht="14.25" customHeight="1">
      <c r="A10" s="413">
        <v>60</v>
      </c>
      <c r="B10" s="414"/>
      <c r="C10" s="344">
        <f>SUM(C12:C19,C21,C24,C30,C40,C47,C53,C61,C67)</f>
        <v>897944</v>
      </c>
      <c r="D10" s="344">
        <f aca="true" t="shared" si="0" ref="D10:Q10">SUM(D12:D19,D21,D24,D30,D40,D47,D53,D61,D67)</f>
        <v>427367</v>
      </c>
      <c r="E10" s="344">
        <f t="shared" si="0"/>
        <v>470577</v>
      </c>
      <c r="F10" s="344">
        <f t="shared" si="0"/>
        <v>596998</v>
      </c>
      <c r="G10" s="344">
        <f t="shared" si="0"/>
        <v>340257</v>
      </c>
      <c r="H10" s="344">
        <f t="shared" si="0"/>
        <v>256741</v>
      </c>
      <c r="I10" s="344">
        <f t="shared" si="0"/>
        <v>582600</v>
      </c>
      <c r="J10" s="344">
        <f t="shared" si="0"/>
        <v>331010</v>
      </c>
      <c r="K10" s="344">
        <f t="shared" si="0"/>
        <v>251590</v>
      </c>
      <c r="L10" s="344">
        <f t="shared" si="0"/>
        <v>14398</v>
      </c>
      <c r="M10" s="344">
        <f t="shared" si="0"/>
        <v>9247</v>
      </c>
      <c r="N10" s="344">
        <f t="shared" si="0"/>
        <v>5151</v>
      </c>
      <c r="O10" s="344">
        <f t="shared" si="0"/>
        <v>299731</v>
      </c>
      <c r="P10" s="344">
        <f t="shared" si="0"/>
        <v>86590</v>
      </c>
      <c r="Q10" s="344">
        <f t="shared" si="0"/>
        <v>213141</v>
      </c>
      <c r="R10" s="39"/>
      <c r="S10" s="6"/>
      <c r="T10" s="39"/>
    </row>
    <row r="11" spans="1:20" ht="14.25" customHeight="1">
      <c r="A11" s="105"/>
      <c r="B11" s="116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3"/>
      <c r="S11" s="115"/>
      <c r="T11" s="113"/>
    </row>
    <row r="12" spans="1:20" ht="14.25" customHeight="1">
      <c r="A12" s="408" t="s">
        <v>327</v>
      </c>
      <c r="B12" s="407"/>
      <c r="C12" s="114">
        <f>SUM(D12:E12)</f>
        <v>336872</v>
      </c>
      <c r="D12" s="119">
        <v>161795</v>
      </c>
      <c r="E12" s="119">
        <v>175077</v>
      </c>
      <c r="F12" s="114">
        <f>SUM(G12:H12)</f>
        <v>215067</v>
      </c>
      <c r="G12" s="114">
        <v>127084</v>
      </c>
      <c r="H12" s="114">
        <v>87983</v>
      </c>
      <c r="I12" s="114">
        <f>SUM(J12:K12)</f>
        <v>209163</v>
      </c>
      <c r="J12" s="119">
        <v>123463</v>
      </c>
      <c r="K12" s="119">
        <v>85700</v>
      </c>
      <c r="L12" s="114">
        <f>SUM(M12:N12)</f>
        <v>5904</v>
      </c>
      <c r="M12" s="119">
        <v>3621</v>
      </c>
      <c r="N12" s="114">
        <v>2283</v>
      </c>
      <c r="O12" s="114">
        <f>SUM(P12:Q12)</f>
        <v>121174</v>
      </c>
      <c r="P12" s="119">
        <v>34387</v>
      </c>
      <c r="Q12" s="114">
        <v>86787</v>
      </c>
      <c r="R12" s="113"/>
      <c r="S12" s="115"/>
      <c r="T12" s="113"/>
    </row>
    <row r="13" spans="1:20" ht="14.25" customHeight="1">
      <c r="A13" s="406" t="s">
        <v>85</v>
      </c>
      <c r="B13" s="407"/>
      <c r="C13" s="114">
        <f aca="true" t="shared" si="1" ref="C13:C19">SUM(D13:E13)</f>
        <v>39521</v>
      </c>
      <c r="D13" s="119">
        <v>18452</v>
      </c>
      <c r="E13" s="119">
        <v>21069</v>
      </c>
      <c r="F13" s="114">
        <f aca="true" t="shared" si="2" ref="F13:F19">SUM(G13:H13)</f>
        <v>26736</v>
      </c>
      <c r="G13" s="114">
        <v>14610</v>
      </c>
      <c r="H13" s="114">
        <v>12126</v>
      </c>
      <c r="I13" s="114">
        <f aca="true" t="shared" si="3" ref="I13:I19">SUM(J13:K13)</f>
        <v>26008</v>
      </c>
      <c r="J13" s="119">
        <v>14108</v>
      </c>
      <c r="K13" s="119">
        <v>11900</v>
      </c>
      <c r="L13" s="114">
        <f aca="true" t="shared" si="4" ref="L13:L19">SUM(M13:N13)</f>
        <v>728</v>
      </c>
      <c r="M13" s="119">
        <v>502</v>
      </c>
      <c r="N13" s="114">
        <v>226</v>
      </c>
      <c r="O13" s="114">
        <f aca="true" t="shared" si="5" ref="O13:O19">SUM(P13:Q13)</f>
        <v>12728</v>
      </c>
      <c r="P13" s="119">
        <v>3819</v>
      </c>
      <c r="Q13" s="114">
        <v>8909</v>
      </c>
      <c r="R13" s="113"/>
      <c r="S13" s="113"/>
      <c r="T13" s="113"/>
    </row>
    <row r="14" spans="1:20" ht="14.25" customHeight="1">
      <c r="A14" s="406" t="s">
        <v>86</v>
      </c>
      <c r="B14" s="407"/>
      <c r="C14" s="114">
        <f t="shared" si="1"/>
        <v>81795</v>
      </c>
      <c r="D14" s="119">
        <v>39085</v>
      </c>
      <c r="E14" s="119">
        <v>42710</v>
      </c>
      <c r="F14" s="114">
        <f t="shared" si="2"/>
        <v>55767</v>
      </c>
      <c r="G14" s="114">
        <v>31880</v>
      </c>
      <c r="H14" s="114">
        <v>23887</v>
      </c>
      <c r="I14" s="114">
        <f t="shared" si="3"/>
        <v>54597</v>
      </c>
      <c r="J14" s="119">
        <v>31119</v>
      </c>
      <c r="K14" s="119">
        <v>23478</v>
      </c>
      <c r="L14" s="114">
        <f t="shared" si="4"/>
        <v>1170</v>
      </c>
      <c r="M14" s="119">
        <v>761</v>
      </c>
      <c r="N14" s="114">
        <v>409</v>
      </c>
      <c r="O14" s="114">
        <f t="shared" si="5"/>
        <v>25928</v>
      </c>
      <c r="P14" s="119">
        <v>7177</v>
      </c>
      <c r="Q14" s="114">
        <v>18751</v>
      </c>
      <c r="R14" s="113"/>
      <c r="S14" s="115"/>
      <c r="T14" s="113"/>
    </row>
    <row r="15" spans="1:20" ht="14.25" customHeight="1">
      <c r="A15" s="406" t="s">
        <v>87</v>
      </c>
      <c r="B15" s="407"/>
      <c r="C15" s="114">
        <f t="shared" si="1"/>
        <v>25493</v>
      </c>
      <c r="D15" s="119">
        <v>12075</v>
      </c>
      <c r="E15" s="119">
        <v>13418</v>
      </c>
      <c r="F15" s="114">
        <f t="shared" si="2"/>
        <v>17609</v>
      </c>
      <c r="G15" s="114">
        <v>9887</v>
      </c>
      <c r="H15" s="114">
        <v>7722</v>
      </c>
      <c r="I15" s="114">
        <f t="shared" si="3"/>
        <v>17176</v>
      </c>
      <c r="J15" s="119">
        <v>9594</v>
      </c>
      <c r="K15" s="119">
        <v>7582</v>
      </c>
      <c r="L15" s="114">
        <f t="shared" si="4"/>
        <v>433</v>
      </c>
      <c r="M15" s="119">
        <v>293</v>
      </c>
      <c r="N15" s="114">
        <v>140</v>
      </c>
      <c r="O15" s="114">
        <f t="shared" si="5"/>
        <v>7858</v>
      </c>
      <c r="P15" s="103">
        <v>2186</v>
      </c>
      <c r="Q15" s="114">
        <v>5672</v>
      </c>
      <c r="R15" s="113"/>
      <c r="S15" s="115"/>
      <c r="T15" s="113"/>
    </row>
    <row r="16" spans="1:20" ht="14.25" customHeight="1">
      <c r="A16" s="406" t="s">
        <v>88</v>
      </c>
      <c r="B16" s="407"/>
      <c r="C16" s="114">
        <f t="shared" si="1"/>
        <v>20566</v>
      </c>
      <c r="D16" s="119">
        <v>9474</v>
      </c>
      <c r="E16" s="114">
        <v>11092</v>
      </c>
      <c r="F16" s="114">
        <f t="shared" si="2"/>
        <v>14371</v>
      </c>
      <c r="G16" s="114">
        <v>7595</v>
      </c>
      <c r="H16" s="114">
        <v>6776</v>
      </c>
      <c r="I16" s="114">
        <f t="shared" si="3"/>
        <v>14058</v>
      </c>
      <c r="J16" s="114">
        <v>7349</v>
      </c>
      <c r="K16" s="114">
        <v>6709</v>
      </c>
      <c r="L16" s="114">
        <f t="shared" si="4"/>
        <v>313</v>
      </c>
      <c r="M16" s="114">
        <v>246</v>
      </c>
      <c r="N16" s="114">
        <v>67</v>
      </c>
      <c r="O16" s="114">
        <f t="shared" si="5"/>
        <v>6178</v>
      </c>
      <c r="P16" s="119">
        <v>1873</v>
      </c>
      <c r="Q16" s="114">
        <v>4305</v>
      </c>
      <c r="R16" s="113"/>
      <c r="S16" s="115"/>
      <c r="T16" s="113"/>
    </row>
    <row r="17" spans="1:20" ht="14.25" customHeight="1">
      <c r="A17" s="406" t="s">
        <v>89</v>
      </c>
      <c r="B17" s="407"/>
      <c r="C17" s="114">
        <f t="shared" si="1"/>
        <v>53745</v>
      </c>
      <c r="D17" s="119">
        <v>24249</v>
      </c>
      <c r="E17" s="114">
        <v>29496</v>
      </c>
      <c r="F17" s="114">
        <f t="shared" si="2"/>
        <v>38405</v>
      </c>
      <c r="G17" s="114">
        <v>19852</v>
      </c>
      <c r="H17" s="114">
        <v>18553</v>
      </c>
      <c r="I17" s="114">
        <f t="shared" si="3"/>
        <v>37108</v>
      </c>
      <c r="J17" s="114">
        <v>19077</v>
      </c>
      <c r="K17" s="114">
        <v>18031</v>
      </c>
      <c r="L17" s="114">
        <f t="shared" si="4"/>
        <v>1297</v>
      </c>
      <c r="M17" s="114">
        <v>775</v>
      </c>
      <c r="N17" s="114">
        <v>522</v>
      </c>
      <c r="O17" s="114">
        <f t="shared" si="5"/>
        <v>15311</v>
      </c>
      <c r="P17" s="114">
        <v>4387</v>
      </c>
      <c r="Q17" s="114">
        <v>10924</v>
      </c>
      <c r="R17" s="113"/>
      <c r="S17" s="115"/>
      <c r="T17" s="113"/>
    </row>
    <row r="18" spans="1:20" ht="14.25" customHeight="1">
      <c r="A18" s="406" t="s">
        <v>90</v>
      </c>
      <c r="B18" s="407"/>
      <c r="C18" s="114">
        <f t="shared" si="1"/>
        <v>22655</v>
      </c>
      <c r="D18" s="119">
        <v>10581</v>
      </c>
      <c r="E18" s="114">
        <v>12074</v>
      </c>
      <c r="F18" s="114">
        <f t="shared" si="2"/>
        <v>15133</v>
      </c>
      <c r="G18" s="114">
        <v>8316</v>
      </c>
      <c r="H18" s="114">
        <v>6817</v>
      </c>
      <c r="I18" s="114">
        <f t="shared" si="3"/>
        <v>14745</v>
      </c>
      <c r="J18" s="114">
        <v>8071</v>
      </c>
      <c r="K18" s="114">
        <v>6674</v>
      </c>
      <c r="L18" s="114">
        <f t="shared" si="4"/>
        <v>388</v>
      </c>
      <c r="M18" s="114">
        <v>245</v>
      </c>
      <c r="N18" s="114">
        <v>143</v>
      </c>
      <c r="O18" s="114">
        <f t="shared" si="5"/>
        <v>7510</v>
      </c>
      <c r="P18" s="114">
        <v>2262</v>
      </c>
      <c r="Q18" s="114">
        <v>5248</v>
      </c>
      <c r="R18" s="113"/>
      <c r="S18" s="115"/>
      <c r="T18" s="113"/>
    </row>
    <row r="19" spans="1:20" ht="14.25" customHeight="1">
      <c r="A19" s="406" t="s">
        <v>91</v>
      </c>
      <c r="B19" s="407"/>
      <c r="C19" s="114">
        <f t="shared" si="1"/>
        <v>38912</v>
      </c>
      <c r="D19" s="119">
        <v>18651</v>
      </c>
      <c r="E19" s="114">
        <v>20261</v>
      </c>
      <c r="F19" s="114">
        <f t="shared" si="2"/>
        <v>26361</v>
      </c>
      <c r="G19" s="114">
        <v>15483</v>
      </c>
      <c r="H19" s="114">
        <v>10878</v>
      </c>
      <c r="I19" s="114">
        <f t="shared" si="3"/>
        <v>25905</v>
      </c>
      <c r="J19" s="114">
        <v>15199</v>
      </c>
      <c r="K19" s="114">
        <v>10706</v>
      </c>
      <c r="L19" s="114">
        <f t="shared" si="4"/>
        <v>456</v>
      </c>
      <c r="M19" s="114">
        <v>284</v>
      </c>
      <c r="N19" s="114">
        <v>172</v>
      </c>
      <c r="O19" s="114">
        <f t="shared" si="5"/>
        <v>12521</v>
      </c>
      <c r="P19" s="114">
        <v>3152</v>
      </c>
      <c r="Q19" s="114">
        <v>9369</v>
      </c>
      <c r="R19" s="113"/>
      <c r="S19" s="115"/>
      <c r="T19" s="113"/>
    </row>
    <row r="20" spans="1:20" ht="14.25" customHeight="1">
      <c r="A20" s="406"/>
      <c r="B20" s="407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3"/>
      <c r="S20" s="113"/>
      <c r="T20" s="113"/>
    </row>
    <row r="21" spans="1:20" ht="14.25" customHeight="1">
      <c r="A21" s="408" t="s">
        <v>328</v>
      </c>
      <c r="B21" s="407"/>
      <c r="C21" s="114">
        <f>SUM(C22)</f>
        <v>9966</v>
      </c>
      <c r="D21" s="114">
        <f aca="true" t="shared" si="6" ref="D21:Q21">SUM(D22)</f>
        <v>4337</v>
      </c>
      <c r="E21" s="114">
        <f t="shared" si="6"/>
        <v>5629</v>
      </c>
      <c r="F21" s="114">
        <f t="shared" si="6"/>
        <v>7520</v>
      </c>
      <c r="G21" s="114">
        <f t="shared" si="6"/>
        <v>3663</v>
      </c>
      <c r="H21" s="114">
        <f t="shared" si="6"/>
        <v>3857</v>
      </c>
      <c r="I21" s="114">
        <f t="shared" si="6"/>
        <v>7376</v>
      </c>
      <c r="J21" s="114">
        <f t="shared" si="6"/>
        <v>3573</v>
      </c>
      <c r="K21" s="114">
        <f t="shared" si="6"/>
        <v>3803</v>
      </c>
      <c r="L21" s="114">
        <f t="shared" si="6"/>
        <v>144</v>
      </c>
      <c r="M21" s="114">
        <f t="shared" si="6"/>
        <v>90</v>
      </c>
      <c r="N21" s="114">
        <f t="shared" si="6"/>
        <v>54</v>
      </c>
      <c r="O21" s="114">
        <f t="shared" si="6"/>
        <v>2439</v>
      </c>
      <c r="P21" s="114">
        <f t="shared" si="6"/>
        <v>674</v>
      </c>
      <c r="Q21" s="114">
        <f t="shared" si="6"/>
        <v>1765</v>
      </c>
      <c r="R21" s="113"/>
      <c r="S21" s="115"/>
      <c r="T21" s="113"/>
    </row>
    <row r="22" spans="1:20" ht="14.25" customHeight="1">
      <c r="A22" s="106"/>
      <c r="B22" s="118" t="s">
        <v>92</v>
      </c>
      <c r="C22" s="114">
        <f>SUM(D22:E22)</f>
        <v>9966</v>
      </c>
      <c r="D22" s="119">
        <v>4337</v>
      </c>
      <c r="E22" s="119">
        <v>5629</v>
      </c>
      <c r="F22" s="114">
        <f>SUM(G22:H22)</f>
        <v>7520</v>
      </c>
      <c r="G22" s="119">
        <v>3663</v>
      </c>
      <c r="H22" s="119">
        <v>3857</v>
      </c>
      <c r="I22" s="114">
        <f>SUM(J22:K22)</f>
        <v>7376</v>
      </c>
      <c r="J22" s="119">
        <v>3573</v>
      </c>
      <c r="K22" s="119">
        <v>3803</v>
      </c>
      <c r="L22" s="114">
        <f>SUM(M22:N22)</f>
        <v>144</v>
      </c>
      <c r="M22" s="114">
        <v>90</v>
      </c>
      <c r="N22" s="119">
        <v>54</v>
      </c>
      <c r="O22" s="114">
        <f>SUM(P22:Q22)</f>
        <v>2439</v>
      </c>
      <c r="P22" s="119">
        <v>674</v>
      </c>
      <c r="Q22" s="119">
        <v>1765</v>
      </c>
      <c r="R22" s="113"/>
      <c r="S22" s="115"/>
      <c r="T22" s="113"/>
    </row>
    <row r="23" spans="1:20" ht="14.25" customHeight="1">
      <c r="A23" s="106"/>
      <c r="B23" s="118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3"/>
      <c r="S23" s="115"/>
      <c r="T23" s="113"/>
    </row>
    <row r="24" spans="1:20" ht="14.25" customHeight="1">
      <c r="A24" s="406" t="s">
        <v>93</v>
      </c>
      <c r="B24" s="407"/>
      <c r="C24" s="114">
        <f>SUM(C25:C28)</f>
        <v>33161</v>
      </c>
      <c r="D24" s="114">
        <f aca="true" t="shared" si="7" ref="D24:Q24">SUM(D25:D28)</f>
        <v>15832</v>
      </c>
      <c r="E24" s="114">
        <f t="shared" si="7"/>
        <v>17329</v>
      </c>
      <c r="F24" s="114">
        <f t="shared" si="7"/>
        <v>22804</v>
      </c>
      <c r="G24" s="114">
        <f t="shared" si="7"/>
        <v>12876</v>
      </c>
      <c r="H24" s="114">
        <f t="shared" si="7"/>
        <v>9928</v>
      </c>
      <c r="I24" s="114">
        <f t="shared" si="7"/>
        <v>22402</v>
      </c>
      <c r="J24" s="114">
        <f t="shared" si="7"/>
        <v>12623</v>
      </c>
      <c r="K24" s="114">
        <f t="shared" si="7"/>
        <v>9779</v>
      </c>
      <c r="L24" s="114">
        <f t="shared" si="7"/>
        <v>402</v>
      </c>
      <c r="M24" s="114">
        <f t="shared" si="7"/>
        <v>253</v>
      </c>
      <c r="N24" s="114">
        <f t="shared" si="7"/>
        <v>149</v>
      </c>
      <c r="O24" s="114">
        <f t="shared" si="7"/>
        <v>10330</v>
      </c>
      <c r="P24" s="114">
        <f t="shared" si="7"/>
        <v>2945</v>
      </c>
      <c r="Q24" s="114">
        <f t="shared" si="7"/>
        <v>7385</v>
      </c>
      <c r="R24" s="113"/>
      <c r="S24" s="113"/>
      <c r="T24" s="113"/>
    </row>
    <row r="25" spans="1:20" ht="14.25" customHeight="1">
      <c r="A25" s="106"/>
      <c r="B25" s="118" t="s">
        <v>94</v>
      </c>
      <c r="C25" s="114">
        <f>SUM(D25:E25)</f>
        <v>11043</v>
      </c>
      <c r="D25" s="119">
        <v>5228</v>
      </c>
      <c r="E25" s="119">
        <v>5815</v>
      </c>
      <c r="F25" s="114">
        <f>SUM(G25:H25)</f>
        <v>7626</v>
      </c>
      <c r="G25" s="119">
        <v>4226</v>
      </c>
      <c r="H25" s="119">
        <v>3400</v>
      </c>
      <c r="I25" s="114">
        <f>SUM(J25:K25)</f>
        <v>7470</v>
      </c>
      <c r="J25" s="119">
        <v>4136</v>
      </c>
      <c r="K25" s="119">
        <v>3334</v>
      </c>
      <c r="L25" s="114">
        <f>SUM(M25:N25)</f>
        <v>156</v>
      </c>
      <c r="M25" s="114">
        <v>90</v>
      </c>
      <c r="N25" s="119">
        <v>66</v>
      </c>
      <c r="O25" s="114">
        <f>SUM(P25:Q25)</f>
        <v>3405</v>
      </c>
      <c r="P25" s="119">
        <v>998</v>
      </c>
      <c r="Q25" s="119">
        <v>2407</v>
      </c>
      <c r="R25" s="113"/>
      <c r="S25" s="115"/>
      <c r="T25" s="113"/>
    </row>
    <row r="26" spans="1:20" ht="14.25" customHeight="1">
      <c r="A26" s="106"/>
      <c r="B26" s="118" t="s">
        <v>95</v>
      </c>
      <c r="C26" s="114">
        <f>SUM(D26:E26)</f>
        <v>10466</v>
      </c>
      <c r="D26" s="119">
        <v>5012</v>
      </c>
      <c r="E26" s="119">
        <v>5454</v>
      </c>
      <c r="F26" s="114">
        <f>SUM(G26:H26)</f>
        <v>7177</v>
      </c>
      <c r="G26" s="119">
        <v>4093</v>
      </c>
      <c r="H26" s="119">
        <v>3084</v>
      </c>
      <c r="I26" s="114">
        <f>SUM(J26:K26)</f>
        <v>7035</v>
      </c>
      <c r="J26" s="119">
        <v>3995</v>
      </c>
      <c r="K26" s="119">
        <v>3040</v>
      </c>
      <c r="L26" s="114">
        <f>SUM(M26:N26)</f>
        <v>142</v>
      </c>
      <c r="M26" s="114">
        <v>98</v>
      </c>
      <c r="N26" s="119">
        <v>44</v>
      </c>
      <c r="O26" s="114">
        <f>SUM(P26:Q26)</f>
        <v>3284</v>
      </c>
      <c r="P26" s="119">
        <v>917</v>
      </c>
      <c r="Q26" s="119">
        <v>2367</v>
      </c>
      <c r="R26" s="113"/>
      <c r="S26" s="115"/>
      <c r="T26" s="113"/>
    </row>
    <row r="27" spans="1:20" ht="14.25" customHeight="1">
      <c r="A27" s="106"/>
      <c r="B27" s="118" t="s">
        <v>96</v>
      </c>
      <c r="C27" s="114">
        <f>SUM(D27:E27)</f>
        <v>8300</v>
      </c>
      <c r="D27" s="119">
        <v>4014</v>
      </c>
      <c r="E27" s="119">
        <v>4286</v>
      </c>
      <c r="F27" s="114">
        <f>SUM(G27:H27)</f>
        <v>5675</v>
      </c>
      <c r="G27" s="119">
        <v>3281</v>
      </c>
      <c r="H27" s="119">
        <v>2394</v>
      </c>
      <c r="I27" s="114">
        <f>SUM(J27:K27)</f>
        <v>5597</v>
      </c>
      <c r="J27" s="119">
        <v>3229</v>
      </c>
      <c r="K27" s="119">
        <v>2368</v>
      </c>
      <c r="L27" s="114">
        <f>SUM(M27:N27)</f>
        <v>78</v>
      </c>
      <c r="M27" s="114">
        <v>52</v>
      </c>
      <c r="N27" s="119">
        <v>26</v>
      </c>
      <c r="O27" s="114">
        <f>SUM(P27:Q27)</f>
        <v>2617</v>
      </c>
      <c r="P27" s="119">
        <v>728</v>
      </c>
      <c r="Q27" s="119">
        <v>1889</v>
      </c>
      <c r="R27" s="113"/>
      <c r="S27" s="115"/>
      <c r="T27" s="113"/>
    </row>
    <row r="28" spans="1:20" ht="14.25" customHeight="1">
      <c r="A28" s="106"/>
      <c r="B28" s="118" t="s">
        <v>97</v>
      </c>
      <c r="C28" s="114">
        <f>SUM(D28:E28)</f>
        <v>3352</v>
      </c>
      <c r="D28" s="119">
        <v>1578</v>
      </c>
      <c r="E28" s="119">
        <v>1774</v>
      </c>
      <c r="F28" s="114">
        <f>SUM(G28:H28)</f>
        <v>2326</v>
      </c>
      <c r="G28" s="119">
        <v>1276</v>
      </c>
      <c r="H28" s="119">
        <v>1050</v>
      </c>
      <c r="I28" s="114">
        <f>SUM(J28:K28)</f>
        <v>2300</v>
      </c>
      <c r="J28" s="119">
        <v>1263</v>
      </c>
      <c r="K28" s="119">
        <v>1037</v>
      </c>
      <c r="L28" s="114">
        <f>SUM(M28:N28)</f>
        <v>26</v>
      </c>
      <c r="M28" s="114">
        <v>13</v>
      </c>
      <c r="N28" s="119">
        <v>13</v>
      </c>
      <c r="O28" s="114">
        <f>SUM(P28:Q28)</f>
        <v>1024</v>
      </c>
      <c r="P28" s="119">
        <v>302</v>
      </c>
      <c r="Q28" s="119">
        <v>722</v>
      </c>
      <c r="R28" s="113"/>
      <c r="S28" s="115"/>
      <c r="T28" s="113"/>
    </row>
    <row r="29" spans="1:20" ht="14.25" customHeight="1">
      <c r="A29" s="106"/>
      <c r="B29" s="118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3"/>
      <c r="S29" s="115"/>
      <c r="T29" s="113"/>
    </row>
    <row r="30" spans="1:20" ht="14.25" customHeight="1">
      <c r="A30" s="406" t="s">
        <v>98</v>
      </c>
      <c r="B30" s="407"/>
      <c r="C30" s="114">
        <f>SUM(C31:C38)</f>
        <v>57823</v>
      </c>
      <c r="D30" s="114">
        <f aca="true" t="shared" si="8" ref="D30:Q30">SUM(D31:D38)</f>
        <v>29201</v>
      </c>
      <c r="E30" s="114">
        <f t="shared" si="8"/>
        <v>28622</v>
      </c>
      <c r="F30" s="114">
        <f t="shared" si="8"/>
        <v>37397</v>
      </c>
      <c r="G30" s="114">
        <f t="shared" si="8"/>
        <v>22332</v>
      </c>
      <c r="H30" s="114">
        <f t="shared" si="8"/>
        <v>15065</v>
      </c>
      <c r="I30" s="114">
        <f t="shared" si="8"/>
        <v>36668</v>
      </c>
      <c r="J30" s="114">
        <f t="shared" si="8"/>
        <v>21856</v>
      </c>
      <c r="K30" s="114">
        <f t="shared" si="8"/>
        <v>14812</v>
      </c>
      <c r="L30" s="114">
        <f t="shared" si="8"/>
        <v>729</v>
      </c>
      <c r="M30" s="114">
        <f t="shared" si="8"/>
        <v>476</v>
      </c>
      <c r="N30" s="114">
        <f t="shared" si="8"/>
        <v>253</v>
      </c>
      <c r="O30" s="114">
        <f t="shared" si="8"/>
        <v>20359</v>
      </c>
      <c r="P30" s="114">
        <f t="shared" si="8"/>
        <v>6837</v>
      </c>
      <c r="Q30" s="114">
        <f t="shared" si="8"/>
        <v>13522</v>
      </c>
      <c r="R30" s="113"/>
      <c r="S30" s="113"/>
      <c r="T30" s="113"/>
    </row>
    <row r="31" spans="1:20" ht="14.25" customHeight="1">
      <c r="A31" s="106"/>
      <c r="B31" s="118" t="s">
        <v>99</v>
      </c>
      <c r="C31" s="114">
        <f aca="true" t="shared" si="9" ref="C31:C38">SUM(D31:E31)</f>
        <v>9613</v>
      </c>
      <c r="D31" s="119">
        <v>4622</v>
      </c>
      <c r="E31" s="119">
        <v>4991</v>
      </c>
      <c r="F31" s="114">
        <f aca="true" t="shared" si="10" ref="F31:F38">SUM(G31:H31)</f>
        <v>6405</v>
      </c>
      <c r="G31" s="119">
        <v>3697</v>
      </c>
      <c r="H31" s="119">
        <v>2708</v>
      </c>
      <c r="I31" s="114">
        <f aca="true" t="shared" si="11" ref="I31:I38">SUM(J31:K31)</f>
        <v>6279</v>
      </c>
      <c r="J31" s="119">
        <v>3612</v>
      </c>
      <c r="K31" s="119">
        <v>2667</v>
      </c>
      <c r="L31" s="114">
        <f aca="true" t="shared" si="12" ref="L31:L38">SUM(M31:N31)</f>
        <v>126</v>
      </c>
      <c r="M31" s="114">
        <v>85</v>
      </c>
      <c r="N31" s="119">
        <v>41</v>
      </c>
      <c r="O31" s="114">
        <f aca="true" t="shared" si="13" ref="O31:O38">SUM(P31:Q31)</f>
        <v>3203</v>
      </c>
      <c r="P31" s="119">
        <v>924</v>
      </c>
      <c r="Q31" s="119">
        <v>2279</v>
      </c>
      <c r="R31" s="113"/>
      <c r="S31" s="113"/>
      <c r="T31" s="113"/>
    </row>
    <row r="32" spans="1:20" ht="14.25" customHeight="1">
      <c r="A32" s="106"/>
      <c r="B32" s="118" t="s">
        <v>100</v>
      </c>
      <c r="C32" s="114">
        <f t="shared" si="9"/>
        <v>14370</v>
      </c>
      <c r="D32" s="119">
        <v>6864</v>
      </c>
      <c r="E32" s="119">
        <v>7506</v>
      </c>
      <c r="F32" s="114">
        <f t="shared" si="10"/>
        <v>9688</v>
      </c>
      <c r="G32" s="119">
        <v>5680</v>
      </c>
      <c r="H32" s="119">
        <v>4008</v>
      </c>
      <c r="I32" s="114">
        <f t="shared" si="11"/>
        <v>9525</v>
      </c>
      <c r="J32" s="119">
        <v>5574</v>
      </c>
      <c r="K32" s="119">
        <v>3951</v>
      </c>
      <c r="L32" s="114">
        <f t="shared" si="12"/>
        <v>163</v>
      </c>
      <c r="M32" s="114">
        <v>106</v>
      </c>
      <c r="N32" s="119">
        <v>57</v>
      </c>
      <c r="O32" s="114">
        <f t="shared" si="13"/>
        <v>4665</v>
      </c>
      <c r="P32" s="119">
        <v>1177</v>
      </c>
      <c r="Q32" s="119">
        <v>3488</v>
      </c>
      <c r="R32" s="113"/>
      <c r="S32" s="115"/>
      <c r="T32" s="113"/>
    </row>
    <row r="33" spans="1:20" ht="14.25" customHeight="1">
      <c r="A33" s="106"/>
      <c r="B33" s="118" t="s">
        <v>101</v>
      </c>
      <c r="C33" s="114">
        <f t="shared" si="9"/>
        <v>27144</v>
      </c>
      <c r="D33" s="119">
        <v>14486</v>
      </c>
      <c r="E33" s="119">
        <v>12658</v>
      </c>
      <c r="F33" s="114">
        <f t="shared" si="10"/>
        <v>16548</v>
      </c>
      <c r="G33" s="119">
        <v>10273</v>
      </c>
      <c r="H33" s="119">
        <v>6275</v>
      </c>
      <c r="I33" s="114">
        <f t="shared" si="11"/>
        <v>16177</v>
      </c>
      <c r="J33" s="119">
        <v>10033</v>
      </c>
      <c r="K33" s="119">
        <v>6144</v>
      </c>
      <c r="L33" s="114">
        <f t="shared" si="12"/>
        <v>371</v>
      </c>
      <c r="M33" s="114">
        <v>240</v>
      </c>
      <c r="N33" s="119">
        <v>131</v>
      </c>
      <c r="O33" s="114">
        <f t="shared" si="13"/>
        <v>10555</v>
      </c>
      <c r="P33" s="119">
        <v>4190</v>
      </c>
      <c r="Q33" s="119">
        <v>6365</v>
      </c>
      <c r="R33" s="113"/>
      <c r="S33" s="115"/>
      <c r="T33" s="113"/>
    </row>
    <row r="34" spans="1:20" ht="14.25" customHeight="1">
      <c r="A34" s="106"/>
      <c r="B34" s="118" t="s">
        <v>102</v>
      </c>
      <c r="C34" s="114">
        <f t="shared" si="9"/>
        <v>794</v>
      </c>
      <c r="D34" s="119">
        <v>363</v>
      </c>
      <c r="E34" s="119">
        <v>431</v>
      </c>
      <c r="F34" s="114">
        <f t="shared" si="10"/>
        <v>562</v>
      </c>
      <c r="G34" s="119">
        <v>308</v>
      </c>
      <c r="H34" s="119">
        <v>254</v>
      </c>
      <c r="I34" s="114">
        <f t="shared" si="11"/>
        <v>552</v>
      </c>
      <c r="J34" s="119">
        <v>303</v>
      </c>
      <c r="K34" s="119">
        <v>249</v>
      </c>
      <c r="L34" s="114">
        <f t="shared" si="12"/>
        <v>10</v>
      </c>
      <c r="M34" s="114">
        <v>5</v>
      </c>
      <c r="N34" s="119">
        <v>5</v>
      </c>
      <c r="O34" s="114">
        <f t="shared" si="13"/>
        <v>232</v>
      </c>
      <c r="P34" s="119">
        <v>55</v>
      </c>
      <c r="Q34" s="119">
        <v>177</v>
      </c>
      <c r="R34" s="113"/>
      <c r="S34" s="115"/>
      <c r="T34" s="113"/>
    </row>
    <row r="35" spans="1:20" ht="14.25" customHeight="1">
      <c r="A35" s="106"/>
      <c r="B35" s="118" t="s">
        <v>103</v>
      </c>
      <c r="C35" s="114">
        <f t="shared" si="9"/>
        <v>1272</v>
      </c>
      <c r="D35" s="119">
        <v>607</v>
      </c>
      <c r="E35" s="119">
        <v>665</v>
      </c>
      <c r="F35" s="114">
        <f t="shared" si="10"/>
        <v>858</v>
      </c>
      <c r="G35" s="119">
        <v>487</v>
      </c>
      <c r="H35" s="119">
        <v>371</v>
      </c>
      <c r="I35" s="114">
        <f t="shared" si="11"/>
        <v>839</v>
      </c>
      <c r="J35" s="119">
        <v>475</v>
      </c>
      <c r="K35" s="119">
        <v>364</v>
      </c>
      <c r="L35" s="114">
        <f t="shared" si="12"/>
        <v>19</v>
      </c>
      <c r="M35" s="119">
        <v>12</v>
      </c>
      <c r="N35" s="119">
        <v>7</v>
      </c>
      <c r="O35" s="114">
        <f t="shared" si="13"/>
        <v>413</v>
      </c>
      <c r="P35" s="114">
        <v>120</v>
      </c>
      <c r="Q35" s="119">
        <v>293</v>
      </c>
      <c r="R35" s="115"/>
      <c r="S35" s="113"/>
      <c r="T35" s="113"/>
    </row>
    <row r="36" spans="1:20" ht="14.25" customHeight="1">
      <c r="A36" s="106"/>
      <c r="B36" s="118" t="s">
        <v>104</v>
      </c>
      <c r="C36" s="114">
        <f t="shared" si="9"/>
        <v>2810</v>
      </c>
      <c r="D36" s="119">
        <v>1347</v>
      </c>
      <c r="E36" s="119">
        <v>1463</v>
      </c>
      <c r="F36" s="114">
        <f t="shared" si="10"/>
        <v>2016</v>
      </c>
      <c r="G36" s="119">
        <v>1115</v>
      </c>
      <c r="H36" s="119">
        <v>901</v>
      </c>
      <c r="I36" s="114">
        <f t="shared" si="11"/>
        <v>1998</v>
      </c>
      <c r="J36" s="119">
        <v>1103</v>
      </c>
      <c r="K36" s="119">
        <v>895</v>
      </c>
      <c r="L36" s="114">
        <f t="shared" si="12"/>
        <v>18</v>
      </c>
      <c r="M36" s="119">
        <v>12</v>
      </c>
      <c r="N36" s="119">
        <v>6</v>
      </c>
      <c r="O36" s="114">
        <f t="shared" si="13"/>
        <v>792</v>
      </c>
      <c r="P36" s="114">
        <v>231</v>
      </c>
      <c r="Q36" s="119">
        <v>561</v>
      </c>
      <c r="R36" s="113"/>
      <c r="S36" s="115"/>
      <c r="T36" s="113"/>
    </row>
    <row r="37" spans="1:20" ht="14.25" customHeight="1">
      <c r="A37" s="106"/>
      <c r="B37" s="118" t="s">
        <v>105</v>
      </c>
      <c r="C37" s="114">
        <f t="shared" si="9"/>
        <v>746</v>
      </c>
      <c r="D37" s="119">
        <v>357</v>
      </c>
      <c r="E37" s="119">
        <v>389</v>
      </c>
      <c r="F37" s="114">
        <f t="shared" si="10"/>
        <v>512</v>
      </c>
      <c r="G37" s="119">
        <v>280</v>
      </c>
      <c r="H37" s="119">
        <v>232</v>
      </c>
      <c r="I37" s="114">
        <f t="shared" si="11"/>
        <v>505</v>
      </c>
      <c r="J37" s="119">
        <v>275</v>
      </c>
      <c r="K37" s="119">
        <v>230</v>
      </c>
      <c r="L37" s="114">
        <f t="shared" si="12"/>
        <v>7</v>
      </c>
      <c r="M37" s="119">
        <v>5</v>
      </c>
      <c r="N37" s="119">
        <v>2</v>
      </c>
      <c r="O37" s="114">
        <f t="shared" si="13"/>
        <v>233</v>
      </c>
      <c r="P37" s="114">
        <v>77</v>
      </c>
      <c r="Q37" s="119">
        <v>156</v>
      </c>
      <c r="R37" s="113"/>
      <c r="S37" s="115"/>
      <c r="T37" s="113"/>
    </row>
    <row r="38" spans="1:20" ht="14.25" customHeight="1">
      <c r="A38" s="106"/>
      <c r="B38" s="118" t="s">
        <v>106</v>
      </c>
      <c r="C38" s="114">
        <f t="shared" si="9"/>
        <v>1074</v>
      </c>
      <c r="D38" s="119">
        <v>555</v>
      </c>
      <c r="E38" s="119">
        <v>519</v>
      </c>
      <c r="F38" s="114">
        <f t="shared" si="10"/>
        <v>808</v>
      </c>
      <c r="G38" s="119">
        <v>492</v>
      </c>
      <c r="H38" s="119">
        <v>316</v>
      </c>
      <c r="I38" s="114">
        <f t="shared" si="11"/>
        <v>793</v>
      </c>
      <c r="J38" s="119">
        <v>481</v>
      </c>
      <c r="K38" s="119">
        <v>312</v>
      </c>
      <c r="L38" s="114">
        <f t="shared" si="12"/>
        <v>15</v>
      </c>
      <c r="M38" s="114">
        <v>11</v>
      </c>
      <c r="N38" s="119">
        <v>4</v>
      </c>
      <c r="O38" s="114">
        <f t="shared" si="13"/>
        <v>266</v>
      </c>
      <c r="P38" s="114">
        <v>63</v>
      </c>
      <c r="Q38" s="119">
        <v>203</v>
      </c>
      <c r="R38" s="113"/>
      <c r="S38" s="115"/>
      <c r="T38" s="113"/>
    </row>
    <row r="39" spans="1:20" ht="14.25" customHeight="1">
      <c r="A39" s="106"/>
      <c r="B39" s="118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3"/>
      <c r="S39" s="115"/>
      <c r="T39" s="113"/>
    </row>
    <row r="40" spans="1:20" ht="14.25" customHeight="1">
      <c r="A40" s="406" t="s">
        <v>107</v>
      </c>
      <c r="B40" s="407"/>
      <c r="C40" s="114">
        <f>SUM(C41:C45)</f>
        <v>63467</v>
      </c>
      <c r="D40" s="114">
        <f aca="true" t="shared" si="14" ref="D40:Q40">SUM(D41:D45)</f>
        <v>30390</v>
      </c>
      <c r="E40" s="114">
        <f t="shared" si="14"/>
        <v>33077</v>
      </c>
      <c r="F40" s="114">
        <f t="shared" si="14"/>
        <v>42021</v>
      </c>
      <c r="G40" s="114">
        <f t="shared" si="14"/>
        <v>23869</v>
      </c>
      <c r="H40" s="114">
        <f t="shared" si="14"/>
        <v>18152</v>
      </c>
      <c r="I40" s="114">
        <f t="shared" si="14"/>
        <v>41160</v>
      </c>
      <c r="J40" s="114">
        <f t="shared" si="14"/>
        <v>23307</v>
      </c>
      <c r="K40" s="114">
        <f t="shared" si="14"/>
        <v>17853</v>
      </c>
      <c r="L40" s="114">
        <f t="shared" si="14"/>
        <v>861</v>
      </c>
      <c r="M40" s="114">
        <f t="shared" si="14"/>
        <v>562</v>
      </c>
      <c r="N40" s="114">
        <f t="shared" si="14"/>
        <v>299</v>
      </c>
      <c r="O40" s="114">
        <f t="shared" si="14"/>
        <v>21388</v>
      </c>
      <c r="P40" s="114">
        <f t="shared" si="14"/>
        <v>6502</v>
      </c>
      <c r="Q40" s="114">
        <f t="shared" si="14"/>
        <v>14886</v>
      </c>
      <c r="R40" s="113"/>
      <c r="S40" s="115"/>
      <c r="T40" s="113"/>
    </row>
    <row r="41" spans="1:20" ht="14.25" customHeight="1">
      <c r="A41" s="106"/>
      <c r="B41" s="118" t="s">
        <v>108</v>
      </c>
      <c r="C41" s="114">
        <f>SUM(D41:E41)</f>
        <v>19191</v>
      </c>
      <c r="D41" s="119">
        <v>9243</v>
      </c>
      <c r="E41" s="119">
        <v>9948</v>
      </c>
      <c r="F41" s="114">
        <f>SUM(G41:H41)</f>
        <v>12766</v>
      </c>
      <c r="G41" s="119">
        <v>7353</v>
      </c>
      <c r="H41" s="119">
        <v>5413</v>
      </c>
      <c r="I41" s="114">
        <f>SUM(J41:K41)</f>
        <v>12519</v>
      </c>
      <c r="J41" s="119">
        <v>7190</v>
      </c>
      <c r="K41" s="119">
        <v>5329</v>
      </c>
      <c r="L41" s="114">
        <f>SUM(M41:N41)</f>
        <v>247</v>
      </c>
      <c r="M41" s="114">
        <v>163</v>
      </c>
      <c r="N41" s="119">
        <v>84</v>
      </c>
      <c r="O41" s="114">
        <f>SUM(P41:Q41)</f>
        <v>6399</v>
      </c>
      <c r="P41" s="119">
        <v>1883</v>
      </c>
      <c r="Q41" s="119">
        <v>4516</v>
      </c>
      <c r="R41" s="113"/>
      <c r="S41" s="115"/>
      <c r="T41" s="113"/>
    </row>
    <row r="42" spans="1:20" ht="14.25" customHeight="1">
      <c r="A42" s="106"/>
      <c r="B42" s="118" t="s">
        <v>109</v>
      </c>
      <c r="C42" s="114">
        <f>SUM(D42:E42)</f>
        <v>9397</v>
      </c>
      <c r="D42" s="119">
        <v>4355</v>
      </c>
      <c r="E42" s="119">
        <v>5042</v>
      </c>
      <c r="F42" s="114">
        <f>SUM(G42:H42)</f>
        <v>6179</v>
      </c>
      <c r="G42" s="119">
        <v>3362</v>
      </c>
      <c r="H42" s="119">
        <v>2817</v>
      </c>
      <c r="I42" s="114">
        <f>SUM(J42:K42)</f>
        <v>6078</v>
      </c>
      <c r="J42" s="119">
        <v>3298</v>
      </c>
      <c r="K42" s="119">
        <v>2780</v>
      </c>
      <c r="L42" s="114">
        <f>SUM(M42:N42)</f>
        <v>101</v>
      </c>
      <c r="M42" s="119">
        <v>64</v>
      </c>
      <c r="N42" s="119">
        <v>37</v>
      </c>
      <c r="O42" s="114">
        <f>SUM(P42:Q42)</f>
        <v>3209</v>
      </c>
      <c r="P42" s="119">
        <v>991</v>
      </c>
      <c r="Q42" s="119">
        <v>2218</v>
      </c>
      <c r="R42" s="113"/>
      <c r="S42" s="115"/>
      <c r="T42" s="113"/>
    </row>
    <row r="43" spans="1:20" ht="14.25" customHeight="1">
      <c r="A43" s="106"/>
      <c r="B43" s="118" t="s">
        <v>110</v>
      </c>
      <c r="C43" s="114">
        <f>SUM(D43:E43)</f>
        <v>8812</v>
      </c>
      <c r="D43" s="119">
        <v>4162</v>
      </c>
      <c r="E43" s="119">
        <v>4650</v>
      </c>
      <c r="F43" s="114">
        <f>SUM(G43:H43)</f>
        <v>6031</v>
      </c>
      <c r="G43" s="119">
        <v>3314</v>
      </c>
      <c r="H43" s="119">
        <v>2717</v>
      </c>
      <c r="I43" s="114">
        <f>SUM(J43:K43)</f>
        <v>5892</v>
      </c>
      <c r="J43" s="119">
        <v>3220</v>
      </c>
      <c r="K43" s="119">
        <v>2672</v>
      </c>
      <c r="L43" s="114">
        <f>SUM(M43:N43)</f>
        <v>139</v>
      </c>
      <c r="M43" s="114">
        <v>94</v>
      </c>
      <c r="N43" s="119">
        <v>45</v>
      </c>
      <c r="O43" s="114">
        <f>SUM(P43:Q43)</f>
        <v>2771</v>
      </c>
      <c r="P43" s="119">
        <v>843</v>
      </c>
      <c r="Q43" s="119">
        <v>1928</v>
      </c>
      <c r="R43" s="113"/>
      <c r="S43" s="115"/>
      <c r="T43" s="113"/>
    </row>
    <row r="44" spans="1:20" ht="14.25" customHeight="1">
      <c r="A44" s="106"/>
      <c r="B44" s="118" t="s">
        <v>111</v>
      </c>
      <c r="C44" s="114">
        <f>SUM(D44:E44)</f>
        <v>8712</v>
      </c>
      <c r="D44" s="119">
        <v>4191</v>
      </c>
      <c r="E44" s="119">
        <v>4521</v>
      </c>
      <c r="F44" s="114">
        <f>SUM(G44:H44)</f>
        <v>6032</v>
      </c>
      <c r="G44" s="119">
        <v>3426</v>
      </c>
      <c r="H44" s="119">
        <v>2606</v>
      </c>
      <c r="I44" s="114">
        <f>SUM(J44:K44)</f>
        <v>5925</v>
      </c>
      <c r="J44" s="119">
        <v>3350</v>
      </c>
      <c r="K44" s="119">
        <v>2575</v>
      </c>
      <c r="L44" s="114">
        <f>SUM(M44:N44)</f>
        <v>107</v>
      </c>
      <c r="M44" s="114">
        <v>76</v>
      </c>
      <c r="N44" s="119">
        <v>31</v>
      </c>
      <c r="O44" s="114">
        <f>SUM(P44:Q44)</f>
        <v>2674</v>
      </c>
      <c r="P44" s="119">
        <v>763</v>
      </c>
      <c r="Q44" s="119">
        <v>1911</v>
      </c>
      <c r="R44" s="113"/>
      <c r="S44" s="115"/>
      <c r="T44" s="113"/>
    </row>
    <row r="45" spans="1:20" ht="14.25" customHeight="1">
      <c r="A45" s="106"/>
      <c r="B45" s="118" t="s">
        <v>112</v>
      </c>
      <c r="C45" s="114">
        <f>SUM(D45:E45)</f>
        <v>17355</v>
      </c>
      <c r="D45" s="119">
        <v>8439</v>
      </c>
      <c r="E45" s="119">
        <v>8916</v>
      </c>
      <c r="F45" s="114">
        <f>SUM(G45:H45)</f>
        <v>11013</v>
      </c>
      <c r="G45" s="119">
        <v>6414</v>
      </c>
      <c r="H45" s="119">
        <v>4599</v>
      </c>
      <c r="I45" s="114">
        <f>SUM(J45:K45)</f>
        <v>10746</v>
      </c>
      <c r="J45" s="119">
        <v>6249</v>
      </c>
      <c r="K45" s="119">
        <v>4497</v>
      </c>
      <c r="L45" s="114">
        <f>SUM(M45:N45)</f>
        <v>267</v>
      </c>
      <c r="M45" s="114">
        <v>165</v>
      </c>
      <c r="N45" s="119">
        <v>102</v>
      </c>
      <c r="O45" s="114">
        <f>SUM(P45:Q45)</f>
        <v>6335</v>
      </c>
      <c r="P45" s="119">
        <v>2022</v>
      </c>
      <c r="Q45" s="119">
        <v>4313</v>
      </c>
      <c r="R45" s="113"/>
      <c r="S45" s="115"/>
      <c r="T45" s="113"/>
    </row>
    <row r="46" spans="1:20" ht="14.25" customHeight="1">
      <c r="A46" s="106"/>
      <c r="B46" s="118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20"/>
      <c r="S46" s="121"/>
      <c r="T46" s="120"/>
    </row>
    <row r="47" spans="1:20" ht="14.25" customHeight="1">
      <c r="A47" s="406" t="s">
        <v>113</v>
      </c>
      <c r="B47" s="407"/>
      <c r="C47" s="114">
        <f>SUM(C48:C51)</f>
        <v>36820</v>
      </c>
      <c r="D47" s="114">
        <f aca="true" t="shared" si="15" ref="D47:Q47">SUM(D48:D51)</f>
        <v>17239</v>
      </c>
      <c r="E47" s="114">
        <f t="shared" si="15"/>
        <v>19581</v>
      </c>
      <c r="F47" s="114">
        <f t="shared" si="15"/>
        <v>25109</v>
      </c>
      <c r="G47" s="114">
        <f t="shared" si="15"/>
        <v>13972</v>
      </c>
      <c r="H47" s="114">
        <f t="shared" si="15"/>
        <v>11137</v>
      </c>
      <c r="I47" s="114">
        <f t="shared" si="15"/>
        <v>24627</v>
      </c>
      <c r="J47" s="114">
        <f t="shared" si="15"/>
        <v>13625</v>
      </c>
      <c r="K47" s="114">
        <f t="shared" si="15"/>
        <v>11002</v>
      </c>
      <c r="L47" s="114">
        <f t="shared" si="15"/>
        <v>482</v>
      </c>
      <c r="M47" s="114">
        <f t="shared" si="15"/>
        <v>347</v>
      </c>
      <c r="N47" s="114">
        <f t="shared" si="15"/>
        <v>135</v>
      </c>
      <c r="O47" s="114">
        <f t="shared" si="15"/>
        <v>11667</v>
      </c>
      <c r="P47" s="114">
        <f t="shared" si="15"/>
        <v>3257</v>
      </c>
      <c r="Q47" s="114">
        <f t="shared" si="15"/>
        <v>8410</v>
      </c>
      <c r="R47" s="120"/>
      <c r="S47" s="121"/>
      <c r="T47" s="120"/>
    </row>
    <row r="48" spans="1:20" ht="14.25" customHeight="1">
      <c r="A48" s="106"/>
      <c r="B48" s="118" t="s">
        <v>114</v>
      </c>
      <c r="C48" s="114">
        <f>SUM(D48:E48)</f>
        <v>9905</v>
      </c>
      <c r="D48" s="119">
        <v>4559</v>
      </c>
      <c r="E48" s="119">
        <v>5346</v>
      </c>
      <c r="F48" s="114">
        <f>SUM(G48:H48)</f>
        <v>6786</v>
      </c>
      <c r="G48" s="119">
        <v>3709</v>
      </c>
      <c r="H48" s="119">
        <v>3077</v>
      </c>
      <c r="I48" s="114">
        <f>SUM(J48:K48)</f>
        <v>6666</v>
      </c>
      <c r="J48" s="119">
        <v>3627</v>
      </c>
      <c r="K48" s="119">
        <v>3039</v>
      </c>
      <c r="L48" s="114">
        <f>SUM(M48:N48)</f>
        <v>120</v>
      </c>
      <c r="M48" s="114">
        <v>82</v>
      </c>
      <c r="N48" s="119">
        <v>38</v>
      </c>
      <c r="O48" s="114">
        <f>SUM(P48:Q48)</f>
        <v>3117</v>
      </c>
      <c r="P48" s="119">
        <v>850</v>
      </c>
      <c r="Q48" s="119">
        <v>2267</v>
      </c>
      <c r="R48" s="113"/>
      <c r="S48" s="115"/>
      <c r="T48" s="113"/>
    </row>
    <row r="49" spans="1:20" ht="14.25" customHeight="1">
      <c r="A49" s="106"/>
      <c r="B49" s="118" t="s">
        <v>115</v>
      </c>
      <c r="C49" s="114">
        <f>SUM(D49:E49)</f>
        <v>6235</v>
      </c>
      <c r="D49" s="119">
        <v>2907</v>
      </c>
      <c r="E49" s="119">
        <v>3328</v>
      </c>
      <c r="F49" s="114">
        <f>SUM(G49:H49)</f>
        <v>4092</v>
      </c>
      <c r="G49" s="119">
        <v>2324</v>
      </c>
      <c r="H49" s="119">
        <v>1768</v>
      </c>
      <c r="I49" s="114">
        <f>SUM(J49:K49)</f>
        <v>4000</v>
      </c>
      <c r="J49" s="119">
        <v>2260</v>
      </c>
      <c r="K49" s="119">
        <v>1740</v>
      </c>
      <c r="L49" s="114">
        <f>SUM(M49:N49)</f>
        <v>92</v>
      </c>
      <c r="M49" s="114">
        <v>64</v>
      </c>
      <c r="N49" s="119">
        <v>28</v>
      </c>
      <c r="O49" s="114">
        <f>SUM(P49:Q49)</f>
        <v>2137</v>
      </c>
      <c r="P49" s="119">
        <v>582</v>
      </c>
      <c r="Q49" s="119">
        <v>1555</v>
      </c>
      <c r="R49" s="113"/>
      <c r="S49" s="115"/>
      <c r="T49" s="113"/>
    </row>
    <row r="50" spans="1:20" ht="14.25" customHeight="1">
      <c r="A50" s="106"/>
      <c r="B50" s="118" t="s">
        <v>116</v>
      </c>
      <c r="C50" s="114">
        <f>SUM(D50:E50)</f>
        <v>13444</v>
      </c>
      <c r="D50" s="119">
        <v>6349</v>
      </c>
      <c r="E50" s="119">
        <v>7095</v>
      </c>
      <c r="F50" s="114">
        <f>SUM(G50:H50)</f>
        <v>9394</v>
      </c>
      <c r="G50" s="119">
        <v>5192</v>
      </c>
      <c r="H50" s="119">
        <v>4202</v>
      </c>
      <c r="I50" s="114">
        <f>SUM(J50:K50)</f>
        <v>9213</v>
      </c>
      <c r="J50" s="119">
        <v>5059</v>
      </c>
      <c r="K50" s="119">
        <v>4154</v>
      </c>
      <c r="L50" s="114">
        <f>SUM(M50:N50)</f>
        <v>181</v>
      </c>
      <c r="M50" s="114">
        <v>133</v>
      </c>
      <c r="N50" s="119">
        <v>48</v>
      </c>
      <c r="O50" s="114">
        <f>SUM(P50:Q50)</f>
        <v>4018</v>
      </c>
      <c r="P50" s="119">
        <v>1148</v>
      </c>
      <c r="Q50" s="119">
        <v>2870</v>
      </c>
      <c r="R50" s="120"/>
      <c r="S50" s="121"/>
      <c r="T50" s="120"/>
    </row>
    <row r="51" spans="1:20" ht="14.25" customHeight="1">
      <c r="A51" s="106"/>
      <c r="B51" s="118" t="s">
        <v>117</v>
      </c>
      <c r="C51" s="114">
        <f>SUM(D51:E51)</f>
        <v>7236</v>
      </c>
      <c r="D51" s="119">
        <v>3424</v>
      </c>
      <c r="E51" s="119">
        <v>3812</v>
      </c>
      <c r="F51" s="114">
        <f>SUM(G51:H51)</f>
        <v>4837</v>
      </c>
      <c r="G51" s="119">
        <v>2747</v>
      </c>
      <c r="H51" s="119">
        <v>2090</v>
      </c>
      <c r="I51" s="114">
        <f>SUM(J51:K51)</f>
        <v>4748</v>
      </c>
      <c r="J51" s="119">
        <v>2679</v>
      </c>
      <c r="K51" s="119">
        <v>2069</v>
      </c>
      <c r="L51" s="114">
        <f>SUM(M51:N51)</f>
        <v>89</v>
      </c>
      <c r="M51" s="114">
        <v>68</v>
      </c>
      <c r="N51" s="119">
        <v>21</v>
      </c>
      <c r="O51" s="114">
        <f>SUM(P51:Q51)</f>
        <v>2395</v>
      </c>
      <c r="P51" s="119">
        <v>677</v>
      </c>
      <c r="Q51" s="119">
        <v>1718</v>
      </c>
      <c r="R51" s="113"/>
      <c r="S51" s="115"/>
      <c r="T51" s="113"/>
    </row>
    <row r="52" spans="1:20" ht="14.25" customHeight="1">
      <c r="A52" s="106"/>
      <c r="B52" s="118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3"/>
      <c r="S52" s="115"/>
      <c r="T52" s="113"/>
    </row>
    <row r="53" spans="1:20" ht="14.25" customHeight="1">
      <c r="A53" s="406" t="s">
        <v>118</v>
      </c>
      <c r="B53" s="407"/>
      <c r="C53" s="114">
        <f>SUM(C54:C59)</f>
        <v>32569</v>
      </c>
      <c r="D53" s="114">
        <f aca="true" t="shared" si="16" ref="D53:Q53">SUM(D54:D59)</f>
        <v>15294</v>
      </c>
      <c r="E53" s="114">
        <f t="shared" si="16"/>
        <v>17275</v>
      </c>
      <c r="F53" s="114">
        <f t="shared" si="16"/>
        <v>23042</v>
      </c>
      <c r="G53" s="114">
        <f t="shared" si="16"/>
        <v>12441</v>
      </c>
      <c r="H53" s="114">
        <f t="shared" si="16"/>
        <v>10601</v>
      </c>
      <c r="I53" s="114">
        <f t="shared" si="16"/>
        <v>22664</v>
      </c>
      <c r="J53" s="114">
        <f t="shared" si="16"/>
        <v>12174</v>
      </c>
      <c r="K53" s="114">
        <f t="shared" si="16"/>
        <v>10490</v>
      </c>
      <c r="L53" s="114">
        <f t="shared" si="16"/>
        <v>378</v>
      </c>
      <c r="M53" s="114">
        <f t="shared" si="16"/>
        <v>267</v>
      </c>
      <c r="N53" s="114">
        <f t="shared" si="16"/>
        <v>111</v>
      </c>
      <c r="O53" s="114">
        <f t="shared" si="16"/>
        <v>9484</v>
      </c>
      <c r="P53" s="114">
        <f t="shared" si="16"/>
        <v>2836</v>
      </c>
      <c r="Q53" s="114">
        <f t="shared" si="16"/>
        <v>6648</v>
      </c>
      <c r="R53" s="113"/>
      <c r="S53" s="115"/>
      <c r="T53" s="113"/>
    </row>
    <row r="54" spans="1:20" ht="14.25" customHeight="1">
      <c r="A54" s="106"/>
      <c r="B54" s="118" t="s">
        <v>119</v>
      </c>
      <c r="C54" s="114">
        <f aca="true" t="shared" si="17" ref="C54:C59">SUM(D54:E54)</f>
        <v>5108</v>
      </c>
      <c r="D54" s="119">
        <v>2418</v>
      </c>
      <c r="E54" s="119">
        <v>2690</v>
      </c>
      <c r="F54" s="114">
        <f aca="true" t="shared" si="18" ref="F54:F59">SUM(G54:H54)</f>
        <v>3622</v>
      </c>
      <c r="G54" s="119">
        <v>2004</v>
      </c>
      <c r="H54" s="119">
        <v>1618</v>
      </c>
      <c r="I54" s="114">
        <f aca="true" t="shared" si="19" ref="I54:I59">SUM(J54:K54)</f>
        <v>3524</v>
      </c>
      <c r="J54" s="119">
        <v>1933</v>
      </c>
      <c r="K54" s="119">
        <v>1591</v>
      </c>
      <c r="L54" s="114">
        <f aca="true" t="shared" si="20" ref="L54:L59">SUM(M54:N54)</f>
        <v>98</v>
      </c>
      <c r="M54" s="114">
        <v>71</v>
      </c>
      <c r="N54" s="119">
        <v>27</v>
      </c>
      <c r="O54" s="114">
        <f aca="true" t="shared" si="21" ref="O54:O59">SUM(P54:Q54)</f>
        <v>1481</v>
      </c>
      <c r="P54" s="119">
        <v>411</v>
      </c>
      <c r="Q54" s="119">
        <v>1070</v>
      </c>
      <c r="R54" s="113"/>
      <c r="S54" s="115"/>
      <c r="T54" s="113"/>
    </row>
    <row r="55" spans="1:20" ht="14.25" customHeight="1">
      <c r="A55" s="106"/>
      <c r="B55" s="118" t="s">
        <v>120</v>
      </c>
      <c r="C55" s="114">
        <f t="shared" si="17"/>
        <v>4833</v>
      </c>
      <c r="D55" s="119">
        <v>2300</v>
      </c>
      <c r="E55" s="119">
        <v>2533</v>
      </c>
      <c r="F55" s="114">
        <f t="shared" si="18"/>
        <v>3466</v>
      </c>
      <c r="G55" s="119">
        <v>1871</v>
      </c>
      <c r="H55" s="119">
        <v>1595</v>
      </c>
      <c r="I55" s="114">
        <f t="shared" si="19"/>
        <v>3411</v>
      </c>
      <c r="J55" s="119">
        <v>1835</v>
      </c>
      <c r="K55" s="119">
        <v>1576</v>
      </c>
      <c r="L55" s="114">
        <f t="shared" si="20"/>
        <v>55</v>
      </c>
      <c r="M55" s="114">
        <v>36</v>
      </c>
      <c r="N55" s="119">
        <v>19</v>
      </c>
      <c r="O55" s="114">
        <f t="shared" si="21"/>
        <v>1360</v>
      </c>
      <c r="P55" s="119">
        <v>425</v>
      </c>
      <c r="Q55" s="119">
        <v>935</v>
      </c>
      <c r="R55" s="113"/>
      <c r="S55" s="115"/>
      <c r="T55" s="113"/>
    </row>
    <row r="56" spans="1:20" ht="14.25" customHeight="1">
      <c r="A56" s="106"/>
      <c r="B56" s="118" t="s">
        <v>121</v>
      </c>
      <c r="C56" s="114">
        <f t="shared" si="17"/>
        <v>7066</v>
      </c>
      <c r="D56" s="119">
        <v>3301</v>
      </c>
      <c r="E56" s="119">
        <v>3765</v>
      </c>
      <c r="F56" s="114">
        <f t="shared" si="18"/>
        <v>5044</v>
      </c>
      <c r="G56" s="119">
        <v>2680</v>
      </c>
      <c r="H56" s="119">
        <v>2364</v>
      </c>
      <c r="I56" s="114">
        <f t="shared" si="19"/>
        <v>4972</v>
      </c>
      <c r="J56" s="119">
        <v>2630</v>
      </c>
      <c r="K56" s="119">
        <v>2342</v>
      </c>
      <c r="L56" s="114">
        <f t="shared" si="20"/>
        <v>72</v>
      </c>
      <c r="M56" s="114">
        <v>50</v>
      </c>
      <c r="N56" s="119">
        <v>22</v>
      </c>
      <c r="O56" s="114">
        <f t="shared" si="21"/>
        <v>2015</v>
      </c>
      <c r="P56" s="119">
        <v>619</v>
      </c>
      <c r="Q56" s="119">
        <v>1396</v>
      </c>
      <c r="R56" s="113"/>
      <c r="S56" s="115"/>
      <c r="T56" s="113"/>
    </row>
    <row r="57" spans="1:20" ht="14.25" customHeight="1">
      <c r="A57" s="106"/>
      <c r="B57" s="118" t="s">
        <v>122</v>
      </c>
      <c r="C57" s="114">
        <f t="shared" si="17"/>
        <v>7925</v>
      </c>
      <c r="D57" s="119">
        <v>3704</v>
      </c>
      <c r="E57" s="119">
        <v>4221</v>
      </c>
      <c r="F57" s="114">
        <f t="shared" si="18"/>
        <v>5543</v>
      </c>
      <c r="G57" s="119">
        <v>2994</v>
      </c>
      <c r="H57" s="119">
        <v>2549</v>
      </c>
      <c r="I57" s="114">
        <f t="shared" si="19"/>
        <v>5444</v>
      </c>
      <c r="J57" s="119">
        <v>2920</v>
      </c>
      <c r="K57" s="119">
        <v>2524</v>
      </c>
      <c r="L57" s="114">
        <f t="shared" si="20"/>
        <v>99</v>
      </c>
      <c r="M57" s="119">
        <v>74</v>
      </c>
      <c r="N57" s="119">
        <v>25</v>
      </c>
      <c r="O57" s="114">
        <f t="shared" si="21"/>
        <v>2367</v>
      </c>
      <c r="P57" s="119">
        <v>703</v>
      </c>
      <c r="Q57" s="119">
        <v>1664</v>
      </c>
      <c r="R57" s="113"/>
      <c r="S57" s="115"/>
      <c r="T57" s="113"/>
    </row>
    <row r="58" spans="1:20" ht="14.25" customHeight="1">
      <c r="A58" s="106"/>
      <c r="B58" s="118" t="s">
        <v>123</v>
      </c>
      <c r="C58" s="114">
        <f t="shared" si="17"/>
        <v>3034</v>
      </c>
      <c r="D58" s="119">
        <v>1416</v>
      </c>
      <c r="E58" s="119">
        <v>1618</v>
      </c>
      <c r="F58" s="114">
        <f t="shared" si="18"/>
        <v>2197</v>
      </c>
      <c r="G58" s="119">
        <v>1142</v>
      </c>
      <c r="H58" s="119">
        <v>1055</v>
      </c>
      <c r="I58" s="114">
        <f t="shared" si="19"/>
        <v>2180</v>
      </c>
      <c r="J58" s="119">
        <v>1129</v>
      </c>
      <c r="K58" s="119">
        <v>1051</v>
      </c>
      <c r="L58" s="114">
        <f t="shared" si="20"/>
        <v>17</v>
      </c>
      <c r="M58" s="114">
        <v>13</v>
      </c>
      <c r="N58" s="119">
        <v>4</v>
      </c>
      <c r="O58" s="114">
        <f t="shared" si="21"/>
        <v>834</v>
      </c>
      <c r="P58" s="119">
        <v>274</v>
      </c>
      <c r="Q58" s="119">
        <v>560</v>
      </c>
      <c r="R58" s="115"/>
      <c r="S58" s="113"/>
      <c r="T58" s="113"/>
    </row>
    <row r="59" spans="1:20" ht="14.25" customHeight="1">
      <c r="A59" s="106"/>
      <c r="B59" s="118" t="s">
        <v>124</v>
      </c>
      <c r="C59" s="114">
        <f t="shared" si="17"/>
        <v>4603</v>
      </c>
      <c r="D59" s="119">
        <v>2155</v>
      </c>
      <c r="E59" s="119">
        <v>2448</v>
      </c>
      <c r="F59" s="114">
        <f t="shared" si="18"/>
        <v>3170</v>
      </c>
      <c r="G59" s="119">
        <v>1750</v>
      </c>
      <c r="H59" s="119">
        <v>1420</v>
      </c>
      <c r="I59" s="114">
        <f t="shared" si="19"/>
        <v>3133</v>
      </c>
      <c r="J59" s="119">
        <v>1727</v>
      </c>
      <c r="K59" s="119">
        <v>1406</v>
      </c>
      <c r="L59" s="114">
        <f t="shared" si="20"/>
        <v>37</v>
      </c>
      <c r="M59" s="114">
        <v>23</v>
      </c>
      <c r="N59" s="119">
        <v>14</v>
      </c>
      <c r="O59" s="114">
        <f t="shared" si="21"/>
        <v>1427</v>
      </c>
      <c r="P59" s="119">
        <v>404</v>
      </c>
      <c r="Q59" s="119">
        <v>1023</v>
      </c>
      <c r="R59" s="113"/>
      <c r="S59" s="115"/>
      <c r="T59" s="113"/>
    </row>
    <row r="60" spans="1:20" ht="14.25" customHeight="1">
      <c r="A60" s="106"/>
      <c r="B60" s="118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3"/>
      <c r="S60" s="115"/>
      <c r="T60" s="113"/>
    </row>
    <row r="61" spans="1:20" ht="14.25" customHeight="1">
      <c r="A61" s="406" t="s">
        <v>125</v>
      </c>
      <c r="B61" s="407"/>
      <c r="C61" s="114">
        <f>SUM(C62:C65)</f>
        <v>36827</v>
      </c>
      <c r="D61" s="114">
        <f aca="true" t="shared" si="22" ref="D61:Q61">SUM(D62:D65)</f>
        <v>17057</v>
      </c>
      <c r="E61" s="114">
        <f t="shared" si="22"/>
        <v>19770</v>
      </c>
      <c r="F61" s="114">
        <f t="shared" si="22"/>
        <v>24402</v>
      </c>
      <c r="G61" s="114">
        <f t="shared" si="22"/>
        <v>13462</v>
      </c>
      <c r="H61" s="114">
        <f t="shared" si="22"/>
        <v>10940</v>
      </c>
      <c r="I61" s="114">
        <f t="shared" si="22"/>
        <v>23813</v>
      </c>
      <c r="J61" s="114">
        <f t="shared" si="22"/>
        <v>13032</v>
      </c>
      <c r="K61" s="114">
        <f t="shared" si="22"/>
        <v>10781</v>
      </c>
      <c r="L61" s="114">
        <f t="shared" si="22"/>
        <v>589</v>
      </c>
      <c r="M61" s="114">
        <f t="shared" si="22"/>
        <v>430</v>
      </c>
      <c r="N61" s="114">
        <f t="shared" si="22"/>
        <v>159</v>
      </c>
      <c r="O61" s="114">
        <f t="shared" si="22"/>
        <v>12365</v>
      </c>
      <c r="P61" s="114">
        <f t="shared" si="22"/>
        <v>3579</v>
      </c>
      <c r="Q61" s="114">
        <f t="shared" si="22"/>
        <v>8786</v>
      </c>
      <c r="R61" s="113"/>
      <c r="S61" s="115"/>
      <c r="T61" s="113"/>
    </row>
    <row r="62" spans="1:20" ht="14.25" customHeight="1">
      <c r="A62" s="106"/>
      <c r="B62" s="118" t="s">
        <v>126</v>
      </c>
      <c r="C62" s="114">
        <f>SUM(D62:E62)</f>
        <v>10956</v>
      </c>
      <c r="D62" s="119">
        <v>5090</v>
      </c>
      <c r="E62" s="119">
        <v>5866</v>
      </c>
      <c r="F62" s="114">
        <f>SUM(G62:H62)</f>
        <v>7339</v>
      </c>
      <c r="G62" s="119">
        <v>3993</v>
      </c>
      <c r="H62" s="119">
        <v>3346</v>
      </c>
      <c r="I62" s="114">
        <f>SUM(J62:K62)</f>
        <v>7160</v>
      </c>
      <c r="J62" s="119">
        <v>3869</v>
      </c>
      <c r="K62" s="119">
        <v>3291</v>
      </c>
      <c r="L62" s="114">
        <f>SUM(M62:N62)</f>
        <v>179</v>
      </c>
      <c r="M62" s="114">
        <v>124</v>
      </c>
      <c r="N62" s="119">
        <v>55</v>
      </c>
      <c r="O62" s="114">
        <f>SUM(P62:Q62)</f>
        <v>3606</v>
      </c>
      <c r="P62" s="119">
        <v>1095</v>
      </c>
      <c r="Q62" s="119">
        <v>2511</v>
      </c>
      <c r="R62" s="113"/>
      <c r="S62" s="115"/>
      <c r="T62" s="113"/>
    </row>
    <row r="63" spans="1:20" ht="14.25" customHeight="1">
      <c r="A63" s="106"/>
      <c r="B63" s="118" t="s">
        <v>127</v>
      </c>
      <c r="C63" s="114">
        <f>SUM(D63:E63)</f>
        <v>9567</v>
      </c>
      <c r="D63" s="119">
        <v>4368</v>
      </c>
      <c r="E63" s="119">
        <v>5199</v>
      </c>
      <c r="F63" s="114">
        <f>SUM(G63:H63)</f>
        <v>6290</v>
      </c>
      <c r="G63" s="119">
        <v>3400</v>
      </c>
      <c r="H63" s="119">
        <v>2890</v>
      </c>
      <c r="I63" s="114">
        <f>SUM(J63:K63)</f>
        <v>6161</v>
      </c>
      <c r="J63" s="119">
        <v>3300</v>
      </c>
      <c r="K63" s="119">
        <v>2861</v>
      </c>
      <c r="L63" s="114">
        <f>SUM(M63:N63)</f>
        <v>129</v>
      </c>
      <c r="M63" s="114">
        <v>100</v>
      </c>
      <c r="N63" s="119">
        <v>29</v>
      </c>
      <c r="O63" s="114">
        <f>SUM(P63:Q63)</f>
        <v>3258</v>
      </c>
      <c r="P63" s="119">
        <v>961</v>
      </c>
      <c r="Q63" s="119">
        <v>2297</v>
      </c>
      <c r="R63" s="113"/>
      <c r="S63" s="115"/>
      <c r="T63" s="113"/>
    </row>
    <row r="64" spans="1:20" ht="14.25" customHeight="1">
      <c r="A64" s="106"/>
      <c r="B64" s="118" t="s">
        <v>128</v>
      </c>
      <c r="C64" s="114">
        <f>SUM(D64:E64)</f>
        <v>11870</v>
      </c>
      <c r="D64" s="119">
        <v>5511</v>
      </c>
      <c r="E64" s="119">
        <v>6359</v>
      </c>
      <c r="F64" s="114">
        <f>SUM(G64:H64)</f>
        <v>7743</v>
      </c>
      <c r="G64" s="119">
        <v>4412</v>
      </c>
      <c r="H64" s="119">
        <v>3331</v>
      </c>
      <c r="I64" s="114">
        <f>SUM(J64:K64)</f>
        <v>7508</v>
      </c>
      <c r="J64" s="119">
        <v>4242</v>
      </c>
      <c r="K64" s="119">
        <v>3266</v>
      </c>
      <c r="L64" s="114">
        <f>SUM(M64:N64)</f>
        <v>235</v>
      </c>
      <c r="M64" s="114">
        <v>170</v>
      </c>
      <c r="N64" s="119">
        <v>65</v>
      </c>
      <c r="O64" s="114">
        <f>SUM(P64:Q64)</f>
        <v>4121</v>
      </c>
      <c r="P64" s="119">
        <v>1098</v>
      </c>
      <c r="Q64" s="119">
        <v>3023</v>
      </c>
      <c r="R64" s="113"/>
      <c r="S64" s="115"/>
      <c r="T64" s="113"/>
    </row>
    <row r="65" spans="1:20" ht="14.25" customHeight="1">
      <c r="A65" s="106"/>
      <c r="B65" s="118" t="s">
        <v>129</v>
      </c>
      <c r="C65" s="114">
        <f>SUM(D65:E65)</f>
        <v>4434</v>
      </c>
      <c r="D65" s="119">
        <v>2088</v>
      </c>
      <c r="E65" s="119">
        <v>2346</v>
      </c>
      <c r="F65" s="114">
        <f>SUM(G65:H65)</f>
        <v>3030</v>
      </c>
      <c r="G65" s="119">
        <v>1657</v>
      </c>
      <c r="H65" s="119">
        <v>1373</v>
      </c>
      <c r="I65" s="114">
        <f>SUM(J65:K65)</f>
        <v>2984</v>
      </c>
      <c r="J65" s="119">
        <v>1621</v>
      </c>
      <c r="K65" s="119">
        <v>1363</v>
      </c>
      <c r="L65" s="114">
        <f>SUM(M65:N65)</f>
        <v>46</v>
      </c>
      <c r="M65" s="114">
        <v>36</v>
      </c>
      <c r="N65" s="119">
        <v>10</v>
      </c>
      <c r="O65" s="114">
        <f>SUM(P65:Q65)</f>
        <v>1380</v>
      </c>
      <c r="P65" s="119">
        <v>425</v>
      </c>
      <c r="Q65" s="119">
        <v>955</v>
      </c>
      <c r="R65" s="113"/>
      <c r="S65" s="113"/>
      <c r="T65" s="113"/>
    </row>
    <row r="66" spans="1:20" ht="14.25" customHeight="1">
      <c r="A66" s="106"/>
      <c r="B66" s="118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3"/>
      <c r="S66" s="115"/>
      <c r="T66" s="113"/>
    </row>
    <row r="67" spans="1:20" ht="14.25" customHeight="1">
      <c r="A67" s="406" t="s">
        <v>130</v>
      </c>
      <c r="B67" s="407"/>
      <c r="C67" s="114">
        <f>SUM(C68)</f>
        <v>7752</v>
      </c>
      <c r="D67" s="114">
        <f aca="true" t="shared" si="23" ref="D67:Q67">SUM(D68)</f>
        <v>3655</v>
      </c>
      <c r="E67" s="114">
        <f t="shared" si="23"/>
        <v>4097</v>
      </c>
      <c r="F67" s="114">
        <f t="shared" si="23"/>
        <v>5254</v>
      </c>
      <c r="G67" s="114">
        <f t="shared" si="23"/>
        <v>2935</v>
      </c>
      <c r="H67" s="114">
        <f t="shared" si="23"/>
        <v>2319</v>
      </c>
      <c r="I67" s="114">
        <f t="shared" si="23"/>
        <v>5130</v>
      </c>
      <c r="J67" s="114">
        <f t="shared" si="23"/>
        <v>2840</v>
      </c>
      <c r="K67" s="114">
        <f t="shared" si="23"/>
        <v>2290</v>
      </c>
      <c r="L67" s="114">
        <f t="shared" si="23"/>
        <v>124</v>
      </c>
      <c r="M67" s="114">
        <f t="shared" si="23"/>
        <v>95</v>
      </c>
      <c r="N67" s="114">
        <f t="shared" si="23"/>
        <v>29</v>
      </c>
      <c r="O67" s="114">
        <f t="shared" si="23"/>
        <v>2491</v>
      </c>
      <c r="P67" s="114">
        <f t="shared" si="23"/>
        <v>717</v>
      </c>
      <c r="Q67" s="114">
        <f t="shared" si="23"/>
        <v>1774</v>
      </c>
      <c r="R67" s="113"/>
      <c r="S67" s="115"/>
      <c r="T67" s="113"/>
    </row>
    <row r="68" spans="1:20" ht="14.25" customHeight="1">
      <c r="A68" s="122"/>
      <c r="B68" s="123" t="s">
        <v>131</v>
      </c>
      <c r="C68" s="343">
        <f>SUM(D68:E68)</f>
        <v>7752</v>
      </c>
      <c r="D68" s="124">
        <v>3655</v>
      </c>
      <c r="E68" s="124">
        <v>4097</v>
      </c>
      <c r="F68" s="124">
        <f>SUM(G68:H68)</f>
        <v>5254</v>
      </c>
      <c r="G68" s="124">
        <v>2935</v>
      </c>
      <c r="H68" s="124">
        <v>2319</v>
      </c>
      <c r="I68" s="124">
        <f>SUM(J68:K68)</f>
        <v>5130</v>
      </c>
      <c r="J68" s="124">
        <v>2840</v>
      </c>
      <c r="K68" s="124">
        <v>2290</v>
      </c>
      <c r="L68" s="124">
        <f>SUM(M68:N68)</f>
        <v>124</v>
      </c>
      <c r="M68" s="125">
        <v>95</v>
      </c>
      <c r="N68" s="125">
        <v>29</v>
      </c>
      <c r="O68" s="124">
        <f>SUM(P68:Q68)</f>
        <v>2491</v>
      </c>
      <c r="P68" s="125">
        <v>717</v>
      </c>
      <c r="Q68" s="125">
        <v>1774</v>
      </c>
      <c r="R68" s="113"/>
      <c r="S68" s="113"/>
      <c r="T68" s="113"/>
    </row>
    <row r="69" spans="1:20" ht="14.25">
      <c r="A69" s="103" t="s">
        <v>244</v>
      </c>
      <c r="B69" s="106"/>
      <c r="C69" s="105"/>
      <c r="D69" s="105"/>
      <c r="E69" s="105"/>
      <c r="F69" s="105"/>
      <c r="G69" s="105"/>
      <c r="H69" s="113"/>
      <c r="I69" s="115"/>
      <c r="J69" s="113"/>
      <c r="K69" s="113"/>
      <c r="L69" s="113"/>
      <c r="M69" s="115"/>
      <c r="N69" s="113"/>
      <c r="O69" s="113"/>
      <c r="P69" s="113"/>
      <c r="Q69" s="113"/>
      <c r="R69" s="113"/>
      <c r="S69" s="115"/>
      <c r="T69" s="113"/>
    </row>
    <row r="70" spans="1:20" ht="14.25">
      <c r="A70" s="105"/>
      <c r="B70" s="106"/>
      <c r="C70" s="105"/>
      <c r="D70" s="105"/>
      <c r="E70" s="105"/>
      <c r="F70" s="105"/>
      <c r="G70" s="105"/>
      <c r="H70" s="113"/>
      <c r="I70" s="115"/>
      <c r="J70" s="113"/>
      <c r="K70" s="113"/>
      <c r="L70" s="113"/>
      <c r="M70" s="115"/>
      <c r="N70" s="113"/>
      <c r="O70" s="113"/>
      <c r="P70" s="113"/>
      <c r="Q70" s="113"/>
      <c r="R70" s="113"/>
      <c r="S70" s="115"/>
      <c r="T70" s="113"/>
    </row>
    <row r="71" spans="1:20" ht="14.25">
      <c r="A71" s="105"/>
      <c r="B71" s="106"/>
      <c r="C71" s="105"/>
      <c r="D71" s="105"/>
      <c r="E71" s="105"/>
      <c r="F71" s="105"/>
      <c r="G71" s="105"/>
      <c r="H71" s="113"/>
      <c r="I71" s="115"/>
      <c r="J71" s="113"/>
      <c r="K71" s="113"/>
      <c r="L71" s="113"/>
      <c r="M71" s="115"/>
      <c r="N71" s="113"/>
      <c r="O71" s="113"/>
      <c r="P71" s="113"/>
      <c r="Q71" s="113"/>
      <c r="R71" s="113"/>
      <c r="S71" s="115"/>
      <c r="T71" s="113"/>
    </row>
    <row r="72" spans="1:20" ht="14.25">
      <c r="A72" s="105"/>
      <c r="B72" s="106"/>
      <c r="C72" s="105"/>
      <c r="D72" s="105"/>
      <c r="E72" s="105"/>
      <c r="F72" s="105"/>
      <c r="G72" s="105"/>
      <c r="H72" s="113"/>
      <c r="I72" s="115"/>
      <c r="J72" s="113"/>
      <c r="K72" s="113"/>
      <c r="L72" s="113"/>
      <c r="M72" s="115"/>
      <c r="N72" s="113"/>
      <c r="O72" s="113"/>
      <c r="P72" s="113"/>
      <c r="Q72" s="113"/>
      <c r="R72" s="113"/>
      <c r="S72" s="115"/>
      <c r="T72" s="113"/>
    </row>
    <row r="73" spans="1:20" ht="14.25">
      <c r="A73" s="105"/>
      <c r="B73" s="106"/>
      <c r="C73" s="105"/>
      <c r="D73" s="105"/>
      <c r="E73" s="105"/>
      <c r="F73" s="105"/>
      <c r="G73" s="105"/>
      <c r="H73" s="113"/>
      <c r="I73" s="115"/>
      <c r="J73" s="113"/>
      <c r="K73" s="113"/>
      <c r="L73" s="113"/>
      <c r="M73" s="115"/>
      <c r="N73" s="113"/>
      <c r="O73" s="113"/>
      <c r="P73" s="113"/>
      <c r="Q73" s="113"/>
      <c r="R73" s="113"/>
      <c r="S73" s="115"/>
      <c r="T73" s="113"/>
    </row>
    <row r="74" spans="1:20" ht="14.25">
      <c r="A74" s="105"/>
      <c r="B74" s="106"/>
      <c r="C74" s="105"/>
      <c r="D74" s="105"/>
      <c r="E74" s="105"/>
      <c r="F74" s="105"/>
      <c r="G74" s="105"/>
      <c r="H74" s="113"/>
      <c r="I74" s="115"/>
      <c r="J74" s="113"/>
      <c r="K74" s="113"/>
      <c r="L74" s="113"/>
      <c r="M74" s="115"/>
      <c r="N74" s="113"/>
      <c r="O74" s="113"/>
      <c r="P74" s="113"/>
      <c r="Q74" s="113"/>
      <c r="R74" s="113"/>
      <c r="S74" s="115"/>
      <c r="T74" s="113"/>
    </row>
    <row r="75" spans="1:20" ht="14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4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</sheetData>
  <sheetProtection/>
  <mergeCells count="29">
    <mergeCell ref="A2:Q2"/>
    <mergeCell ref="A3:Q3"/>
    <mergeCell ref="A5:B7"/>
    <mergeCell ref="C5:E6"/>
    <mergeCell ref="F5:N5"/>
    <mergeCell ref="O5:Q6"/>
    <mergeCell ref="F6:H6"/>
    <mergeCell ref="I6:K6"/>
    <mergeCell ref="L6:N6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61:B61"/>
    <mergeCell ref="A67:B67"/>
    <mergeCell ref="A21:B21"/>
    <mergeCell ref="A24:B24"/>
    <mergeCell ref="A30:B30"/>
    <mergeCell ref="A40:B40"/>
    <mergeCell ref="A47:B47"/>
    <mergeCell ref="A53:B5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zoomScale="80" zoomScaleNormal="80" zoomScalePageLayoutView="0" workbookViewId="0" topLeftCell="A1">
      <selection activeCell="A2" sqref="A2:AC2"/>
    </sheetView>
  </sheetViews>
  <sheetFormatPr defaultColWidth="10.59765625" defaultRowHeight="15"/>
  <cols>
    <col min="1" max="1" width="15.09765625" style="103" customWidth="1"/>
    <col min="2" max="29" width="7.59765625" style="103" customWidth="1"/>
    <col min="30" max="16384" width="10.59765625" style="103" customWidth="1"/>
  </cols>
  <sheetData>
    <row r="1" spans="1:29" s="102" customFormat="1" ht="19.5" customHeight="1">
      <c r="A1" s="2" t="s">
        <v>230</v>
      </c>
      <c r="AC1" s="3" t="s">
        <v>231</v>
      </c>
    </row>
    <row r="2" spans="1:29" ht="19.5" customHeight="1">
      <c r="A2" s="415" t="s">
        <v>452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2:29" ht="18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6" t="s">
        <v>233</v>
      </c>
    </row>
    <row r="4" spans="1:29" ht="15" customHeight="1">
      <c r="A4" s="299" t="s">
        <v>22</v>
      </c>
      <c r="B4" s="520" t="s">
        <v>63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521"/>
      <c r="V4" s="500" t="s">
        <v>38</v>
      </c>
      <c r="W4" s="671"/>
      <c r="X4" s="671"/>
      <c r="Y4" s="461"/>
      <c r="Z4" s="500" t="s">
        <v>64</v>
      </c>
      <c r="AA4" s="671"/>
      <c r="AB4" s="671"/>
      <c r="AC4" s="671"/>
    </row>
    <row r="5" spans="1:29" ht="15" customHeight="1">
      <c r="A5" s="313"/>
      <c r="B5" s="494" t="s">
        <v>39</v>
      </c>
      <c r="C5" s="705"/>
      <c r="D5" s="705"/>
      <c r="E5" s="706"/>
      <c r="F5" s="494" t="s">
        <v>40</v>
      </c>
      <c r="G5" s="705"/>
      <c r="H5" s="705"/>
      <c r="I5" s="706"/>
      <c r="J5" s="494" t="s">
        <v>41</v>
      </c>
      <c r="K5" s="495"/>
      <c r="L5" s="495"/>
      <c r="M5" s="685"/>
      <c r="N5" s="494" t="s">
        <v>42</v>
      </c>
      <c r="O5" s="495"/>
      <c r="P5" s="495"/>
      <c r="Q5" s="685"/>
      <c r="R5" s="494" t="s">
        <v>65</v>
      </c>
      <c r="S5" s="495"/>
      <c r="T5" s="495"/>
      <c r="U5" s="685"/>
      <c r="V5" s="550"/>
      <c r="W5" s="464"/>
      <c r="X5" s="464"/>
      <c r="Y5" s="465"/>
      <c r="Z5" s="550"/>
      <c r="AA5" s="464"/>
      <c r="AB5" s="464"/>
      <c r="AC5" s="464"/>
    </row>
    <row r="6" spans="1:29" ht="15" customHeight="1">
      <c r="A6" s="313"/>
      <c r="B6" s="681" t="s">
        <v>55</v>
      </c>
      <c r="C6" s="681" t="s">
        <v>56</v>
      </c>
      <c r="D6" s="681" t="s">
        <v>57</v>
      </c>
      <c r="E6" s="681" t="s">
        <v>58</v>
      </c>
      <c r="F6" s="681" t="s">
        <v>55</v>
      </c>
      <c r="G6" s="681" t="s">
        <v>56</v>
      </c>
      <c r="H6" s="681" t="s">
        <v>57</v>
      </c>
      <c r="I6" s="681" t="s">
        <v>58</v>
      </c>
      <c r="J6" s="681" t="s">
        <v>55</v>
      </c>
      <c r="K6" s="681" t="s">
        <v>56</v>
      </c>
      <c r="L6" s="681" t="s">
        <v>57</v>
      </c>
      <c r="M6" s="681" t="s">
        <v>58</v>
      </c>
      <c r="N6" s="681" t="s">
        <v>55</v>
      </c>
      <c r="O6" s="681" t="s">
        <v>56</v>
      </c>
      <c r="P6" s="681" t="s">
        <v>57</v>
      </c>
      <c r="Q6" s="681" t="s">
        <v>58</v>
      </c>
      <c r="R6" s="681" t="s">
        <v>55</v>
      </c>
      <c r="S6" s="681" t="s">
        <v>56</v>
      </c>
      <c r="T6" s="681" t="s">
        <v>57</v>
      </c>
      <c r="U6" s="681" t="s">
        <v>58</v>
      </c>
      <c r="V6" s="681" t="s">
        <v>55</v>
      </c>
      <c r="W6" s="681" t="s">
        <v>56</v>
      </c>
      <c r="X6" s="681" t="s">
        <v>57</v>
      </c>
      <c r="Y6" s="681" t="s">
        <v>58</v>
      </c>
      <c r="Z6" s="681" t="s">
        <v>55</v>
      </c>
      <c r="AA6" s="681" t="s">
        <v>56</v>
      </c>
      <c r="AB6" s="681" t="s">
        <v>57</v>
      </c>
      <c r="AC6" s="697" t="s">
        <v>58</v>
      </c>
    </row>
    <row r="7" spans="1:29" ht="15" customHeight="1">
      <c r="A7" s="116" t="s">
        <v>59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50"/>
    </row>
    <row r="8" spans="1:29" ht="15" customHeight="1">
      <c r="A8" s="314" t="s">
        <v>60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51"/>
    </row>
    <row r="9" spans="1:2" ht="15" customHeight="1">
      <c r="A9" s="26" t="s">
        <v>45</v>
      </c>
      <c r="B9" s="300"/>
    </row>
    <row r="10" spans="1:30" s="281" customFormat="1" ht="15" customHeight="1">
      <c r="A10" s="322" t="s">
        <v>317</v>
      </c>
      <c r="B10" s="281">
        <v>22</v>
      </c>
      <c r="C10" s="281">
        <v>176.8</v>
      </c>
      <c r="D10" s="281">
        <v>167.9</v>
      </c>
      <c r="E10" s="281">
        <v>8.9</v>
      </c>
      <c r="F10" s="281">
        <v>21.8</v>
      </c>
      <c r="G10" s="281">
        <v>181.8</v>
      </c>
      <c r="H10" s="281">
        <v>166.3</v>
      </c>
      <c r="I10" s="281">
        <v>15.5</v>
      </c>
      <c r="J10" s="281">
        <v>21.1</v>
      </c>
      <c r="K10" s="281">
        <v>180.6</v>
      </c>
      <c r="L10" s="281">
        <v>160</v>
      </c>
      <c r="M10" s="281">
        <v>20.6</v>
      </c>
      <c r="N10" s="281">
        <v>21.4</v>
      </c>
      <c r="O10" s="281">
        <v>182.9</v>
      </c>
      <c r="P10" s="281">
        <v>164.6</v>
      </c>
      <c r="Q10" s="281">
        <v>18.3</v>
      </c>
      <c r="R10" s="281">
        <v>21.6</v>
      </c>
      <c r="S10" s="281">
        <v>179.6</v>
      </c>
      <c r="T10" s="281">
        <v>165.8</v>
      </c>
      <c r="U10" s="281">
        <v>13.8</v>
      </c>
      <c r="V10" s="281">
        <v>20.5</v>
      </c>
      <c r="W10" s="281">
        <f>SUM(X10:Y10)</f>
        <v>166.9</v>
      </c>
      <c r="X10" s="281">
        <v>155.9</v>
      </c>
      <c r="Y10" s="281">
        <v>11</v>
      </c>
      <c r="Z10" s="281">
        <v>21.5</v>
      </c>
      <c r="AA10" s="281">
        <v>174.1</v>
      </c>
      <c r="AB10" s="281">
        <v>158.3</v>
      </c>
      <c r="AC10" s="281">
        <v>15.8</v>
      </c>
      <c r="AD10" s="29"/>
    </row>
    <row r="11" spans="1:30" ht="15" customHeight="1">
      <c r="A11" s="289">
        <v>62</v>
      </c>
      <c r="B11" s="264">
        <v>22.2</v>
      </c>
      <c r="C11" s="263">
        <v>177</v>
      </c>
      <c r="D11" s="263">
        <v>169.4</v>
      </c>
      <c r="E11" s="263">
        <v>7.6</v>
      </c>
      <c r="F11" s="263">
        <v>21.7</v>
      </c>
      <c r="G11" s="263">
        <v>182.2</v>
      </c>
      <c r="H11" s="263">
        <v>164.9</v>
      </c>
      <c r="I11" s="263">
        <v>17.3</v>
      </c>
      <c r="J11" s="263">
        <v>21.1</v>
      </c>
      <c r="K11" s="263">
        <v>181</v>
      </c>
      <c r="L11" s="263">
        <v>158.1</v>
      </c>
      <c r="M11" s="263">
        <v>22.9</v>
      </c>
      <c r="N11" s="263">
        <v>21</v>
      </c>
      <c r="O11" s="263">
        <v>179.3</v>
      </c>
      <c r="P11" s="263">
        <v>162.6</v>
      </c>
      <c r="Q11" s="263">
        <v>19.7</v>
      </c>
      <c r="R11" s="263">
        <v>21.6</v>
      </c>
      <c r="S11" s="263">
        <v>182.3</v>
      </c>
      <c r="T11" s="263">
        <v>165.9</v>
      </c>
      <c r="U11" s="263">
        <v>16.4</v>
      </c>
      <c r="V11" s="265">
        <v>20.7</v>
      </c>
      <c r="W11" s="281">
        <f>SUM(X11:Y11)</f>
        <v>168.9</v>
      </c>
      <c r="X11" s="265">
        <v>157.4</v>
      </c>
      <c r="Y11" s="265">
        <v>11.5</v>
      </c>
      <c r="Z11" s="265">
        <v>21.5</v>
      </c>
      <c r="AA11" s="263">
        <v>179</v>
      </c>
      <c r="AB11" s="263">
        <v>161</v>
      </c>
      <c r="AC11" s="263">
        <v>18</v>
      </c>
      <c r="AD11" s="29"/>
    </row>
    <row r="12" spans="1:30" s="83" customFormat="1" ht="15" customHeight="1">
      <c r="A12" s="82">
        <v>63</v>
      </c>
      <c r="B12" s="290">
        <f>AVERAGE(B14:B27)</f>
        <v>21.899999999999995</v>
      </c>
      <c r="C12" s="381">
        <f aca="true" t="shared" si="0" ref="C12:AC12">AVERAGE(C14:C27)</f>
        <v>178.9</v>
      </c>
      <c r="D12" s="381">
        <f t="shared" si="0"/>
        <v>164.9333333333333</v>
      </c>
      <c r="E12" s="381">
        <f t="shared" si="0"/>
        <v>13.966666666666669</v>
      </c>
      <c r="F12" s="381">
        <f t="shared" si="0"/>
        <v>22.175</v>
      </c>
      <c r="G12" s="381">
        <f t="shared" si="0"/>
        <v>193.79166666666663</v>
      </c>
      <c r="H12" s="381">
        <f t="shared" si="0"/>
        <v>166.65833333333333</v>
      </c>
      <c r="I12" s="381">
        <f t="shared" si="0"/>
        <v>27.133333333333336</v>
      </c>
      <c r="J12" s="381">
        <f t="shared" si="0"/>
        <v>21.258333333333333</v>
      </c>
      <c r="K12" s="381">
        <f t="shared" si="0"/>
        <v>189.99999999999997</v>
      </c>
      <c r="L12" s="381">
        <f t="shared" si="0"/>
        <v>164.25833333333335</v>
      </c>
      <c r="M12" s="381">
        <f t="shared" si="0"/>
        <v>25.74166666666667</v>
      </c>
      <c r="N12" s="381">
        <f t="shared" si="0"/>
        <v>22.166666666666668</v>
      </c>
      <c r="O12" s="381">
        <f t="shared" si="0"/>
        <v>187.66666666666666</v>
      </c>
      <c r="P12" s="381">
        <f t="shared" si="0"/>
        <v>166.79166666666666</v>
      </c>
      <c r="Q12" s="381">
        <f t="shared" si="0"/>
        <v>20.874999999999996</v>
      </c>
      <c r="R12" s="381">
        <f t="shared" si="0"/>
        <v>21.708333333333332</v>
      </c>
      <c r="S12" s="381">
        <f t="shared" si="0"/>
        <v>188.65833333333333</v>
      </c>
      <c r="T12" s="381">
        <f t="shared" si="0"/>
        <v>168.08333333333331</v>
      </c>
      <c r="U12" s="381">
        <f t="shared" si="0"/>
        <v>20.575</v>
      </c>
      <c r="V12" s="381">
        <f t="shared" si="0"/>
        <v>20.633333333333336</v>
      </c>
      <c r="W12" s="381">
        <f t="shared" si="0"/>
        <v>168.04166666666669</v>
      </c>
      <c r="X12" s="381">
        <f t="shared" si="0"/>
        <v>156.79166666666666</v>
      </c>
      <c r="Y12" s="381">
        <f t="shared" si="0"/>
        <v>11.25</v>
      </c>
      <c r="Z12" s="381">
        <f t="shared" si="0"/>
        <v>22.441666666666663</v>
      </c>
      <c r="AA12" s="381">
        <f t="shared" si="0"/>
        <v>184.29166666666666</v>
      </c>
      <c r="AB12" s="381">
        <f t="shared" si="0"/>
        <v>162.44166666666666</v>
      </c>
      <c r="AC12" s="381">
        <f t="shared" si="0"/>
        <v>21.849999999999998</v>
      </c>
      <c r="AD12" s="320"/>
    </row>
    <row r="13" spans="1:29" ht="15" customHeight="1">
      <c r="A13" s="302"/>
      <c r="B13" s="308"/>
      <c r="C13" s="108"/>
      <c r="D13" s="108"/>
      <c r="E13" s="108"/>
      <c r="F13" s="108"/>
      <c r="G13" s="108"/>
      <c r="H13" s="263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30" ht="15" customHeight="1">
      <c r="A14" s="210" t="s">
        <v>316</v>
      </c>
      <c r="B14" s="329">
        <v>18.7</v>
      </c>
      <c r="C14" s="263">
        <v>155</v>
      </c>
      <c r="D14" s="265">
        <v>142.4</v>
      </c>
      <c r="E14" s="265">
        <v>12.6</v>
      </c>
      <c r="F14" s="265">
        <v>19.9</v>
      </c>
      <c r="G14" s="263">
        <v>173.5</v>
      </c>
      <c r="H14" s="265">
        <v>148.3</v>
      </c>
      <c r="I14" s="265">
        <v>25.2</v>
      </c>
      <c r="J14" s="265">
        <v>19.4</v>
      </c>
      <c r="K14" s="263">
        <v>172.1</v>
      </c>
      <c r="L14" s="265">
        <v>149.1</v>
      </c>
      <c r="M14" s="265">
        <v>23</v>
      </c>
      <c r="N14" s="265">
        <v>19.9</v>
      </c>
      <c r="O14" s="263">
        <v>174.8</v>
      </c>
      <c r="P14" s="265">
        <v>153.4</v>
      </c>
      <c r="Q14" s="265">
        <v>21.4</v>
      </c>
      <c r="R14" s="265">
        <v>19.4</v>
      </c>
      <c r="S14" s="263">
        <v>170.2</v>
      </c>
      <c r="T14" s="265">
        <v>150.3</v>
      </c>
      <c r="U14" s="265">
        <v>19.9</v>
      </c>
      <c r="V14" s="265">
        <v>19.6</v>
      </c>
      <c r="W14" s="281">
        <f>SUM(X14:Y14)</f>
        <v>159.20000000000002</v>
      </c>
      <c r="X14" s="265">
        <v>149.4</v>
      </c>
      <c r="Y14" s="265">
        <v>9.8</v>
      </c>
      <c r="Z14" s="265">
        <v>21.8</v>
      </c>
      <c r="AA14" s="263">
        <v>180.5</v>
      </c>
      <c r="AB14" s="263">
        <v>157.7</v>
      </c>
      <c r="AC14" s="265">
        <v>22.8</v>
      </c>
      <c r="AD14" s="30"/>
    </row>
    <row r="15" spans="1:30" ht="15" customHeight="1">
      <c r="A15" s="305">
        <v>2</v>
      </c>
      <c r="B15" s="329">
        <v>23.6</v>
      </c>
      <c r="C15" s="263">
        <v>191.9</v>
      </c>
      <c r="D15" s="265">
        <v>178.5</v>
      </c>
      <c r="E15" s="265">
        <v>13.4</v>
      </c>
      <c r="F15" s="265">
        <v>22.8</v>
      </c>
      <c r="G15" s="263">
        <v>197.2</v>
      </c>
      <c r="H15" s="265">
        <v>170.5</v>
      </c>
      <c r="I15" s="265">
        <v>26.7</v>
      </c>
      <c r="J15" s="265">
        <v>22.2</v>
      </c>
      <c r="K15" s="263">
        <v>197.9</v>
      </c>
      <c r="L15" s="265">
        <v>172</v>
      </c>
      <c r="M15" s="265">
        <v>25.9</v>
      </c>
      <c r="N15" s="265">
        <v>22.8</v>
      </c>
      <c r="O15" s="263">
        <v>193.9</v>
      </c>
      <c r="P15" s="265">
        <v>172.5</v>
      </c>
      <c r="Q15" s="265">
        <v>21.4</v>
      </c>
      <c r="R15" s="265">
        <v>22.3</v>
      </c>
      <c r="S15" s="263">
        <v>196.2</v>
      </c>
      <c r="T15" s="265">
        <v>172.1</v>
      </c>
      <c r="U15" s="265">
        <v>24.1</v>
      </c>
      <c r="V15" s="265">
        <v>20.1</v>
      </c>
      <c r="W15" s="281">
        <f>SUM(X15:Y15)</f>
        <v>165.5</v>
      </c>
      <c r="X15" s="265">
        <v>152.9</v>
      </c>
      <c r="Y15" s="265">
        <v>12.6</v>
      </c>
      <c r="Z15" s="265">
        <v>22.2</v>
      </c>
      <c r="AA15" s="263">
        <v>184</v>
      </c>
      <c r="AB15" s="263">
        <v>160.7</v>
      </c>
      <c r="AC15" s="265">
        <v>23.3</v>
      </c>
      <c r="AD15" s="30"/>
    </row>
    <row r="16" spans="1:30" ht="15" customHeight="1">
      <c r="A16" s="305">
        <v>3</v>
      </c>
      <c r="B16" s="329">
        <v>21.4</v>
      </c>
      <c r="C16" s="263">
        <v>176</v>
      </c>
      <c r="D16" s="265">
        <v>159.6</v>
      </c>
      <c r="E16" s="265">
        <v>16.4</v>
      </c>
      <c r="F16" s="265">
        <v>21.9</v>
      </c>
      <c r="G16" s="263">
        <v>195.8</v>
      </c>
      <c r="H16" s="265">
        <v>169.2</v>
      </c>
      <c r="I16" s="265">
        <v>26.6</v>
      </c>
      <c r="J16" s="265">
        <v>21.2</v>
      </c>
      <c r="K16" s="263">
        <v>191.5</v>
      </c>
      <c r="L16" s="265">
        <v>165.2</v>
      </c>
      <c r="M16" s="265">
        <v>26.3</v>
      </c>
      <c r="N16" s="265">
        <v>22.4</v>
      </c>
      <c r="O16" s="263">
        <v>190.8</v>
      </c>
      <c r="P16" s="265">
        <v>169.6</v>
      </c>
      <c r="Q16" s="265">
        <v>21.2</v>
      </c>
      <c r="R16" s="265">
        <v>22.1</v>
      </c>
      <c r="S16" s="263">
        <v>195.7</v>
      </c>
      <c r="T16" s="265">
        <v>171.7</v>
      </c>
      <c r="U16" s="265">
        <v>24</v>
      </c>
      <c r="V16" s="265">
        <v>22.3</v>
      </c>
      <c r="W16" s="281">
        <f>SUM(X16:Y16)</f>
        <v>181.5</v>
      </c>
      <c r="X16" s="265">
        <v>168.8</v>
      </c>
      <c r="Y16" s="265">
        <v>12.7</v>
      </c>
      <c r="Z16" s="265">
        <v>22.7</v>
      </c>
      <c r="AA16" s="263">
        <v>189.1</v>
      </c>
      <c r="AB16" s="263">
        <v>164.8</v>
      </c>
      <c r="AC16" s="265">
        <v>24.3</v>
      </c>
      <c r="AD16" s="30"/>
    </row>
    <row r="17" spans="1:30" ht="15" customHeight="1">
      <c r="A17" s="305">
        <v>4</v>
      </c>
      <c r="B17" s="266">
        <v>22.9</v>
      </c>
      <c r="C17" s="263">
        <v>185.2</v>
      </c>
      <c r="D17" s="265">
        <v>173.2</v>
      </c>
      <c r="E17" s="265">
        <v>12</v>
      </c>
      <c r="F17" s="265">
        <v>23.1</v>
      </c>
      <c r="G17" s="263">
        <v>197.1</v>
      </c>
      <c r="H17" s="265">
        <v>173</v>
      </c>
      <c r="I17" s="265">
        <v>24.1</v>
      </c>
      <c r="J17" s="265">
        <v>22.4</v>
      </c>
      <c r="K17" s="263">
        <v>199.9</v>
      </c>
      <c r="L17" s="265">
        <v>173.3</v>
      </c>
      <c r="M17" s="265">
        <v>26.6</v>
      </c>
      <c r="N17" s="265">
        <v>23.5</v>
      </c>
      <c r="O17" s="263">
        <v>197.2</v>
      </c>
      <c r="P17" s="265">
        <v>176.8</v>
      </c>
      <c r="Q17" s="265">
        <v>20.4</v>
      </c>
      <c r="R17" s="265">
        <v>23.2</v>
      </c>
      <c r="S17" s="263">
        <v>200.4</v>
      </c>
      <c r="T17" s="265">
        <v>180.1</v>
      </c>
      <c r="U17" s="265">
        <v>20.3</v>
      </c>
      <c r="V17" s="265">
        <v>20.8</v>
      </c>
      <c r="W17" s="281">
        <f>SUM(X17:Y17)</f>
        <v>166.79999999999998</v>
      </c>
      <c r="X17" s="265">
        <v>157.1</v>
      </c>
      <c r="Y17" s="265">
        <v>9.7</v>
      </c>
      <c r="Z17" s="265">
        <v>22.9</v>
      </c>
      <c r="AA17" s="263">
        <v>186.8</v>
      </c>
      <c r="AB17" s="263">
        <v>166</v>
      </c>
      <c r="AC17" s="265">
        <v>20.8</v>
      </c>
      <c r="AD17" s="30"/>
    </row>
    <row r="18" spans="1:30" ht="15" customHeight="1">
      <c r="A18" s="306"/>
      <c r="B18" s="308"/>
      <c r="C18" s="108"/>
      <c r="D18" s="136"/>
      <c r="E18" s="136"/>
      <c r="F18" s="136"/>
      <c r="G18" s="108"/>
      <c r="H18" s="136"/>
      <c r="I18" s="136"/>
      <c r="J18" s="136"/>
      <c r="K18" s="108"/>
      <c r="L18" s="136"/>
      <c r="M18" s="136"/>
      <c r="N18" s="136"/>
      <c r="O18" s="108"/>
      <c r="P18" s="136"/>
      <c r="Q18" s="136"/>
      <c r="R18" s="136"/>
      <c r="S18" s="108"/>
      <c r="T18" s="136"/>
      <c r="U18" s="136"/>
      <c r="V18" s="136"/>
      <c r="W18" s="108"/>
      <c r="X18" s="136"/>
      <c r="Y18" s="136"/>
      <c r="Z18" s="136"/>
      <c r="AA18" s="108"/>
      <c r="AB18" s="108"/>
      <c r="AC18" s="136"/>
      <c r="AD18" s="136"/>
    </row>
    <row r="19" spans="1:30" ht="15" customHeight="1">
      <c r="A19" s="305">
        <v>5</v>
      </c>
      <c r="B19" s="264">
        <v>19.7</v>
      </c>
      <c r="C19" s="263">
        <v>160.3</v>
      </c>
      <c r="D19" s="265">
        <v>148</v>
      </c>
      <c r="E19" s="265">
        <v>12.3</v>
      </c>
      <c r="F19" s="265">
        <v>20.4</v>
      </c>
      <c r="G19" s="263">
        <v>175.6</v>
      </c>
      <c r="H19" s="265">
        <v>153.2</v>
      </c>
      <c r="I19" s="265">
        <v>22.4</v>
      </c>
      <c r="J19" s="265">
        <v>19.3</v>
      </c>
      <c r="K19" s="263">
        <v>173.7</v>
      </c>
      <c r="L19" s="265">
        <v>149.8</v>
      </c>
      <c r="M19" s="265">
        <v>23.9</v>
      </c>
      <c r="N19" s="265">
        <v>20.8</v>
      </c>
      <c r="O19" s="263">
        <v>176.4</v>
      </c>
      <c r="P19" s="265">
        <v>158.8</v>
      </c>
      <c r="Q19" s="265">
        <v>17.6</v>
      </c>
      <c r="R19" s="265">
        <v>20.6</v>
      </c>
      <c r="S19" s="263">
        <v>176.8</v>
      </c>
      <c r="T19" s="265">
        <v>159.3</v>
      </c>
      <c r="U19" s="265">
        <v>17.5</v>
      </c>
      <c r="V19" s="265">
        <v>19.4</v>
      </c>
      <c r="W19" s="281">
        <f>SUM(X19:Y19)</f>
        <v>156.6</v>
      </c>
      <c r="X19" s="265">
        <v>147.5</v>
      </c>
      <c r="Y19" s="265">
        <v>9.1</v>
      </c>
      <c r="Z19" s="265">
        <v>21.4</v>
      </c>
      <c r="AA19" s="263">
        <v>173.8</v>
      </c>
      <c r="AB19" s="263">
        <v>154.9</v>
      </c>
      <c r="AC19" s="265">
        <v>18.9</v>
      </c>
      <c r="AD19" s="30"/>
    </row>
    <row r="20" spans="1:30" ht="15" customHeight="1">
      <c r="A20" s="305">
        <v>6</v>
      </c>
      <c r="B20" s="264">
        <v>23.7</v>
      </c>
      <c r="C20" s="263">
        <v>191</v>
      </c>
      <c r="D20" s="265">
        <v>179.6</v>
      </c>
      <c r="E20" s="265">
        <v>11.4</v>
      </c>
      <c r="F20" s="265">
        <v>22.4</v>
      </c>
      <c r="G20" s="263">
        <v>198.6</v>
      </c>
      <c r="H20" s="265">
        <v>171</v>
      </c>
      <c r="I20" s="265">
        <v>27.6</v>
      </c>
      <c r="J20" s="265">
        <v>21.8</v>
      </c>
      <c r="K20" s="263">
        <v>194.8</v>
      </c>
      <c r="L20" s="265">
        <v>168.1</v>
      </c>
      <c r="M20" s="265">
        <v>26.7</v>
      </c>
      <c r="N20" s="265">
        <v>22.7</v>
      </c>
      <c r="O20" s="263">
        <v>193.3</v>
      </c>
      <c r="P20" s="265">
        <v>173.2</v>
      </c>
      <c r="Q20" s="265">
        <v>20.1</v>
      </c>
      <c r="R20" s="265">
        <v>22.7</v>
      </c>
      <c r="S20" s="263">
        <v>195</v>
      </c>
      <c r="T20" s="265">
        <v>175.8</v>
      </c>
      <c r="U20" s="265">
        <v>19.2</v>
      </c>
      <c r="V20" s="265">
        <v>22</v>
      </c>
      <c r="W20" s="281">
        <f>SUM(X20:Y20)</f>
        <v>177.20000000000002</v>
      </c>
      <c r="X20" s="265">
        <v>168.4</v>
      </c>
      <c r="Y20" s="265">
        <v>8.8</v>
      </c>
      <c r="Z20" s="265">
        <v>23.2</v>
      </c>
      <c r="AA20" s="263">
        <v>188.8</v>
      </c>
      <c r="AB20" s="263">
        <v>168.3</v>
      </c>
      <c r="AC20" s="265">
        <v>20.5</v>
      </c>
      <c r="AD20" s="30"/>
    </row>
    <row r="21" spans="1:30" ht="15" customHeight="1">
      <c r="A21" s="305">
        <v>7</v>
      </c>
      <c r="B21" s="264">
        <v>22.7</v>
      </c>
      <c r="C21" s="263">
        <v>185</v>
      </c>
      <c r="D21" s="265">
        <v>171.7</v>
      </c>
      <c r="E21" s="265">
        <v>13.3</v>
      </c>
      <c r="F21" s="265">
        <v>23.1</v>
      </c>
      <c r="G21" s="263">
        <v>206.2</v>
      </c>
      <c r="H21" s="265">
        <v>174</v>
      </c>
      <c r="I21" s="265">
        <v>32.2</v>
      </c>
      <c r="J21" s="265">
        <v>21.7</v>
      </c>
      <c r="K21" s="263">
        <v>195</v>
      </c>
      <c r="L21" s="265">
        <v>168</v>
      </c>
      <c r="M21" s="265">
        <v>27</v>
      </c>
      <c r="N21" s="265">
        <v>23.3</v>
      </c>
      <c r="O21" s="263">
        <v>195.3</v>
      </c>
      <c r="P21" s="265">
        <v>172.4</v>
      </c>
      <c r="Q21" s="265">
        <v>22.9</v>
      </c>
      <c r="R21" s="265">
        <v>22.5</v>
      </c>
      <c r="S21" s="263">
        <v>191.7</v>
      </c>
      <c r="T21" s="265">
        <v>174.3</v>
      </c>
      <c r="U21" s="265">
        <v>17.4</v>
      </c>
      <c r="V21" s="265">
        <v>22</v>
      </c>
      <c r="W21" s="281">
        <f>SUM(X21:Y21)</f>
        <v>177</v>
      </c>
      <c r="X21" s="265">
        <v>166.4</v>
      </c>
      <c r="Y21" s="265">
        <v>10.6</v>
      </c>
      <c r="Z21" s="265">
        <v>23.1</v>
      </c>
      <c r="AA21" s="263">
        <v>187.2</v>
      </c>
      <c r="AB21" s="263">
        <v>167.6</v>
      </c>
      <c r="AC21" s="265">
        <v>19.6</v>
      </c>
      <c r="AD21" s="30"/>
    </row>
    <row r="22" spans="1:30" ht="15" customHeight="1">
      <c r="A22" s="305">
        <v>8</v>
      </c>
      <c r="B22" s="264">
        <v>21.1</v>
      </c>
      <c r="C22" s="263">
        <v>171.9</v>
      </c>
      <c r="D22" s="265">
        <v>159.7</v>
      </c>
      <c r="E22" s="265">
        <v>12.2</v>
      </c>
      <c r="F22" s="265">
        <v>21.4</v>
      </c>
      <c r="G22" s="263">
        <v>184.6</v>
      </c>
      <c r="H22" s="265">
        <v>160.5</v>
      </c>
      <c r="I22" s="265">
        <v>24.1</v>
      </c>
      <c r="J22" s="265">
        <v>20.5</v>
      </c>
      <c r="K22" s="263">
        <v>182</v>
      </c>
      <c r="L22" s="265">
        <v>158.7</v>
      </c>
      <c r="M22" s="265">
        <v>23.3</v>
      </c>
      <c r="N22" s="265">
        <v>21.1</v>
      </c>
      <c r="O22" s="263">
        <v>176.8</v>
      </c>
      <c r="P22" s="265">
        <v>157.8</v>
      </c>
      <c r="Q22" s="265">
        <v>19</v>
      </c>
      <c r="R22" s="265">
        <v>20.6</v>
      </c>
      <c r="S22" s="263">
        <v>177.2</v>
      </c>
      <c r="T22" s="265">
        <v>159.6</v>
      </c>
      <c r="U22" s="265">
        <v>17.6</v>
      </c>
      <c r="V22" s="265">
        <v>21.3</v>
      </c>
      <c r="W22" s="281">
        <f>SUM(X22:Y22)</f>
        <v>175.5</v>
      </c>
      <c r="X22" s="265">
        <v>162.1</v>
      </c>
      <c r="Y22" s="265">
        <v>13.4</v>
      </c>
      <c r="Z22" s="265">
        <v>22.3</v>
      </c>
      <c r="AA22" s="263">
        <v>182.7</v>
      </c>
      <c r="AB22" s="263">
        <v>162.7</v>
      </c>
      <c r="AC22" s="265">
        <v>20</v>
      </c>
      <c r="AD22" s="30"/>
    </row>
    <row r="23" spans="1:30" ht="15" customHeight="1">
      <c r="A23" s="306"/>
      <c r="B23" s="308"/>
      <c r="C23" s="108"/>
      <c r="D23" s="136"/>
      <c r="E23" s="136"/>
      <c r="F23" s="136"/>
      <c r="G23" s="108"/>
      <c r="H23" s="136"/>
      <c r="I23" s="136"/>
      <c r="J23" s="136"/>
      <c r="K23" s="108"/>
      <c r="L23" s="136"/>
      <c r="M23" s="136"/>
      <c r="N23" s="136"/>
      <c r="O23" s="108"/>
      <c r="P23" s="136"/>
      <c r="Q23" s="136"/>
      <c r="R23" s="136"/>
      <c r="S23" s="108"/>
      <c r="T23" s="136"/>
      <c r="U23" s="136"/>
      <c r="V23" s="136"/>
      <c r="W23" s="108"/>
      <c r="X23" s="136"/>
      <c r="Y23" s="136"/>
      <c r="Z23" s="136"/>
      <c r="AA23" s="108"/>
      <c r="AB23" s="108"/>
      <c r="AC23" s="136"/>
      <c r="AD23" s="136"/>
    </row>
    <row r="24" spans="1:30" ht="15" customHeight="1">
      <c r="A24" s="305">
        <v>9</v>
      </c>
      <c r="B24" s="264">
        <v>22.1</v>
      </c>
      <c r="C24" s="263">
        <v>180.9</v>
      </c>
      <c r="D24" s="265">
        <v>167.1</v>
      </c>
      <c r="E24" s="265">
        <v>13.8</v>
      </c>
      <c r="F24" s="265">
        <v>23</v>
      </c>
      <c r="G24" s="263">
        <v>201</v>
      </c>
      <c r="H24" s="265">
        <v>171.9</v>
      </c>
      <c r="I24" s="265">
        <v>29.1</v>
      </c>
      <c r="J24" s="265">
        <v>21.9</v>
      </c>
      <c r="K24" s="263">
        <v>195.7</v>
      </c>
      <c r="L24" s="265">
        <v>169</v>
      </c>
      <c r="M24" s="265">
        <v>26.7</v>
      </c>
      <c r="N24" s="265">
        <v>22.4</v>
      </c>
      <c r="O24" s="263">
        <v>188.3</v>
      </c>
      <c r="P24" s="265">
        <v>167.1</v>
      </c>
      <c r="Q24" s="265">
        <v>21.2</v>
      </c>
      <c r="R24" s="265">
        <v>22</v>
      </c>
      <c r="S24" s="263">
        <v>191</v>
      </c>
      <c r="T24" s="265">
        <v>170.2</v>
      </c>
      <c r="U24" s="265">
        <v>20.8</v>
      </c>
      <c r="V24" s="265">
        <v>19.3</v>
      </c>
      <c r="W24" s="281">
        <f>SUM(X24:Y24)</f>
        <v>158.20000000000002</v>
      </c>
      <c r="X24" s="265">
        <v>146.9</v>
      </c>
      <c r="Y24" s="265">
        <v>11.3</v>
      </c>
      <c r="Z24" s="265">
        <v>22.3</v>
      </c>
      <c r="AA24" s="263">
        <v>181.1</v>
      </c>
      <c r="AB24" s="263">
        <v>160.2</v>
      </c>
      <c r="AC24" s="265">
        <v>20.9</v>
      </c>
      <c r="AD24" s="30"/>
    </row>
    <row r="25" spans="1:30" ht="15" customHeight="1">
      <c r="A25" s="305">
        <v>10</v>
      </c>
      <c r="B25" s="264">
        <v>21.7</v>
      </c>
      <c r="C25" s="263">
        <v>180</v>
      </c>
      <c r="D25" s="265">
        <v>162.7</v>
      </c>
      <c r="E25" s="265">
        <v>17.3</v>
      </c>
      <c r="F25" s="265">
        <v>21.8</v>
      </c>
      <c r="G25" s="263">
        <v>195</v>
      </c>
      <c r="H25" s="265">
        <v>163.8</v>
      </c>
      <c r="I25" s="265">
        <v>31.2</v>
      </c>
      <c r="J25" s="265">
        <v>21</v>
      </c>
      <c r="K25" s="263">
        <v>188.1</v>
      </c>
      <c r="L25" s="265">
        <v>161.4</v>
      </c>
      <c r="M25" s="265">
        <v>26.7</v>
      </c>
      <c r="N25" s="265">
        <v>22.3</v>
      </c>
      <c r="O25" s="263">
        <v>187.2</v>
      </c>
      <c r="P25" s="265">
        <v>166.1</v>
      </c>
      <c r="Q25" s="265">
        <v>21.1</v>
      </c>
      <c r="R25" s="265">
        <v>21.4</v>
      </c>
      <c r="S25" s="263">
        <v>185.8</v>
      </c>
      <c r="T25" s="265">
        <v>165.6</v>
      </c>
      <c r="U25" s="265">
        <v>20.2</v>
      </c>
      <c r="V25" s="265">
        <v>20.4</v>
      </c>
      <c r="W25" s="281">
        <f>SUM(X25:Y25)</f>
        <v>165.5</v>
      </c>
      <c r="X25" s="265">
        <v>154.3</v>
      </c>
      <c r="Y25" s="265">
        <v>11.2</v>
      </c>
      <c r="Z25" s="265">
        <v>22.2</v>
      </c>
      <c r="AA25" s="263">
        <v>181.5</v>
      </c>
      <c r="AB25" s="263">
        <v>159.1</v>
      </c>
      <c r="AC25" s="265">
        <v>22.4</v>
      </c>
      <c r="AD25" s="30"/>
    </row>
    <row r="26" spans="1:30" ht="15" customHeight="1">
      <c r="A26" s="305">
        <v>11</v>
      </c>
      <c r="B26" s="264">
        <v>22.6</v>
      </c>
      <c r="C26" s="263">
        <v>187</v>
      </c>
      <c r="D26" s="265">
        <v>169.1</v>
      </c>
      <c r="E26" s="265">
        <v>17.9</v>
      </c>
      <c r="F26" s="265">
        <v>23.4</v>
      </c>
      <c r="G26" s="263">
        <v>204.7</v>
      </c>
      <c r="H26" s="265">
        <v>173.6</v>
      </c>
      <c r="I26" s="265">
        <v>31.1</v>
      </c>
      <c r="J26" s="265">
        <v>21.9</v>
      </c>
      <c r="K26" s="263">
        <v>194.7</v>
      </c>
      <c r="L26" s="265">
        <v>168.7</v>
      </c>
      <c r="M26" s="265">
        <v>26</v>
      </c>
      <c r="N26" s="265">
        <v>22.2</v>
      </c>
      <c r="O26" s="263">
        <v>188.7</v>
      </c>
      <c r="P26" s="265">
        <v>165.7</v>
      </c>
      <c r="Q26" s="265">
        <v>23</v>
      </c>
      <c r="R26" s="265">
        <v>21.6</v>
      </c>
      <c r="S26" s="263">
        <v>189.6</v>
      </c>
      <c r="T26" s="265">
        <v>166.9</v>
      </c>
      <c r="U26" s="265">
        <v>22.7</v>
      </c>
      <c r="V26" s="265">
        <v>20.1</v>
      </c>
      <c r="W26" s="281">
        <f>SUM(X26:Y26)</f>
        <v>166.29999999999998</v>
      </c>
      <c r="X26" s="265">
        <v>153.2</v>
      </c>
      <c r="Y26" s="265">
        <v>13.1</v>
      </c>
      <c r="Z26" s="265">
        <v>22.2</v>
      </c>
      <c r="AA26" s="263">
        <v>185.3</v>
      </c>
      <c r="AB26" s="263">
        <v>161.6</v>
      </c>
      <c r="AC26" s="265">
        <v>23.7</v>
      </c>
      <c r="AD26" s="30"/>
    </row>
    <row r="27" spans="1:30" ht="15" customHeight="1">
      <c r="A27" s="305">
        <v>12</v>
      </c>
      <c r="B27" s="264">
        <v>22.6</v>
      </c>
      <c r="C27" s="263">
        <v>182.6</v>
      </c>
      <c r="D27" s="265">
        <v>167.6</v>
      </c>
      <c r="E27" s="265">
        <v>15</v>
      </c>
      <c r="F27" s="265">
        <v>22.9</v>
      </c>
      <c r="G27" s="263">
        <v>196.2</v>
      </c>
      <c r="H27" s="265">
        <v>170.9</v>
      </c>
      <c r="I27" s="265">
        <v>25.3</v>
      </c>
      <c r="J27" s="265">
        <v>21.8</v>
      </c>
      <c r="K27" s="263">
        <v>194.6</v>
      </c>
      <c r="L27" s="265">
        <v>167.8</v>
      </c>
      <c r="M27" s="265">
        <v>26.8</v>
      </c>
      <c r="N27" s="265">
        <v>22.6</v>
      </c>
      <c r="O27" s="263">
        <v>189.3</v>
      </c>
      <c r="P27" s="265">
        <v>168.1</v>
      </c>
      <c r="Q27" s="265">
        <v>21.2</v>
      </c>
      <c r="R27" s="265">
        <v>22.1</v>
      </c>
      <c r="S27" s="263">
        <v>194.3</v>
      </c>
      <c r="T27" s="265">
        <v>171.1</v>
      </c>
      <c r="U27" s="265">
        <v>23.2</v>
      </c>
      <c r="V27" s="265">
        <v>20.3</v>
      </c>
      <c r="W27" s="281">
        <f>SUM(X27:Y27)</f>
        <v>167.2</v>
      </c>
      <c r="X27" s="265">
        <v>154.5</v>
      </c>
      <c r="Y27" s="265">
        <v>12.7</v>
      </c>
      <c r="Z27" s="265">
        <v>23</v>
      </c>
      <c r="AA27" s="263">
        <v>190.7</v>
      </c>
      <c r="AB27" s="263">
        <v>165.7</v>
      </c>
      <c r="AC27" s="265">
        <v>25</v>
      </c>
      <c r="AD27" s="30"/>
    </row>
    <row r="28" spans="1:29" ht="15" customHeight="1">
      <c r="A28" s="309"/>
      <c r="B28" s="264"/>
      <c r="C28" s="285"/>
      <c r="D28" s="285"/>
      <c r="E28" s="285"/>
      <c r="F28" s="285"/>
      <c r="G28" s="285"/>
      <c r="H28" s="263"/>
      <c r="I28" s="285"/>
      <c r="J28" s="285"/>
      <c r="K28" s="263"/>
      <c r="L28" s="285"/>
      <c r="M28" s="285"/>
      <c r="N28" s="285"/>
      <c r="O28" s="263"/>
      <c r="P28" s="285"/>
      <c r="Q28" s="285"/>
      <c r="R28" s="285"/>
      <c r="S28" s="263"/>
      <c r="T28" s="285"/>
      <c r="U28" s="285"/>
      <c r="V28" s="315"/>
      <c r="W28" s="315"/>
      <c r="X28" s="315"/>
      <c r="Y28" s="315"/>
      <c r="Z28" s="285"/>
      <c r="AA28" s="263"/>
      <c r="AB28" s="285"/>
      <c r="AC28" s="285"/>
    </row>
    <row r="29" spans="1:29" ht="15" customHeight="1">
      <c r="A29" s="31" t="s">
        <v>36</v>
      </c>
      <c r="B29" s="3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30" s="281" customFormat="1" ht="15" customHeight="1">
      <c r="A30" s="322" t="s">
        <v>317</v>
      </c>
      <c r="B30" s="281">
        <v>22.4</v>
      </c>
      <c r="C30" s="281">
        <v>183</v>
      </c>
      <c r="D30" s="281">
        <v>171.6</v>
      </c>
      <c r="E30" s="281">
        <v>11.4</v>
      </c>
      <c r="F30" s="281">
        <v>21.8</v>
      </c>
      <c r="G30" s="281">
        <v>184.7</v>
      </c>
      <c r="H30" s="281">
        <v>167.3</v>
      </c>
      <c r="I30" s="281">
        <v>17.4</v>
      </c>
      <c r="J30" s="281">
        <v>21.1</v>
      </c>
      <c r="K30" s="281">
        <v>182</v>
      </c>
      <c r="L30" s="281">
        <v>159.8</v>
      </c>
      <c r="M30" s="281">
        <v>22.2</v>
      </c>
      <c r="N30" s="281">
        <v>21.5</v>
      </c>
      <c r="O30" s="281">
        <v>202.9</v>
      </c>
      <c r="P30" s="281">
        <v>167.7</v>
      </c>
      <c r="Q30" s="281">
        <v>35.2</v>
      </c>
      <c r="R30" s="281">
        <v>21.6</v>
      </c>
      <c r="S30" s="281">
        <v>184.7</v>
      </c>
      <c r="T30" s="281">
        <v>167.2</v>
      </c>
      <c r="U30" s="281">
        <v>17.5</v>
      </c>
      <c r="V30" s="281">
        <v>20.5</v>
      </c>
      <c r="W30" s="281">
        <f>SUM(X30:Y30)</f>
        <v>167.1</v>
      </c>
      <c r="X30" s="281">
        <v>155.5</v>
      </c>
      <c r="Y30" s="281">
        <v>11.6</v>
      </c>
      <c r="Z30" s="281">
        <v>21.6</v>
      </c>
      <c r="AA30" s="281">
        <v>174.9</v>
      </c>
      <c r="AB30" s="281">
        <v>159.1</v>
      </c>
      <c r="AC30" s="281">
        <v>15.8</v>
      </c>
      <c r="AD30" s="29"/>
    </row>
    <row r="31" spans="1:30" ht="15" customHeight="1">
      <c r="A31" s="289">
        <v>62</v>
      </c>
      <c r="B31" s="264">
        <v>22.6</v>
      </c>
      <c r="C31" s="263">
        <v>183.5</v>
      </c>
      <c r="D31" s="263">
        <v>173.5</v>
      </c>
      <c r="E31" s="263">
        <v>10</v>
      </c>
      <c r="F31" s="263">
        <v>21.7</v>
      </c>
      <c r="G31" s="263">
        <v>184.6</v>
      </c>
      <c r="H31" s="263">
        <v>165.6</v>
      </c>
      <c r="I31" s="263">
        <v>19</v>
      </c>
      <c r="J31" s="263">
        <v>21.1</v>
      </c>
      <c r="K31" s="263">
        <v>182.6</v>
      </c>
      <c r="L31" s="263">
        <v>158.1</v>
      </c>
      <c r="M31" s="263">
        <v>24.5</v>
      </c>
      <c r="N31" s="263">
        <v>21.1</v>
      </c>
      <c r="O31" s="263">
        <v>200</v>
      </c>
      <c r="P31" s="263">
        <v>164.7</v>
      </c>
      <c r="Q31" s="263">
        <v>35.3</v>
      </c>
      <c r="R31" s="263">
        <v>21.7</v>
      </c>
      <c r="S31" s="263">
        <v>188</v>
      </c>
      <c r="T31" s="263">
        <v>167.1</v>
      </c>
      <c r="U31" s="263">
        <v>20.9</v>
      </c>
      <c r="V31" s="263">
        <v>20.6</v>
      </c>
      <c r="W31" s="281">
        <f>SUM(X31:Y31)</f>
        <v>168.4</v>
      </c>
      <c r="X31" s="265">
        <v>156.3</v>
      </c>
      <c r="Y31" s="265">
        <v>12.1</v>
      </c>
      <c r="Z31" s="263">
        <v>21.5</v>
      </c>
      <c r="AA31" s="263">
        <v>178.7</v>
      </c>
      <c r="AB31" s="263">
        <v>161</v>
      </c>
      <c r="AC31" s="263">
        <v>17.7</v>
      </c>
      <c r="AD31" s="29"/>
    </row>
    <row r="32" spans="1:30" s="83" customFormat="1" ht="15" customHeight="1">
      <c r="A32" s="82">
        <v>63</v>
      </c>
      <c r="B32" s="290">
        <f>AVERAGE(B34:B47)</f>
        <v>22.066666666666666</v>
      </c>
      <c r="C32" s="381">
        <f aca="true" t="shared" si="1" ref="C32:AC32">AVERAGE(C34:C47)</f>
        <v>185.725</v>
      </c>
      <c r="D32" s="381">
        <f t="shared" si="1"/>
        <v>166.5666666666667</v>
      </c>
      <c r="E32" s="381">
        <f t="shared" si="1"/>
        <v>19.158333333333335</v>
      </c>
      <c r="F32" s="381">
        <f t="shared" si="1"/>
        <v>22.541666666666668</v>
      </c>
      <c r="G32" s="381">
        <f t="shared" si="1"/>
        <v>205.75</v>
      </c>
      <c r="H32" s="381">
        <f t="shared" si="1"/>
        <v>172.11666666666665</v>
      </c>
      <c r="I32" s="381">
        <f t="shared" si="1"/>
        <v>33.63333333333333</v>
      </c>
      <c r="J32" s="381">
        <f t="shared" si="1"/>
        <v>21.241666666666667</v>
      </c>
      <c r="K32" s="381">
        <f t="shared" si="1"/>
        <v>192.22500000000002</v>
      </c>
      <c r="L32" s="381">
        <f t="shared" si="1"/>
        <v>164.18333333333337</v>
      </c>
      <c r="M32" s="381">
        <f t="shared" si="1"/>
        <v>28.041666666666668</v>
      </c>
      <c r="N32" s="381">
        <f t="shared" si="1"/>
        <v>22.39166666666667</v>
      </c>
      <c r="O32" s="381">
        <f t="shared" si="1"/>
        <v>201.75833333333333</v>
      </c>
      <c r="P32" s="381">
        <f t="shared" si="1"/>
        <v>171.6</v>
      </c>
      <c r="Q32" s="381">
        <f t="shared" si="1"/>
        <v>30.158333333333328</v>
      </c>
      <c r="R32" s="381">
        <f t="shared" si="1"/>
        <v>21.64166666666667</v>
      </c>
      <c r="S32" s="381">
        <f t="shared" si="1"/>
        <v>192.46666666666667</v>
      </c>
      <c r="T32" s="381">
        <f t="shared" si="1"/>
        <v>167.725</v>
      </c>
      <c r="U32" s="381">
        <f t="shared" si="1"/>
        <v>24.741666666666664</v>
      </c>
      <c r="V32" s="381">
        <f t="shared" si="1"/>
        <v>20.583333333333336</v>
      </c>
      <c r="W32" s="381">
        <f t="shared" si="1"/>
        <v>167.95833333333334</v>
      </c>
      <c r="X32" s="381">
        <f t="shared" si="1"/>
        <v>156.21666666666667</v>
      </c>
      <c r="Y32" s="381">
        <f t="shared" si="1"/>
        <v>11.741666666666667</v>
      </c>
      <c r="Z32" s="381">
        <f t="shared" si="1"/>
        <v>22.71666666666667</v>
      </c>
      <c r="AA32" s="381">
        <f t="shared" si="1"/>
        <v>188.79999999999998</v>
      </c>
      <c r="AB32" s="381">
        <f t="shared" si="1"/>
        <v>164.94166666666663</v>
      </c>
      <c r="AC32" s="381">
        <f t="shared" si="1"/>
        <v>23.58333333333333</v>
      </c>
      <c r="AD32" s="320"/>
    </row>
    <row r="33" spans="1:29" ht="15" customHeight="1">
      <c r="A33" s="302"/>
      <c r="B33" s="308"/>
      <c r="C33" s="108"/>
      <c r="D33" s="108"/>
      <c r="E33" s="108"/>
      <c r="F33" s="108"/>
      <c r="G33" s="108"/>
      <c r="H33" s="263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30" ht="15" customHeight="1">
      <c r="A34" s="210" t="s">
        <v>316</v>
      </c>
      <c r="B34" s="264">
        <v>18.9</v>
      </c>
      <c r="C34" s="263">
        <v>162</v>
      </c>
      <c r="D34" s="263">
        <v>143.9</v>
      </c>
      <c r="E34" s="263">
        <v>18.1</v>
      </c>
      <c r="F34" s="263">
        <v>20.1</v>
      </c>
      <c r="G34" s="263">
        <v>181</v>
      </c>
      <c r="H34" s="265">
        <v>151.1</v>
      </c>
      <c r="I34" s="265">
        <v>29.9</v>
      </c>
      <c r="J34" s="265">
        <v>19.4</v>
      </c>
      <c r="K34" s="263">
        <v>174.2</v>
      </c>
      <c r="L34" s="265">
        <v>149.2</v>
      </c>
      <c r="M34" s="265">
        <v>25</v>
      </c>
      <c r="N34" s="265">
        <v>20.1</v>
      </c>
      <c r="O34" s="263">
        <v>187.1</v>
      </c>
      <c r="P34" s="265">
        <v>157.4</v>
      </c>
      <c r="Q34" s="265">
        <v>29.7</v>
      </c>
      <c r="R34" s="265">
        <v>19.1</v>
      </c>
      <c r="S34" s="263">
        <v>173</v>
      </c>
      <c r="T34" s="265">
        <v>148.9</v>
      </c>
      <c r="U34" s="265">
        <v>24.1</v>
      </c>
      <c r="V34" s="265">
        <v>19.6</v>
      </c>
      <c r="W34" s="281">
        <f>SUM(X34:Y34)</f>
        <v>158.89999999999998</v>
      </c>
      <c r="X34" s="265">
        <v>148.7</v>
      </c>
      <c r="Y34" s="265">
        <v>10.2</v>
      </c>
      <c r="Z34" s="265">
        <v>22.1</v>
      </c>
      <c r="AA34" s="263">
        <v>185</v>
      </c>
      <c r="AB34" s="265">
        <v>160.3</v>
      </c>
      <c r="AC34" s="265">
        <v>24.7</v>
      </c>
      <c r="AD34" s="30"/>
    </row>
    <row r="35" spans="1:30" ht="15" customHeight="1">
      <c r="A35" s="305">
        <v>2</v>
      </c>
      <c r="B35" s="264">
        <v>23.6</v>
      </c>
      <c r="C35" s="263">
        <v>196.7</v>
      </c>
      <c r="D35" s="263">
        <v>176.9</v>
      </c>
      <c r="E35" s="263">
        <v>19.8</v>
      </c>
      <c r="F35" s="263">
        <v>23.3</v>
      </c>
      <c r="G35" s="263">
        <v>210.6</v>
      </c>
      <c r="H35" s="265">
        <v>178.3</v>
      </c>
      <c r="I35" s="265">
        <v>32.3</v>
      </c>
      <c r="J35" s="265">
        <v>22.2</v>
      </c>
      <c r="K35" s="263">
        <v>200.4</v>
      </c>
      <c r="L35" s="265">
        <v>172.3</v>
      </c>
      <c r="M35" s="265">
        <v>28.1</v>
      </c>
      <c r="N35" s="265">
        <v>22.9</v>
      </c>
      <c r="O35" s="263">
        <v>209.7</v>
      </c>
      <c r="P35" s="265">
        <v>179.3</v>
      </c>
      <c r="Q35" s="265">
        <v>30.4</v>
      </c>
      <c r="R35" s="265">
        <v>22.3</v>
      </c>
      <c r="S35" s="263">
        <v>202.6</v>
      </c>
      <c r="T35" s="265">
        <v>173.1</v>
      </c>
      <c r="U35" s="265">
        <v>29.5</v>
      </c>
      <c r="V35" s="265">
        <v>20.1</v>
      </c>
      <c r="W35" s="281">
        <f>SUM(X35:Y35)</f>
        <v>166.2</v>
      </c>
      <c r="X35" s="265">
        <v>153</v>
      </c>
      <c r="Y35" s="265">
        <v>13.2</v>
      </c>
      <c r="Z35" s="265">
        <v>22.5</v>
      </c>
      <c r="AA35" s="263">
        <v>188.8</v>
      </c>
      <c r="AB35" s="265">
        <v>163.6</v>
      </c>
      <c r="AC35" s="265">
        <v>25.2</v>
      </c>
      <c r="AD35" s="30"/>
    </row>
    <row r="36" spans="1:30" ht="15" customHeight="1">
      <c r="A36" s="305">
        <v>3</v>
      </c>
      <c r="B36" s="264">
        <v>22.1</v>
      </c>
      <c r="C36" s="263">
        <v>187.4</v>
      </c>
      <c r="D36" s="263">
        <v>164.4</v>
      </c>
      <c r="E36" s="263">
        <v>23</v>
      </c>
      <c r="F36" s="263">
        <v>22.3</v>
      </c>
      <c r="G36" s="263">
        <v>208</v>
      </c>
      <c r="H36" s="265">
        <v>175.1</v>
      </c>
      <c r="I36" s="265">
        <v>32.9</v>
      </c>
      <c r="J36" s="265">
        <v>21.2</v>
      </c>
      <c r="K36" s="263">
        <v>194.1</v>
      </c>
      <c r="L36" s="265">
        <v>165.4</v>
      </c>
      <c r="M36" s="265">
        <v>28.7</v>
      </c>
      <c r="N36" s="265">
        <v>22.4</v>
      </c>
      <c r="O36" s="263">
        <v>205.8</v>
      </c>
      <c r="P36" s="265">
        <v>174.6</v>
      </c>
      <c r="Q36" s="265">
        <v>31.2</v>
      </c>
      <c r="R36" s="265">
        <v>22.1</v>
      </c>
      <c r="S36" s="263">
        <v>200.7</v>
      </c>
      <c r="T36" s="265">
        <v>171.5</v>
      </c>
      <c r="U36" s="265">
        <v>29.2</v>
      </c>
      <c r="V36" s="265">
        <v>22.2</v>
      </c>
      <c r="W36" s="281">
        <f>SUM(X36:Y36)</f>
        <v>181</v>
      </c>
      <c r="X36" s="265">
        <v>167.9</v>
      </c>
      <c r="Y36" s="265">
        <v>13.1</v>
      </c>
      <c r="Z36" s="265">
        <v>22.9</v>
      </c>
      <c r="AA36" s="263">
        <v>193.5</v>
      </c>
      <c r="AB36" s="265">
        <v>167.2</v>
      </c>
      <c r="AC36" s="265">
        <v>26.3</v>
      </c>
      <c r="AD36" s="30"/>
    </row>
    <row r="37" spans="1:30" ht="15" customHeight="1">
      <c r="A37" s="305">
        <v>4</v>
      </c>
      <c r="B37" s="264">
        <v>23</v>
      </c>
      <c r="C37" s="263">
        <v>189.6</v>
      </c>
      <c r="D37" s="263">
        <v>174.1</v>
      </c>
      <c r="E37" s="263">
        <v>15.5</v>
      </c>
      <c r="F37" s="263">
        <v>23.9</v>
      </c>
      <c r="G37" s="263">
        <v>213.6</v>
      </c>
      <c r="H37" s="265">
        <v>183.2</v>
      </c>
      <c r="I37" s="265">
        <v>30.4</v>
      </c>
      <c r="J37" s="265">
        <v>22.3</v>
      </c>
      <c r="K37" s="263">
        <v>201.8</v>
      </c>
      <c r="L37" s="265">
        <v>172.8</v>
      </c>
      <c r="M37" s="265">
        <v>29</v>
      </c>
      <c r="N37" s="265">
        <v>23.9</v>
      </c>
      <c r="O37" s="263">
        <v>215.2</v>
      </c>
      <c r="P37" s="265">
        <v>185.9</v>
      </c>
      <c r="Q37" s="265">
        <v>29.3</v>
      </c>
      <c r="R37" s="265">
        <v>23.4</v>
      </c>
      <c r="S37" s="263">
        <v>205.8</v>
      </c>
      <c r="T37" s="265">
        <v>181.4</v>
      </c>
      <c r="U37" s="265">
        <v>24.4</v>
      </c>
      <c r="V37" s="265">
        <v>20.7</v>
      </c>
      <c r="W37" s="281">
        <f>SUM(X37:Y37)</f>
        <v>166.4</v>
      </c>
      <c r="X37" s="265">
        <v>156.4</v>
      </c>
      <c r="Y37" s="265">
        <v>10</v>
      </c>
      <c r="Z37" s="265">
        <v>23.2</v>
      </c>
      <c r="AA37" s="263">
        <v>194.1</v>
      </c>
      <c r="AB37" s="265">
        <v>169</v>
      </c>
      <c r="AC37" s="265">
        <v>22.4</v>
      </c>
      <c r="AD37" s="30"/>
    </row>
    <row r="38" spans="1:30" ht="15" customHeight="1">
      <c r="A38" s="306"/>
      <c r="B38" s="308"/>
      <c r="C38" s="108"/>
      <c r="D38" s="108"/>
      <c r="E38" s="108"/>
      <c r="F38" s="108"/>
      <c r="G38" s="108"/>
      <c r="H38" s="136"/>
      <c r="I38" s="136"/>
      <c r="J38" s="136"/>
      <c r="K38" s="108"/>
      <c r="L38" s="136"/>
      <c r="M38" s="136"/>
      <c r="N38" s="136"/>
      <c r="O38" s="108"/>
      <c r="P38" s="136"/>
      <c r="Q38" s="136"/>
      <c r="R38" s="136"/>
      <c r="S38" s="108"/>
      <c r="T38" s="136"/>
      <c r="U38" s="136"/>
      <c r="V38" s="136"/>
      <c r="W38" s="108"/>
      <c r="X38" s="136"/>
      <c r="Y38" s="136"/>
      <c r="Z38" s="136"/>
      <c r="AA38" s="108"/>
      <c r="AB38" s="136"/>
      <c r="AC38" s="136"/>
      <c r="AD38" s="136"/>
    </row>
    <row r="39" spans="1:30" ht="15" customHeight="1">
      <c r="A39" s="305">
        <v>5</v>
      </c>
      <c r="B39" s="264">
        <v>20.3</v>
      </c>
      <c r="C39" s="263">
        <v>167.1</v>
      </c>
      <c r="D39" s="263">
        <v>150.7</v>
      </c>
      <c r="E39" s="263">
        <v>16.4</v>
      </c>
      <c r="F39" s="263">
        <v>20.5</v>
      </c>
      <c r="G39" s="263">
        <v>182.6</v>
      </c>
      <c r="H39" s="265">
        <v>154.4</v>
      </c>
      <c r="I39" s="265">
        <v>28.2</v>
      </c>
      <c r="J39" s="265">
        <v>19.3</v>
      </c>
      <c r="K39" s="263">
        <v>175.8</v>
      </c>
      <c r="L39" s="265">
        <v>149.8</v>
      </c>
      <c r="M39" s="265">
        <v>26</v>
      </c>
      <c r="N39" s="265">
        <v>21.1</v>
      </c>
      <c r="O39" s="263">
        <v>193.1</v>
      </c>
      <c r="P39" s="265">
        <v>165.7</v>
      </c>
      <c r="Q39" s="265">
        <v>27.4</v>
      </c>
      <c r="R39" s="265">
        <v>20.5</v>
      </c>
      <c r="S39" s="263">
        <v>179.9</v>
      </c>
      <c r="T39" s="265">
        <v>159.1</v>
      </c>
      <c r="U39" s="265">
        <v>20.8</v>
      </c>
      <c r="V39" s="265">
        <v>19.2</v>
      </c>
      <c r="W39" s="281">
        <f>SUM(X39:Y39)</f>
        <v>155.3</v>
      </c>
      <c r="X39" s="265">
        <v>145.9</v>
      </c>
      <c r="Y39" s="265">
        <v>9.4</v>
      </c>
      <c r="Z39" s="265">
        <v>21.6</v>
      </c>
      <c r="AA39" s="263">
        <v>177.6</v>
      </c>
      <c r="AB39" s="265">
        <v>157.2</v>
      </c>
      <c r="AC39" s="265">
        <v>20.4</v>
      </c>
      <c r="AD39" s="30"/>
    </row>
    <row r="40" spans="1:30" ht="15" customHeight="1">
      <c r="A40" s="305">
        <v>6</v>
      </c>
      <c r="B40" s="264">
        <v>23.8</v>
      </c>
      <c r="C40" s="263">
        <v>194.7</v>
      </c>
      <c r="D40" s="263">
        <v>179.5</v>
      </c>
      <c r="E40" s="263">
        <v>15.2</v>
      </c>
      <c r="F40" s="263">
        <v>22.7</v>
      </c>
      <c r="G40" s="263">
        <v>212.1</v>
      </c>
      <c r="H40" s="265">
        <v>177.5</v>
      </c>
      <c r="I40" s="265">
        <v>34.6</v>
      </c>
      <c r="J40" s="265">
        <v>21.7</v>
      </c>
      <c r="K40" s="263">
        <v>196.8</v>
      </c>
      <c r="L40" s="265">
        <v>167.7</v>
      </c>
      <c r="M40" s="265">
        <v>29.1</v>
      </c>
      <c r="N40" s="265">
        <v>22.8</v>
      </c>
      <c r="O40" s="263">
        <v>210</v>
      </c>
      <c r="P40" s="265">
        <v>178.7</v>
      </c>
      <c r="Q40" s="265">
        <v>31.3</v>
      </c>
      <c r="R40" s="265">
        <v>22.7</v>
      </c>
      <c r="S40" s="263">
        <v>198.7</v>
      </c>
      <c r="T40" s="265">
        <v>175.8</v>
      </c>
      <c r="U40" s="265">
        <v>22.9</v>
      </c>
      <c r="V40" s="265">
        <v>22</v>
      </c>
      <c r="W40" s="281">
        <f>SUM(X40:Y40)</f>
        <v>177.5</v>
      </c>
      <c r="X40" s="265">
        <v>168.3</v>
      </c>
      <c r="Y40" s="265">
        <v>9.2</v>
      </c>
      <c r="Z40" s="265">
        <v>23.4</v>
      </c>
      <c r="AA40" s="263">
        <v>193.1</v>
      </c>
      <c r="AB40" s="265">
        <v>170.3</v>
      </c>
      <c r="AC40" s="265">
        <v>22.2</v>
      </c>
      <c r="AD40" s="30"/>
    </row>
    <row r="41" spans="1:30" ht="15" customHeight="1">
      <c r="A41" s="305">
        <v>7</v>
      </c>
      <c r="B41" s="264">
        <v>23.1</v>
      </c>
      <c r="C41" s="263">
        <v>189.9</v>
      </c>
      <c r="D41" s="263">
        <v>173.9</v>
      </c>
      <c r="E41" s="263">
        <v>16</v>
      </c>
      <c r="F41" s="263">
        <v>23.6</v>
      </c>
      <c r="G41" s="263">
        <v>220.2</v>
      </c>
      <c r="H41" s="265">
        <v>179.9</v>
      </c>
      <c r="I41" s="265">
        <v>40.3</v>
      </c>
      <c r="J41" s="265">
        <v>21.7</v>
      </c>
      <c r="K41" s="263">
        <v>197.3</v>
      </c>
      <c r="L41" s="265">
        <v>168</v>
      </c>
      <c r="M41" s="265">
        <v>29.3</v>
      </c>
      <c r="N41" s="265">
        <v>25.3</v>
      </c>
      <c r="O41" s="263">
        <v>208.8</v>
      </c>
      <c r="P41" s="265">
        <v>175.7</v>
      </c>
      <c r="Q41" s="265">
        <v>33.1</v>
      </c>
      <c r="R41" s="265">
        <v>22.4</v>
      </c>
      <c r="S41" s="263">
        <v>194</v>
      </c>
      <c r="T41" s="265">
        <v>173.1</v>
      </c>
      <c r="U41" s="265">
        <v>20.9</v>
      </c>
      <c r="V41" s="265">
        <v>21.9</v>
      </c>
      <c r="W41" s="281">
        <f>SUM(X41:Y41)</f>
        <v>176.2</v>
      </c>
      <c r="X41" s="265">
        <v>165.2</v>
      </c>
      <c r="Y41" s="265">
        <v>11</v>
      </c>
      <c r="Z41" s="265">
        <v>23.4</v>
      </c>
      <c r="AA41" s="263">
        <v>191.5</v>
      </c>
      <c r="AB41" s="265">
        <v>170.3</v>
      </c>
      <c r="AC41" s="265">
        <v>21.2</v>
      </c>
      <c r="AD41" s="30"/>
    </row>
    <row r="42" spans="1:30" ht="15" customHeight="1">
      <c r="A42" s="305">
        <v>8</v>
      </c>
      <c r="B42" s="264">
        <v>21.6</v>
      </c>
      <c r="C42" s="263">
        <v>179.8</v>
      </c>
      <c r="D42" s="263">
        <v>162.5</v>
      </c>
      <c r="E42" s="263">
        <v>17.3</v>
      </c>
      <c r="F42" s="263">
        <v>21.7</v>
      </c>
      <c r="G42" s="263">
        <v>193.6</v>
      </c>
      <c r="H42" s="265">
        <v>165.1</v>
      </c>
      <c r="I42" s="265">
        <v>28.5</v>
      </c>
      <c r="J42" s="265">
        <v>20.5</v>
      </c>
      <c r="K42" s="263">
        <v>183.9</v>
      </c>
      <c r="L42" s="265">
        <v>158.4</v>
      </c>
      <c r="M42" s="265">
        <v>25.5</v>
      </c>
      <c r="N42" s="265">
        <v>20.9</v>
      </c>
      <c r="O42" s="263">
        <v>186.8</v>
      </c>
      <c r="P42" s="265">
        <v>159.3</v>
      </c>
      <c r="Q42" s="265">
        <v>27.5</v>
      </c>
      <c r="R42" s="265">
        <v>20.5</v>
      </c>
      <c r="S42" s="263">
        <v>179.9</v>
      </c>
      <c r="T42" s="265">
        <v>158.3</v>
      </c>
      <c r="U42" s="265">
        <v>21.6</v>
      </c>
      <c r="V42" s="265">
        <v>21.2</v>
      </c>
      <c r="W42" s="281">
        <f>SUM(X42:Y42)</f>
        <v>175.4</v>
      </c>
      <c r="X42" s="265">
        <v>161.4</v>
      </c>
      <c r="Y42" s="265">
        <v>14</v>
      </c>
      <c r="Z42" s="265">
        <v>22.6</v>
      </c>
      <c r="AA42" s="263">
        <v>186.6</v>
      </c>
      <c r="AB42" s="265">
        <v>165.1</v>
      </c>
      <c r="AC42" s="265">
        <v>21.5</v>
      </c>
      <c r="AD42" s="30"/>
    </row>
    <row r="43" spans="1:30" ht="15" customHeight="1">
      <c r="A43" s="306"/>
      <c r="B43" s="308"/>
      <c r="C43" s="108"/>
      <c r="D43" s="108"/>
      <c r="E43" s="108"/>
      <c r="F43" s="108"/>
      <c r="G43" s="108"/>
      <c r="H43" s="136"/>
      <c r="I43" s="136"/>
      <c r="J43" s="136"/>
      <c r="K43" s="108"/>
      <c r="L43" s="136"/>
      <c r="M43" s="136"/>
      <c r="N43" s="136"/>
      <c r="O43" s="108"/>
      <c r="P43" s="136"/>
      <c r="Q43" s="136"/>
      <c r="R43" s="136"/>
      <c r="S43" s="108"/>
      <c r="T43" s="136"/>
      <c r="U43" s="136"/>
      <c r="V43" s="136"/>
      <c r="W43" s="108"/>
      <c r="X43" s="136"/>
      <c r="Y43" s="136"/>
      <c r="Z43" s="136"/>
      <c r="AA43" s="108"/>
      <c r="AB43" s="136"/>
      <c r="AC43" s="136"/>
      <c r="AD43" s="136"/>
    </row>
    <row r="44" spans="1:30" ht="15" customHeight="1">
      <c r="A44" s="305">
        <v>9</v>
      </c>
      <c r="B44" s="264">
        <v>20.3</v>
      </c>
      <c r="C44" s="263">
        <v>184.5</v>
      </c>
      <c r="D44" s="263">
        <v>166.9</v>
      </c>
      <c r="E44" s="263">
        <v>17.6</v>
      </c>
      <c r="F44" s="263">
        <v>23.3</v>
      </c>
      <c r="G44" s="263">
        <v>211.6</v>
      </c>
      <c r="H44" s="265">
        <v>176.2</v>
      </c>
      <c r="I44" s="265">
        <v>35.4</v>
      </c>
      <c r="J44" s="265">
        <v>21.8</v>
      </c>
      <c r="K44" s="263">
        <v>197.8</v>
      </c>
      <c r="L44" s="265">
        <v>168.7</v>
      </c>
      <c r="M44" s="265">
        <v>29.1</v>
      </c>
      <c r="N44" s="265">
        <v>22.4</v>
      </c>
      <c r="O44" s="263">
        <v>201.1</v>
      </c>
      <c r="P44" s="265">
        <v>171.6</v>
      </c>
      <c r="Q44" s="265">
        <v>29.5</v>
      </c>
      <c r="R44" s="265">
        <v>21.9</v>
      </c>
      <c r="S44" s="263">
        <v>194.1</v>
      </c>
      <c r="T44" s="265">
        <v>169.5</v>
      </c>
      <c r="U44" s="265">
        <v>24.6</v>
      </c>
      <c r="V44" s="265">
        <v>19.3</v>
      </c>
      <c r="W44" s="281">
        <f>SUM(X44:Y44)</f>
        <v>158.20000000000002</v>
      </c>
      <c r="X44" s="265">
        <v>146.3</v>
      </c>
      <c r="Y44" s="265">
        <v>11.9</v>
      </c>
      <c r="Z44" s="265">
        <v>22.6</v>
      </c>
      <c r="AA44" s="263">
        <v>185.4</v>
      </c>
      <c r="AB44" s="265">
        <v>162.9</v>
      </c>
      <c r="AC44" s="265">
        <v>22.5</v>
      </c>
      <c r="AD44" s="30"/>
    </row>
    <row r="45" spans="1:30" ht="15" customHeight="1">
      <c r="A45" s="305">
        <v>10</v>
      </c>
      <c r="B45" s="264">
        <v>22.3</v>
      </c>
      <c r="C45" s="263">
        <v>189.3</v>
      </c>
      <c r="D45" s="263">
        <v>165.7</v>
      </c>
      <c r="E45" s="263">
        <v>23.6</v>
      </c>
      <c r="F45" s="263">
        <v>22.1</v>
      </c>
      <c r="G45" s="263">
        <v>206.4</v>
      </c>
      <c r="H45" s="265">
        <v>167.6</v>
      </c>
      <c r="I45" s="265">
        <v>38.8</v>
      </c>
      <c r="J45" s="265">
        <v>21</v>
      </c>
      <c r="K45" s="263">
        <v>190.5</v>
      </c>
      <c r="L45" s="265">
        <v>161.5</v>
      </c>
      <c r="M45" s="265">
        <v>29</v>
      </c>
      <c r="N45" s="265">
        <v>22.2</v>
      </c>
      <c r="O45" s="263">
        <v>201.2</v>
      </c>
      <c r="P45" s="265">
        <v>170.8</v>
      </c>
      <c r="Q45" s="265">
        <v>30.4</v>
      </c>
      <c r="R45" s="265">
        <v>21.3</v>
      </c>
      <c r="S45" s="263">
        <v>189.1</v>
      </c>
      <c r="T45" s="265">
        <v>165.2</v>
      </c>
      <c r="U45" s="265">
        <v>23.9</v>
      </c>
      <c r="V45" s="265">
        <v>20.4</v>
      </c>
      <c r="W45" s="281">
        <f>SUM(X45:Y45)</f>
        <v>165.79999999999998</v>
      </c>
      <c r="X45" s="265">
        <v>154.1</v>
      </c>
      <c r="Y45" s="265">
        <v>11.7</v>
      </c>
      <c r="Z45" s="265">
        <v>22.5</v>
      </c>
      <c r="AA45" s="263">
        <v>185.2</v>
      </c>
      <c r="AB45" s="265">
        <v>161.1</v>
      </c>
      <c r="AC45" s="265">
        <v>24.1</v>
      </c>
      <c r="AD45" s="30"/>
    </row>
    <row r="46" spans="1:30" ht="15" customHeight="1">
      <c r="A46" s="305">
        <v>11</v>
      </c>
      <c r="B46" s="264">
        <v>23</v>
      </c>
      <c r="C46" s="263">
        <v>196.7</v>
      </c>
      <c r="D46" s="263">
        <v>171.2</v>
      </c>
      <c r="E46" s="263">
        <v>25.5</v>
      </c>
      <c r="F46" s="263">
        <v>23.8</v>
      </c>
      <c r="G46" s="263">
        <v>220.3</v>
      </c>
      <c r="H46" s="265">
        <v>180.6</v>
      </c>
      <c r="I46" s="265">
        <v>39.7</v>
      </c>
      <c r="J46" s="265">
        <v>22</v>
      </c>
      <c r="K46" s="263">
        <v>197.3</v>
      </c>
      <c r="L46" s="265">
        <v>168.9</v>
      </c>
      <c r="M46" s="265">
        <v>28.4</v>
      </c>
      <c r="N46" s="265">
        <v>22.2</v>
      </c>
      <c r="O46" s="263">
        <v>200.2</v>
      </c>
      <c r="P46" s="265">
        <v>168.5</v>
      </c>
      <c r="Q46" s="265">
        <v>31.7</v>
      </c>
      <c r="R46" s="265">
        <v>21.5</v>
      </c>
      <c r="S46" s="263">
        <v>192.8</v>
      </c>
      <c r="T46" s="265">
        <v>165.7</v>
      </c>
      <c r="U46" s="265">
        <v>27.1</v>
      </c>
      <c r="V46" s="265">
        <v>20.1</v>
      </c>
      <c r="W46" s="281">
        <f>SUM(X46:Y46)</f>
        <v>166.70000000000002</v>
      </c>
      <c r="X46" s="265">
        <v>152.8</v>
      </c>
      <c r="Y46" s="265">
        <v>13.9</v>
      </c>
      <c r="Z46" s="265">
        <v>22.5</v>
      </c>
      <c r="AA46" s="263">
        <v>189.7</v>
      </c>
      <c r="AB46" s="265">
        <v>164.1</v>
      </c>
      <c r="AC46" s="265">
        <v>25.6</v>
      </c>
      <c r="AD46" s="30"/>
    </row>
    <row r="47" spans="1:30" ht="15" customHeight="1">
      <c r="A47" s="305">
        <v>12</v>
      </c>
      <c r="B47" s="264">
        <v>22.8</v>
      </c>
      <c r="C47" s="263">
        <v>191</v>
      </c>
      <c r="D47" s="263">
        <v>169.1</v>
      </c>
      <c r="E47" s="263">
        <v>21.9</v>
      </c>
      <c r="F47" s="263">
        <v>23.2</v>
      </c>
      <c r="G47" s="263">
        <v>209</v>
      </c>
      <c r="H47" s="265">
        <v>176.4</v>
      </c>
      <c r="I47" s="265">
        <v>32.6</v>
      </c>
      <c r="J47" s="265">
        <v>21.8</v>
      </c>
      <c r="K47" s="263">
        <v>196.8</v>
      </c>
      <c r="L47" s="265">
        <v>167.5</v>
      </c>
      <c r="M47" s="265">
        <v>29.3</v>
      </c>
      <c r="N47" s="265">
        <v>22.5</v>
      </c>
      <c r="O47" s="263">
        <v>202.1</v>
      </c>
      <c r="P47" s="265">
        <v>171.7</v>
      </c>
      <c r="Q47" s="265">
        <v>30.4</v>
      </c>
      <c r="R47" s="265">
        <v>22</v>
      </c>
      <c r="S47" s="263">
        <v>199</v>
      </c>
      <c r="T47" s="265">
        <v>171.1</v>
      </c>
      <c r="U47" s="265">
        <v>27.9</v>
      </c>
      <c r="V47" s="265">
        <v>20.3</v>
      </c>
      <c r="W47" s="281">
        <f>SUM(X47:Y47)</f>
        <v>167.9</v>
      </c>
      <c r="X47" s="265">
        <v>154.6</v>
      </c>
      <c r="Y47" s="265">
        <v>13.3</v>
      </c>
      <c r="Z47" s="265">
        <v>23.3</v>
      </c>
      <c r="AA47" s="263">
        <v>195.1</v>
      </c>
      <c r="AB47" s="265">
        <v>168.2</v>
      </c>
      <c r="AC47" s="265">
        <v>26.9</v>
      </c>
      <c r="AD47" s="30"/>
    </row>
    <row r="48" spans="1:29" ht="15" customHeight="1">
      <c r="A48" s="309"/>
      <c r="B48" s="264"/>
      <c r="C48" s="285"/>
      <c r="D48" s="285"/>
      <c r="E48" s="285"/>
      <c r="F48" s="285"/>
      <c r="G48" s="285"/>
      <c r="H48" s="263"/>
      <c r="I48" s="285"/>
      <c r="J48" s="285"/>
      <c r="K48" s="263"/>
      <c r="L48" s="285"/>
      <c r="M48" s="285"/>
      <c r="N48" s="285"/>
      <c r="O48" s="263"/>
      <c r="P48" s="285"/>
      <c r="Q48" s="285"/>
      <c r="R48" s="285"/>
      <c r="S48" s="263"/>
      <c r="T48" s="285"/>
      <c r="U48" s="285"/>
      <c r="V48" s="315"/>
      <c r="W48" s="315"/>
      <c r="X48" s="315"/>
      <c r="Y48" s="315"/>
      <c r="Z48" s="285"/>
      <c r="AA48" s="263"/>
      <c r="AB48" s="285"/>
      <c r="AC48" s="285"/>
    </row>
    <row r="49" spans="1:29" ht="15" customHeight="1">
      <c r="A49" s="31" t="s">
        <v>37</v>
      </c>
      <c r="B49" s="3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30" ht="15" customHeight="1">
      <c r="A50" s="210" t="s">
        <v>317</v>
      </c>
      <c r="B50" s="281">
        <v>21.5</v>
      </c>
      <c r="C50" s="281">
        <v>169.7</v>
      </c>
      <c r="D50" s="281">
        <v>163.7</v>
      </c>
      <c r="E50" s="281">
        <v>6</v>
      </c>
      <c r="F50" s="281">
        <v>21.5</v>
      </c>
      <c r="G50" s="281">
        <v>168.4</v>
      </c>
      <c r="H50" s="281">
        <v>161.3</v>
      </c>
      <c r="I50" s="281">
        <v>7.1</v>
      </c>
      <c r="J50" s="281">
        <v>21.3</v>
      </c>
      <c r="K50" s="281">
        <v>171.8</v>
      </c>
      <c r="L50" s="281">
        <v>161.9</v>
      </c>
      <c r="M50" s="281">
        <v>9.9</v>
      </c>
      <c r="N50" s="281">
        <v>21.3</v>
      </c>
      <c r="O50" s="281">
        <v>169.4</v>
      </c>
      <c r="P50" s="281">
        <v>162.5</v>
      </c>
      <c r="Q50" s="281">
        <v>6.9</v>
      </c>
      <c r="R50" s="281">
        <v>21.5</v>
      </c>
      <c r="S50" s="281">
        <v>170.4</v>
      </c>
      <c r="T50" s="281">
        <v>163.4</v>
      </c>
      <c r="U50" s="281">
        <v>7</v>
      </c>
      <c r="V50" s="281">
        <v>20.7</v>
      </c>
      <c r="W50" s="281">
        <f>SUM(X50:Y50)</f>
        <v>165</v>
      </c>
      <c r="X50" s="281">
        <v>160.4</v>
      </c>
      <c r="Y50" s="281">
        <v>4.6</v>
      </c>
      <c r="Z50" s="281">
        <v>21.3</v>
      </c>
      <c r="AA50" s="281">
        <v>167</v>
      </c>
      <c r="AB50" s="281">
        <v>151.1</v>
      </c>
      <c r="AC50" s="281">
        <v>15.9</v>
      </c>
      <c r="AD50" s="30"/>
    </row>
    <row r="51" spans="1:30" s="316" customFormat="1" ht="15" customHeight="1">
      <c r="A51" s="289">
        <v>62</v>
      </c>
      <c r="B51" s="264">
        <v>21.7</v>
      </c>
      <c r="C51" s="263">
        <v>170</v>
      </c>
      <c r="D51" s="265">
        <v>165.1</v>
      </c>
      <c r="E51" s="265">
        <v>4.9</v>
      </c>
      <c r="F51" s="265">
        <v>21.5</v>
      </c>
      <c r="G51" s="263">
        <v>171.7</v>
      </c>
      <c r="H51" s="265">
        <v>162.1</v>
      </c>
      <c r="I51" s="265">
        <v>9.6</v>
      </c>
      <c r="J51" s="265">
        <v>21</v>
      </c>
      <c r="K51" s="263">
        <v>166.9</v>
      </c>
      <c r="L51" s="265">
        <v>157.2</v>
      </c>
      <c r="M51" s="265">
        <v>9.7</v>
      </c>
      <c r="N51" s="265">
        <v>21</v>
      </c>
      <c r="O51" s="263">
        <v>169.5</v>
      </c>
      <c r="P51" s="265">
        <v>161.1</v>
      </c>
      <c r="Q51" s="265">
        <v>8.4</v>
      </c>
      <c r="R51" s="265">
        <v>21.5</v>
      </c>
      <c r="S51" s="263">
        <v>172</v>
      </c>
      <c r="T51" s="265">
        <v>163.5</v>
      </c>
      <c r="U51" s="265">
        <v>8.5</v>
      </c>
      <c r="V51" s="265">
        <v>21.6</v>
      </c>
      <c r="W51" s="281">
        <f>SUM(X51:Y51)</f>
        <v>173.6</v>
      </c>
      <c r="X51" s="265">
        <v>168.5</v>
      </c>
      <c r="Y51" s="265">
        <v>5.1</v>
      </c>
      <c r="Z51" s="265">
        <v>21.6</v>
      </c>
      <c r="AA51" s="263">
        <v>182.4</v>
      </c>
      <c r="AB51" s="265">
        <v>162.3</v>
      </c>
      <c r="AC51" s="265">
        <v>20.1</v>
      </c>
      <c r="AD51" s="30"/>
    </row>
    <row r="52" spans="1:30" s="83" customFormat="1" ht="15" customHeight="1">
      <c r="A52" s="82">
        <v>63</v>
      </c>
      <c r="B52" s="290">
        <f>AVERAGE(B54:B67)</f>
        <v>21.616666666666664</v>
      </c>
      <c r="C52" s="381">
        <f aca="true" t="shared" si="2" ref="C52:AC52">AVERAGE(C54:C67)</f>
        <v>172.17499999999998</v>
      </c>
      <c r="D52" s="381">
        <f t="shared" si="2"/>
        <v>163.33333333333334</v>
      </c>
      <c r="E52" s="381">
        <f t="shared" si="2"/>
        <v>8.841666666666667</v>
      </c>
      <c r="F52" s="381">
        <f t="shared" si="2"/>
        <v>21.491666666666664</v>
      </c>
      <c r="G52" s="381">
        <f t="shared" si="2"/>
        <v>170.6583333333333</v>
      </c>
      <c r="H52" s="381">
        <f t="shared" si="2"/>
        <v>156.06666666666666</v>
      </c>
      <c r="I52" s="381">
        <f t="shared" si="2"/>
        <v>14.591666666666663</v>
      </c>
      <c r="J52" s="381">
        <f t="shared" si="2"/>
        <v>21.325</v>
      </c>
      <c r="K52" s="381">
        <f t="shared" si="2"/>
        <v>172.31666666666663</v>
      </c>
      <c r="L52" s="381">
        <f t="shared" si="2"/>
        <v>164.86666666666667</v>
      </c>
      <c r="M52" s="381">
        <f t="shared" si="2"/>
        <v>7.45</v>
      </c>
      <c r="N52" s="381">
        <f t="shared" si="2"/>
        <v>22.14166666666667</v>
      </c>
      <c r="O52" s="381">
        <f t="shared" si="2"/>
        <v>176.58333333333334</v>
      </c>
      <c r="P52" s="381">
        <f t="shared" si="2"/>
        <v>163.00833333333333</v>
      </c>
      <c r="Q52" s="381">
        <f t="shared" si="2"/>
        <v>13.549999999999999</v>
      </c>
      <c r="R52" s="381">
        <f t="shared" si="2"/>
        <v>21.88333333333333</v>
      </c>
      <c r="S52" s="381">
        <f t="shared" si="2"/>
        <v>179.40833333333333</v>
      </c>
      <c r="T52" s="381">
        <f t="shared" si="2"/>
        <v>168.98333333333332</v>
      </c>
      <c r="U52" s="381">
        <f t="shared" si="2"/>
        <v>10.5</v>
      </c>
      <c r="V52" s="381">
        <f t="shared" si="2"/>
        <v>20.866666666666664</v>
      </c>
      <c r="W52" s="381">
        <f t="shared" si="2"/>
        <v>169.04166666666666</v>
      </c>
      <c r="X52" s="381">
        <f t="shared" si="2"/>
        <v>162.11666666666665</v>
      </c>
      <c r="Y52" s="381">
        <f t="shared" si="2"/>
        <v>6.925000000000001</v>
      </c>
      <c r="Z52" s="381">
        <f t="shared" si="2"/>
        <v>19.525000000000002</v>
      </c>
      <c r="AA52" s="381">
        <f t="shared" si="2"/>
        <v>135.95</v>
      </c>
      <c r="AB52" s="381">
        <f t="shared" si="2"/>
        <v>133.86666666666665</v>
      </c>
      <c r="AC52" s="381">
        <f t="shared" si="2"/>
        <v>2.0833333333333335</v>
      </c>
      <c r="AD52" s="331"/>
    </row>
    <row r="53" spans="1:29" ht="15" customHeight="1">
      <c r="A53" s="302"/>
      <c r="B53" s="308"/>
      <c r="C53" s="108"/>
      <c r="D53" s="108"/>
      <c r="E53" s="108"/>
      <c r="F53" s="108"/>
      <c r="G53" s="108"/>
      <c r="H53" s="263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1:30" ht="15" customHeight="1">
      <c r="A54" s="210" t="s">
        <v>316</v>
      </c>
      <c r="B54" s="264">
        <v>18.5</v>
      </c>
      <c r="C54" s="263">
        <v>147.8</v>
      </c>
      <c r="D54" s="263">
        <v>140.9</v>
      </c>
      <c r="E54" s="263">
        <v>6.9</v>
      </c>
      <c r="F54" s="263">
        <v>19.5</v>
      </c>
      <c r="G54" s="263">
        <v>158</v>
      </c>
      <c r="H54" s="265">
        <v>142.5</v>
      </c>
      <c r="I54" s="265">
        <v>15.5</v>
      </c>
      <c r="J54" s="265">
        <v>19.5</v>
      </c>
      <c r="K54" s="263">
        <v>155.1</v>
      </c>
      <c r="L54" s="265">
        <v>148.5</v>
      </c>
      <c r="M54" s="265">
        <v>6.6</v>
      </c>
      <c r="N54" s="265">
        <v>19.8</v>
      </c>
      <c r="O54" s="263">
        <v>165.6</v>
      </c>
      <c r="P54" s="265">
        <v>150.4</v>
      </c>
      <c r="Q54" s="265">
        <v>15.2</v>
      </c>
      <c r="R54" s="265">
        <v>20</v>
      </c>
      <c r="S54" s="263">
        <v>163.7</v>
      </c>
      <c r="T54" s="265">
        <v>153.6</v>
      </c>
      <c r="U54" s="265">
        <v>10.1</v>
      </c>
      <c r="V54" s="265">
        <v>20.1</v>
      </c>
      <c r="W54" s="281">
        <f>SUM(X54:Y54)</f>
        <v>161.9</v>
      </c>
      <c r="X54" s="265">
        <v>155.6</v>
      </c>
      <c r="Y54" s="265">
        <v>6.3</v>
      </c>
      <c r="Z54" s="265">
        <v>18.6</v>
      </c>
      <c r="AA54" s="263">
        <v>130.9</v>
      </c>
      <c r="AB54" s="265">
        <v>129.3</v>
      </c>
      <c r="AC54" s="265">
        <v>1.6</v>
      </c>
      <c r="AD54" s="30"/>
    </row>
    <row r="55" spans="1:30" ht="15" customHeight="1">
      <c r="A55" s="305">
        <v>2</v>
      </c>
      <c r="B55" s="264">
        <v>23.7</v>
      </c>
      <c r="C55" s="263">
        <v>187</v>
      </c>
      <c r="D55" s="263">
        <v>180.1</v>
      </c>
      <c r="E55" s="263">
        <v>6.9</v>
      </c>
      <c r="F55" s="263">
        <v>22</v>
      </c>
      <c r="G55" s="263">
        <v>170</v>
      </c>
      <c r="H55" s="265">
        <v>154.8</v>
      </c>
      <c r="I55" s="265">
        <v>15.2</v>
      </c>
      <c r="J55" s="265">
        <v>22</v>
      </c>
      <c r="K55" s="263">
        <v>177.1</v>
      </c>
      <c r="L55" s="265">
        <v>170.1</v>
      </c>
      <c r="M55" s="265">
        <v>7</v>
      </c>
      <c r="N55" s="265">
        <v>22.8</v>
      </c>
      <c r="O55" s="263">
        <v>182</v>
      </c>
      <c r="P55" s="265">
        <v>167.4</v>
      </c>
      <c r="Q55" s="265">
        <v>14.6</v>
      </c>
      <c r="R55" s="265">
        <v>22.4</v>
      </c>
      <c r="S55" s="263">
        <v>180.9</v>
      </c>
      <c r="T55" s="265">
        <v>169.6</v>
      </c>
      <c r="U55" s="265">
        <v>11.3</v>
      </c>
      <c r="V55" s="265">
        <v>19.6</v>
      </c>
      <c r="W55" s="281">
        <f>SUM(X55:Y55)</f>
        <v>158.89999999999998</v>
      </c>
      <c r="X55" s="265">
        <v>151.7</v>
      </c>
      <c r="Y55" s="265">
        <v>7.2</v>
      </c>
      <c r="Z55" s="265">
        <v>18.8</v>
      </c>
      <c r="AA55" s="263">
        <v>131.3</v>
      </c>
      <c r="AB55" s="265">
        <v>129.3</v>
      </c>
      <c r="AC55" s="265">
        <v>2</v>
      </c>
      <c r="AD55" s="30"/>
    </row>
    <row r="56" spans="1:30" ht="15" customHeight="1">
      <c r="A56" s="305">
        <v>3</v>
      </c>
      <c r="B56" s="264">
        <v>20.7</v>
      </c>
      <c r="C56" s="263">
        <v>164.4</v>
      </c>
      <c r="D56" s="263">
        <v>154.7</v>
      </c>
      <c r="E56" s="263">
        <v>9.7</v>
      </c>
      <c r="F56" s="263">
        <v>21</v>
      </c>
      <c r="G56" s="263">
        <v>171.7</v>
      </c>
      <c r="H56" s="265">
        <v>157.5</v>
      </c>
      <c r="I56" s="265">
        <v>14.2</v>
      </c>
      <c r="J56" s="265">
        <v>21.1</v>
      </c>
      <c r="K56" s="263">
        <v>170.3</v>
      </c>
      <c r="L56" s="265">
        <v>163.7</v>
      </c>
      <c r="M56" s="265">
        <v>6.6</v>
      </c>
      <c r="N56" s="265">
        <v>22.5</v>
      </c>
      <c r="O56" s="263">
        <v>179.5</v>
      </c>
      <c r="P56" s="265">
        <v>165.8</v>
      </c>
      <c r="Q56" s="265">
        <v>13.7</v>
      </c>
      <c r="R56" s="265">
        <v>22.3</v>
      </c>
      <c r="S56" s="263">
        <v>183.7</v>
      </c>
      <c r="T56" s="265">
        <v>172.2</v>
      </c>
      <c r="U56" s="265">
        <v>11.5</v>
      </c>
      <c r="V56" s="265">
        <v>22.8</v>
      </c>
      <c r="W56" s="281">
        <f>SUM(X56:Y56)</f>
        <v>186.1</v>
      </c>
      <c r="X56" s="265">
        <v>177.2</v>
      </c>
      <c r="Y56" s="265">
        <v>8.9</v>
      </c>
      <c r="Z56" s="265">
        <v>20.1</v>
      </c>
      <c r="AA56" s="263">
        <v>140.9</v>
      </c>
      <c r="AB56" s="265">
        <v>138.5</v>
      </c>
      <c r="AC56" s="265">
        <v>2.4</v>
      </c>
      <c r="AD56" s="30"/>
    </row>
    <row r="57" spans="1:30" ht="15" customHeight="1">
      <c r="A57" s="305">
        <v>4</v>
      </c>
      <c r="B57" s="264">
        <v>22.8</v>
      </c>
      <c r="C57" s="263">
        <v>180.8</v>
      </c>
      <c r="D57" s="263">
        <v>172.3</v>
      </c>
      <c r="E57" s="263">
        <v>8.5</v>
      </c>
      <c r="F57" s="263">
        <v>21.6</v>
      </c>
      <c r="G57" s="263">
        <v>164.8</v>
      </c>
      <c r="H57" s="265">
        <v>153.1</v>
      </c>
      <c r="I57" s="265">
        <v>11.7</v>
      </c>
      <c r="J57" s="265">
        <v>22.9</v>
      </c>
      <c r="K57" s="263">
        <v>185</v>
      </c>
      <c r="L57" s="265">
        <v>177.6</v>
      </c>
      <c r="M57" s="265">
        <v>7.4</v>
      </c>
      <c r="N57" s="265">
        <v>23.2</v>
      </c>
      <c r="O57" s="263">
        <v>183.5</v>
      </c>
      <c r="P57" s="265">
        <v>169.9</v>
      </c>
      <c r="Q57" s="265">
        <v>13.6</v>
      </c>
      <c r="R57" s="265">
        <v>22.8</v>
      </c>
      <c r="S57" s="263">
        <v>186.7</v>
      </c>
      <c r="T57" s="265">
        <v>177.1</v>
      </c>
      <c r="U57" s="265">
        <v>10.5</v>
      </c>
      <c r="V57" s="265">
        <v>21.3</v>
      </c>
      <c r="W57" s="281">
        <f>SUM(X57:Y57)</f>
        <v>171.5</v>
      </c>
      <c r="X57" s="265">
        <v>164.2</v>
      </c>
      <c r="Y57" s="265">
        <v>7.3</v>
      </c>
      <c r="Z57" s="265">
        <v>19.7</v>
      </c>
      <c r="AA57" s="263">
        <v>137</v>
      </c>
      <c r="AB57" s="265">
        <v>134.4</v>
      </c>
      <c r="AC57" s="265">
        <v>2.6</v>
      </c>
      <c r="AD57" s="30"/>
    </row>
    <row r="58" spans="1:30" ht="15" customHeight="1">
      <c r="A58" s="306"/>
      <c r="B58" s="308"/>
      <c r="C58" s="108"/>
      <c r="D58" s="108"/>
      <c r="E58" s="108"/>
      <c r="F58" s="108"/>
      <c r="G58" s="108"/>
      <c r="H58" s="136"/>
      <c r="I58" s="136"/>
      <c r="J58" s="136"/>
      <c r="K58" s="108"/>
      <c r="L58" s="136"/>
      <c r="M58" s="136"/>
      <c r="N58" s="136"/>
      <c r="O58" s="108"/>
      <c r="P58" s="136"/>
      <c r="Q58" s="136"/>
      <c r="R58" s="136"/>
      <c r="S58" s="108"/>
      <c r="T58" s="136"/>
      <c r="U58" s="136"/>
      <c r="V58" s="136"/>
      <c r="W58" s="108"/>
      <c r="X58" s="136"/>
      <c r="Y58" s="136"/>
      <c r="Z58" s="136"/>
      <c r="AA58" s="108"/>
      <c r="AB58" s="136"/>
      <c r="AC58" s="136"/>
      <c r="AD58" s="136"/>
    </row>
    <row r="59" spans="1:30" ht="15" customHeight="1">
      <c r="A59" s="305">
        <v>5</v>
      </c>
      <c r="B59" s="264">
        <v>19.2</v>
      </c>
      <c r="C59" s="263">
        <v>153.5</v>
      </c>
      <c r="D59" s="263">
        <v>145.2</v>
      </c>
      <c r="E59" s="263">
        <v>8.3</v>
      </c>
      <c r="F59" s="263">
        <v>20.2</v>
      </c>
      <c r="G59" s="263">
        <v>162</v>
      </c>
      <c r="H59" s="265">
        <v>150.7</v>
      </c>
      <c r="I59" s="265">
        <v>11.3</v>
      </c>
      <c r="J59" s="265">
        <v>19.3</v>
      </c>
      <c r="K59" s="263">
        <v>157.1</v>
      </c>
      <c r="L59" s="265">
        <v>149.9</v>
      </c>
      <c r="M59" s="265">
        <v>7.2</v>
      </c>
      <c r="N59" s="265">
        <v>20.6</v>
      </c>
      <c r="O59" s="263">
        <v>163.2</v>
      </c>
      <c r="P59" s="265">
        <v>153.3</v>
      </c>
      <c r="Q59" s="265">
        <v>9.9</v>
      </c>
      <c r="R59" s="265">
        <v>20.6</v>
      </c>
      <c r="S59" s="263">
        <v>169.5</v>
      </c>
      <c r="T59" s="265">
        <v>160</v>
      </c>
      <c r="U59" s="265">
        <v>9.5</v>
      </c>
      <c r="V59" s="265">
        <v>20.8</v>
      </c>
      <c r="W59" s="281">
        <f>SUM(X59:Y59)</f>
        <v>169.20000000000002</v>
      </c>
      <c r="X59" s="265">
        <v>162.4</v>
      </c>
      <c r="Y59" s="265">
        <v>6.8</v>
      </c>
      <c r="Z59" s="265">
        <v>19.2</v>
      </c>
      <c r="AA59" s="263">
        <v>132.6</v>
      </c>
      <c r="AB59" s="265">
        <v>130.6</v>
      </c>
      <c r="AC59" s="265">
        <v>2</v>
      </c>
      <c r="AD59" s="30"/>
    </row>
    <row r="60" spans="1:30" ht="15" customHeight="1">
      <c r="A60" s="305">
        <v>6</v>
      </c>
      <c r="B60" s="264">
        <v>23.7</v>
      </c>
      <c r="C60" s="263">
        <v>187.3</v>
      </c>
      <c r="D60" s="263">
        <v>179.7</v>
      </c>
      <c r="E60" s="263">
        <v>7.6</v>
      </c>
      <c r="F60" s="263">
        <v>21.9</v>
      </c>
      <c r="G60" s="263">
        <v>172.8</v>
      </c>
      <c r="H60" s="265">
        <v>158.6</v>
      </c>
      <c r="I60" s="265">
        <v>14.2</v>
      </c>
      <c r="J60" s="265">
        <v>22.1</v>
      </c>
      <c r="K60" s="263">
        <v>178.7</v>
      </c>
      <c r="L60" s="265">
        <v>171.1</v>
      </c>
      <c r="M60" s="265">
        <v>7.6</v>
      </c>
      <c r="N60" s="265">
        <v>22.6</v>
      </c>
      <c r="O60" s="263">
        <v>180.1</v>
      </c>
      <c r="P60" s="265">
        <v>168.9</v>
      </c>
      <c r="Q60" s="265">
        <v>11.2</v>
      </c>
      <c r="R60" s="265">
        <v>22.7</v>
      </c>
      <c r="S60" s="263">
        <v>186.1</v>
      </c>
      <c r="T60" s="265">
        <v>175.8</v>
      </c>
      <c r="U60" s="265">
        <v>10.3</v>
      </c>
      <c r="V60" s="265">
        <v>21.7</v>
      </c>
      <c r="W60" s="281">
        <f>SUM(X60:Y60)</f>
        <v>174.5</v>
      </c>
      <c r="X60" s="265">
        <v>168.9</v>
      </c>
      <c r="Y60" s="265">
        <v>5.6</v>
      </c>
      <c r="Z60" s="265">
        <v>20.4</v>
      </c>
      <c r="AA60" s="263">
        <v>142.1</v>
      </c>
      <c r="AB60" s="265">
        <v>139.9</v>
      </c>
      <c r="AC60" s="265">
        <v>2.2</v>
      </c>
      <c r="AD60" s="30"/>
    </row>
    <row r="61" spans="1:30" ht="15" customHeight="1">
      <c r="A61" s="305">
        <v>7</v>
      </c>
      <c r="B61" s="264">
        <v>22.3</v>
      </c>
      <c r="C61" s="263">
        <v>180.1</v>
      </c>
      <c r="D61" s="263">
        <v>169.5</v>
      </c>
      <c r="E61" s="263">
        <v>10.6</v>
      </c>
      <c r="F61" s="263">
        <v>22.2</v>
      </c>
      <c r="G61" s="263">
        <v>180.1</v>
      </c>
      <c r="H61" s="265">
        <v>162.9</v>
      </c>
      <c r="I61" s="265">
        <v>17.2</v>
      </c>
      <c r="J61" s="265">
        <v>21.7</v>
      </c>
      <c r="K61" s="263">
        <v>176.4</v>
      </c>
      <c r="L61" s="265">
        <v>168</v>
      </c>
      <c r="M61" s="265">
        <v>8.4</v>
      </c>
      <c r="N61" s="265">
        <v>23.3</v>
      </c>
      <c r="O61" s="263">
        <v>184.6</v>
      </c>
      <c r="P61" s="265">
        <v>169.7</v>
      </c>
      <c r="Q61" s="265">
        <v>14.9</v>
      </c>
      <c r="R61" s="265">
        <v>22.7</v>
      </c>
      <c r="S61" s="263">
        <v>185.7</v>
      </c>
      <c r="T61" s="265">
        <v>177.1</v>
      </c>
      <c r="U61" s="265">
        <v>8.6</v>
      </c>
      <c r="V61" s="265">
        <v>22.9</v>
      </c>
      <c r="W61" s="281">
        <f>SUM(X61:Y61)</f>
        <v>185</v>
      </c>
      <c r="X61" s="265">
        <v>177.9</v>
      </c>
      <c r="Y61" s="265">
        <v>7.1</v>
      </c>
      <c r="Z61" s="265">
        <v>20.1</v>
      </c>
      <c r="AA61" s="263">
        <v>139.8</v>
      </c>
      <c r="AB61" s="265">
        <v>137.6</v>
      </c>
      <c r="AC61" s="265">
        <v>2.2</v>
      </c>
      <c r="AD61" s="30"/>
    </row>
    <row r="62" spans="1:30" ht="15" customHeight="1">
      <c r="A62" s="305">
        <v>8</v>
      </c>
      <c r="B62" s="264">
        <v>20.7</v>
      </c>
      <c r="C62" s="263">
        <v>164.2</v>
      </c>
      <c r="D62" s="263">
        <v>157</v>
      </c>
      <c r="E62" s="263">
        <v>7.2</v>
      </c>
      <c r="F62" s="263">
        <v>20.9</v>
      </c>
      <c r="G62" s="263">
        <v>167.6</v>
      </c>
      <c r="H62" s="265">
        <v>151.8</v>
      </c>
      <c r="I62" s="265">
        <v>15.8</v>
      </c>
      <c r="J62" s="265">
        <v>20.8</v>
      </c>
      <c r="K62" s="263">
        <v>167.1</v>
      </c>
      <c r="L62" s="265">
        <v>160.6</v>
      </c>
      <c r="M62" s="265">
        <v>6.5</v>
      </c>
      <c r="N62" s="265">
        <v>21.3</v>
      </c>
      <c r="O62" s="263">
        <v>168.9</v>
      </c>
      <c r="P62" s="265">
        <v>156.6</v>
      </c>
      <c r="Q62" s="265">
        <v>12.3</v>
      </c>
      <c r="R62" s="265">
        <v>21.1</v>
      </c>
      <c r="S62" s="263">
        <v>170.7</v>
      </c>
      <c r="T62" s="265">
        <v>162.8</v>
      </c>
      <c r="U62" s="265">
        <v>7.9</v>
      </c>
      <c r="V62" s="265">
        <v>21.6</v>
      </c>
      <c r="W62" s="281">
        <f>SUM(X62:Y62)</f>
        <v>176.6</v>
      </c>
      <c r="X62" s="265">
        <v>168.6</v>
      </c>
      <c r="Y62" s="265">
        <v>8</v>
      </c>
      <c r="Z62" s="265">
        <v>19.8</v>
      </c>
      <c r="AA62" s="263">
        <v>137.1</v>
      </c>
      <c r="AB62" s="265">
        <v>135.3</v>
      </c>
      <c r="AC62" s="265">
        <v>1.8</v>
      </c>
      <c r="AD62" s="30"/>
    </row>
    <row r="63" spans="1:30" ht="15" customHeight="1">
      <c r="A63" s="306"/>
      <c r="B63" s="308"/>
      <c r="C63" s="108"/>
      <c r="D63" s="108"/>
      <c r="E63" s="108"/>
      <c r="F63" s="108"/>
      <c r="G63" s="108"/>
      <c r="H63" s="136"/>
      <c r="I63" s="136"/>
      <c r="J63" s="136"/>
      <c r="K63" s="108"/>
      <c r="L63" s="136"/>
      <c r="M63" s="136"/>
      <c r="N63" s="136"/>
      <c r="O63" s="108"/>
      <c r="P63" s="136"/>
      <c r="Q63" s="136"/>
      <c r="R63" s="136"/>
      <c r="S63" s="108"/>
      <c r="T63" s="136"/>
      <c r="U63" s="136"/>
      <c r="V63" s="136"/>
      <c r="W63" s="108"/>
      <c r="X63" s="136"/>
      <c r="Y63" s="136"/>
      <c r="Z63" s="136"/>
      <c r="AA63" s="108"/>
      <c r="AB63" s="136"/>
      <c r="AC63" s="136"/>
      <c r="AD63" s="136"/>
    </row>
    <row r="64" spans="1:30" ht="15" customHeight="1">
      <c r="A64" s="305">
        <v>9</v>
      </c>
      <c r="B64" s="264">
        <v>22</v>
      </c>
      <c r="C64" s="263">
        <v>177.3</v>
      </c>
      <c r="D64" s="263">
        <v>167.3</v>
      </c>
      <c r="E64" s="263">
        <v>10</v>
      </c>
      <c r="F64" s="263">
        <v>22.5</v>
      </c>
      <c r="G64" s="263">
        <v>180.3</v>
      </c>
      <c r="H64" s="265">
        <v>163.4</v>
      </c>
      <c r="I64" s="265">
        <v>16.9</v>
      </c>
      <c r="J64" s="265">
        <v>22.1</v>
      </c>
      <c r="K64" s="263">
        <v>179.1</v>
      </c>
      <c r="L64" s="265">
        <v>171</v>
      </c>
      <c r="M64" s="265">
        <v>8.1</v>
      </c>
      <c r="N64" s="265">
        <v>22.4</v>
      </c>
      <c r="O64" s="263">
        <v>177.9</v>
      </c>
      <c r="P64" s="265">
        <v>163.4</v>
      </c>
      <c r="Q64" s="265">
        <v>14.5</v>
      </c>
      <c r="R64" s="265">
        <v>22.2</v>
      </c>
      <c r="S64" s="263">
        <v>183.4</v>
      </c>
      <c r="T64" s="265">
        <v>172</v>
      </c>
      <c r="U64" s="265">
        <v>11.4</v>
      </c>
      <c r="V64" s="265">
        <v>19.5</v>
      </c>
      <c r="W64" s="402">
        <f>SUM(X64:Y64)</f>
        <v>158.1</v>
      </c>
      <c r="X64" s="265">
        <v>151.9</v>
      </c>
      <c r="Y64" s="265">
        <v>6.2</v>
      </c>
      <c r="Z64" s="265">
        <v>18.8</v>
      </c>
      <c r="AA64" s="263">
        <v>130.5</v>
      </c>
      <c r="AB64" s="265">
        <v>128.6</v>
      </c>
      <c r="AC64" s="265">
        <v>1.9</v>
      </c>
      <c r="AD64" s="30"/>
    </row>
    <row r="65" spans="1:30" ht="15" customHeight="1">
      <c r="A65" s="305">
        <v>10</v>
      </c>
      <c r="B65" s="264">
        <v>21.2</v>
      </c>
      <c r="C65" s="263">
        <v>171.1</v>
      </c>
      <c r="D65" s="263">
        <v>159.9</v>
      </c>
      <c r="E65" s="263">
        <v>11.2</v>
      </c>
      <c r="F65" s="263">
        <v>21.2</v>
      </c>
      <c r="G65" s="263">
        <v>173.3</v>
      </c>
      <c r="H65" s="265">
        <v>156.6</v>
      </c>
      <c r="I65" s="265">
        <v>16.7</v>
      </c>
      <c r="J65" s="265">
        <v>20.8</v>
      </c>
      <c r="K65" s="263">
        <v>169.2</v>
      </c>
      <c r="L65" s="265">
        <v>160.7</v>
      </c>
      <c r="M65" s="265">
        <v>8.5</v>
      </c>
      <c r="N65" s="265">
        <v>22.3</v>
      </c>
      <c r="O65" s="263">
        <v>176</v>
      </c>
      <c r="P65" s="265">
        <v>162.4</v>
      </c>
      <c r="Q65" s="265">
        <v>13.6</v>
      </c>
      <c r="R65" s="265">
        <v>21.7</v>
      </c>
      <c r="S65" s="263">
        <v>177.9</v>
      </c>
      <c r="T65" s="265">
        <v>166.6</v>
      </c>
      <c r="U65" s="265">
        <v>11.3</v>
      </c>
      <c r="V65" s="265">
        <v>20.2</v>
      </c>
      <c r="W65" s="402">
        <f>SUM(X65:Y65)</f>
        <v>162.4</v>
      </c>
      <c r="X65" s="265">
        <v>156.5</v>
      </c>
      <c r="Y65" s="265">
        <v>5.9</v>
      </c>
      <c r="Z65" s="265">
        <v>19.8</v>
      </c>
      <c r="AA65" s="263">
        <v>137.3</v>
      </c>
      <c r="AB65" s="265">
        <v>135</v>
      </c>
      <c r="AC65" s="265">
        <v>2.3</v>
      </c>
      <c r="AD65" s="30"/>
    </row>
    <row r="66" spans="1:30" ht="15" customHeight="1">
      <c r="A66" s="305">
        <v>11</v>
      </c>
      <c r="B66" s="264">
        <v>22.2</v>
      </c>
      <c r="C66" s="263">
        <v>178</v>
      </c>
      <c r="D66" s="263">
        <v>167.2</v>
      </c>
      <c r="E66" s="263">
        <v>10.8</v>
      </c>
      <c r="F66" s="263">
        <v>22.7</v>
      </c>
      <c r="G66" s="263">
        <v>175.1</v>
      </c>
      <c r="H66" s="265">
        <v>160.4</v>
      </c>
      <c r="I66" s="265">
        <v>14.7</v>
      </c>
      <c r="J66" s="265">
        <v>21.6</v>
      </c>
      <c r="K66" s="263">
        <v>174.8</v>
      </c>
      <c r="L66" s="265">
        <v>167.2</v>
      </c>
      <c r="M66" s="265">
        <v>7.6</v>
      </c>
      <c r="N66" s="265">
        <v>22.3</v>
      </c>
      <c r="O66" s="263">
        <v>179.2</v>
      </c>
      <c r="P66" s="265">
        <v>163.3</v>
      </c>
      <c r="Q66" s="265">
        <v>15.6</v>
      </c>
      <c r="R66" s="265">
        <v>22</v>
      </c>
      <c r="S66" s="263">
        <v>181.8</v>
      </c>
      <c r="T66" s="265">
        <v>169.8</v>
      </c>
      <c r="U66" s="265">
        <v>12</v>
      </c>
      <c r="V66" s="265">
        <v>20.1</v>
      </c>
      <c r="W66" s="402">
        <f>SUM(X66:Y66)</f>
        <v>163.3</v>
      </c>
      <c r="X66" s="265">
        <v>156.8</v>
      </c>
      <c r="Y66" s="265">
        <v>6.5</v>
      </c>
      <c r="Z66" s="265">
        <v>19.3</v>
      </c>
      <c r="AA66" s="263">
        <v>134.1</v>
      </c>
      <c r="AB66" s="265">
        <v>132.3</v>
      </c>
      <c r="AC66" s="265">
        <v>1.8</v>
      </c>
      <c r="AD66" s="30"/>
    </row>
    <row r="67" spans="1:30" ht="15" customHeight="1">
      <c r="A67" s="305">
        <v>12</v>
      </c>
      <c r="B67" s="264">
        <v>22.4</v>
      </c>
      <c r="C67" s="263">
        <v>174.6</v>
      </c>
      <c r="D67" s="263">
        <v>166.2</v>
      </c>
      <c r="E67" s="263">
        <v>8.4</v>
      </c>
      <c r="F67" s="263">
        <v>22.2</v>
      </c>
      <c r="G67" s="263">
        <v>172.2</v>
      </c>
      <c r="H67" s="265">
        <v>160.5</v>
      </c>
      <c r="I67" s="265">
        <v>11.7</v>
      </c>
      <c r="J67" s="265">
        <v>22</v>
      </c>
      <c r="K67" s="263">
        <v>177.9</v>
      </c>
      <c r="L67" s="265">
        <v>170</v>
      </c>
      <c r="M67" s="265">
        <v>7.9</v>
      </c>
      <c r="N67" s="265">
        <v>22.6</v>
      </c>
      <c r="O67" s="263">
        <v>178.5</v>
      </c>
      <c r="P67" s="265">
        <v>165</v>
      </c>
      <c r="Q67" s="265">
        <v>13.5</v>
      </c>
      <c r="R67" s="265">
        <v>22.1</v>
      </c>
      <c r="S67" s="263">
        <v>182.8</v>
      </c>
      <c r="T67" s="265">
        <v>171.2</v>
      </c>
      <c r="U67" s="265">
        <v>11.6</v>
      </c>
      <c r="V67" s="265">
        <v>19.8</v>
      </c>
      <c r="W67" s="403">
        <f>SUM(X67:Y67)</f>
        <v>161</v>
      </c>
      <c r="X67" s="265">
        <v>153.7</v>
      </c>
      <c r="Y67" s="265">
        <v>7.3</v>
      </c>
      <c r="Z67" s="265">
        <v>19.7</v>
      </c>
      <c r="AA67" s="263">
        <v>137.8</v>
      </c>
      <c r="AB67" s="265">
        <v>135.6</v>
      </c>
      <c r="AC67" s="265">
        <v>2.2</v>
      </c>
      <c r="AD67" s="30"/>
    </row>
    <row r="68" spans="1:29" ht="15" customHeight="1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</row>
    <row r="69" spans="1:29" ht="14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</row>
  </sheetData>
  <sheetProtection/>
  <mergeCells count="37">
    <mergeCell ref="A2:AC2"/>
    <mergeCell ref="V4:Y5"/>
    <mergeCell ref="Z4:AC5"/>
    <mergeCell ref="B5:E5"/>
    <mergeCell ref="F5:I5"/>
    <mergeCell ref="B4:U4"/>
    <mergeCell ref="J5:M5"/>
    <mergeCell ref="N5:Q5"/>
    <mergeCell ref="R5:U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Z6:Z8"/>
    <mergeCell ref="AA6:AA8"/>
    <mergeCell ref="AB6:AB8"/>
    <mergeCell ref="AC6:AC8"/>
    <mergeCell ref="T6:T8"/>
    <mergeCell ref="U6:U8"/>
    <mergeCell ref="V6:V8"/>
    <mergeCell ref="W6:W8"/>
    <mergeCell ref="X6:X8"/>
    <mergeCell ref="Y6:Y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5.09765625" style="103" customWidth="1"/>
    <col min="2" max="29" width="7.69921875" style="103" customWidth="1"/>
    <col min="30" max="16384" width="10.59765625" style="103" customWidth="1"/>
  </cols>
  <sheetData>
    <row r="1" spans="1:29" s="102" customFormat="1" ht="19.5" customHeight="1">
      <c r="A1" s="2" t="s">
        <v>235</v>
      </c>
      <c r="AC1" s="3" t="s">
        <v>236</v>
      </c>
    </row>
    <row r="2" spans="1:29" ht="19.5" customHeight="1">
      <c r="A2" s="415" t="s">
        <v>452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</row>
    <row r="3" spans="2:29" ht="18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6" t="s">
        <v>233</v>
      </c>
    </row>
    <row r="4" spans="1:29" ht="15" customHeight="1">
      <c r="A4" s="299" t="s">
        <v>22</v>
      </c>
      <c r="B4" s="500" t="s">
        <v>66</v>
      </c>
      <c r="C4" s="671"/>
      <c r="D4" s="671"/>
      <c r="E4" s="461"/>
      <c r="F4" s="500" t="s">
        <v>67</v>
      </c>
      <c r="G4" s="671"/>
      <c r="H4" s="671"/>
      <c r="I4" s="461"/>
      <c r="J4" s="520" t="s">
        <v>68</v>
      </c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</row>
    <row r="5" spans="1:29" ht="15" customHeight="1">
      <c r="A5" s="313"/>
      <c r="B5" s="550"/>
      <c r="C5" s="464"/>
      <c r="D5" s="464"/>
      <c r="E5" s="465"/>
      <c r="F5" s="550"/>
      <c r="G5" s="464"/>
      <c r="H5" s="464"/>
      <c r="I5" s="465"/>
      <c r="J5" s="494" t="s">
        <v>69</v>
      </c>
      <c r="K5" s="495"/>
      <c r="L5" s="495"/>
      <c r="M5" s="685"/>
      <c r="N5" s="494" t="s">
        <v>70</v>
      </c>
      <c r="O5" s="495"/>
      <c r="P5" s="495"/>
      <c r="Q5" s="685"/>
      <c r="R5" s="494" t="s">
        <v>71</v>
      </c>
      <c r="S5" s="495"/>
      <c r="T5" s="495"/>
      <c r="U5" s="685"/>
      <c r="V5" s="494" t="s">
        <v>72</v>
      </c>
      <c r="W5" s="495"/>
      <c r="X5" s="495"/>
      <c r="Y5" s="685"/>
      <c r="Z5" s="494" t="s">
        <v>73</v>
      </c>
      <c r="AA5" s="495"/>
      <c r="AB5" s="495"/>
      <c r="AC5" s="495"/>
    </row>
    <row r="6" spans="1:29" ht="15" customHeight="1">
      <c r="A6" s="313"/>
      <c r="B6" s="681" t="s">
        <v>55</v>
      </c>
      <c r="C6" s="681" t="s">
        <v>56</v>
      </c>
      <c r="D6" s="681" t="s">
        <v>57</v>
      </c>
      <c r="E6" s="681" t="s">
        <v>58</v>
      </c>
      <c r="F6" s="681" t="s">
        <v>55</v>
      </c>
      <c r="G6" s="681" t="s">
        <v>56</v>
      </c>
      <c r="H6" s="681" t="s">
        <v>57</v>
      </c>
      <c r="I6" s="681" t="s">
        <v>58</v>
      </c>
      <c r="J6" s="681" t="s">
        <v>55</v>
      </c>
      <c r="K6" s="681" t="s">
        <v>56</v>
      </c>
      <c r="L6" s="681" t="s">
        <v>57</v>
      </c>
      <c r="M6" s="681" t="s">
        <v>58</v>
      </c>
      <c r="N6" s="681" t="s">
        <v>55</v>
      </c>
      <c r="O6" s="681" t="s">
        <v>56</v>
      </c>
      <c r="P6" s="681" t="s">
        <v>57</v>
      </c>
      <c r="Q6" s="681" t="s">
        <v>58</v>
      </c>
      <c r="R6" s="681" t="s">
        <v>55</v>
      </c>
      <c r="S6" s="681" t="s">
        <v>56</v>
      </c>
      <c r="T6" s="681" t="s">
        <v>57</v>
      </c>
      <c r="U6" s="681" t="s">
        <v>58</v>
      </c>
      <c r="V6" s="681" t="s">
        <v>55</v>
      </c>
      <c r="W6" s="681" t="s">
        <v>56</v>
      </c>
      <c r="X6" s="681" t="s">
        <v>57</v>
      </c>
      <c r="Y6" s="681" t="s">
        <v>58</v>
      </c>
      <c r="Z6" s="681" t="s">
        <v>55</v>
      </c>
      <c r="AA6" s="681" t="s">
        <v>56</v>
      </c>
      <c r="AB6" s="681" t="s">
        <v>57</v>
      </c>
      <c r="AC6" s="697" t="s">
        <v>58</v>
      </c>
    </row>
    <row r="7" spans="1:29" ht="15" customHeight="1">
      <c r="A7" s="682" t="s">
        <v>74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50"/>
    </row>
    <row r="8" spans="1:29" ht="15" customHeight="1">
      <c r="A8" s="683"/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51"/>
    </row>
    <row r="9" spans="1:2" ht="15" customHeight="1">
      <c r="A9" s="26" t="s">
        <v>45</v>
      </c>
      <c r="B9" s="300"/>
    </row>
    <row r="10" spans="1:30" ht="15" customHeight="1">
      <c r="A10" s="210" t="s">
        <v>317</v>
      </c>
      <c r="B10" s="103">
        <v>23.3</v>
      </c>
      <c r="C10" s="103">
        <v>182.5</v>
      </c>
      <c r="D10" s="281">
        <v>172</v>
      </c>
      <c r="E10" s="103">
        <v>10.5</v>
      </c>
      <c r="F10" s="103">
        <v>21.1</v>
      </c>
      <c r="G10" s="281">
        <v>153</v>
      </c>
      <c r="H10" s="103">
        <v>145.8</v>
      </c>
      <c r="I10" s="103">
        <v>7.2</v>
      </c>
      <c r="J10" s="103">
        <v>23.4</v>
      </c>
      <c r="K10" s="103">
        <f>SUM(L10:M10)</f>
        <v>181.9</v>
      </c>
      <c r="L10" s="103">
        <v>173.6</v>
      </c>
      <c r="M10" s="103">
        <v>8.3</v>
      </c>
      <c r="N10" s="103">
        <v>24.1</v>
      </c>
      <c r="O10" s="281">
        <v>196</v>
      </c>
      <c r="P10" s="103">
        <v>190.9</v>
      </c>
      <c r="Q10" s="103">
        <v>5.1</v>
      </c>
      <c r="R10" s="103">
        <v>23.6</v>
      </c>
      <c r="S10" s="103">
        <v>181.2</v>
      </c>
      <c r="T10" s="103">
        <v>168.9</v>
      </c>
      <c r="U10" s="103">
        <v>12.3</v>
      </c>
      <c r="V10" s="103">
        <v>22.4</v>
      </c>
      <c r="W10" s="103">
        <v>175.4</v>
      </c>
      <c r="X10" s="103">
        <v>166.1</v>
      </c>
      <c r="Y10" s="103">
        <v>9.3</v>
      </c>
      <c r="Z10" s="103">
        <v>23.7</v>
      </c>
      <c r="AA10" s="103">
        <v>178.3</v>
      </c>
      <c r="AB10" s="103">
        <v>172.7</v>
      </c>
      <c r="AC10" s="103">
        <v>5.6</v>
      </c>
      <c r="AD10" s="29"/>
    </row>
    <row r="11" spans="1:30" ht="15.75" customHeight="1">
      <c r="A11" s="289">
        <v>62</v>
      </c>
      <c r="B11" s="264">
        <v>23.1</v>
      </c>
      <c r="C11" s="263">
        <v>185.7</v>
      </c>
      <c r="D11" s="263">
        <v>175.2</v>
      </c>
      <c r="E11" s="263">
        <v>10.5</v>
      </c>
      <c r="F11" s="263">
        <v>21.1</v>
      </c>
      <c r="G11" s="263">
        <v>153.2</v>
      </c>
      <c r="H11" s="263">
        <v>146.6</v>
      </c>
      <c r="I11" s="263">
        <v>6.6</v>
      </c>
      <c r="J11" s="263">
        <v>23.2</v>
      </c>
      <c r="K11" s="103">
        <f>SUM(L11:M11)</f>
        <v>180.29999999999998</v>
      </c>
      <c r="L11" s="263">
        <v>171.7</v>
      </c>
      <c r="M11" s="263">
        <v>8.6</v>
      </c>
      <c r="N11" s="263">
        <v>23.8</v>
      </c>
      <c r="O11" s="263">
        <v>191.4</v>
      </c>
      <c r="P11" s="263">
        <v>186.2</v>
      </c>
      <c r="Q11" s="263">
        <v>5.2</v>
      </c>
      <c r="R11" s="263">
        <v>23.4</v>
      </c>
      <c r="S11" s="263">
        <v>181.1</v>
      </c>
      <c r="T11" s="263">
        <v>169.1</v>
      </c>
      <c r="U11" s="263">
        <v>12</v>
      </c>
      <c r="V11" s="263">
        <v>22.2</v>
      </c>
      <c r="W11" s="263">
        <v>174.4</v>
      </c>
      <c r="X11" s="263">
        <v>164.7</v>
      </c>
      <c r="Y11" s="263">
        <v>9.7</v>
      </c>
      <c r="Z11" s="263">
        <v>23.4</v>
      </c>
      <c r="AA11" s="263">
        <v>177</v>
      </c>
      <c r="AB11" s="263">
        <v>170.4</v>
      </c>
      <c r="AC11" s="263">
        <v>6.6</v>
      </c>
      <c r="AD11" s="29"/>
    </row>
    <row r="12" spans="1:30" s="83" customFormat="1" ht="15" customHeight="1">
      <c r="A12" s="82">
        <v>63</v>
      </c>
      <c r="B12" s="290">
        <f>AVERAGE(B14:B27)</f>
        <v>22.375</v>
      </c>
      <c r="C12" s="381">
        <f aca="true" t="shared" si="0" ref="C12:AC12">AVERAGE(C14:C27)</f>
        <v>172.91666666666666</v>
      </c>
      <c r="D12" s="381">
        <f t="shared" si="0"/>
        <v>162.9833333333333</v>
      </c>
      <c r="E12" s="381">
        <f t="shared" si="0"/>
        <v>9.933333333333334</v>
      </c>
      <c r="F12" s="381">
        <f t="shared" si="0"/>
        <v>21.866666666666664</v>
      </c>
      <c r="G12" s="381">
        <f t="shared" si="0"/>
        <v>160.96666666666667</v>
      </c>
      <c r="H12" s="381">
        <f t="shared" si="0"/>
        <v>148.88333333333333</v>
      </c>
      <c r="I12" s="381">
        <f t="shared" si="0"/>
        <v>12.083333333333334</v>
      </c>
      <c r="J12" s="381">
        <f t="shared" si="0"/>
        <v>23.408333333333335</v>
      </c>
      <c r="K12" s="381">
        <f t="shared" si="0"/>
        <v>178.6583333333333</v>
      </c>
      <c r="L12" s="381">
        <f t="shared" si="0"/>
        <v>171.15833333333333</v>
      </c>
      <c r="M12" s="381">
        <f t="shared" si="0"/>
        <v>7.5</v>
      </c>
      <c r="N12" s="381">
        <f t="shared" si="0"/>
        <v>23.975000000000005</v>
      </c>
      <c r="O12" s="381">
        <f t="shared" si="0"/>
        <v>186.25833333333335</v>
      </c>
      <c r="P12" s="381">
        <f t="shared" si="0"/>
        <v>182.32500000000002</v>
      </c>
      <c r="Q12" s="381">
        <f t="shared" si="0"/>
        <v>3.9333333333333336</v>
      </c>
      <c r="R12" s="381">
        <f t="shared" si="0"/>
        <v>24.058333333333334</v>
      </c>
      <c r="S12" s="381">
        <f t="shared" si="0"/>
        <v>182.90833333333333</v>
      </c>
      <c r="T12" s="381">
        <f t="shared" si="0"/>
        <v>175.72500000000002</v>
      </c>
      <c r="U12" s="381">
        <f t="shared" si="0"/>
        <v>7.183333333333334</v>
      </c>
      <c r="V12" s="381">
        <f t="shared" si="0"/>
        <v>22.441666666666663</v>
      </c>
      <c r="W12" s="381">
        <f t="shared" si="0"/>
        <v>160.10000000000002</v>
      </c>
      <c r="X12" s="381">
        <f t="shared" si="0"/>
        <v>156.07500000000002</v>
      </c>
      <c r="Y12" s="381">
        <f t="shared" si="0"/>
        <v>4.0249999999999995</v>
      </c>
      <c r="Z12" s="381">
        <f t="shared" si="0"/>
        <v>23.308333333333337</v>
      </c>
      <c r="AA12" s="381">
        <f t="shared" si="0"/>
        <v>184.60833333333335</v>
      </c>
      <c r="AB12" s="381">
        <f t="shared" si="0"/>
        <v>171.91666666666666</v>
      </c>
      <c r="AC12" s="381">
        <f t="shared" si="0"/>
        <v>12.691666666666665</v>
      </c>
      <c r="AD12" s="320"/>
    </row>
    <row r="13" spans="1:29" ht="15" customHeight="1">
      <c r="A13" s="302"/>
      <c r="B13" s="3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263"/>
      <c r="X13" s="108"/>
      <c r="Y13" s="108"/>
      <c r="Z13" s="108"/>
      <c r="AA13" s="108"/>
      <c r="AB13" s="108"/>
      <c r="AC13" s="108"/>
    </row>
    <row r="14" spans="1:30" ht="15" customHeight="1">
      <c r="A14" s="210" t="s">
        <v>316</v>
      </c>
      <c r="B14" s="264">
        <v>21</v>
      </c>
      <c r="C14" s="263">
        <v>163.1</v>
      </c>
      <c r="D14" s="263">
        <v>153.2</v>
      </c>
      <c r="E14" s="263">
        <v>9.9</v>
      </c>
      <c r="F14" s="263">
        <v>20.8</v>
      </c>
      <c r="G14" s="263">
        <v>152</v>
      </c>
      <c r="H14" s="263">
        <v>139.5</v>
      </c>
      <c r="I14" s="263">
        <v>12.5</v>
      </c>
      <c r="J14" s="263">
        <v>22.3</v>
      </c>
      <c r="K14" s="103">
        <f>SUM(L14:M14)</f>
        <v>169.9</v>
      </c>
      <c r="L14" s="263">
        <v>163.1</v>
      </c>
      <c r="M14" s="263">
        <v>6.8</v>
      </c>
      <c r="N14" s="263">
        <v>23.7</v>
      </c>
      <c r="O14" s="263">
        <v>192.8</v>
      </c>
      <c r="P14" s="263">
        <v>188.2</v>
      </c>
      <c r="Q14" s="263">
        <v>4.6</v>
      </c>
      <c r="R14" s="263">
        <v>22.6</v>
      </c>
      <c r="S14" s="263">
        <v>172.3</v>
      </c>
      <c r="T14" s="263">
        <v>165.3</v>
      </c>
      <c r="U14" s="263">
        <v>7</v>
      </c>
      <c r="V14" s="263">
        <v>20.9</v>
      </c>
      <c r="W14" s="263">
        <v>146.5</v>
      </c>
      <c r="X14" s="263">
        <v>143.2</v>
      </c>
      <c r="Y14" s="263">
        <v>3.3</v>
      </c>
      <c r="Z14" s="263">
        <v>22.2</v>
      </c>
      <c r="AA14" s="263">
        <v>171.5</v>
      </c>
      <c r="AB14" s="263">
        <v>160.7</v>
      </c>
      <c r="AC14" s="263">
        <v>10.8</v>
      </c>
      <c r="AD14" s="29"/>
    </row>
    <row r="15" spans="1:30" ht="15" customHeight="1">
      <c r="A15" s="289">
        <v>2</v>
      </c>
      <c r="B15" s="264">
        <v>22.2</v>
      </c>
      <c r="C15" s="263">
        <v>171.6</v>
      </c>
      <c r="D15" s="263">
        <v>163.6</v>
      </c>
      <c r="E15" s="263">
        <v>8</v>
      </c>
      <c r="F15" s="263">
        <v>21.5</v>
      </c>
      <c r="G15" s="263">
        <v>155.2</v>
      </c>
      <c r="H15" s="263">
        <v>144.1</v>
      </c>
      <c r="I15" s="263">
        <v>11.1</v>
      </c>
      <c r="J15" s="263">
        <v>23.4</v>
      </c>
      <c r="K15" s="103">
        <f>SUM(L15:M15)</f>
        <v>178.4</v>
      </c>
      <c r="L15" s="263">
        <v>170.5</v>
      </c>
      <c r="M15" s="263">
        <v>7.9</v>
      </c>
      <c r="N15" s="263">
        <v>23.6</v>
      </c>
      <c r="O15" s="263">
        <v>181.7</v>
      </c>
      <c r="P15" s="263">
        <v>178.7</v>
      </c>
      <c r="Q15" s="263">
        <v>3</v>
      </c>
      <c r="R15" s="263">
        <v>23.8</v>
      </c>
      <c r="S15" s="263">
        <v>182.7</v>
      </c>
      <c r="T15" s="263">
        <v>174.7</v>
      </c>
      <c r="U15" s="263">
        <v>8</v>
      </c>
      <c r="V15" s="263">
        <v>22.9</v>
      </c>
      <c r="W15" s="263">
        <v>165.2</v>
      </c>
      <c r="X15" s="263">
        <v>159.8</v>
      </c>
      <c r="Y15" s="263">
        <v>5.4</v>
      </c>
      <c r="Z15" s="263">
        <v>23.3</v>
      </c>
      <c r="AA15" s="263">
        <v>183.2</v>
      </c>
      <c r="AB15" s="263">
        <v>170</v>
      </c>
      <c r="AC15" s="263">
        <v>13.2</v>
      </c>
      <c r="AD15" s="29"/>
    </row>
    <row r="16" spans="1:30" ht="15" customHeight="1">
      <c r="A16" s="289">
        <v>3</v>
      </c>
      <c r="B16" s="264">
        <v>22</v>
      </c>
      <c r="C16" s="263">
        <v>171.3</v>
      </c>
      <c r="D16" s="263">
        <v>161.5</v>
      </c>
      <c r="E16" s="263">
        <v>9.8</v>
      </c>
      <c r="F16" s="263">
        <v>22.3</v>
      </c>
      <c r="G16" s="263">
        <v>162.1</v>
      </c>
      <c r="H16" s="263">
        <v>149.4</v>
      </c>
      <c r="I16" s="263">
        <v>12.7</v>
      </c>
      <c r="J16" s="263">
        <v>24</v>
      </c>
      <c r="K16" s="103">
        <f>SUM(L16:M16)</f>
        <v>182.5</v>
      </c>
      <c r="L16" s="263">
        <v>174.6</v>
      </c>
      <c r="M16" s="263">
        <v>7.9</v>
      </c>
      <c r="N16" s="263">
        <v>23.2</v>
      </c>
      <c r="O16" s="263">
        <v>176.7</v>
      </c>
      <c r="P16" s="263">
        <v>173.1</v>
      </c>
      <c r="Q16" s="263">
        <v>3.6</v>
      </c>
      <c r="R16" s="263">
        <v>24.6</v>
      </c>
      <c r="S16" s="263">
        <v>188.1</v>
      </c>
      <c r="T16" s="263">
        <v>181.2</v>
      </c>
      <c r="U16" s="263">
        <v>6.9</v>
      </c>
      <c r="V16" s="263">
        <v>24.5</v>
      </c>
      <c r="W16" s="263">
        <v>172.6</v>
      </c>
      <c r="X16" s="263">
        <v>167.5</v>
      </c>
      <c r="Y16" s="263">
        <v>5.1</v>
      </c>
      <c r="Z16" s="263">
        <v>23.7</v>
      </c>
      <c r="AA16" s="263">
        <v>189.6</v>
      </c>
      <c r="AB16" s="263">
        <v>175.6</v>
      </c>
      <c r="AC16" s="263">
        <v>14</v>
      </c>
      <c r="AD16" s="29"/>
    </row>
    <row r="17" spans="1:30" ht="15" customHeight="1">
      <c r="A17" s="289">
        <v>4</v>
      </c>
      <c r="B17" s="264">
        <v>23.8</v>
      </c>
      <c r="C17" s="263">
        <v>184.6</v>
      </c>
      <c r="D17" s="263">
        <v>173.4</v>
      </c>
      <c r="E17" s="263">
        <v>11.2</v>
      </c>
      <c r="F17" s="263">
        <v>22.8</v>
      </c>
      <c r="G17" s="263">
        <v>168.1</v>
      </c>
      <c r="H17" s="263">
        <v>154.8</v>
      </c>
      <c r="I17" s="263">
        <v>13.3</v>
      </c>
      <c r="J17" s="263">
        <v>24.3</v>
      </c>
      <c r="K17" s="103">
        <f>SUM(L17:M17)</f>
        <v>183.9</v>
      </c>
      <c r="L17" s="263">
        <v>176.1</v>
      </c>
      <c r="M17" s="263">
        <v>7.8</v>
      </c>
      <c r="N17" s="263">
        <v>23.9</v>
      </c>
      <c r="O17" s="263">
        <v>183.9</v>
      </c>
      <c r="P17" s="263">
        <v>181</v>
      </c>
      <c r="Q17" s="263">
        <v>2.9</v>
      </c>
      <c r="R17" s="263">
        <v>25.2</v>
      </c>
      <c r="S17" s="263">
        <v>190.4</v>
      </c>
      <c r="T17" s="263">
        <v>182.9</v>
      </c>
      <c r="U17" s="263">
        <v>7.5</v>
      </c>
      <c r="V17" s="263">
        <v>23.8</v>
      </c>
      <c r="W17" s="263">
        <v>168.7</v>
      </c>
      <c r="X17" s="263">
        <v>163.1</v>
      </c>
      <c r="Y17" s="263">
        <v>5.6</v>
      </c>
      <c r="Z17" s="263">
        <v>24.1</v>
      </c>
      <c r="AA17" s="263">
        <v>190.1</v>
      </c>
      <c r="AB17" s="263">
        <v>177.4</v>
      </c>
      <c r="AC17" s="263">
        <v>12.7</v>
      </c>
      <c r="AD17" s="29"/>
    </row>
    <row r="18" spans="1:30" ht="15" customHeight="1">
      <c r="A18" s="302"/>
      <c r="B18" s="3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63"/>
      <c r="X18" s="108"/>
      <c r="Y18" s="108"/>
      <c r="Z18" s="108"/>
      <c r="AA18" s="108"/>
      <c r="AB18" s="108"/>
      <c r="AC18" s="108"/>
      <c r="AD18" s="108"/>
    </row>
    <row r="19" spans="1:30" ht="15" customHeight="1">
      <c r="A19" s="289">
        <v>5</v>
      </c>
      <c r="B19" s="264">
        <v>20.9</v>
      </c>
      <c r="C19" s="263">
        <v>160.6</v>
      </c>
      <c r="D19" s="263">
        <v>151.3</v>
      </c>
      <c r="E19" s="263">
        <v>9.3</v>
      </c>
      <c r="F19" s="263">
        <v>20.5</v>
      </c>
      <c r="G19" s="263">
        <v>154.7</v>
      </c>
      <c r="H19" s="263">
        <v>141.3</v>
      </c>
      <c r="I19" s="263">
        <v>13.4</v>
      </c>
      <c r="J19" s="263">
        <v>22.3</v>
      </c>
      <c r="K19" s="103">
        <f>SUM(L19:M19)</f>
        <v>171.1</v>
      </c>
      <c r="L19" s="263">
        <v>163.6</v>
      </c>
      <c r="M19" s="263">
        <v>7.5</v>
      </c>
      <c r="N19" s="263">
        <v>23.9</v>
      </c>
      <c r="O19" s="263">
        <v>183.3</v>
      </c>
      <c r="P19" s="263">
        <v>179.4</v>
      </c>
      <c r="Q19" s="263">
        <v>3.9</v>
      </c>
      <c r="R19" s="263">
        <v>22.3</v>
      </c>
      <c r="S19" s="263">
        <v>168.8</v>
      </c>
      <c r="T19" s="263">
        <v>161.6</v>
      </c>
      <c r="U19" s="263">
        <v>7.2</v>
      </c>
      <c r="V19" s="263">
        <v>21.6</v>
      </c>
      <c r="W19" s="263">
        <v>154.7</v>
      </c>
      <c r="X19" s="263">
        <v>151.3</v>
      </c>
      <c r="Y19" s="263">
        <v>3.4</v>
      </c>
      <c r="Z19" s="263">
        <v>21.9</v>
      </c>
      <c r="AA19" s="263">
        <v>178</v>
      </c>
      <c r="AB19" s="263">
        <v>164.8</v>
      </c>
      <c r="AC19" s="263">
        <v>13.2</v>
      </c>
      <c r="AD19" s="29"/>
    </row>
    <row r="20" spans="1:30" ht="15" customHeight="1">
      <c r="A20" s="289">
        <v>6</v>
      </c>
      <c r="B20" s="264">
        <v>23.1</v>
      </c>
      <c r="C20" s="263">
        <v>176.4</v>
      </c>
      <c r="D20" s="263">
        <v>167.3</v>
      </c>
      <c r="E20" s="263">
        <v>9.1</v>
      </c>
      <c r="F20" s="263">
        <v>22.5</v>
      </c>
      <c r="G20" s="263">
        <v>166</v>
      </c>
      <c r="H20" s="263">
        <v>154.9</v>
      </c>
      <c r="I20" s="263">
        <v>11.1</v>
      </c>
      <c r="J20" s="263">
        <v>24.6</v>
      </c>
      <c r="K20" s="103">
        <f>SUM(L20:M20)</f>
        <v>187.39999999999998</v>
      </c>
      <c r="L20" s="263">
        <v>180.2</v>
      </c>
      <c r="M20" s="263">
        <v>7.2</v>
      </c>
      <c r="N20" s="263">
        <v>24.1</v>
      </c>
      <c r="O20" s="263">
        <v>185.3</v>
      </c>
      <c r="P20" s="263">
        <v>181.4</v>
      </c>
      <c r="Q20" s="263">
        <v>3.9</v>
      </c>
      <c r="R20" s="263">
        <v>25.5</v>
      </c>
      <c r="S20" s="263">
        <v>193.7</v>
      </c>
      <c r="T20" s="263">
        <v>186.4</v>
      </c>
      <c r="U20" s="263">
        <v>7.3</v>
      </c>
      <c r="V20" s="263">
        <v>24.6</v>
      </c>
      <c r="W20" s="263">
        <v>175.6</v>
      </c>
      <c r="X20" s="263">
        <v>171.9</v>
      </c>
      <c r="Y20" s="263">
        <v>3.7</v>
      </c>
      <c r="Z20" s="263">
        <v>24.3</v>
      </c>
      <c r="AA20" s="263">
        <v>192.2</v>
      </c>
      <c r="AB20" s="263">
        <v>180.5</v>
      </c>
      <c r="AC20" s="263">
        <v>11.7</v>
      </c>
      <c r="AD20" s="29"/>
    </row>
    <row r="21" spans="1:30" ht="15" customHeight="1">
      <c r="A21" s="289">
        <v>7</v>
      </c>
      <c r="B21" s="264">
        <v>23.2</v>
      </c>
      <c r="C21" s="263">
        <v>178.7</v>
      </c>
      <c r="D21" s="263">
        <v>168.8</v>
      </c>
      <c r="E21" s="263">
        <v>9.9</v>
      </c>
      <c r="F21" s="263">
        <v>22.7</v>
      </c>
      <c r="G21" s="263">
        <v>167.1</v>
      </c>
      <c r="H21" s="263">
        <v>154.8</v>
      </c>
      <c r="I21" s="263">
        <v>12.3</v>
      </c>
      <c r="J21" s="263">
        <v>24</v>
      </c>
      <c r="K21" s="103">
        <f>SUM(L21:M21)</f>
        <v>182.79999999999998</v>
      </c>
      <c r="L21" s="263">
        <v>175.6</v>
      </c>
      <c r="M21" s="263">
        <v>7.2</v>
      </c>
      <c r="N21" s="263">
        <v>23.7</v>
      </c>
      <c r="O21" s="263">
        <v>183.7</v>
      </c>
      <c r="P21" s="263">
        <v>179.9</v>
      </c>
      <c r="Q21" s="263">
        <v>3.8</v>
      </c>
      <c r="R21" s="263">
        <v>25.3</v>
      </c>
      <c r="S21" s="263">
        <v>190.5</v>
      </c>
      <c r="T21" s="263">
        <v>183.8</v>
      </c>
      <c r="U21" s="263">
        <v>6.7</v>
      </c>
      <c r="V21" s="263">
        <v>22.6</v>
      </c>
      <c r="W21" s="263">
        <v>160.9</v>
      </c>
      <c r="X21" s="263">
        <v>157.3</v>
      </c>
      <c r="Y21" s="263">
        <v>3.6</v>
      </c>
      <c r="Z21" s="263">
        <v>24.3</v>
      </c>
      <c r="AA21" s="263">
        <v>192.2</v>
      </c>
      <c r="AB21" s="263">
        <v>179.9</v>
      </c>
      <c r="AC21" s="263">
        <v>12.3</v>
      </c>
      <c r="AD21" s="29"/>
    </row>
    <row r="22" spans="1:30" ht="15" customHeight="1">
      <c r="A22" s="289">
        <v>8</v>
      </c>
      <c r="B22" s="264">
        <v>22.5</v>
      </c>
      <c r="C22" s="263">
        <v>173.7</v>
      </c>
      <c r="D22" s="263">
        <v>163.6</v>
      </c>
      <c r="E22" s="263">
        <v>10.1</v>
      </c>
      <c r="F22" s="263">
        <v>22.5</v>
      </c>
      <c r="G22" s="263">
        <v>167.9</v>
      </c>
      <c r="H22" s="263">
        <v>155.5</v>
      </c>
      <c r="I22" s="263">
        <v>12.4</v>
      </c>
      <c r="J22" s="263">
        <v>22.6</v>
      </c>
      <c r="K22" s="103">
        <f>SUM(L22:M22)</f>
        <v>174.8</v>
      </c>
      <c r="L22" s="263">
        <v>166.8</v>
      </c>
      <c r="M22" s="263">
        <v>8</v>
      </c>
      <c r="N22" s="263">
        <v>24.9</v>
      </c>
      <c r="O22" s="263">
        <v>193.7</v>
      </c>
      <c r="P22" s="263">
        <v>187.4</v>
      </c>
      <c r="Q22" s="263">
        <v>6.3</v>
      </c>
      <c r="R22" s="263">
        <v>24.4</v>
      </c>
      <c r="S22" s="263">
        <v>187.7</v>
      </c>
      <c r="T22" s="263">
        <v>180.1</v>
      </c>
      <c r="U22" s="263">
        <v>7.6</v>
      </c>
      <c r="V22" s="263">
        <v>17.7</v>
      </c>
      <c r="W22" s="263">
        <v>130.5</v>
      </c>
      <c r="X22" s="263">
        <v>126.7</v>
      </c>
      <c r="Y22" s="263">
        <v>3.8</v>
      </c>
      <c r="Z22" s="263">
        <v>23.6</v>
      </c>
      <c r="AA22" s="263">
        <v>186.3</v>
      </c>
      <c r="AB22" s="263">
        <v>173.6</v>
      </c>
      <c r="AC22" s="263">
        <v>12.7</v>
      </c>
      <c r="AD22" s="29"/>
    </row>
    <row r="23" spans="1:30" ht="15" customHeight="1">
      <c r="A23" s="302"/>
      <c r="B23" s="3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263"/>
      <c r="X23" s="108"/>
      <c r="Y23" s="108"/>
      <c r="Z23" s="108"/>
      <c r="AA23" s="108"/>
      <c r="AB23" s="108"/>
      <c r="AC23" s="108"/>
      <c r="AD23" s="108"/>
    </row>
    <row r="24" spans="1:30" ht="15" customHeight="1">
      <c r="A24" s="289">
        <v>9</v>
      </c>
      <c r="B24" s="264">
        <v>22.6</v>
      </c>
      <c r="C24" s="263">
        <v>173.8</v>
      </c>
      <c r="D24" s="263">
        <v>165.1</v>
      </c>
      <c r="E24" s="263">
        <v>8.7</v>
      </c>
      <c r="F24" s="263">
        <v>21.4</v>
      </c>
      <c r="G24" s="263">
        <v>158.4</v>
      </c>
      <c r="H24" s="263">
        <v>146.5</v>
      </c>
      <c r="I24" s="263">
        <v>11.9</v>
      </c>
      <c r="J24" s="263">
        <v>23.3</v>
      </c>
      <c r="K24" s="103">
        <f>SUM(L24:M24)</f>
        <v>177.6</v>
      </c>
      <c r="L24" s="263">
        <v>170.5</v>
      </c>
      <c r="M24" s="263">
        <v>7.1</v>
      </c>
      <c r="N24" s="263">
        <v>24.3</v>
      </c>
      <c r="O24" s="263">
        <v>187.7</v>
      </c>
      <c r="P24" s="263">
        <v>184.1</v>
      </c>
      <c r="Q24" s="263">
        <v>3.6</v>
      </c>
      <c r="R24" s="263">
        <v>23.7</v>
      </c>
      <c r="S24" s="263">
        <v>180.1</v>
      </c>
      <c r="T24" s="263">
        <v>173.4</v>
      </c>
      <c r="U24" s="263">
        <v>6.7</v>
      </c>
      <c r="V24" s="263">
        <v>22.6</v>
      </c>
      <c r="W24" s="263">
        <v>160.8</v>
      </c>
      <c r="X24" s="263">
        <v>157.5</v>
      </c>
      <c r="Y24" s="263">
        <v>3.3</v>
      </c>
      <c r="Z24" s="263">
        <v>22.9</v>
      </c>
      <c r="AA24" s="263">
        <v>181.9</v>
      </c>
      <c r="AB24" s="263">
        <v>169.6</v>
      </c>
      <c r="AC24" s="263">
        <v>12.3</v>
      </c>
      <c r="AD24" s="29"/>
    </row>
    <row r="25" spans="1:30" ht="15" customHeight="1">
      <c r="A25" s="289">
        <v>10</v>
      </c>
      <c r="B25" s="264">
        <v>22.1</v>
      </c>
      <c r="C25" s="263">
        <v>171.8</v>
      </c>
      <c r="D25" s="263">
        <v>160.8</v>
      </c>
      <c r="E25" s="263">
        <v>11</v>
      </c>
      <c r="F25" s="263">
        <v>21.6</v>
      </c>
      <c r="G25" s="263">
        <v>158.6</v>
      </c>
      <c r="H25" s="263">
        <v>146.8</v>
      </c>
      <c r="I25" s="263">
        <v>11.8</v>
      </c>
      <c r="J25" s="263">
        <v>23.5</v>
      </c>
      <c r="K25" s="103">
        <f>SUM(L25:M25)</f>
        <v>179.29999999999998</v>
      </c>
      <c r="L25" s="263">
        <v>171.1</v>
      </c>
      <c r="M25" s="263">
        <v>8.2</v>
      </c>
      <c r="N25" s="263">
        <v>24.4</v>
      </c>
      <c r="O25" s="263">
        <v>190.8</v>
      </c>
      <c r="P25" s="263">
        <v>185.7</v>
      </c>
      <c r="Q25" s="263">
        <v>5.1</v>
      </c>
      <c r="R25" s="263">
        <v>23.7</v>
      </c>
      <c r="S25" s="263">
        <v>178.3</v>
      </c>
      <c r="T25" s="263">
        <v>171.3</v>
      </c>
      <c r="U25" s="263">
        <v>7</v>
      </c>
      <c r="V25" s="263">
        <v>23.1</v>
      </c>
      <c r="W25" s="263">
        <v>164.4</v>
      </c>
      <c r="X25" s="263">
        <v>160.8</v>
      </c>
      <c r="Y25" s="263">
        <v>3.6</v>
      </c>
      <c r="Z25" s="263">
        <v>23.1</v>
      </c>
      <c r="AA25" s="263">
        <v>184.3</v>
      </c>
      <c r="AB25" s="263">
        <v>169.7</v>
      </c>
      <c r="AC25" s="263">
        <v>14.6</v>
      </c>
      <c r="AD25" s="29"/>
    </row>
    <row r="26" spans="1:30" ht="15" customHeight="1">
      <c r="A26" s="289">
        <v>11</v>
      </c>
      <c r="B26" s="264">
        <v>22.6</v>
      </c>
      <c r="C26" s="263">
        <v>174.3</v>
      </c>
      <c r="D26" s="263">
        <v>163.6</v>
      </c>
      <c r="E26" s="263">
        <v>10.7</v>
      </c>
      <c r="F26" s="263">
        <v>21.5</v>
      </c>
      <c r="G26" s="263">
        <v>158.8</v>
      </c>
      <c r="H26" s="263">
        <v>147.5</v>
      </c>
      <c r="I26" s="263">
        <v>11.3</v>
      </c>
      <c r="J26" s="263">
        <v>23.5</v>
      </c>
      <c r="K26" s="103">
        <f>SUM(L26:M26)</f>
        <v>180.1</v>
      </c>
      <c r="L26" s="263">
        <v>172.5</v>
      </c>
      <c r="M26" s="263">
        <v>7.6</v>
      </c>
      <c r="N26" s="263">
        <v>24.2</v>
      </c>
      <c r="O26" s="263">
        <v>190.2</v>
      </c>
      <c r="P26" s="263">
        <v>186.4</v>
      </c>
      <c r="Q26" s="263">
        <v>3.8</v>
      </c>
      <c r="R26" s="263">
        <v>23.7</v>
      </c>
      <c r="S26" s="263">
        <v>181</v>
      </c>
      <c r="T26" s="263">
        <v>173.7</v>
      </c>
      <c r="U26" s="263">
        <v>7.3</v>
      </c>
      <c r="V26" s="263">
        <v>23.1</v>
      </c>
      <c r="W26" s="263">
        <v>164.9</v>
      </c>
      <c r="X26" s="263">
        <v>161</v>
      </c>
      <c r="Y26" s="263">
        <v>3.9</v>
      </c>
      <c r="Z26" s="263">
        <v>23.3</v>
      </c>
      <c r="AA26" s="263">
        <v>184.9</v>
      </c>
      <c r="AB26" s="263">
        <v>171.7</v>
      </c>
      <c r="AC26" s="263">
        <v>13.2</v>
      </c>
      <c r="AD26" s="29"/>
    </row>
    <row r="27" spans="1:30" ht="15" customHeight="1">
      <c r="A27" s="289">
        <v>12</v>
      </c>
      <c r="B27" s="264">
        <v>22.5</v>
      </c>
      <c r="C27" s="263">
        <v>175.1</v>
      </c>
      <c r="D27" s="263">
        <v>163.6</v>
      </c>
      <c r="E27" s="263">
        <v>11.5</v>
      </c>
      <c r="F27" s="263">
        <v>22.3</v>
      </c>
      <c r="G27" s="263">
        <v>162.7</v>
      </c>
      <c r="H27" s="263">
        <v>151.5</v>
      </c>
      <c r="I27" s="263">
        <v>11.2</v>
      </c>
      <c r="J27" s="263">
        <v>23.1</v>
      </c>
      <c r="K27" s="103">
        <f>SUM(L27:M27)</f>
        <v>176.10000000000002</v>
      </c>
      <c r="L27" s="263">
        <v>169.3</v>
      </c>
      <c r="M27" s="263">
        <v>6.8</v>
      </c>
      <c r="N27" s="263">
        <v>23.8</v>
      </c>
      <c r="O27" s="263">
        <v>185.3</v>
      </c>
      <c r="P27" s="263">
        <v>182.6</v>
      </c>
      <c r="Q27" s="263">
        <v>2.7</v>
      </c>
      <c r="R27" s="263">
        <v>23.9</v>
      </c>
      <c r="S27" s="263">
        <v>181.3</v>
      </c>
      <c r="T27" s="263">
        <v>174.3</v>
      </c>
      <c r="U27" s="263">
        <v>7</v>
      </c>
      <c r="V27" s="263">
        <v>21.9</v>
      </c>
      <c r="W27" s="263">
        <v>156.4</v>
      </c>
      <c r="X27" s="263">
        <v>152.8</v>
      </c>
      <c r="Y27" s="263">
        <v>3.6</v>
      </c>
      <c r="Z27" s="263">
        <v>23</v>
      </c>
      <c r="AA27" s="263">
        <v>181.1</v>
      </c>
      <c r="AB27" s="263">
        <v>169.5</v>
      </c>
      <c r="AC27" s="263">
        <v>11.6</v>
      </c>
      <c r="AD27" s="29"/>
    </row>
    <row r="28" spans="1:29" ht="15" customHeight="1">
      <c r="A28" s="309"/>
      <c r="B28" s="264"/>
      <c r="C28" s="263"/>
      <c r="D28" s="285"/>
      <c r="E28" s="285"/>
      <c r="F28" s="285"/>
      <c r="G28" s="263"/>
      <c r="H28" s="285"/>
      <c r="I28" s="285"/>
      <c r="J28" s="285"/>
      <c r="K28" s="263"/>
      <c r="L28" s="285"/>
      <c r="M28" s="285"/>
      <c r="N28" s="285"/>
      <c r="O28" s="263"/>
      <c r="P28" s="285"/>
      <c r="Q28" s="285"/>
      <c r="R28" s="285"/>
      <c r="S28" s="263"/>
      <c r="T28" s="285"/>
      <c r="U28" s="285"/>
      <c r="V28" s="285"/>
      <c r="W28" s="263"/>
      <c r="X28" s="285"/>
      <c r="Y28" s="285"/>
      <c r="Z28" s="285"/>
      <c r="AA28" s="263"/>
      <c r="AB28" s="285"/>
      <c r="AC28" s="285"/>
    </row>
    <row r="29" spans="1:29" ht="15" customHeight="1">
      <c r="A29" s="31" t="s">
        <v>36</v>
      </c>
      <c r="B29" s="3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30" s="281" customFormat="1" ht="15" customHeight="1">
      <c r="A30" s="322" t="s">
        <v>317</v>
      </c>
      <c r="B30" s="281">
        <v>23.3</v>
      </c>
      <c r="C30" s="281">
        <v>192.8</v>
      </c>
      <c r="D30" s="281">
        <v>179.2</v>
      </c>
      <c r="E30" s="281">
        <v>13.6</v>
      </c>
      <c r="F30" s="281">
        <v>22</v>
      </c>
      <c r="G30" s="281">
        <v>166.3</v>
      </c>
      <c r="H30" s="281">
        <v>152.9</v>
      </c>
      <c r="I30" s="281">
        <v>13.4</v>
      </c>
      <c r="J30" s="281">
        <v>23.5</v>
      </c>
      <c r="K30" s="103">
        <f>SUM(L30:M30)</f>
        <v>186.3</v>
      </c>
      <c r="L30" s="281">
        <v>176</v>
      </c>
      <c r="M30" s="281">
        <v>10.3</v>
      </c>
      <c r="N30" s="281">
        <v>26</v>
      </c>
      <c r="O30" s="281">
        <v>213.8</v>
      </c>
      <c r="P30" s="281">
        <v>207</v>
      </c>
      <c r="Q30" s="281">
        <v>6.8</v>
      </c>
      <c r="R30" s="281">
        <v>23.4</v>
      </c>
      <c r="S30" s="281">
        <v>193.2</v>
      </c>
      <c r="T30" s="281">
        <v>171.4</v>
      </c>
      <c r="U30" s="281">
        <v>21.8</v>
      </c>
      <c r="V30" s="281">
        <v>22.5</v>
      </c>
      <c r="W30" s="281">
        <v>177.6</v>
      </c>
      <c r="X30" s="281">
        <v>167</v>
      </c>
      <c r="Y30" s="281">
        <v>10.6</v>
      </c>
      <c r="Z30" s="281">
        <v>23.6</v>
      </c>
      <c r="AA30" s="281">
        <v>181.2</v>
      </c>
      <c r="AB30" s="281">
        <v>174</v>
      </c>
      <c r="AC30" s="281">
        <v>7.2</v>
      </c>
      <c r="AD30" s="29"/>
    </row>
    <row r="31" spans="1:30" ht="15" customHeight="1">
      <c r="A31" s="289">
        <v>62</v>
      </c>
      <c r="B31" s="264">
        <v>23.2</v>
      </c>
      <c r="C31" s="263">
        <v>192.5</v>
      </c>
      <c r="D31" s="263">
        <v>179.1</v>
      </c>
      <c r="E31" s="263">
        <v>13.4</v>
      </c>
      <c r="F31" s="263">
        <v>22</v>
      </c>
      <c r="G31" s="263">
        <v>163.6</v>
      </c>
      <c r="H31" s="263">
        <v>151</v>
      </c>
      <c r="I31" s="263">
        <v>12.6</v>
      </c>
      <c r="J31" s="263">
        <v>23.2</v>
      </c>
      <c r="K31" s="103">
        <f>SUM(L31:M31)</f>
        <v>183.89999999999998</v>
      </c>
      <c r="L31" s="263">
        <v>173.7</v>
      </c>
      <c r="M31" s="263">
        <v>10.2</v>
      </c>
      <c r="N31" s="263">
        <v>25.3</v>
      </c>
      <c r="O31" s="263">
        <v>203.4</v>
      </c>
      <c r="P31" s="263">
        <v>197.1</v>
      </c>
      <c r="Q31" s="263">
        <v>6.3</v>
      </c>
      <c r="R31" s="263">
        <v>23.1</v>
      </c>
      <c r="S31" s="263">
        <v>188.3</v>
      </c>
      <c r="T31" s="263">
        <v>169.3</v>
      </c>
      <c r="U31" s="263">
        <v>19</v>
      </c>
      <c r="V31" s="263">
        <v>22.2</v>
      </c>
      <c r="W31" s="263">
        <v>177.1</v>
      </c>
      <c r="X31" s="263">
        <v>166.1</v>
      </c>
      <c r="Y31" s="263">
        <v>11</v>
      </c>
      <c r="Z31" s="263">
        <v>23.2</v>
      </c>
      <c r="AA31" s="263">
        <v>180.6</v>
      </c>
      <c r="AB31" s="263">
        <v>173.3</v>
      </c>
      <c r="AC31" s="263">
        <v>7.3</v>
      </c>
      <c r="AD31" s="29"/>
    </row>
    <row r="32" spans="1:30" s="83" customFormat="1" ht="15" customHeight="1">
      <c r="A32" s="82">
        <v>63</v>
      </c>
      <c r="B32" s="290">
        <f>AVERAGE(B34:B47)</f>
        <v>22.916666666666668</v>
      </c>
      <c r="C32" s="381">
        <f aca="true" t="shared" si="1" ref="C32:AC32">AVERAGE(C34:C47)</f>
        <v>184.48333333333335</v>
      </c>
      <c r="D32" s="381">
        <f t="shared" si="1"/>
        <v>171.36666666666667</v>
      </c>
      <c r="E32" s="381">
        <f t="shared" si="1"/>
        <v>13.116666666666665</v>
      </c>
      <c r="F32" s="381">
        <f t="shared" si="1"/>
        <v>21.525000000000002</v>
      </c>
      <c r="G32" s="381">
        <f t="shared" si="1"/>
        <v>160.29166666666666</v>
      </c>
      <c r="H32" s="381">
        <f t="shared" si="1"/>
        <v>147.425</v>
      </c>
      <c r="I32" s="381">
        <f t="shared" si="1"/>
        <v>12.891666666666667</v>
      </c>
      <c r="J32" s="381">
        <f t="shared" si="1"/>
        <v>23.441666666666666</v>
      </c>
      <c r="K32" s="381">
        <f t="shared" si="1"/>
        <v>181.45833333333337</v>
      </c>
      <c r="L32" s="381">
        <f t="shared" si="1"/>
        <v>172.41666666666666</v>
      </c>
      <c r="M32" s="381">
        <f t="shared" si="1"/>
        <v>9.041666666666666</v>
      </c>
      <c r="N32" s="381">
        <f t="shared" si="1"/>
        <v>25.424999999999997</v>
      </c>
      <c r="O32" s="381">
        <f t="shared" si="1"/>
        <v>200.75833333333333</v>
      </c>
      <c r="P32" s="381">
        <f t="shared" si="1"/>
        <v>196.07500000000002</v>
      </c>
      <c r="Q32" s="381">
        <f t="shared" si="1"/>
        <v>4.683333333333334</v>
      </c>
      <c r="R32" s="381">
        <f t="shared" si="1"/>
        <v>24.09166666666667</v>
      </c>
      <c r="S32" s="381">
        <f t="shared" si="1"/>
        <v>184.75833333333333</v>
      </c>
      <c r="T32" s="381">
        <f t="shared" si="1"/>
        <v>177.025</v>
      </c>
      <c r="U32" s="381">
        <f t="shared" si="1"/>
        <v>7.733333333333333</v>
      </c>
      <c r="V32" s="381">
        <f t="shared" si="1"/>
        <v>22.46666666666667</v>
      </c>
      <c r="W32" s="381">
        <f t="shared" si="1"/>
        <v>160.98333333333332</v>
      </c>
      <c r="X32" s="381">
        <f t="shared" si="1"/>
        <v>156.59166666666667</v>
      </c>
      <c r="Y32" s="381">
        <f t="shared" si="1"/>
        <v>4.391666666666667</v>
      </c>
      <c r="Z32" s="381">
        <f t="shared" si="1"/>
        <v>23.358333333333334</v>
      </c>
      <c r="AA32" s="381">
        <f t="shared" si="1"/>
        <v>192.12500000000003</v>
      </c>
      <c r="AB32" s="381">
        <f t="shared" si="1"/>
        <v>176.69166666666663</v>
      </c>
      <c r="AC32" s="381">
        <f t="shared" si="1"/>
        <v>15.433333333333332</v>
      </c>
      <c r="AD32" s="320"/>
    </row>
    <row r="33" spans="1:29" ht="15" customHeight="1">
      <c r="A33" s="302"/>
      <c r="B33" s="3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30" ht="15" customHeight="1">
      <c r="A34" s="210" t="s">
        <v>316</v>
      </c>
      <c r="B34" s="264">
        <v>21</v>
      </c>
      <c r="C34" s="263">
        <v>169.9</v>
      </c>
      <c r="D34" s="263">
        <v>157.4</v>
      </c>
      <c r="E34" s="263">
        <v>12.5</v>
      </c>
      <c r="F34" s="263">
        <v>21</v>
      </c>
      <c r="G34" s="263">
        <v>155.2</v>
      </c>
      <c r="H34" s="263">
        <v>141.9</v>
      </c>
      <c r="I34" s="263">
        <v>13.3</v>
      </c>
      <c r="J34" s="263">
        <v>22.1</v>
      </c>
      <c r="K34" s="103">
        <f>SUM(L34:M34)</f>
        <v>170.1</v>
      </c>
      <c r="L34" s="263">
        <v>162.5</v>
      </c>
      <c r="M34" s="263">
        <v>7.6</v>
      </c>
      <c r="N34" s="263">
        <v>25</v>
      </c>
      <c r="O34" s="263">
        <v>204.3</v>
      </c>
      <c r="P34" s="263">
        <v>201</v>
      </c>
      <c r="Q34" s="263">
        <v>3.3</v>
      </c>
      <c r="R34" s="263">
        <v>22.3</v>
      </c>
      <c r="S34" s="263">
        <v>172.7</v>
      </c>
      <c r="T34" s="263">
        <v>164.8</v>
      </c>
      <c r="U34" s="263">
        <v>7.9</v>
      </c>
      <c r="V34" s="263">
        <v>20.9</v>
      </c>
      <c r="W34" s="263">
        <v>146.1</v>
      </c>
      <c r="X34" s="263">
        <v>142.5</v>
      </c>
      <c r="Y34" s="263">
        <v>3.6</v>
      </c>
      <c r="Z34" s="263">
        <v>22.1</v>
      </c>
      <c r="AA34" s="263">
        <v>178.9</v>
      </c>
      <c r="AB34" s="263">
        <v>165.9</v>
      </c>
      <c r="AC34" s="263">
        <v>13</v>
      </c>
      <c r="AD34" s="29"/>
    </row>
    <row r="35" spans="1:30" ht="15" customHeight="1">
      <c r="A35" s="289">
        <v>2</v>
      </c>
      <c r="B35" s="264">
        <v>22.8</v>
      </c>
      <c r="C35" s="263">
        <v>182.3</v>
      </c>
      <c r="D35" s="263">
        <v>171.5</v>
      </c>
      <c r="E35" s="263">
        <v>10.8</v>
      </c>
      <c r="F35" s="263">
        <v>21.4</v>
      </c>
      <c r="G35" s="263">
        <v>156.7</v>
      </c>
      <c r="H35" s="263">
        <v>145.1</v>
      </c>
      <c r="I35" s="263">
        <v>11.6</v>
      </c>
      <c r="J35" s="263">
        <v>23.5</v>
      </c>
      <c r="K35" s="103">
        <f>SUM(L35:M35)</f>
        <v>181.60000000000002</v>
      </c>
      <c r="L35" s="263">
        <v>172.3</v>
      </c>
      <c r="M35" s="263">
        <v>9.3</v>
      </c>
      <c r="N35" s="263">
        <v>24.7</v>
      </c>
      <c r="O35" s="263">
        <v>195.4</v>
      </c>
      <c r="P35" s="263">
        <v>192</v>
      </c>
      <c r="Q35" s="263">
        <v>3.4</v>
      </c>
      <c r="R35" s="263">
        <v>23.6</v>
      </c>
      <c r="S35" s="263">
        <v>183.4</v>
      </c>
      <c r="T35" s="263">
        <v>175.4</v>
      </c>
      <c r="U35" s="263">
        <v>8</v>
      </c>
      <c r="V35" s="263">
        <v>23</v>
      </c>
      <c r="W35" s="263">
        <v>166</v>
      </c>
      <c r="X35" s="263">
        <v>160</v>
      </c>
      <c r="Y35" s="263">
        <v>6</v>
      </c>
      <c r="Z35" s="263">
        <v>23.3</v>
      </c>
      <c r="AA35" s="263">
        <v>190.5</v>
      </c>
      <c r="AB35" s="263">
        <v>175.2</v>
      </c>
      <c r="AC35" s="263">
        <v>15.3</v>
      </c>
      <c r="AD35" s="29"/>
    </row>
    <row r="36" spans="1:30" ht="15" customHeight="1">
      <c r="A36" s="289">
        <v>3</v>
      </c>
      <c r="B36" s="264">
        <v>22.9</v>
      </c>
      <c r="C36" s="263">
        <v>184.9</v>
      </c>
      <c r="D36" s="263">
        <v>171.6</v>
      </c>
      <c r="E36" s="263">
        <v>13.3</v>
      </c>
      <c r="F36" s="263">
        <v>22.5</v>
      </c>
      <c r="G36" s="263">
        <v>167.1</v>
      </c>
      <c r="H36" s="263">
        <v>153.8</v>
      </c>
      <c r="I36" s="263">
        <v>13.3</v>
      </c>
      <c r="J36" s="263">
        <v>24.3</v>
      </c>
      <c r="K36" s="103">
        <f>SUM(L36:M36)</f>
        <v>187.4</v>
      </c>
      <c r="L36" s="263">
        <v>178</v>
      </c>
      <c r="M36" s="263">
        <v>9.4</v>
      </c>
      <c r="N36" s="263">
        <v>24.4</v>
      </c>
      <c r="O36" s="263">
        <v>191.3</v>
      </c>
      <c r="P36" s="263">
        <v>188.3</v>
      </c>
      <c r="Q36" s="263">
        <v>3</v>
      </c>
      <c r="R36" s="263">
        <v>25</v>
      </c>
      <c r="S36" s="263">
        <v>194</v>
      </c>
      <c r="T36" s="263">
        <v>185.9</v>
      </c>
      <c r="U36" s="263">
        <v>8.1</v>
      </c>
      <c r="V36" s="263">
        <v>24.5</v>
      </c>
      <c r="W36" s="263">
        <v>172.9</v>
      </c>
      <c r="X36" s="263">
        <v>167.5</v>
      </c>
      <c r="Y36" s="263">
        <v>5.4</v>
      </c>
      <c r="Z36" s="263">
        <v>23.9</v>
      </c>
      <c r="AA36" s="263">
        <v>197.6</v>
      </c>
      <c r="AB36" s="263">
        <v>181.5</v>
      </c>
      <c r="AC36" s="263">
        <v>16.1</v>
      </c>
      <c r="AD36" s="29"/>
    </row>
    <row r="37" spans="1:30" ht="15" customHeight="1">
      <c r="A37" s="289">
        <v>4</v>
      </c>
      <c r="B37" s="264">
        <v>24.6</v>
      </c>
      <c r="C37" s="263">
        <v>198.2</v>
      </c>
      <c r="D37" s="263">
        <v>183.1</v>
      </c>
      <c r="E37" s="263">
        <v>15.1</v>
      </c>
      <c r="F37" s="263">
        <v>22.2</v>
      </c>
      <c r="G37" s="263">
        <v>165.9</v>
      </c>
      <c r="H37" s="263">
        <v>152.9</v>
      </c>
      <c r="I37" s="263">
        <v>13</v>
      </c>
      <c r="J37" s="263">
        <v>24.5</v>
      </c>
      <c r="K37" s="103">
        <f>SUM(L37:M37)</f>
        <v>187.6</v>
      </c>
      <c r="L37" s="263">
        <v>177.9</v>
      </c>
      <c r="M37" s="263">
        <v>9.7</v>
      </c>
      <c r="N37" s="263">
        <v>26.2</v>
      </c>
      <c r="O37" s="263">
        <v>203.7</v>
      </c>
      <c r="P37" s="263">
        <v>200</v>
      </c>
      <c r="Q37" s="263">
        <v>3.7</v>
      </c>
      <c r="R37" s="263">
        <v>25</v>
      </c>
      <c r="S37" s="263">
        <v>193.2</v>
      </c>
      <c r="T37" s="263">
        <v>184.6</v>
      </c>
      <c r="U37" s="263">
        <v>8.6</v>
      </c>
      <c r="V37" s="263">
        <v>23.8</v>
      </c>
      <c r="W37" s="263">
        <v>168.8</v>
      </c>
      <c r="X37" s="263">
        <v>162.8</v>
      </c>
      <c r="Y37" s="263">
        <v>6</v>
      </c>
      <c r="Z37" s="263">
        <v>24.3</v>
      </c>
      <c r="AA37" s="263">
        <v>197</v>
      </c>
      <c r="AB37" s="263">
        <v>181.4</v>
      </c>
      <c r="AC37" s="263">
        <v>15.6</v>
      </c>
      <c r="AD37" s="29"/>
    </row>
    <row r="38" spans="1:30" ht="15" customHeight="1">
      <c r="A38" s="302"/>
      <c r="B38" s="3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T38" s="108"/>
      <c r="U38" s="108"/>
      <c r="V38" s="108"/>
      <c r="W38" s="108"/>
      <c r="X38" s="108"/>
      <c r="Y38" s="108"/>
      <c r="Z38" s="108"/>
      <c r="AA38" s="108"/>
      <c r="AB38" s="108"/>
      <c r="AD38" s="108"/>
    </row>
    <row r="39" spans="1:30" ht="15" customHeight="1">
      <c r="A39" s="289">
        <v>5</v>
      </c>
      <c r="B39" s="264">
        <v>21.5</v>
      </c>
      <c r="C39" s="263">
        <v>171.7</v>
      </c>
      <c r="D39" s="263">
        <v>159.4</v>
      </c>
      <c r="E39" s="263">
        <v>12.3</v>
      </c>
      <c r="F39" s="263">
        <v>20.2</v>
      </c>
      <c r="G39" s="263">
        <v>151.6</v>
      </c>
      <c r="H39" s="263">
        <v>138.7</v>
      </c>
      <c r="I39" s="263">
        <v>12.9</v>
      </c>
      <c r="J39" s="263">
        <v>22.2</v>
      </c>
      <c r="K39" s="103">
        <f>SUM(L39:M39)</f>
        <v>174.2</v>
      </c>
      <c r="L39" s="263">
        <v>165.1</v>
      </c>
      <c r="M39" s="263">
        <v>9.1</v>
      </c>
      <c r="N39" s="263">
        <v>24.7</v>
      </c>
      <c r="O39" s="263">
        <v>194.2</v>
      </c>
      <c r="P39" s="263">
        <v>189.4</v>
      </c>
      <c r="Q39" s="263">
        <v>4.8</v>
      </c>
      <c r="R39" s="263">
        <v>21.9</v>
      </c>
      <c r="S39" s="136">
        <v>167.2</v>
      </c>
      <c r="T39" s="263">
        <v>159.9</v>
      </c>
      <c r="U39" s="263">
        <v>7.3</v>
      </c>
      <c r="V39" s="263">
        <v>21.6</v>
      </c>
      <c r="W39" s="263">
        <v>155.9</v>
      </c>
      <c r="X39" s="263">
        <v>152.2</v>
      </c>
      <c r="Y39" s="263">
        <v>3.7</v>
      </c>
      <c r="Z39" s="263">
        <v>21.9</v>
      </c>
      <c r="AA39" s="263">
        <v>185.4</v>
      </c>
      <c r="AB39" s="263">
        <v>169.2</v>
      </c>
      <c r="AC39" s="136">
        <v>16.2</v>
      </c>
      <c r="AD39" s="29"/>
    </row>
    <row r="40" spans="1:30" ht="15" customHeight="1">
      <c r="A40" s="289">
        <v>6</v>
      </c>
      <c r="B40" s="264">
        <v>23.9</v>
      </c>
      <c r="C40" s="263">
        <v>189.2</v>
      </c>
      <c r="D40" s="263">
        <v>177.1</v>
      </c>
      <c r="E40" s="263">
        <v>12.1</v>
      </c>
      <c r="F40" s="263">
        <v>21.8</v>
      </c>
      <c r="G40" s="263">
        <v>162.8</v>
      </c>
      <c r="H40" s="263">
        <v>151.4</v>
      </c>
      <c r="I40" s="263">
        <v>11.4</v>
      </c>
      <c r="J40" s="263">
        <v>24.8</v>
      </c>
      <c r="K40" s="103">
        <f>SUM(L40:M40)</f>
        <v>191.2</v>
      </c>
      <c r="L40" s="263">
        <v>182.7</v>
      </c>
      <c r="M40" s="263">
        <v>8.5</v>
      </c>
      <c r="N40" s="263">
        <v>25.1</v>
      </c>
      <c r="O40" s="263">
        <v>197.8</v>
      </c>
      <c r="P40" s="263">
        <v>192.6</v>
      </c>
      <c r="Q40" s="263">
        <v>5.2</v>
      </c>
      <c r="R40" s="263">
        <v>26.1</v>
      </c>
      <c r="S40" s="265">
        <v>198.1</v>
      </c>
      <c r="T40" s="263">
        <v>190.1</v>
      </c>
      <c r="U40" s="263">
        <v>8</v>
      </c>
      <c r="V40" s="263">
        <v>24.7</v>
      </c>
      <c r="W40" s="263">
        <v>177</v>
      </c>
      <c r="X40" s="263">
        <v>172.9</v>
      </c>
      <c r="Y40" s="263">
        <v>4.1</v>
      </c>
      <c r="Z40" s="263">
        <v>24.2</v>
      </c>
      <c r="AA40" s="263">
        <v>199.5</v>
      </c>
      <c r="AB40" s="263">
        <v>185.5</v>
      </c>
      <c r="AC40" s="263">
        <v>14</v>
      </c>
      <c r="AD40" s="29"/>
    </row>
    <row r="41" spans="1:30" ht="15" customHeight="1">
      <c r="A41" s="289">
        <v>7</v>
      </c>
      <c r="B41" s="264">
        <v>23.8</v>
      </c>
      <c r="C41" s="263">
        <v>191.5</v>
      </c>
      <c r="D41" s="263">
        <v>178.6</v>
      </c>
      <c r="E41" s="263">
        <v>12.9</v>
      </c>
      <c r="F41" s="263">
        <v>22.2</v>
      </c>
      <c r="G41" s="263">
        <v>166.4</v>
      </c>
      <c r="H41" s="263">
        <v>152</v>
      </c>
      <c r="I41" s="263">
        <v>14.4</v>
      </c>
      <c r="J41" s="263">
        <v>23.9</v>
      </c>
      <c r="K41" s="103">
        <f>SUM(L41:M41)</f>
        <v>185.7</v>
      </c>
      <c r="L41" s="263">
        <v>176.6</v>
      </c>
      <c r="M41" s="263">
        <v>9.1</v>
      </c>
      <c r="N41" s="263">
        <v>25.3</v>
      </c>
      <c r="O41" s="263">
        <v>200.3</v>
      </c>
      <c r="P41" s="263">
        <v>194.3</v>
      </c>
      <c r="Q41" s="263">
        <v>6</v>
      </c>
      <c r="R41" s="263">
        <v>25.4</v>
      </c>
      <c r="S41" s="265">
        <v>192.4</v>
      </c>
      <c r="T41" s="263">
        <v>185.5</v>
      </c>
      <c r="U41" s="263">
        <v>6.9</v>
      </c>
      <c r="V41" s="263">
        <v>22.5</v>
      </c>
      <c r="W41" s="263">
        <v>161.7</v>
      </c>
      <c r="X41" s="263">
        <v>157.7</v>
      </c>
      <c r="Y41" s="263">
        <v>4</v>
      </c>
      <c r="Z41" s="263">
        <v>24.3</v>
      </c>
      <c r="AA41" s="263">
        <v>200.2</v>
      </c>
      <c r="AB41" s="263">
        <v>184.6</v>
      </c>
      <c r="AC41" s="263">
        <v>15.6</v>
      </c>
      <c r="AD41" s="29"/>
    </row>
    <row r="42" spans="1:30" ht="15" customHeight="1">
      <c r="A42" s="289">
        <v>8</v>
      </c>
      <c r="B42" s="264">
        <v>23.1</v>
      </c>
      <c r="C42" s="263">
        <v>186.1</v>
      </c>
      <c r="D42" s="263">
        <v>173.1</v>
      </c>
      <c r="E42" s="263">
        <v>13</v>
      </c>
      <c r="F42" s="263">
        <v>21.9</v>
      </c>
      <c r="G42" s="263">
        <v>164.3</v>
      </c>
      <c r="H42" s="263">
        <v>151.1</v>
      </c>
      <c r="I42" s="263">
        <v>13.2</v>
      </c>
      <c r="J42" s="263">
        <v>22</v>
      </c>
      <c r="K42" s="103">
        <f>SUM(L42:M42)</f>
        <v>172.7</v>
      </c>
      <c r="L42" s="263">
        <v>163.1</v>
      </c>
      <c r="M42" s="263">
        <v>9.6</v>
      </c>
      <c r="N42" s="263">
        <v>26.3</v>
      </c>
      <c r="O42" s="263">
        <v>209.2</v>
      </c>
      <c r="P42" s="263">
        <v>200.4</v>
      </c>
      <c r="Q42" s="263">
        <v>8.8</v>
      </c>
      <c r="R42" s="263">
        <v>25.2</v>
      </c>
      <c r="S42" s="265">
        <v>192.6</v>
      </c>
      <c r="T42" s="263">
        <v>185.2</v>
      </c>
      <c r="U42" s="263">
        <v>7.4</v>
      </c>
      <c r="V42" s="263">
        <v>17.4</v>
      </c>
      <c r="W42" s="263">
        <v>129.1</v>
      </c>
      <c r="X42" s="263">
        <v>124.9</v>
      </c>
      <c r="Y42" s="263">
        <v>4.2</v>
      </c>
      <c r="Z42" s="263">
        <v>23.6</v>
      </c>
      <c r="AA42" s="263">
        <v>192.9</v>
      </c>
      <c r="AB42" s="263">
        <v>177.4</v>
      </c>
      <c r="AC42" s="263">
        <v>15.5</v>
      </c>
      <c r="AD42" s="29"/>
    </row>
    <row r="43" spans="1:30" ht="15" customHeight="1">
      <c r="A43" s="302"/>
      <c r="B43" s="3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</row>
    <row r="44" spans="1:30" ht="15" customHeight="1">
      <c r="A44" s="289">
        <v>9</v>
      </c>
      <c r="B44" s="264">
        <v>23.2</v>
      </c>
      <c r="C44" s="263">
        <v>186.8</v>
      </c>
      <c r="D44" s="263">
        <v>174.9</v>
      </c>
      <c r="E44" s="263">
        <v>11.9</v>
      </c>
      <c r="F44" s="263">
        <v>21.2</v>
      </c>
      <c r="G44" s="263">
        <v>160.7</v>
      </c>
      <c r="H44" s="263">
        <v>146.4</v>
      </c>
      <c r="I44" s="263">
        <v>14.6</v>
      </c>
      <c r="J44" s="263">
        <v>23.4</v>
      </c>
      <c r="K44" s="103">
        <f>SUM(L44:M44)</f>
        <v>180.9</v>
      </c>
      <c r="L44" s="263">
        <v>172.5</v>
      </c>
      <c r="M44" s="263">
        <v>8.4</v>
      </c>
      <c r="N44" s="332">
        <v>25.9</v>
      </c>
      <c r="O44" s="263">
        <v>202.6</v>
      </c>
      <c r="P44" s="263">
        <v>198.2</v>
      </c>
      <c r="Q44" s="263">
        <v>4.4</v>
      </c>
      <c r="R44" s="263">
        <v>23.6</v>
      </c>
      <c r="S44" s="263">
        <v>179.8</v>
      </c>
      <c r="T44" s="263">
        <v>172.9</v>
      </c>
      <c r="U44" s="263">
        <v>6.9</v>
      </c>
      <c r="V44" s="263">
        <v>22.8</v>
      </c>
      <c r="W44" s="263">
        <v>163.5</v>
      </c>
      <c r="X44" s="263">
        <v>159.8</v>
      </c>
      <c r="Y44" s="263">
        <v>3.7</v>
      </c>
      <c r="Z44" s="263">
        <v>23</v>
      </c>
      <c r="AA44" s="263">
        <v>189.5</v>
      </c>
      <c r="AB44" s="263">
        <v>174.6</v>
      </c>
      <c r="AC44" s="263">
        <v>14.9</v>
      </c>
      <c r="AD44" s="29"/>
    </row>
    <row r="45" spans="1:30" ht="15" customHeight="1">
      <c r="A45" s="289">
        <v>10</v>
      </c>
      <c r="B45" s="264">
        <v>22.4</v>
      </c>
      <c r="C45" s="263">
        <v>182.9</v>
      </c>
      <c r="D45" s="263">
        <v>168.2</v>
      </c>
      <c r="E45" s="263">
        <v>14.7</v>
      </c>
      <c r="F45" s="263">
        <v>21.2</v>
      </c>
      <c r="G45" s="263">
        <v>158.5</v>
      </c>
      <c r="H45" s="263">
        <v>144.7</v>
      </c>
      <c r="I45" s="263">
        <v>13.8</v>
      </c>
      <c r="J45" s="263">
        <v>23.7</v>
      </c>
      <c r="K45" s="103">
        <f>SUM(L45:M45)</f>
        <v>183.5</v>
      </c>
      <c r="L45" s="263">
        <v>173.5</v>
      </c>
      <c r="M45" s="263">
        <v>10</v>
      </c>
      <c r="N45" s="263">
        <v>26.2</v>
      </c>
      <c r="O45" s="263">
        <v>206.8</v>
      </c>
      <c r="P45" s="263">
        <v>201.2</v>
      </c>
      <c r="Q45" s="263">
        <v>5.6</v>
      </c>
      <c r="R45" s="263">
        <v>23.6</v>
      </c>
      <c r="S45" s="263">
        <v>179.6</v>
      </c>
      <c r="T45" s="263">
        <v>172.2</v>
      </c>
      <c r="U45" s="263">
        <v>7.4</v>
      </c>
      <c r="V45" s="263">
        <v>23.3</v>
      </c>
      <c r="W45" s="263">
        <v>166.7</v>
      </c>
      <c r="X45" s="263">
        <v>162.8</v>
      </c>
      <c r="Y45" s="263">
        <v>3.9</v>
      </c>
      <c r="Z45" s="263">
        <v>23.1</v>
      </c>
      <c r="AA45" s="263">
        <v>191.4</v>
      </c>
      <c r="AB45" s="263">
        <v>173.3</v>
      </c>
      <c r="AC45" s="263">
        <v>18.1</v>
      </c>
      <c r="AD45" s="29"/>
    </row>
    <row r="46" spans="1:30" ht="15" customHeight="1">
      <c r="A46" s="289">
        <v>11</v>
      </c>
      <c r="B46" s="264">
        <v>22.8</v>
      </c>
      <c r="C46" s="263">
        <v>183.9</v>
      </c>
      <c r="D46" s="263">
        <v>169.8</v>
      </c>
      <c r="E46" s="263">
        <v>14.1</v>
      </c>
      <c r="F46" s="263">
        <v>20.8</v>
      </c>
      <c r="G46" s="263">
        <v>155.2</v>
      </c>
      <c r="H46" s="263">
        <v>143.6</v>
      </c>
      <c r="I46" s="263">
        <v>11.6</v>
      </c>
      <c r="J46" s="263">
        <v>23.7</v>
      </c>
      <c r="K46" s="103">
        <f>SUM(L46:M46)</f>
        <v>183.8</v>
      </c>
      <c r="L46" s="263">
        <v>174.5</v>
      </c>
      <c r="M46" s="263">
        <v>9.3</v>
      </c>
      <c r="N46" s="263">
        <v>25.9</v>
      </c>
      <c r="O46" s="263">
        <v>204</v>
      </c>
      <c r="P46" s="263">
        <v>199.5</v>
      </c>
      <c r="Q46" s="263">
        <v>4.5</v>
      </c>
      <c r="R46" s="263">
        <v>23.6</v>
      </c>
      <c r="S46" s="263">
        <v>181.5</v>
      </c>
      <c r="T46" s="263">
        <v>172.9</v>
      </c>
      <c r="U46" s="263">
        <v>8.6</v>
      </c>
      <c r="V46" s="263">
        <v>23.2</v>
      </c>
      <c r="W46" s="263">
        <v>167</v>
      </c>
      <c r="X46" s="263">
        <v>162.8</v>
      </c>
      <c r="Y46" s="263">
        <v>4.2</v>
      </c>
      <c r="Z46" s="263">
        <v>23.3</v>
      </c>
      <c r="AA46" s="263">
        <v>192.5</v>
      </c>
      <c r="AB46" s="263">
        <v>176.5</v>
      </c>
      <c r="AC46" s="263">
        <v>16</v>
      </c>
      <c r="AD46" s="29"/>
    </row>
    <row r="47" spans="1:30" ht="15" customHeight="1">
      <c r="A47" s="289">
        <v>12</v>
      </c>
      <c r="B47" s="264">
        <v>23</v>
      </c>
      <c r="C47" s="263">
        <v>186.4</v>
      </c>
      <c r="D47" s="263">
        <v>171.7</v>
      </c>
      <c r="E47" s="263">
        <v>14.7</v>
      </c>
      <c r="F47" s="263">
        <v>21.9</v>
      </c>
      <c r="G47" s="263">
        <v>159.1</v>
      </c>
      <c r="H47" s="263">
        <v>147.5</v>
      </c>
      <c r="I47" s="263">
        <v>11.6</v>
      </c>
      <c r="J47" s="263">
        <v>23.2</v>
      </c>
      <c r="K47" s="103">
        <f>SUM(L47:M47)</f>
        <v>178.8</v>
      </c>
      <c r="L47" s="263">
        <v>170.3</v>
      </c>
      <c r="M47" s="263">
        <v>8.5</v>
      </c>
      <c r="N47" s="263">
        <v>25.4</v>
      </c>
      <c r="O47" s="263">
        <v>199.5</v>
      </c>
      <c r="P47" s="263">
        <v>196</v>
      </c>
      <c r="Q47" s="263">
        <v>3.5</v>
      </c>
      <c r="R47" s="263">
        <v>23.8</v>
      </c>
      <c r="S47" s="263">
        <v>182.6</v>
      </c>
      <c r="T47" s="263">
        <v>174.9</v>
      </c>
      <c r="U47" s="263">
        <v>7.7</v>
      </c>
      <c r="V47" s="263">
        <v>21.9</v>
      </c>
      <c r="W47" s="263">
        <v>157.1</v>
      </c>
      <c r="X47" s="263">
        <v>153.2</v>
      </c>
      <c r="Y47" s="263">
        <v>3.9</v>
      </c>
      <c r="Z47" s="263">
        <v>23.3</v>
      </c>
      <c r="AA47" s="263">
        <v>190.1</v>
      </c>
      <c r="AB47" s="263">
        <v>175.2</v>
      </c>
      <c r="AC47" s="263">
        <v>14.9</v>
      </c>
      <c r="AD47" s="29"/>
    </row>
    <row r="48" spans="1:29" ht="15" customHeight="1">
      <c r="A48" s="309"/>
      <c r="B48" s="264"/>
      <c r="C48" s="263"/>
      <c r="D48" s="285"/>
      <c r="E48" s="285"/>
      <c r="F48" s="285"/>
      <c r="G48" s="263"/>
      <c r="H48" s="285"/>
      <c r="I48" s="285"/>
      <c r="J48" s="285"/>
      <c r="K48" s="263"/>
      <c r="L48" s="285"/>
      <c r="M48" s="285"/>
      <c r="N48" s="285"/>
      <c r="O48" s="263"/>
      <c r="P48" s="285"/>
      <c r="Q48" s="285"/>
      <c r="R48" s="285"/>
      <c r="S48" s="263"/>
      <c r="T48" s="285"/>
      <c r="U48" s="285"/>
      <c r="V48" s="285"/>
      <c r="W48" s="263"/>
      <c r="X48" s="285"/>
      <c r="Y48" s="285"/>
      <c r="Z48" s="285"/>
      <c r="AA48" s="263"/>
      <c r="AB48" s="285"/>
      <c r="AC48" s="285"/>
    </row>
    <row r="49" spans="1:29" ht="15" customHeight="1">
      <c r="A49" s="31" t="s">
        <v>37</v>
      </c>
      <c r="B49" s="3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30" ht="15" customHeight="1">
      <c r="A50" s="210" t="s">
        <v>317</v>
      </c>
      <c r="B50" s="103">
        <v>23.3</v>
      </c>
      <c r="C50" s="281">
        <v>165</v>
      </c>
      <c r="D50" s="103">
        <v>159.8</v>
      </c>
      <c r="E50" s="103">
        <v>5.2</v>
      </c>
      <c r="F50" s="103">
        <v>20.8</v>
      </c>
      <c r="G50" s="103">
        <v>147.5</v>
      </c>
      <c r="H50" s="103">
        <v>142.9</v>
      </c>
      <c r="I50" s="103">
        <v>4.6</v>
      </c>
      <c r="J50" s="103">
        <v>23.3</v>
      </c>
      <c r="K50" s="103">
        <f>SUM(L50:M50)</f>
        <v>177.6</v>
      </c>
      <c r="L50" s="103">
        <v>171.4</v>
      </c>
      <c r="M50" s="103">
        <v>6.2</v>
      </c>
      <c r="N50" s="103">
        <v>22.9</v>
      </c>
      <c r="O50" s="103">
        <v>185.2</v>
      </c>
      <c r="P50" s="103">
        <v>181.1</v>
      </c>
      <c r="Q50" s="103">
        <v>4.1</v>
      </c>
      <c r="R50" s="103">
        <v>23.6</v>
      </c>
      <c r="S50" s="103">
        <v>177.7</v>
      </c>
      <c r="T50" s="103">
        <v>168.1</v>
      </c>
      <c r="U50" s="103">
        <v>9.6</v>
      </c>
      <c r="V50" s="103">
        <v>22.1</v>
      </c>
      <c r="W50" s="103">
        <v>166.6</v>
      </c>
      <c r="X50" s="103">
        <v>162.5</v>
      </c>
      <c r="Y50" s="103">
        <v>4.1</v>
      </c>
      <c r="Z50" s="103">
        <v>23.9</v>
      </c>
      <c r="AA50" s="103">
        <v>174.1</v>
      </c>
      <c r="AB50" s="103">
        <v>170.8</v>
      </c>
      <c r="AC50" s="103">
        <v>3.3</v>
      </c>
      <c r="AD50" s="29"/>
    </row>
    <row r="51" spans="1:30" ht="15" customHeight="1">
      <c r="A51" s="289">
        <v>62</v>
      </c>
      <c r="B51" s="264">
        <v>22.8</v>
      </c>
      <c r="C51" s="263">
        <v>173.6</v>
      </c>
      <c r="D51" s="263">
        <v>168.1</v>
      </c>
      <c r="E51" s="263">
        <v>5.5</v>
      </c>
      <c r="F51" s="263">
        <v>20.8</v>
      </c>
      <c r="G51" s="263">
        <v>149.2</v>
      </c>
      <c r="H51" s="263">
        <v>144.9</v>
      </c>
      <c r="I51" s="263">
        <v>4.3</v>
      </c>
      <c r="J51" s="263">
        <v>23.2</v>
      </c>
      <c r="K51" s="103">
        <f>SUM(L51:M51)</f>
        <v>176.79999999999998</v>
      </c>
      <c r="L51" s="263">
        <v>169.7</v>
      </c>
      <c r="M51" s="263">
        <v>7.1</v>
      </c>
      <c r="N51" s="263">
        <v>22.7</v>
      </c>
      <c r="O51" s="263">
        <v>183.1</v>
      </c>
      <c r="P51" s="263">
        <v>178.7</v>
      </c>
      <c r="Q51" s="263">
        <v>4.4</v>
      </c>
      <c r="R51" s="263">
        <v>23.5</v>
      </c>
      <c r="S51" s="263">
        <v>179</v>
      </c>
      <c r="T51" s="263">
        <v>169</v>
      </c>
      <c r="U51" s="263">
        <v>10</v>
      </c>
      <c r="V51" s="263">
        <v>21.9</v>
      </c>
      <c r="W51" s="263">
        <v>163.8</v>
      </c>
      <c r="X51" s="263">
        <v>159.4</v>
      </c>
      <c r="Y51" s="263">
        <v>4.4</v>
      </c>
      <c r="Z51" s="263">
        <v>23.7</v>
      </c>
      <c r="AA51" s="263">
        <v>172.3</v>
      </c>
      <c r="AB51" s="263">
        <v>166.5</v>
      </c>
      <c r="AC51" s="263">
        <v>5.8</v>
      </c>
      <c r="AD51" s="29"/>
    </row>
    <row r="52" spans="1:30" s="83" customFormat="1" ht="15" customHeight="1">
      <c r="A52" s="82">
        <v>63</v>
      </c>
      <c r="B52" s="290">
        <f>AVERAGE(B54:B67)</f>
        <v>21.45</v>
      </c>
      <c r="C52" s="381">
        <f aca="true" t="shared" si="2" ref="C52:AC52">AVERAGE(C54:C67)</f>
        <v>154.61666666666667</v>
      </c>
      <c r="D52" s="381">
        <f t="shared" si="2"/>
        <v>149.73333333333335</v>
      </c>
      <c r="E52" s="381">
        <f t="shared" si="2"/>
        <v>4.883333333333333</v>
      </c>
      <c r="F52" s="381">
        <f t="shared" si="2"/>
        <v>22.2</v>
      </c>
      <c r="G52" s="381">
        <f t="shared" si="2"/>
        <v>161.49166666666667</v>
      </c>
      <c r="H52" s="381">
        <f t="shared" si="2"/>
        <v>150.14166666666668</v>
      </c>
      <c r="I52" s="381">
        <f t="shared" si="2"/>
        <v>11.350000000000001</v>
      </c>
      <c r="J52" s="381">
        <f t="shared" si="2"/>
        <v>23.408333333333335</v>
      </c>
      <c r="K52" s="381">
        <f t="shared" si="2"/>
        <v>175.79999999999998</v>
      </c>
      <c r="L52" s="381">
        <f t="shared" si="2"/>
        <v>169.875</v>
      </c>
      <c r="M52" s="381">
        <f t="shared" si="2"/>
        <v>5.925</v>
      </c>
      <c r="N52" s="381">
        <f t="shared" si="2"/>
        <v>23.108333333333334</v>
      </c>
      <c r="O52" s="381">
        <f t="shared" si="2"/>
        <v>177.4916666666667</v>
      </c>
      <c r="P52" s="381">
        <f t="shared" si="2"/>
        <v>174.04166666666663</v>
      </c>
      <c r="Q52" s="381">
        <f t="shared" si="2"/>
        <v>3.4499999999999993</v>
      </c>
      <c r="R52" s="381">
        <f t="shared" si="2"/>
        <v>24.041666666666668</v>
      </c>
      <c r="S52" s="381">
        <f t="shared" si="2"/>
        <v>182.33333333333334</v>
      </c>
      <c r="T52" s="381">
        <f t="shared" si="2"/>
        <v>175.32499999999996</v>
      </c>
      <c r="U52" s="381">
        <f t="shared" si="2"/>
        <v>7.0083333333333355</v>
      </c>
      <c r="V52" s="381">
        <f t="shared" si="2"/>
        <v>22.308333333333326</v>
      </c>
      <c r="W52" s="381">
        <f t="shared" si="2"/>
        <v>157.48333333333332</v>
      </c>
      <c r="X52" s="381">
        <f t="shared" si="2"/>
        <v>154.6</v>
      </c>
      <c r="Y52" s="381">
        <f t="shared" si="2"/>
        <v>2.9083333333333328</v>
      </c>
      <c r="Z52" s="381">
        <f t="shared" si="2"/>
        <v>23.227500000000003</v>
      </c>
      <c r="AA52" s="381">
        <f t="shared" si="2"/>
        <v>172.23333333333332</v>
      </c>
      <c r="AB52" s="381">
        <f t="shared" si="2"/>
        <v>164.01666666666668</v>
      </c>
      <c r="AC52" s="381">
        <f t="shared" si="2"/>
        <v>8.216666666666667</v>
      </c>
      <c r="AD52" s="320"/>
    </row>
    <row r="53" spans="1:29" ht="15" customHeight="1">
      <c r="A53" s="302"/>
      <c r="B53" s="3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1:30" ht="15" customHeight="1">
      <c r="A54" s="210" t="s">
        <v>316</v>
      </c>
      <c r="B54" s="264">
        <v>20.9</v>
      </c>
      <c r="C54" s="263">
        <v>152.1</v>
      </c>
      <c r="D54" s="263">
        <v>146.5</v>
      </c>
      <c r="E54" s="263">
        <v>5.6</v>
      </c>
      <c r="F54" s="263">
        <v>20.6</v>
      </c>
      <c r="G54" s="263">
        <v>149</v>
      </c>
      <c r="H54" s="263">
        <v>137.3</v>
      </c>
      <c r="I54" s="263">
        <v>11.7</v>
      </c>
      <c r="J54" s="263">
        <v>22.5</v>
      </c>
      <c r="K54" s="103">
        <f>SUM(L54:M54)</f>
        <v>169.70000000000002</v>
      </c>
      <c r="L54" s="263">
        <v>163.8</v>
      </c>
      <c r="M54" s="263">
        <v>5.9</v>
      </c>
      <c r="N54" s="263">
        <v>23</v>
      </c>
      <c r="O54" s="263">
        <v>185.7</v>
      </c>
      <c r="P54" s="263">
        <v>180.4</v>
      </c>
      <c r="Q54" s="263">
        <v>5.3</v>
      </c>
      <c r="R54" s="263">
        <v>22.7</v>
      </c>
      <c r="S54" s="263">
        <v>172.2</v>
      </c>
      <c r="T54" s="263">
        <v>165.4</v>
      </c>
      <c r="U54" s="263">
        <v>6.8</v>
      </c>
      <c r="V54" s="263">
        <v>21</v>
      </c>
      <c r="W54" s="263">
        <v>148.1</v>
      </c>
      <c r="X54" s="263">
        <v>145.5</v>
      </c>
      <c r="Y54" s="263">
        <v>2.6</v>
      </c>
      <c r="Z54" s="263">
        <v>22.3</v>
      </c>
      <c r="AA54" s="263">
        <v>157.9</v>
      </c>
      <c r="AB54" s="263">
        <v>151.1</v>
      </c>
      <c r="AC54" s="263">
        <v>6.8</v>
      </c>
      <c r="AD54" s="29"/>
    </row>
    <row r="55" spans="1:30" ht="15" customHeight="1">
      <c r="A55" s="289">
        <v>2</v>
      </c>
      <c r="B55" s="264">
        <v>21.1</v>
      </c>
      <c r="C55" s="263">
        <v>154.4</v>
      </c>
      <c r="D55" s="263">
        <v>150.8</v>
      </c>
      <c r="E55" s="263">
        <v>3.6</v>
      </c>
      <c r="F55" s="263">
        <v>21.6</v>
      </c>
      <c r="G55" s="263">
        <v>153.7</v>
      </c>
      <c r="H55" s="263">
        <v>143.1</v>
      </c>
      <c r="I55" s="263">
        <v>10.6</v>
      </c>
      <c r="J55" s="263">
        <v>23.4</v>
      </c>
      <c r="K55" s="103">
        <f>SUM(L55:M55)</f>
        <v>174.9</v>
      </c>
      <c r="L55" s="263">
        <v>168.6</v>
      </c>
      <c r="M55" s="263">
        <v>6.3</v>
      </c>
      <c r="N55" s="263">
        <v>22.9</v>
      </c>
      <c r="O55" s="263">
        <v>173.4</v>
      </c>
      <c r="P55" s="263">
        <v>170.6</v>
      </c>
      <c r="Q55" s="263">
        <v>2.8</v>
      </c>
      <c r="R55" s="263">
        <v>23.9</v>
      </c>
      <c r="S55" s="263">
        <v>182.5</v>
      </c>
      <c r="T55" s="263">
        <v>174.5</v>
      </c>
      <c r="U55" s="263">
        <v>8</v>
      </c>
      <c r="V55" s="263">
        <v>22.6</v>
      </c>
      <c r="W55" s="263">
        <v>162.8</v>
      </c>
      <c r="X55" s="263">
        <v>159.4</v>
      </c>
      <c r="Y55" s="263">
        <v>3.7</v>
      </c>
      <c r="Z55" s="263">
        <v>23.3</v>
      </c>
      <c r="AA55" s="263">
        <v>169.2</v>
      </c>
      <c r="AB55" s="263">
        <v>160.1</v>
      </c>
      <c r="AC55" s="263">
        <v>9.1</v>
      </c>
      <c r="AD55" s="29"/>
    </row>
    <row r="56" spans="1:30" ht="15" customHeight="1">
      <c r="A56" s="289">
        <v>3</v>
      </c>
      <c r="B56" s="264">
        <v>20.5</v>
      </c>
      <c r="C56" s="263">
        <v>149.5</v>
      </c>
      <c r="D56" s="263">
        <v>145.4</v>
      </c>
      <c r="E56" s="263">
        <v>4.1</v>
      </c>
      <c r="F56" s="263">
        <v>22.1</v>
      </c>
      <c r="G56" s="263">
        <v>157.4</v>
      </c>
      <c r="H56" s="263">
        <v>145.3</v>
      </c>
      <c r="I56" s="263">
        <v>12.1</v>
      </c>
      <c r="J56" s="263">
        <v>23.7</v>
      </c>
      <c r="K56" s="103">
        <f>SUM(L56:M56)</f>
        <v>177.4</v>
      </c>
      <c r="L56" s="263">
        <v>171</v>
      </c>
      <c r="M56" s="263">
        <v>6.4</v>
      </c>
      <c r="N56" s="263">
        <v>22.5</v>
      </c>
      <c r="O56" s="263">
        <v>167.8</v>
      </c>
      <c r="P56" s="263">
        <v>163.8</v>
      </c>
      <c r="Q56" s="263">
        <v>4</v>
      </c>
      <c r="R56" s="263">
        <v>24.5</v>
      </c>
      <c r="S56" s="263">
        <v>186.2</v>
      </c>
      <c r="T56" s="263">
        <v>179.7</v>
      </c>
      <c r="U56" s="263">
        <v>6.5</v>
      </c>
      <c r="V56" s="263">
        <v>24.4</v>
      </c>
      <c r="W56" s="263">
        <v>171.6</v>
      </c>
      <c r="X56" s="263">
        <v>167.6</v>
      </c>
      <c r="Y56" s="263">
        <v>4</v>
      </c>
      <c r="Z56" s="263">
        <v>23.4</v>
      </c>
      <c r="AA56" s="263">
        <v>175.5</v>
      </c>
      <c r="AB56" s="263">
        <v>165.2</v>
      </c>
      <c r="AC56" s="263">
        <v>10.3</v>
      </c>
      <c r="AD56" s="29"/>
    </row>
    <row r="57" spans="1:30" ht="15" customHeight="1">
      <c r="A57" s="289">
        <v>4</v>
      </c>
      <c r="B57" s="264">
        <v>22.6</v>
      </c>
      <c r="C57" s="263">
        <v>162.9</v>
      </c>
      <c r="D57" s="263">
        <v>157.9</v>
      </c>
      <c r="E57" s="263">
        <v>5</v>
      </c>
      <c r="F57" s="263">
        <v>23.4</v>
      </c>
      <c r="G57" s="263">
        <v>170.1</v>
      </c>
      <c r="H57" s="263">
        <v>156.6</v>
      </c>
      <c r="I57" s="263">
        <v>13.5</v>
      </c>
      <c r="J57" s="263">
        <v>24.1</v>
      </c>
      <c r="K57" s="103">
        <f>SUM(L57:M57)</f>
        <v>180.10000000000002</v>
      </c>
      <c r="L57" s="263">
        <v>174.3</v>
      </c>
      <c r="M57" s="263">
        <v>5.8</v>
      </c>
      <c r="N57" s="263">
        <v>22.4</v>
      </c>
      <c r="O57" s="263">
        <v>171.7</v>
      </c>
      <c r="P57" s="263">
        <v>169.4</v>
      </c>
      <c r="Q57" s="263">
        <v>2.3</v>
      </c>
      <c r="R57" s="263">
        <v>25.2</v>
      </c>
      <c r="S57" s="263">
        <v>189.5</v>
      </c>
      <c r="T57" s="263">
        <v>182.4</v>
      </c>
      <c r="U57" s="263">
        <v>7.1</v>
      </c>
      <c r="V57" s="263">
        <v>23.8</v>
      </c>
      <c r="W57" s="263">
        <v>168.2</v>
      </c>
      <c r="X57" s="263">
        <v>164.1</v>
      </c>
      <c r="Y57" s="263">
        <v>4.1</v>
      </c>
      <c r="Z57" s="263">
        <v>23.9</v>
      </c>
      <c r="AA57" s="263">
        <v>179</v>
      </c>
      <c r="AB57" s="263">
        <v>171</v>
      </c>
      <c r="AC57" s="263">
        <v>8</v>
      </c>
      <c r="AD57" s="29"/>
    </row>
    <row r="58" spans="1:30" ht="15" customHeight="1">
      <c r="A58" s="302"/>
      <c r="B58" s="3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</row>
    <row r="59" spans="1:30" ht="15" customHeight="1">
      <c r="A59" s="289">
        <v>5</v>
      </c>
      <c r="B59" s="264">
        <v>20</v>
      </c>
      <c r="C59" s="263">
        <v>143.3</v>
      </c>
      <c r="D59" s="263">
        <v>138.8</v>
      </c>
      <c r="E59" s="263">
        <v>4.5</v>
      </c>
      <c r="F59" s="263">
        <v>20.9</v>
      </c>
      <c r="G59" s="263">
        <v>157.4</v>
      </c>
      <c r="H59" s="263">
        <v>143.6</v>
      </c>
      <c r="I59" s="263">
        <v>13.8</v>
      </c>
      <c r="J59" s="263">
        <v>22.5</v>
      </c>
      <c r="K59" s="103">
        <f>SUM(L59:M59)</f>
        <v>168.2</v>
      </c>
      <c r="L59" s="263">
        <v>162.2</v>
      </c>
      <c r="M59" s="263">
        <v>6</v>
      </c>
      <c r="N59" s="263">
        <v>23.5</v>
      </c>
      <c r="O59" s="263">
        <v>176.5</v>
      </c>
      <c r="P59" s="263">
        <v>173.2</v>
      </c>
      <c r="Q59" s="263">
        <v>3.3</v>
      </c>
      <c r="R59" s="263">
        <v>22.4</v>
      </c>
      <c r="S59" s="263">
        <v>169.2</v>
      </c>
      <c r="T59" s="263">
        <v>162.1</v>
      </c>
      <c r="U59" s="263">
        <v>7.1</v>
      </c>
      <c r="V59" s="263">
        <v>21.5</v>
      </c>
      <c r="W59" s="263">
        <v>151.4</v>
      </c>
      <c r="X59" s="263">
        <v>148.9</v>
      </c>
      <c r="Y59" s="263">
        <v>2.5</v>
      </c>
      <c r="Z59" s="263">
        <v>22</v>
      </c>
      <c r="AA59" s="263">
        <v>166.3</v>
      </c>
      <c r="AB59" s="263">
        <v>157.8</v>
      </c>
      <c r="AC59" s="263">
        <v>8.5</v>
      </c>
      <c r="AD59" s="29"/>
    </row>
    <row r="60" spans="1:30" ht="15" customHeight="1">
      <c r="A60" s="289">
        <v>6</v>
      </c>
      <c r="B60" s="264">
        <v>21.7</v>
      </c>
      <c r="C60" s="263">
        <v>156.4</v>
      </c>
      <c r="D60" s="263">
        <v>152</v>
      </c>
      <c r="E60" s="263">
        <v>4.4</v>
      </c>
      <c r="F60" s="263">
        <v>23.1</v>
      </c>
      <c r="G60" s="263">
        <v>168.8</v>
      </c>
      <c r="H60" s="263">
        <v>157.9</v>
      </c>
      <c r="I60" s="263">
        <v>10.9</v>
      </c>
      <c r="J60" s="263">
        <v>24.5</v>
      </c>
      <c r="K60" s="103">
        <f>SUM(L60:M60)</f>
        <v>183.4</v>
      </c>
      <c r="L60" s="263">
        <v>177.6</v>
      </c>
      <c r="M60" s="263">
        <v>5.8</v>
      </c>
      <c r="N60" s="263">
        <v>23.4</v>
      </c>
      <c r="O60" s="263">
        <v>177.7</v>
      </c>
      <c r="P60" s="263">
        <v>174.6</v>
      </c>
      <c r="Q60" s="263">
        <v>3.1</v>
      </c>
      <c r="R60" s="263">
        <v>25.3</v>
      </c>
      <c r="S60" s="263">
        <v>192.4</v>
      </c>
      <c r="T60" s="263">
        <v>185.3</v>
      </c>
      <c r="U60" s="263">
        <v>7.1</v>
      </c>
      <c r="V60" s="263">
        <v>24.3</v>
      </c>
      <c r="W60" s="263">
        <v>171.7</v>
      </c>
      <c r="X60" s="263">
        <v>169</v>
      </c>
      <c r="Y60" s="263">
        <v>2.7</v>
      </c>
      <c r="Z60" s="263">
        <v>24.33</v>
      </c>
      <c r="AA60" s="263">
        <v>180.6</v>
      </c>
      <c r="AB60" s="263">
        <v>172.5</v>
      </c>
      <c r="AC60" s="263">
        <v>8.1</v>
      </c>
      <c r="AD60" s="29"/>
    </row>
    <row r="61" spans="1:30" ht="15" customHeight="1">
      <c r="A61" s="289">
        <v>7</v>
      </c>
      <c r="B61" s="264">
        <v>22.2</v>
      </c>
      <c r="C61" s="263">
        <v>158.8</v>
      </c>
      <c r="D61" s="263">
        <v>153.5</v>
      </c>
      <c r="E61" s="263">
        <v>5.3</v>
      </c>
      <c r="F61" s="263">
        <v>23.2</v>
      </c>
      <c r="G61" s="263">
        <v>167.8</v>
      </c>
      <c r="H61" s="263">
        <v>157.2</v>
      </c>
      <c r="I61" s="263">
        <v>10.6</v>
      </c>
      <c r="J61" s="263">
        <v>24.1</v>
      </c>
      <c r="K61" s="103">
        <f>SUM(L61:M61)</f>
        <v>179.8</v>
      </c>
      <c r="L61" s="263">
        <v>174.5</v>
      </c>
      <c r="M61" s="263">
        <v>5.3</v>
      </c>
      <c r="N61" s="263">
        <v>22.7</v>
      </c>
      <c r="O61" s="263">
        <v>173.6</v>
      </c>
      <c r="P61" s="263">
        <v>171.2</v>
      </c>
      <c r="Q61" s="263">
        <v>2.4</v>
      </c>
      <c r="R61" s="263">
        <v>25.3</v>
      </c>
      <c r="S61" s="263">
        <v>190</v>
      </c>
      <c r="T61" s="263">
        <v>183.3</v>
      </c>
      <c r="U61" s="263">
        <v>6.7</v>
      </c>
      <c r="V61" s="263">
        <v>22.7</v>
      </c>
      <c r="W61" s="263">
        <v>158.5</v>
      </c>
      <c r="X61" s="263">
        <v>156</v>
      </c>
      <c r="Y61" s="263">
        <v>2.5</v>
      </c>
      <c r="Z61" s="263">
        <v>24.3</v>
      </c>
      <c r="AA61" s="263">
        <v>179.6</v>
      </c>
      <c r="AB61" s="263">
        <v>172.5</v>
      </c>
      <c r="AC61" s="263">
        <v>7.1</v>
      </c>
      <c r="AD61" s="29"/>
    </row>
    <row r="62" spans="1:30" ht="15" customHeight="1">
      <c r="A62" s="289">
        <v>8</v>
      </c>
      <c r="B62" s="264">
        <v>21.5</v>
      </c>
      <c r="C62" s="263">
        <v>154.2</v>
      </c>
      <c r="D62" s="263">
        <v>148.8</v>
      </c>
      <c r="E62" s="263">
        <v>5.4</v>
      </c>
      <c r="F62" s="263">
        <v>23.1</v>
      </c>
      <c r="G62" s="263">
        <v>171</v>
      </c>
      <c r="H62" s="263">
        <v>159.3</v>
      </c>
      <c r="I62" s="263">
        <v>11.7</v>
      </c>
      <c r="J62" s="263">
        <v>23.3</v>
      </c>
      <c r="K62" s="103">
        <f>SUM(L62:M62)</f>
        <v>177.1</v>
      </c>
      <c r="L62" s="263">
        <v>170.6</v>
      </c>
      <c r="M62" s="263">
        <v>6.5</v>
      </c>
      <c r="N62" s="263">
        <v>24</v>
      </c>
      <c r="O62" s="263">
        <v>184.4</v>
      </c>
      <c r="P62" s="263">
        <v>179.6</v>
      </c>
      <c r="Q62" s="263">
        <v>4.8</v>
      </c>
      <c r="R62" s="263">
        <v>24.1</v>
      </c>
      <c r="S62" s="263">
        <v>186.2</v>
      </c>
      <c r="T62" s="263">
        <v>178.6</v>
      </c>
      <c r="U62" s="263">
        <v>7.6</v>
      </c>
      <c r="V62" s="263">
        <v>18.7</v>
      </c>
      <c r="W62" s="263">
        <v>134.4</v>
      </c>
      <c r="X62" s="263">
        <v>132.1</v>
      </c>
      <c r="Y62" s="263">
        <v>2.3</v>
      </c>
      <c r="Z62" s="263">
        <v>23.6</v>
      </c>
      <c r="AA62" s="263">
        <v>175.9</v>
      </c>
      <c r="AB62" s="263">
        <v>167.6</v>
      </c>
      <c r="AC62" s="263">
        <v>8.3</v>
      </c>
      <c r="AD62" s="29"/>
    </row>
    <row r="63" spans="1:30" ht="15" customHeight="1">
      <c r="A63" s="302"/>
      <c r="B63" s="3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</row>
    <row r="64" spans="1:30" ht="15" customHeight="1">
      <c r="A64" s="289">
        <v>9</v>
      </c>
      <c r="B64" s="264">
        <v>21.6</v>
      </c>
      <c r="C64" s="263">
        <v>153.4</v>
      </c>
      <c r="D64" s="263">
        <v>149.7</v>
      </c>
      <c r="E64" s="263">
        <v>3.7</v>
      </c>
      <c r="F64" s="263">
        <v>21.6</v>
      </c>
      <c r="G64" s="263">
        <v>156.4</v>
      </c>
      <c r="H64" s="263">
        <v>146.8</v>
      </c>
      <c r="I64" s="263">
        <v>9.6</v>
      </c>
      <c r="J64" s="263">
        <v>23.1</v>
      </c>
      <c r="K64" s="133">
        <f>SUM(L64:M64)</f>
        <v>174.1</v>
      </c>
      <c r="L64" s="263">
        <v>168.5</v>
      </c>
      <c r="M64" s="263">
        <v>5.6</v>
      </c>
      <c r="N64" s="263">
        <v>23.4</v>
      </c>
      <c r="O64" s="263">
        <v>178.7</v>
      </c>
      <c r="P64" s="263">
        <v>175.7</v>
      </c>
      <c r="Q64" s="263">
        <v>3</v>
      </c>
      <c r="R64" s="263">
        <v>23.7</v>
      </c>
      <c r="S64" s="263">
        <v>180.3</v>
      </c>
      <c r="T64" s="263">
        <v>173.6</v>
      </c>
      <c r="U64" s="263">
        <v>6.7</v>
      </c>
      <c r="V64" s="263">
        <v>21.7</v>
      </c>
      <c r="W64" s="263">
        <v>152.9</v>
      </c>
      <c r="X64" s="263">
        <v>150.7</v>
      </c>
      <c r="Y64" s="263">
        <v>2.2</v>
      </c>
      <c r="Z64" s="263">
        <v>22.7</v>
      </c>
      <c r="AA64" s="263">
        <v>170.2</v>
      </c>
      <c r="AB64" s="263">
        <v>161.9</v>
      </c>
      <c r="AC64" s="263">
        <v>8.3</v>
      </c>
      <c r="AD64" s="29"/>
    </row>
    <row r="65" spans="1:30" ht="15" customHeight="1">
      <c r="A65" s="289">
        <v>10</v>
      </c>
      <c r="B65" s="264">
        <v>21.4</v>
      </c>
      <c r="C65" s="263">
        <v>154</v>
      </c>
      <c r="D65" s="263">
        <v>148.9</v>
      </c>
      <c r="E65" s="263">
        <v>5.1</v>
      </c>
      <c r="F65" s="263">
        <v>22</v>
      </c>
      <c r="G65" s="263">
        <v>158.7</v>
      </c>
      <c r="H65" s="263">
        <v>148.7</v>
      </c>
      <c r="I65" s="263">
        <v>10</v>
      </c>
      <c r="J65" s="263">
        <v>23.3</v>
      </c>
      <c r="K65" s="133">
        <f>SUM(L65:M65)</f>
        <v>175.1</v>
      </c>
      <c r="L65" s="263">
        <v>168.7</v>
      </c>
      <c r="M65" s="263">
        <v>6.4</v>
      </c>
      <c r="N65" s="263">
        <v>23.3</v>
      </c>
      <c r="O65" s="263">
        <v>181.4</v>
      </c>
      <c r="P65" s="263">
        <v>176.6</v>
      </c>
      <c r="Q65" s="263">
        <v>4.8</v>
      </c>
      <c r="R65" s="263">
        <v>23.7</v>
      </c>
      <c r="S65" s="263">
        <v>177.9</v>
      </c>
      <c r="T65" s="263">
        <v>171</v>
      </c>
      <c r="U65" s="263">
        <v>6.9</v>
      </c>
      <c r="V65" s="263">
        <v>22.4</v>
      </c>
      <c r="W65" s="263">
        <v>157.6</v>
      </c>
      <c r="X65" s="263">
        <v>154.9</v>
      </c>
      <c r="Y65" s="263">
        <v>2.7</v>
      </c>
      <c r="Z65" s="263">
        <v>23.1</v>
      </c>
      <c r="AA65" s="263">
        <v>173.1</v>
      </c>
      <c r="AB65" s="263">
        <v>164</v>
      </c>
      <c r="AC65" s="263">
        <v>9.1</v>
      </c>
      <c r="AD65" s="29"/>
    </row>
    <row r="66" spans="1:30" ht="15" customHeight="1">
      <c r="A66" s="289">
        <v>11</v>
      </c>
      <c r="B66" s="264">
        <v>22.2</v>
      </c>
      <c r="C66" s="263">
        <v>159.1</v>
      </c>
      <c r="D66" s="263">
        <v>153.7</v>
      </c>
      <c r="E66" s="263">
        <v>5.4</v>
      </c>
      <c r="F66" s="263">
        <v>22.1</v>
      </c>
      <c r="G66" s="263">
        <v>161.8</v>
      </c>
      <c r="H66" s="263">
        <v>150.9</v>
      </c>
      <c r="I66" s="263">
        <v>10.9</v>
      </c>
      <c r="J66" s="263">
        <v>23.3</v>
      </c>
      <c r="K66" s="133">
        <f>SUM(L66:M66)</f>
        <v>176.5</v>
      </c>
      <c r="L66" s="263">
        <v>170.5</v>
      </c>
      <c r="M66" s="263">
        <v>6</v>
      </c>
      <c r="N66" s="263">
        <v>23.3</v>
      </c>
      <c r="O66" s="263">
        <v>182</v>
      </c>
      <c r="P66" s="263">
        <v>178.7</v>
      </c>
      <c r="Q66" s="263">
        <v>3.3</v>
      </c>
      <c r="R66" s="263">
        <v>23.7</v>
      </c>
      <c r="S66" s="263">
        <v>180.8</v>
      </c>
      <c r="T66" s="263">
        <v>173.9</v>
      </c>
      <c r="U66" s="263">
        <v>6.9</v>
      </c>
      <c r="V66" s="263">
        <v>22.7</v>
      </c>
      <c r="W66" s="263">
        <v>158.3</v>
      </c>
      <c r="X66" s="263">
        <v>155.5</v>
      </c>
      <c r="Y66" s="263">
        <v>2.8</v>
      </c>
      <c r="Z66" s="263">
        <v>23.2</v>
      </c>
      <c r="AA66" s="263">
        <v>172.8</v>
      </c>
      <c r="AB66" s="263">
        <v>164.2</v>
      </c>
      <c r="AC66" s="263">
        <v>8.6</v>
      </c>
      <c r="AD66" s="29"/>
    </row>
    <row r="67" spans="1:30" ht="15" customHeight="1">
      <c r="A67" s="289">
        <v>12</v>
      </c>
      <c r="B67" s="264">
        <v>21.7</v>
      </c>
      <c r="C67" s="263">
        <v>157.3</v>
      </c>
      <c r="D67" s="263">
        <v>150.8</v>
      </c>
      <c r="E67" s="263">
        <v>6.5</v>
      </c>
      <c r="F67" s="263">
        <v>22.7</v>
      </c>
      <c r="G67" s="263">
        <v>165.8</v>
      </c>
      <c r="H67" s="263">
        <v>155</v>
      </c>
      <c r="I67" s="263">
        <v>10.8</v>
      </c>
      <c r="J67" s="263">
        <v>23.1</v>
      </c>
      <c r="K67" s="280">
        <f>SUM(L67:M67)</f>
        <v>173.29999999999998</v>
      </c>
      <c r="L67" s="263">
        <v>168.2</v>
      </c>
      <c r="M67" s="263">
        <v>5.1</v>
      </c>
      <c r="N67" s="263">
        <v>22.9</v>
      </c>
      <c r="O67" s="263">
        <v>177</v>
      </c>
      <c r="P67" s="263">
        <v>174.7</v>
      </c>
      <c r="Q67" s="263">
        <v>2.3</v>
      </c>
      <c r="R67" s="263">
        <v>24</v>
      </c>
      <c r="S67" s="263">
        <v>180.8</v>
      </c>
      <c r="T67" s="263">
        <v>174.1</v>
      </c>
      <c r="U67" s="263">
        <v>6.7</v>
      </c>
      <c r="V67" s="263">
        <v>21.9</v>
      </c>
      <c r="W67" s="263">
        <v>154.3</v>
      </c>
      <c r="X67" s="263">
        <v>151.5</v>
      </c>
      <c r="Y67" s="263">
        <v>2.8</v>
      </c>
      <c r="Z67" s="263">
        <v>22.6</v>
      </c>
      <c r="AA67" s="263">
        <v>166.7</v>
      </c>
      <c r="AB67" s="263">
        <v>160.3</v>
      </c>
      <c r="AC67" s="263">
        <v>6.4</v>
      </c>
      <c r="AD67" s="29"/>
    </row>
    <row r="68" spans="1:29" ht="15" customHeight="1">
      <c r="A68" s="333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1:29" ht="14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</row>
    <row r="70" spans="1:29" ht="14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</row>
    <row r="71" spans="1:29" ht="14.2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</row>
    <row r="72" spans="1:29" ht="14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</row>
    <row r="73" spans="1:29" ht="14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</row>
    <row r="74" spans="1:29" ht="14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  <row r="75" spans="1:29" ht="14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1:29" ht="14.2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</row>
    <row r="77" spans="1:29" ht="14.2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38">
    <mergeCell ref="A2:AC2"/>
    <mergeCell ref="B4:E5"/>
    <mergeCell ref="F4:I5"/>
    <mergeCell ref="J4:AC4"/>
    <mergeCell ref="J5:M5"/>
    <mergeCell ref="N5:Q5"/>
    <mergeCell ref="R5:U5"/>
    <mergeCell ref="V5:Y5"/>
    <mergeCell ref="Z5:AC5"/>
    <mergeCell ref="K6:K8"/>
    <mergeCell ref="L6:L8"/>
    <mergeCell ref="M6:M8"/>
    <mergeCell ref="B6:B8"/>
    <mergeCell ref="C6:C8"/>
    <mergeCell ref="D6:D8"/>
    <mergeCell ref="E6:E8"/>
    <mergeCell ref="F6:F8"/>
    <mergeCell ref="G6:G8"/>
    <mergeCell ref="A7:A8"/>
    <mergeCell ref="Z6:Z8"/>
    <mergeCell ref="AA6:AA8"/>
    <mergeCell ref="AB6:AB8"/>
    <mergeCell ref="R6:R8"/>
    <mergeCell ref="H6:H8"/>
    <mergeCell ref="I6:I8"/>
    <mergeCell ref="P6:P8"/>
    <mergeCell ref="Q6:Q8"/>
    <mergeCell ref="J6:J8"/>
    <mergeCell ref="S6:S8"/>
    <mergeCell ref="T6:T8"/>
    <mergeCell ref="U6:U8"/>
    <mergeCell ref="N6:N8"/>
    <mergeCell ref="O6:O8"/>
    <mergeCell ref="AC6:AC8"/>
    <mergeCell ref="V6:V8"/>
    <mergeCell ref="W6:W8"/>
    <mergeCell ref="X6:X8"/>
    <mergeCell ref="Y6:Y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5.09765625" style="103" customWidth="1"/>
    <col min="2" max="23" width="11.19921875" style="103" customWidth="1"/>
    <col min="24" max="16384" width="10.59765625" style="103" customWidth="1"/>
  </cols>
  <sheetData>
    <row r="1" spans="1:23" s="102" customFormat="1" ht="19.5" customHeight="1">
      <c r="A1" s="2" t="s">
        <v>234</v>
      </c>
      <c r="W1" s="3" t="s">
        <v>238</v>
      </c>
    </row>
    <row r="2" spans="1:23" ht="19.5" customHeight="1">
      <c r="A2" s="415" t="s">
        <v>460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</row>
    <row r="3" spans="2:23" ht="18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334"/>
      <c r="M3" s="334"/>
      <c r="N3" s="137"/>
      <c r="O3" s="137"/>
      <c r="P3" s="137"/>
      <c r="Q3" s="137"/>
      <c r="R3" s="137"/>
      <c r="S3" s="137"/>
      <c r="T3" s="137"/>
      <c r="U3" s="137"/>
      <c r="V3" s="137"/>
      <c r="W3" s="136" t="s">
        <v>237</v>
      </c>
    </row>
    <row r="4" spans="1:23" ht="16.5" customHeight="1">
      <c r="A4" s="299" t="s">
        <v>22</v>
      </c>
      <c r="B4" s="508" t="s">
        <v>425</v>
      </c>
      <c r="C4" s="508" t="s">
        <v>75</v>
      </c>
      <c r="D4" s="499" t="s">
        <v>399</v>
      </c>
      <c r="E4" s="520" t="s">
        <v>76</v>
      </c>
      <c r="F4" s="684"/>
      <c r="G4" s="684"/>
      <c r="H4" s="684"/>
      <c r="I4" s="684"/>
      <c r="J4" s="684"/>
      <c r="K4" s="684"/>
      <c r="L4" s="684"/>
      <c r="M4" s="684"/>
      <c r="N4" s="521"/>
      <c r="O4" s="708" t="s">
        <v>439</v>
      </c>
      <c r="P4" s="708" t="s">
        <v>440</v>
      </c>
      <c r="Q4" s="709" t="s">
        <v>441</v>
      </c>
      <c r="R4" s="508" t="s">
        <v>426</v>
      </c>
      <c r="S4" s="520" t="s">
        <v>77</v>
      </c>
      <c r="T4" s="684"/>
      <c r="U4" s="684"/>
      <c r="V4" s="684"/>
      <c r="W4" s="684"/>
    </row>
    <row r="5" spans="1:23" ht="16.5" customHeight="1">
      <c r="A5" s="313"/>
      <c r="B5" s="638"/>
      <c r="C5" s="715"/>
      <c r="D5" s="656"/>
      <c r="E5" s="681" t="s">
        <v>78</v>
      </c>
      <c r="F5" s="681" t="s">
        <v>427</v>
      </c>
      <c r="G5" s="681" t="s">
        <v>428</v>
      </c>
      <c r="H5" s="719" t="s">
        <v>432</v>
      </c>
      <c r="I5" s="712" t="s">
        <v>433</v>
      </c>
      <c r="J5" s="722" t="s">
        <v>434</v>
      </c>
      <c r="K5" s="712" t="s">
        <v>435</v>
      </c>
      <c r="L5" s="714" t="s">
        <v>436</v>
      </c>
      <c r="M5" s="714" t="s">
        <v>437</v>
      </c>
      <c r="N5" s="725" t="s">
        <v>438</v>
      </c>
      <c r="O5" s="638"/>
      <c r="P5" s="638"/>
      <c r="Q5" s="710"/>
      <c r="R5" s="638"/>
      <c r="S5" s="681" t="s">
        <v>429</v>
      </c>
      <c r="T5" s="681" t="s">
        <v>430</v>
      </c>
      <c r="U5" s="680" t="s">
        <v>431</v>
      </c>
      <c r="V5" s="680" t="s">
        <v>79</v>
      </c>
      <c r="W5" s="716" t="s">
        <v>80</v>
      </c>
    </row>
    <row r="6" spans="1:23" ht="16.5" customHeight="1">
      <c r="A6" s="682" t="s">
        <v>32</v>
      </c>
      <c r="B6" s="638"/>
      <c r="C6" s="707" t="s">
        <v>81</v>
      </c>
      <c r="D6" s="656"/>
      <c r="E6" s="638"/>
      <c r="F6" s="638"/>
      <c r="G6" s="638"/>
      <c r="H6" s="720"/>
      <c r="I6" s="659"/>
      <c r="J6" s="723"/>
      <c r="K6" s="659"/>
      <c r="L6" s="638"/>
      <c r="M6" s="715"/>
      <c r="N6" s="638"/>
      <c r="O6" s="638"/>
      <c r="P6" s="638"/>
      <c r="Q6" s="710"/>
      <c r="R6" s="638"/>
      <c r="S6" s="638"/>
      <c r="T6" s="638"/>
      <c r="U6" s="656"/>
      <c r="V6" s="656"/>
      <c r="W6" s="717"/>
    </row>
    <row r="7" spans="1:23" ht="16.5" customHeight="1">
      <c r="A7" s="683"/>
      <c r="B7" s="639"/>
      <c r="C7" s="509"/>
      <c r="D7" s="657"/>
      <c r="E7" s="639"/>
      <c r="F7" s="639"/>
      <c r="G7" s="639"/>
      <c r="H7" s="721"/>
      <c r="I7" s="713"/>
      <c r="J7" s="724"/>
      <c r="K7" s="713"/>
      <c r="L7" s="639"/>
      <c r="M7" s="509"/>
      <c r="N7" s="639"/>
      <c r="O7" s="639"/>
      <c r="P7" s="639"/>
      <c r="Q7" s="711"/>
      <c r="R7" s="639"/>
      <c r="S7" s="639"/>
      <c r="T7" s="639"/>
      <c r="U7" s="657"/>
      <c r="V7" s="657"/>
      <c r="W7" s="718"/>
    </row>
    <row r="8" spans="1:24" ht="16.5" customHeight="1">
      <c r="A8" s="26" t="s">
        <v>45</v>
      </c>
      <c r="B8" s="33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3" s="301" customFormat="1" ht="16.5" customHeight="1">
      <c r="A9" s="324" t="s">
        <v>317</v>
      </c>
      <c r="B9" s="16">
        <f>SUM(D9,E9,O9:R9,S9)</f>
        <v>171346</v>
      </c>
      <c r="C9" s="16">
        <f>SUM(D9,E9,O9:R9)</f>
        <v>124664</v>
      </c>
      <c r="D9" s="16">
        <v>11940</v>
      </c>
      <c r="E9" s="16">
        <f>SUM(F9:N9)</f>
        <v>62068</v>
      </c>
      <c r="F9" s="16">
        <v>4532</v>
      </c>
      <c r="G9" s="16">
        <v>12848</v>
      </c>
      <c r="H9" s="16">
        <v>4300</v>
      </c>
      <c r="I9" s="16">
        <v>2146</v>
      </c>
      <c r="J9" s="16">
        <v>2110</v>
      </c>
      <c r="K9" s="16">
        <v>1791</v>
      </c>
      <c r="L9" s="16">
        <v>15034</v>
      </c>
      <c r="M9" s="16">
        <v>11091</v>
      </c>
      <c r="N9" s="16">
        <v>8216</v>
      </c>
      <c r="O9" s="16">
        <v>1656</v>
      </c>
      <c r="P9" s="16">
        <v>18953</v>
      </c>
      <c r="Q9" s="16">
        <v>21027</v>
      </c>
      <c r="R9" s="16">
        <v>9020</v>
      </c>
      <c r="S9" s="16">
        <f>SUM(T9:W9)</f>
        <v>46682</v>
      </c>
      <c r="T9" s="16">
        <v>9524</v>
      </c>
      <c r="U9" s="16">
        <v>12659</v>
      </c>
      <c r="V9" s="16">
        <v>12123</v>
      </c>
      <c r="W9" s="16">
        <v>12376</v>
      </c>
    </row>
    <row r="10" spans="1:24" ht="16.5" customHeight="1">
      <c r="A10" s="289">
        <v>62</v>
      </c>
      <c r="B10" s="16">
        <f>SUM(D10,E10,O10:R10,S10)</f>
        <v>166300</v>
      </c>
      <c r="C10" s="16">
        <f>SUM(D10,E10,O10:R10)</f>
        <v>119488</v>
      </c>
      <c r="D10" s="84">
        <v>11226</v>
      </c>
      <c r="E10" s="16">
        <f>SUM(F10:N10)</f>
        <v>60825</v>
      </c>
      <c r="F10" s="84">
        <v>4598</v>
      </c>
      <c r="G10" s="84">
        <v>11999</v>
      </c>
      <c r="H10" s="84">
        <v>4213</v>
      </c>
      <c r="I10" s="84">
        <v>2137</v>
      </c>
      <c r="J10" s="84">
        <v>2050</v>
      </c>
      <c r="K10" s="84">
        <v>1763</v>
      </c>
      <c r="L10" s="84">
        <v>14575</v>
      </c>
      <c r="M10" s="84">
        <v>11198</v>
      </c>
      <c r="N10" s="84">
        <v>8292</v>
      </c>
      <c r="O10" s="84">
        <v>1605</v>
      </c>
      <c r="P10" s="84">
        <v>16283</v>
      </c>
      <c r="Q10" s="84">
        <v>20740</v>
      </c>
      <c r="R10" s="84">
        <v>8809</v>
      </c>
      <c r="S10" s="16">
        <f>SUM(T10:W10)</f>
        <v>46812</v>
      </c>
      <c r="T10" s="84">
        <v>9211</v>
      </c>
      <c r="U10" s="84">
        <v>13246</v>
      </c>
      <c r="V10" s="84">
        <v>11895</v>
      </c>
      <c r="W10" s="84">
        <v>12460</v>
      </c>
      <c r="X10" s="113"/>
    </row>
    <row r="11" spans="1:24" s="83" customFormat="1" ht="16.5" customHeight="1">
      <c r="A11" s="82">
        <v>63</v>
      </c>
      <c r="B11" s="371">
        <f>AVERAGE(B13:B26)</f>
        <v>186963.33333333334</v>
      </c>
      <c r="C11" s="364">
        <f aca="true" t="shared" si="0" ref="C11:W11">AVERAGE(C13:C26)</f>
        <v>130157</v>
      </c>
      <c r="D11" s="364">
        <f t="shared" si="0"/>
        <v>11647.916666666666</v>
      </c>
      <c r="E11" s="364">
        <f t="shared" si="0"/>
        <v>66643.33333333333</v>
      </c>
      <c r="F11" s="364">
        <f t="shared" si="0"/>
        <v>5445</v>
      </c>
      <c r="G11" s="364">
        <f t="shared" si="0"/>
        <v>10375.166666666666</v>
      </c>
      <c r="H11" s="364">
        <f t="shared" si="0"/>
        <v>5624</v>
      </c>
      <c r="I11" s="364">
        <f t="shared" si="0"/>
        <v>2372.75</v>
      </c>
      <c r="J11" s="364">
        <f t="shared" si="0"/>
        <v>2100.5</v>
      </c>
      <c r="K11" s="364">
        <f t="shared" si="0"/>
        <v>1715.1666666666667</v>
      </c>
      <c r="L11" s="364">
        <f t="shared" si="0"/>
        <v>14386.583333333334</v>
      </c>
      <c r="M11" s="364">
        <f t="shared" si="0"/>
        <v>15719</v>
      </c>
      <c r="N11" s="364">
        <f t="shared" si="0"/>
        <v>8905.166666666666</v>
      </c>
      <c r="O11" s="364">
        <f t="shared" si="0"/>
        <v>1481.1666666666667</v>
      </c>
      <c r="P11" s="364">
        <f t="shared" si="0"/>
        <v>18446.416666666668</v>
      </c>
      <c r="Q11" s="364">
        <f t="shared" si="0"/>
        <v>24332.333333333332</v>
      </c>
      <c r="R11" s="364">
        <f t="shared" si="0"/>
        <v>7605.833333333333</v>
      </c>
      <c r="S11" s="364">
        <f t="shared" si="0"/>
        <v>56806.333333333336</v>
      </c>
      <c r="T11" s="364">
        <f t="shared" si="0"/>
        <v>11127.166666666666</v>
      </c>
      <c r="U11" s="364">
        <f t="shared" si="0"/>
        <v>14506.75</v>
      </c>
      <c r="V11" s="364">
        <f t="shared" si="0"/>
        <v>13544.166666666666</v>
      </c>
      <c r="W11" s="364">
        <f t="shared" si="0"/>
        <v>17628.25</v>
      </c>
      <c r="X11" s="337"/>
    </row>
    <row r="12" spans="1:24" ht="16.5" customHeight="1">
      <c r="A12" s="302"/>
      <c r="B12" s="40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13"/>
    </row>
    <row r="13" spans="1:24" ht="16.5" customHeight="1">
      <c r="A13" s="325" t="s">
        <v>316</v>
      </c>
      <c r="B13" s="16">
        <f>SUM(D13,E13,O13:R13,S13)</f>
        <v>181588</v>
      </c>
      <c r="C13" s="16">
        <f>SUM(D13,E13,O13:R13)</f>
        <v>126636</v>
      </c>
      <c r="D13" s="84">
        <v>10545</v>
      </c>
      <c r="E13" s="16">
        <f>SUM(F13:N13)</f>
        <v>64883</v>
      </c>
      <c r="F13" s="84">
        <v>5371</v>
      </c>
      <c r="G13" s="84">
        <v>10267</v>
      </c>
      <c r="H13" s="84">
        <v>5510</v>
      </c>
      <c r="I13" s="84">
        <v>2290</v>
      </c>
      <c r="J13" s="84">
        <v>2061</v>
      </c>
      <c r="K13" s="84">
        <v>1614</v>
      </c>
      <c r="L13" s="84">
        <v>14322</v>
      </c>
      <c r="M13" s="84">
        <v>14862</v>
      </c>
      <c r="N13" s="84">
        <v>8586</v>
      </c>
      <c r="O13" s="84">
        <v>1454</v>
      </c>
      <c r="P13" s="84">
        <v>18510</v>
      </c>
      <c r="Q13" s="84">
        <v>23873</v>
      </c>
      <c r="R13" s="84">
        <v>7371</v>
      </c>
      <c r="S13" s="16">
        <f>SUM(T13:W13)</f>
        <v>54952</v>
      </c>
      <c r="T13" s="84">
        <v>11036</v>
      </c>
      <c r="U13" s="84">
        <v>14193</v>
      </c>
      <c r="V13" s="84">
        <v>13477</v>
      </c>
      <c r="W13" s="84">
        <v>16246</v>
      </c>
      <c r="X13" s="113"/>
    </row>
    <row r="14" spans="1:24" ht="16.5" customHeight="1">
      <c r="A14" s="305">
        <v>2</v>
      </c>
      <c r="B14" s="16">
        <f>SUM(D14,E14,O14:R14,S14)</f>
        <v>181807</v>
      </c>
      <c r="C14" s="16">
        <f>SUM(D14,E14,O14:R14)</f>
        <v>126814</v>
      </c>
      <c r="D14" s="84">
        <v>10733</v>
      </c>
      <c r="E14" s="16">
        <f>SUM(F14:N14)</f>
        <v>64811</v>
      </c>
      <c r="F14" s="84">
        <v>5353</v>
      </c>
      <c r="G14" s="84">
        <v>10215</v>
      </c>
      <c r="H14" s="84">
        <v>5473</v>
      </c>
      <c r="I14" s="84">
        <v>2299</v>
      </c>
      <c r="J14" s="84">
        <v>2045</v>
      </c>
      <c r="K14" s="84">
        <v>1605</v>
      </c>
      <c r="L14" s="84">
        <v>14293</v>
      </c>
      <c r="M14" s="84">
        <v>14870</v>
      </c>
      <c r="N14" s="84">
        <v>8658</v>
      </c>
      <c r="O14" s="84">
        <v>1454</v>
      </c>
      <c r="P14" s="84">
        <v>18718</v>
      </c>
      <c r="Q14" s="84">
        <v>23673</v>
      </c>
      <c r="R14" s="84">
        <v>7425</v>
      </c>
      <c r="S14" s="16">
        <f>SUM(T14:W14)</f>
        <v>54993</v>
      </c>
      <c r="T14" s="84">
        <v>11116</v>
      </c>
      <c r="U14" s="84">
        <v>14232</v>
      </c>
      <c r="V14" s="84">
        <v>13448</v>
      </c>
      <c r="W14" s="84">
        <v>16197</v>
      </c>
      <c r="X14" s="113"/>
    </row>
    <row r="15" spans="1:24" ht="16.5" customHeight="1">
      <c r="A15" s="305">
        <v>3</v>
      </c>
      <c r="B15" s="16">
        <f>SUM(D15,E15,O15:R15,S15)</f>
        <v>182767</v>
      </c>
      <c r="C15" s="16">
        <f>SUM(D15,E15,O15:R15)</f>
        <v>127509</v>
      </c>
      <c r="D15" s="84">
        <v>11317</v>
      </c>
      <c r="E15" s="16">
        <f>SUM(F15:N15)</f>
        <v>64875</v>
      </c>
      <c r="F15" s="84">
        <v>5318</v>
      </c>
      <c r="G15" s="84">
        <v>10284</v>
      </c>
      <c r="H15" s="84">
        <v>5462</v>
      </c>
      <c r="I15" s="84">
        <v>2345</v>
      </c>
      <c r="J15" s="84">
        <v>2061</v>
      </c>
      <c r="K15" s="84">
        <v>1605</v>
      </c>
      <c r="L15" s="84">
        <v>14218</v>
      </c>
      <c r="M15" s="84">
        <v>14868</v>
      </c>
      <c r="N15" s="84">
        <v>8714</v>
      </c>
      <c r="O15" s="84">
        <v>1449</v>
      </c>
      <c r="P15" s="84">
        <v>18571</v>
      </c>
      <c r="Q15" s="84">
        <v>23859</v>
      </c>
      <c r="R15" s="84">
        <v>7438</v>
      </c>
      <c r="S15" s="16">
        <f>SUM(T15:W15)</f>
        <v>55258</v>
      </c>
      <c r="T15" s="84">
        <v>10942</v>
      </c>
      <c r="U15" s="84">
        <v>13971</v>
      </c>
      <c r="V15" s="84">
        <v>13180</v>
      </c>
      <c r="W15" s="84">
        <v>17165</v>
      </c>
      <c r="X15" s="113"/>
    </row>
    <row r="16" spans="1:24" ht="16.5" customHeight="1">
      <c r="A16" s="305">
        <v>4</v>
      </c>
      <c r="B16" s="16">
        <f>SUM(D16,E16,O16:R16,S16)</f>
        <v>189271</v>
      </c>
      <c r="C16" s="16">
        <f>SUM(D16,E16,O16:R16)</f>
        <v>132090</v>
      </c>
      <c r="D16" s="84">
        <v>12171</v>
      </c>
      <c r="E16" s="16">
        <f>SUM(F16:N16)</f>
        <v>67364</v>
      </c>
      <c r="F16" s="84">
        <v>5479</v>
      </c>
      <c r="G16" s="84">
        <v>10449</v>
      </c>
      <c r="H16" s="84">
        <v>5657</v>
      </c>
      <c r="I16" s="84">
        <v>2386</v>
      </c>
      <c r="J16" s="84">
        <v>2130</v>
      </c>
      <c r="K16" s="84">
        <v>1739</v>
      </c>
      <c r="L16" s="84">
        <v>14661</v>
      </c>
      <c r="M16" s="84">
        <v>15782</v>
      </c>
      <c r="N16" s="84">
        <v>9081</v>
      </c>
      <c r="O16" s="84">
        <v>1445</v>
      </c>
      <c r="P16" s="84">
        <v>18586</v>
      </c>
      <c r="Q16" s="84">
        <v>24823</v>
      </c>
      <c r="R16" s="84">
        <v>7701</v>
      </c>
      <c r="S16" s="16">
        <f>SUM(T16:W16)</f>
        <v>57181</v>
      </c>
      <c r="T16" s="84">
        <v>10957</v>
      </c>
      <c r="U16" s="84">
        <v>14729</v>
      </c>
      <c r="V16" s="84">
        <v>13500</v>
      </c>
      <c r="W16" s="84">
        <v>17995</v>
      </c>
      <c r="X16" s="113"/>
    </row>
    <row r="17" spans="1:24" ht="16.5" customHeight="1">
      <c r="A17" s="306"/>
      <c r="B17" s="40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13"/>
    </row>
    <row r="18" spans="1:24" ht="16.5" customHeight="1">
      <c r="A18" s="305">
        <v>5</v>
      </c>
      <c r="B18" s="16">
        <f>SUM(D18,E18,O18:R18,S18)</f>
        <v>189378</v>
      </c>
      <c r="C18" s="16">
        <f>SUM(D18,E18,O18:R18)</f>
        <v>132040</v>
      </c>
      <c r="D18" s="84">
        <v>12144</v>
      </c>
      <c r="E18" s="16">
        <f>SUM(F18:N18)</f>
        <v>67392</v>
      </c>
      <c r="F18" s="84">
        <v>5481</v>
      </c>
      <c r="G18" s="84">
        <v>10491</v>
      </c>
      <c r="H18" s="84">
        <v>5664</v>
      </c>
      <c r="I18" s="84">
        <v>2394</v>
      </c>
      <c r="J18" s="84">
        <v>2124</v>
      </c>
      <c r="K18" s="84">
        <v>1736</v>
      </c>
      <c r="L18" s="84">
        <v>14587</v>
      </c>
      <c r="M18" s="84">
        <v>15882</v>
      </c>
      <c r="N18" s="84">
        <v>9033</v>
      </c>
      <c r="O18" s="84">
        <v>1482</v>
      </c>
      <c r="P18" s="84">
        <v>18469</v>
      </c>
      <c r="Q18" s="84">
        <v>24859</v>
      </c>
      <c r="R18" s="84">
        <v>7694</v>
      </c>
      <c r="S18" s="16">
        <f>SUM(T18:W18)</f>
        <v>57338</v>
      </c>
      <c r="T18" s="84">
        <v>11164</v>
      </c>
      <c r="U18" s="84">
        <v>14633</v>
      </c>
      <c r="V18" s="84">
        <v>13521</v>
      </c>
      <c r="W18" s="84">
        <v>18020</v>
      </c>
      <c r="X18" s="113"/>
    </row>
    <row r="19" spans="1:24" ht="16.5" customHeight="1">
      <c r="A19" s="305">
        <v>6</v>
      </c>
      <c r="B19" s="16">
        <f>SUM(D19,E19,O19:R19,S19)</f>
        <v>189089</v>
      </c>
      <c r="C19" s="16">
        <f>SUM(D19,E19,O19:R19)</f>
        <v>131417</v>
      </c>
      <c r="D19" s="84">
        <v>11787</v>
      </c>
      <c r="E19" s="16">
        <f>SUM(F19:N19)</f>
        <v>67314</v>
      </c>
      <c r="F19" s="84">
        <v>5526</v>
      </c>
      <c r="G19" s="84">
        <v>10443</v>
      </c>
      <c r="H19" s="84">
        <v>5669</v>
      </c>
      <c r="I19" s="84">
        <v>2399</v>
      </c>
      <c r="J19" s="84">
        <v>2093</v>
      </c>
      <c r="K19" s="84">
        <v>1735</v>
      </c>
      <c r="L19" s="84">
        <v>14504</v>
      </c>
      <c r="M19" s="84">
        <v>15946</v>
      </c>
      <c r="N19" s="84">
        <v>8999</v>
      </c>
      <c r="O19" s="84">
        <v>1464</v>
      </c>
      <c r="P19" s="84">
        <v>18332</v>
      </c>
      <c r="Q19" s="84">
        <v>24786</v>
      </c>
      <c r="R19" s="84">
        <v>7734</v>
      </c>
      <c r="S19" s="16">
        <f>SUM(T19:W19)</f>
        <v>57672</v>
      </c>
      <c r="T19" s="84">
        <v>11291</v>
      </c>
      <c r="U19" s="84">
        <v>14668</v>
      </c>
      <c r="V19" s="84">
        <v>13521</v>
      </c>
      <c r="W19" s="84">
        <v>18192</v>
      </c>
      <c r="X19" s="113"/>
    </row>
    <row r="20" spans="1:24" ht="16.5" customHeight="1">
      <c r="A20" s="305">
        <v>7</v>
      </c>
      <c r="B20" s="16">
        <f>SUM(D20,E20,O20:R20,S20)</f>
        <v>189086</v>
      </c>
      <c r="C20" s="16">
        <f>SUM(D20,E20,O20:R20)</f>
        <v>131480</v>
      </c>
      <c r="D20" s="84">
        <v>12032</v>
      </c>
      <c r="E20" s="16">
        <f>SUM(F20:N20)</f>
        <v>67186</v>
      </c>
      <c r="F20" s="84">
        <v>5469</v>
      </c>
      <c r="G20" s="84">
        <v>10425</v>
      </c>
      <c r="H20" s="84">
        <v>5693</v>
      </c>
      <c r="I20" s="84">
        <v>2398</v>
      </c>
      <c r="J20" s="84">
        <v>2102</v>
      </c>
      <c r="K20" s="84">
        <v>1736</v>
      </c>
      <c r="L20" s="84">
        <v>14283</v>
      </c>
      <c r="M20" s="84">
        <v>16057</v>
      </c>
      <c r="N20" s="84">
        <v>9023</v>
      </c>
      <c r="O20" s="84">
        <v>1499</v>
      </c>
      <c r="P20" s="84">
        <v>18378</v>
      </c>
      <c r="Q20" s="84">
        <v>24658</v>
      </c>
      <c r="R20" s="84">
        <v>7727</v>
      </c>
      <c r="S20" s="16">
        <f>SUM(T20:W20)</f>
        <v>57606</v>
      </c>
      <c r="T20" s="84">
        <v>11244</v>
      </c>
      <c r="U20" s="84">
        <v>14628</v>
      </c>
      <c r="V20" s="84">
        <v>13617</v>
      </c>
      <c r="W20" s="84">
        <v>18117</v>
      </c>
      <c r="X20" s="113"/>
    </row>
    <row r="21" spans="1:24" ht="16.5" customHeight="1">
      <c r="A21" s="305">
        <v>8</v>
      </c>
      <c r="B21" s="16">
        <f>SUM(D21,E21,O21:R21,S21)</f>
        <v>188411</v>
      </c>
      <c r="C21" s="16">
        <f>SUM(D21,E21,O21:R21)</f>
        <v>131002</v>
      </c>
      <c r="D21" s="84">
        <v>11965</v>
      </c>
      <c r="E21" s="16">
        <f>SUM(F21:N21)</f>
        <v>67025</v>
      </c>
      <c r="F21" s="84">
        <v>5447</v>
      </c>
      <c r="G21" s="84">
        <v>10343</v>
      </c>
      <c r="H21" s="84">
        <v>5710</v>
      </c>
      <c r="I21" s="84">
        <v>2398</v>
      </c>
      <c r="J21" s="84">
        <v>2100</v>
      </c>
      <c r="K21" s="84">
        <v>1744</v>
      </c>
      <c r="L21" s="84">
        <v>14364</v>
      </c>
      <c r="M21" s="84">
        <v>15915</v>
      </c>
      <c r="N21" s="84">
        <v>9004</v>
      </c>
      <c r="O21" s="84">
        <v>1511</v>
      </c>
      <c r="P21" s="84">
        <v>18382</v>
      </c>
      <c r="Q21" s="84">
        <v>24456</v>
      </c>
      <c r="R21" s="84">
        <v>7663</v>
      </c>
      <c r="S21" s="16">
        <f>SUM(T21:W21)</f>
        <v>57409</v>
      </c>
      <c r="T21" s="84">
        <v>11133</v>
      </c>
      <c r="U21" s="84">
        <v>14588</v>
      </c>
      <c r="V21" s="84">
        <v>13652</v>
      </c>
      <c r="W21" s="84">
        <v>18036</v>
      </c>
      <c r="X21" s="113"/>
    </row>
    <row r="22" spans="1:24" ht="16.5" customHeight="1">
      <c r="A22" s="306"/>
      <c r="B22" s="40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13"/>
    </row>
    <row r="23" spans="1:24" ht="16.5" customHeight="1">
      <c r="A23" s="305">
        <v>9</v>
      </c>
      <c r="B23" s="16">
        <f>SUM(D23,E23,O23:R23,S23)</f>
        <v>187993</v>
      </c>
      <c r="C23" s="16">
        <f>SUM(D23,E23,O23:R23)</f>
        <v>130684</v>
      </c>
      <c r="D23" s="84">
        <v>11704</v>
      </c>
      <c r="E23" s="16">
        <f>SUM(F23:N23)</f>
        <v>67164</v>
      </c>
      <c r="F23" s="84">
        <v>5424</v>
      </c>
      <c r="G23" s="84">
        <v>10317</v>
      </c>
      <c r="H23" s="84">
        <v>5687</v>
      </c>
      <c r="I23" s="84">
        <v>2412</v>
      </c>
      <c r="J23" s="84">
        <v>2108</v>
      </c>
      <c r="K23" s="84">
        <v>1767</v>
      </c>
      <c r="L23" s="84">
        <v>14335</v>
      </c>
      <c r="M23" s="84">
        <v>16145</v>
      </c>
      <c r="N23" s="84">
        <v>8969</v>
      </c>
      <c r="O23" s="84">
        <v>1511</v>
      </c>
      <c r="P23" s="84">
        <v>18432</v>
      </c>
      <c r="Q23" s="84">
        <v>24236</v>
      </c>
      <c r="R23" s="84">
        <v>7637</v>
      </c>
      <c r="S23" s="16">
        <f>SUM(T23:W23)</f>
        <v>57309</v>
      </c>
      <c r="T23" s="84">
        <v>11070</v>
      </c>
      <c r="U23" s="84">
        <v>14658</v>
      </c>
      <c r="V23" s="84">
        <v>13706</v>
      </c>
      <c r="W23" s="84">
        <v>17875</v>
      </c>
      <c r="X23" s="113"/>
    </row>
    <row r="24" spans="1:24" ht="16.5" customHeight="1">
      <c r="A24" s="305">
        <v>10</v>
      </c>
      <c r="B24" s="16">
        <f>SUM(D24,E24,O24:R24,S24)</f>
        <v>187983</v>
      </c>
      <c r="C24" s="16">
        <f>SUM(D24,E24,O24:R24)</f>
        <v>130490</v>
      </c>
      <c r="D24" s="84">
        <v>11708</v>
      </c>
      <c r="E24" s="16">
        <f>SUM(F24:N24)</f>
        <v>67133</v>
      </c>
      <c r="F24" s="84">
        <v>5450</v>
      </c>
      <c r="G24" s="84">
        <v>10416</v>
      </c>
      <c r="H24" s="84">
        <v>5666</v>
      </c>
      <c r="I24" s="84">
        <v>2387</v>
      </c>
      <c r="J24" s="84">
        <v>2131</v>
      </c>
      <c r="K24" s="84">
        <v>1748</v>
      </c>
      <c r="L24" s="84">
        <v>14403</v>
      </c>
      <c r="M24" s="84">
        <v>15977</v>
      </c>
      <c r="N24" s="84">
        <v>8955</v>
      </c>
      <c r="O24" s="84">
        <v>1515</v>
      </c>
      <c r="P24" s="93">
        <v>18303</v>
      </c>
      <c r="Q24" s="84">
        <v>24210</v>
      </c>
      <c r="R24" s="84">
        <v>7621</v>
      </c>
      <c r="S24" s="16">
        <f>SUM(T24:W24)</f>
        <v>57493</v>
      </c>
      <c r="T24" s="84">
        <v>11211</v>
      </c>
      <c r="U24" s="84">
        <v>14632</v>
      </c>
      <c r="V24" s="84">
        <v>13702</v>
      </c>
      <c r="W24" s="84">
        <v>17948</v>
      </c>
      <c r="X24" s="113"/>
    </row>
    <row r="25" spans="1:24" ht="16.5" customHeight="1">
      <c r="A25" s="305">
        <v>11</v>
      </c>
      <c r="B25" s="16">
        <f>SUM(D25,E25,O25:R25,S25)</f>
        <v>188383</v>
      </c>
      <c r="C25" s="16">
        <f>SUM(D25,E25,O25:R25)</f>
        <v>130954</v>
      </c>
      <c r="D25" s="84">
        <v>11876</v>
      </c>
      <c r="E25" s="16">
        <f>SUM(F25:N25)</f>
        <v>67333</v>
      </c>
      <c r="F25" s="84">
        <v>5524</v>
      </c>
      <c r="G25" s="84">
        <v>10438</v>
      </c>
      <c r="H25" s="84">
        <v>5660</v>
      </c>
      <c r="I25" s="84">
        <v>2386</v>
      </c>
      <c r="J25" s="84">
        <v>2126</v>
      </c>
      <c r="K25" s="84">
        <v>1776</v>
      </c>
      <c r="L25" s="84">
        <v>14398</v>
      </c>
      <c r="M25" s="84">
        <v>16096</v>
      </c>
      <c r="N25" s="84">
        <v>8929</v>
      </c>
      <c r="O25" s="84">
        <v>1500</v>
      </c>
      <c r="P25" s="84">
        <v>18302</v>
      </c>
      <c r="Q25" s="84">
        <v>24301</v>
      </c>
      <c r="R25" s="84">
        <v>7642</v>
      </c>
      <c r="S25" s="16">
        <f>SUM(T25:W25)</f>
        <v>57429</v>
      </c>
      <c r="T25" s="84">
        <v>11244</v>
      </c>
      <c r="U25" s="84">
        <v>14630</v>
      </c>
      <c r="V25" s="84">
        <v>13640</v>
      </c>
      <c r="W25" s="84">
        <v>17915</v>
      </c>
      <c r="X25" s="113"/>
    </row>
    <row r="26" spans="1:24" ht="16.5" customHeight="1">
      <c r="A26" s="305">
        <v>12</v>
      </c>
      <c r="B26" s="16">
        <f>SUM(D26,E26,O26:R26,S26)</f>
        <v>187804</v>
      </c>
      <c r="C26" s="16">
        <f>SUM(D26,E26,O26:R26)</f>
        <v>130768</v>
      </c>
      <c r="D26" s="84">
        <v>11793</v>
      </c>
      <c r="E26" s="16">
        <f>SUM(F26:N26)</f>
        <v>67240</v>
      </c>
      <c r="F26" s="84">
        <v>5498</v>
      </c>
      <c r="G26" s="84">
        <v>10414</v>
      </c>
      <c r="H26" s="84">
        <v>5637</v>
      </c>
      <c r="I26" s="84">
        <v>2379</v>
      </c>
      <c r="J26" s="84">
        <v>2125</v>
      </c>
      <c r="K26" s="84">
        <v>1777</v>
      </c>
      <c r="L26" s="84">
        <v>14271</v>
      </c>
      <c r="M26" s="84">
        <v>16228</v>
      </c>
      <c r="N26" s="84">
        <v>8911</v>
      </c>
      <c r="O26" s="84">
        <v>1490</v>
      </c>
      <c r="P26" s="84">
        <v>18374</v>
      </c>
      <c r="Q26" s="84">
        <v>24254</v>
      </c>
      <c r="R26" s="84">
        <v>7617</v>
      </c>
      <c r="S26" s="16">
        <f>SUM(T26:W26)</f>
        <v>57036</v>
      </c>
      <c r="T26" s="84">
        <v>11118</v>
      </c>
      <c r="U26" s="84">
        <v>14519</v>
      </c>
      <c r="V26" s="84">
        <v>13566</v>
      </c>
      <c r="W26" s="84">
        <v>17833</v>
      </c>
      <c r="X26" s="113"/>
    </row>
    <row r="27" spans="1:24" ht="16.5" customHeight="1">
      <c r="A27" s="309"/>
      <c r="B27" s="40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13"/>
    </row>
    <row r="28" spans="1:24" ht="16.5" customHeight="1">
      <c r="A28" s="31" t="s">
        <v>36</v>
      </c>
      <c r="B28" s="40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13"/>
    </row>
    <row r="29" spans="1:24" s="301" customFormat="1" ht="16.5" customHeight="1">
      <c r="A29" s="324" t="s">
        <v>317</v>
      </c>
      <c r="B29" s="16">
        <f>SUM(D29,E29,O29:R29,S29)</f>
        <v>105276</v>
      </c>
      <c r="C29" s="16">
        <f>SUM(D29,E29,O29:R29)</f>
        <v>81958</v>
      </c>
      <c r="D29" s="16">
        <v>9640</v>
      </c>
      <c r="E29" s="16">
        <f>SUM(F29:N29)</f>
        <v>37789</v>
      </c>
      <c r="F29" s="16">
        <v>2164</v>
      </c>
      <c r="G29" s="16">
        <v>8025</v>
      </c>
      <c r="H29" s="16">
        <v>546</v>
      </c>
      <c r="I29" s="16">
        <v>1611</v>
      </c>
      <c r="J29" s="16">
        <v>1131</v>
      </c>
      <c r="K29" s="16">
        <v>1472</v>
      </c>
      <c r="L29" s="16">
        <v>13056</v>
      </c>
      <c r="M29" s="16">
        <v>4480</v>
      </c>
      <c r="N29" s="16">
        <v>5304</v>
      </c>
      <c r="O29" s="16">
        <v>1502</v>
      </c>
      <c r="P29" s="16">
        <v>17090</v>
      </c>
      <c r="Q29" s="16">
        <v>13288</v>
      </c>
      <c r="R29" s="16">
        <v>2649</v>
      </c>
      <c r="S29" s="16">
        <f>SUM(T29:W29)</f>
        <v>23318</v>
      </c>
      <c r="T29" s="16">
        <v>3615</v>
      </c>
      <c r="U29" s="16">
        <v>2860</v>
      </c>
      <c r="V29" s="16">
        <v>9683</v>
      </c>
      <c r="W29" s="16">
        <v>7160</v>
      </c>
      <c r="X29" s="336"/>
    </row>
    <row r="30" spans="1:39" ht="16.5" customHeight="1">
      <c r="A30" s="289">
        <v>62</v>
      </c>
      <c r="B30" s="16">
        <f>SUM(D30,E30,O30:R30,S30)</f>
        <v>101746</v>
      </c>
      <c r="C30" s="16">
        <f>SUM(D30,E30,O30:R30)</f>
        <v>78434</v>
      </c>
      <c r="D30" s="84">
        <v>9386</v>
      </c>
      <c r="E30" s="16">
        <f>SUM(F30:N30)</f>
        <v>37410</v>
      </c>
      <c r="F30" s="84">
        <v>2238</v>
      </c>
      <c r="G30" s="84">
        <v>7509</v>
      </c>
      <c r="H30" s="84">
        <v>542</v>
      </c>
      <c r="I30" s="84">
        <v>1611</v>
      </c>
      <c r="J30" s="84">
        <v>1072</v>
      </c>
      <c r="K30" s="84">
        <v>1447</v>
      </c>
      <c r="L30" s="84">
        <v>12944</v>
      </c>
      <c r="M30" s="84">
        <v>4726</v>
      </c>
      <c r="N30" s="84">
        <v>5321</v>
      </c>
      <c r="O30" s="84">
        <v>1465</v>
      </c>
      <c r="P30" s="84">
        <v>14483</v>
      </c>
      <c r="Q30" s="84">
        <v>13260</v>
      </c>
      <c r="R30" s="84">
        <v>2430</v>
      </c>
      <c r="S30" s="16">
        <f>SUM(T30:W30)</f>
        <v>23312</v>
      </c>
      <c r="T30" s="84">
        <v>3782</v>
      </c>
      <c r="U30" s="84">
        <v>3040</v>
      </c>
      <c r="V30" s="84">
        <v>9471</v>
      </c>
      <c r="W30" s="84">
        <v>7019</v>
      </c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</row>
    <row r="31" spans="1:24" s="83" customFormat="1" ht="16.5" customHeight="1">
      <c r="A31" s="82">
        <v>63</v>
      </c>
      <c r="B31" s="371">
        <f>AVERAGE(B33:B46)</f>
        <v>113198.25</v>
      </c>
      <c r="C31" s="364">
        <f aca="true" t="shared" si="1" ref="C31:W31">AVERAGE(C33:C46)</f>
        <v>84585.58333333333</v>
      </c>
      <c r="D31" s="364">
        <f t="shared" si="1"/>
        <v>9696</v>
      </c>
      <c r="E31" s="364">
        <f t="shared" si="1"/>
        <v>38119.583333333336</v>
      </c>
      <c r="F31" s="364">
        <f t="shared" si="1"/>
        <v>2908.75</v>
      </c>
      <c r="G31" s="364">
        <f t="shared" si="1"/>
        <v>4598.666666666667</v>
      </c>
      <c r="H31" s="364">
        <f t="shared" si="1"/>
        <v>785.5</v>
      </c>
      <c r="I31" s="364">
        <f t="shared" si="1"/>
        <v>1633.5833333333333</v>
      </c>
      <c r="J31" s="364">
        <f t="shared" si="1"/>
        <v>1040</v>
      </c>
      <c r="K31" s="364">
        <f t="shared" si="1"/>
        <v>1129.5</v>
      </c>
      <c r="L31" s="364">
        <f t="shared" si="1"/>
        <v>12772.583333333334</v>
      </c>
      <c r="M31" s="364">
        <f t="shared" si="1"/>
        <v>6937.583333333333</v>
      </c>
      <c r="N31" s="364">
        <f t="shared" si="1"/>
        <v>6313.416666666667</v>
      </c>
      <c r="O31" s="364">
        <f t="shared" si="1"/>
        <v>1336.4166666666667</v>
      </c>
      <c r="P31" s="364">
        <f t="shared" si="1"/>
        <v>16943</v>
      </c>
      <c r="Q31" s="364">
        <f t="shared" si="1"/>
        <v>14919.083333333334</v>
      </c>
      <c r="R31" s="364">
        <f t="shared" si="1"/>
        <v>3571.5</v>
      </c>
      <c r="S31" s="364">
        <f t="shared" si="1"/>
        <v>28612.666666666668</v>
      </c>
      <c r="T31" s="364">
        <f t="shared" si="1"/>
        <v>4174.166666666667</v>
      </c>
      <c r="U31" s="364">
        <f t="shared" si="1"/>
        <v>3340.5</v>
      </c>
      <c r="V31" s="364">
        <f t="shared" si="1"/>
        <v>10167.5</v>
      </c>
      <c r="W31" s="364">
        <f t="shared" si="1"/>
        <v>10930.5</v>
      </c>
      <c r="X31" s="337"/>
    </row>
    <row r="32" spans="1:24" ht="16.5" customHeight="1">
      <c r="A32" s="302"/>
      <c r="B32" s="40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113"/>
    </row>
    <row r="33" spans="1:24" ht="16.5" customHeight="1">
      <c r="A33" s="325" t="s">
        <v>316</v>
      </c>
      <c r="B33" s="16">
        <f>SUM(D33,E33,O33:R33,S33)</f>
        <v>111202</v>
      </c>
      <c r="C33" s="16">
        <f>SUM(D33,E33,O33:R33)</f>
        <v>82745</v>
      </c>
      <c r="D33" s="84">
        <v>8973</v>
      </c>
      <c r="E33" s="16">
        <f>SUM(F33:N33)</f>
        <v>37236</v>
      </c>
      <c r="F33" s="84">
        <v>2886</v>
      </c>
      <c r="G33" s="84">
        <v>4696</v>
      </c>
      <c r="H33" s="84">
        <v>822</v>
      </c>
      <c r="I33" s="84">
        <v>1607</v>
      </c>
      <c r="J33" s="84">
        <v>1041</v>
      </c>
      <c r="K33" s="84">
        <v>1084</v>
      </c>
      <c r="L33" s="84">
        <v>12770</v>
      </c>
      <c r="M33" s="84">
        <v>6343</v>
      </c>
      <c r="N33" s="84">
        <v>5987</v>
      </c>
      <c r="O33" s="84">
        <v>1310</v>
      </c>
      <c r="P33" s="84">
        <v>16939</v>
      </c>
      <c r="Q33" s="84">
        <v>14730</v>
      </c>
      <c r="R33" s="84">
        <v>3557</v>
      </c>
      <c r="S33" s="16">
        <f>SUM(T33:W33)</f>
        <v>28457</v>
      </c>
      <c r="T33" s="84">
        <v>4183</v>
      </c>
      <c r="U33" s="84">
        <v>3342</v>
      </c>
      <c r="V33" s="84">
        <v>10182</v>
      </c>
      <c r="W33" s="84">
        <v>10750</v>
      </c>
      <c r="X33" s="113"/>
    </row>
    <row r="34" spans="1:24" ht="16.5" customHeight="1">
      <c r="A34" s="305">
        <v>2</v>
      </c>
      <c r="B34" s="16">
        <f>SUM(D34,E34,O34:R34,S34)</f>
        <v>111413</v>
      </c>
      <c r="C34" s="16">
        <f>SUM(D34,E34,O34:R34)</f>
        <v>83092</v>
      </c>
      <c r="D34" s="84">
        <v>9161</v>
      </c>
      <c r="E34" s="16">
        <f>SUM(F34:N34)</f>
        <v>37286</v>
      </c>
      <c r="F34" s="84">
        <v>2876</v>
      </c>
      <c r="G34" s="84">
        <v>4661</v>
      </c>
      <c r="H34" s="84">
        <v>817</v>
      </c>
      <c r="I34" s="84">
        <v>1609</v>
      </c>
      <c r="J34" s="84">
        <v>1029</v>
      </c>
      <c r="K34" s="84">
        <v>1074</v>
      </c>
      <c r="L34" s="84">
        <v>12759</v>
      </c>
      <c r="M34" s="84">
        <v>6341</v>
      </c>
      <c r="N34" s="84">
        <v>6120</v>
      </c>
      <c r="O34" s="84">
        <v>1310</v>
      </c>
      <c r="P34" s="84">
        <v>17144</v>
      </c>
      <c r="Q34" s="84">
        <v>14635</v>
      </c>
      <c r="R34" s="84">
        <v>3556</v>
      </c>
      <c r="S34" s="16">
        <f>SUM(T34:W34)</f>
        <v>28321</v>
      </c>
      <c r="T34" s="84">
        <v>4234</v>
      </c>
      <c r="U34" s="84">
        <v>3301</v>
      </c>
      <c r="V34" s="84">
        <v>10157</v>
      </c>
      <c r="W34" s="84">
        <v>10629</v>
      </c>
      <c r="X34" s="113"/>
    </row>
    <row r="35" spans="1:24" ht="16.5" customHeight="1">
      <c r="A35" s="305">
        <v>3</v>
      </c>
      <c r="B35" s="16">
        <f>SUM(D35,E35,O35:R35,S35)</f>
        <v>111305</v>
      </c>
      <c r="C35" s="16">
        <f>SUM(D35,E35,O35:R35)</f>
        <v>83417</v>
      </c>
      <c r="D35" s="84">
        <v>9659</v>
      </c>
      <c r="E35" s="16">
        <f>SUM(F35:N35)</f>
        <v>37236</v>
      </c>
      <c r="F35" s="84">
        <v>2832</v>
      </c>
      <c r="G35" s="84">
        <v>4670</v>
      </c>
      <c r="H35" s="84">
        <v>819</v>
      </c>
      <c r="I35" s="84">
        <v>1627</v>
      </c>
      <c r="J35" s="84">
        <v>1046</v>
      </c>
      <c r="K35" s="84">
        <v>1061</v>
      </c>
      <c r="L35" s="84">
        <v>12709</v>
      </c>
      <c r="M35" s="84">
        <v>6348</v>
      </c>
      <c r="N35" s="84">
        <v>6124</v>
      </c>
      <c r="O35" s="84">
        <v>1307</v>
      </c>
      <c r="P35" s="84">
        <v>16997</v>
      </c>
      <c r="Q35" s="84">
        <v>14680</v>
      </c>
      <c r="R35" s="84">
        <v>3538</v>
      </c>
      <c r="S35" s="16">
        <f>SUM(T35:W35)</f>
        <v>27888</v>
      </c>
      <c r="T35" s="84">
        <v>4123</v>
      </c>
      <c r="U35" s="84">
        <v>3175</v>
      </c>
      <c r="V35" s="84">
        <v>9990</v>
      </c>
      <c r="W35" s="84">
        <v>10600</v>
      </c>
      <c r="X35" s="113"/>
    </row>
    <row r="36" spans="1:24" ht="16.5" customHeight="1">
      <c r="A36" s="305">
        <v>4</v>
      </c>
      <c r="B36" s="16">
        <f>SUM(D36,E36,O36:R36,S36)</f>
        <v>114556</v>
      </c>
      <c r="C36" s="16">
        <f>SUM(D36,E36,O36:R36)</f>
        <v>85837</v>
      </c>
      <c r="D36" s="84">
        <v>10104</v>
      </c>
      <c r="E36" s="16">
        <f>SUM(F36:N36)</f>
        <v>38683</v>
      </c>
      <c r="F36" s="84">
        <v>2963</v>
      </c>
      <c r="G36" s="84">
        <v>4703</v>
      </c>
      <c r="H36" s="84">
        <v>819</v>
      </c>
      <c r="I36" s="84">
        <v>1650</v>
      </c>
      <c r="J36" s="84">
        <v>1071</v>
      </c>
      <c r="K36" s="84">
        <v>1146</v>
      </c>
      <c r="L36" s="84">
        <v>12986</v>
      </c>
      <c r="M36" s="84">
        <v>6922</v>
      </c>
      <c r="N36" s="84">
        <v>6423</v>
      </c>
      <c r="O36" s="84">
        <v>1303</v>
      </c>
      <c r="P36" s="84">
        <v>17025</v>
      </c>
      <c r="Q36" s="84">
        <v>15127</v>
      </c>
      <c r="R36" s="84">
        <v>3595</v>
      </c>
      <c r="S36" s="16">
        <f>SUM(T36:W36)</f>
        <v>28719</v>
      </c>
      <c r="T36" s="84">
        <v>4186</v>
      </c>
      <c r="U36" s="84">
        <v>3329</v>
      </c>
      <c r="V36" s="84">
        <v>10131</v>
      </c>
      <c r="W36" s="84">
        <v>11073</v>
      </c>
      <c r="X36" s="113"/>
    </row>
    <row r="37" spans="1:24" ht="16.5" customHeight="1">
      <c r="A37" s="306"/>
      <c r="B37" s="404"/>
      <c r="C37" s="84"/>
      <c r="D37" s="84"/>
      <c r="E37" s="1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113"/>
    </row>
    <row r="38" spans="1:24" ht="16.5" customHeight="1">
      <c r="A38" s="305">
        <v>5</v>
      </c>
      <c r="B38" s="16">
        <f>SUM(D38,E38,O38:R38,S38)</f>
        <v>114721</v>
      </c>
      <c r="C38" s="16">
        <f>SUM(D38,E38,O38:R38)</f>
        <v>86081</v>
      </c>
      <c r="D38" s="84">
        <v>10223</v>
      </c>
      <c r="E38" s="16">
        <f>SUM(F38:N38)</f>
        <v>38852</v>
      </c>
      <c r="F38" s="84">
        <v>2961</v>
      </c>
      <c r="G38" s="84">
        <v>4729</v>
      </c>
      <c r="H38" s="84">
        <v>836</v>
      </c>
      <c r="I38" s="84">
        <v>1643</v>
      </c>
      <c r="J38" s="84">
        <v>1064</v>
      </c>
      <c r="K38" s="84">
        <v>1140</v>
      </c>
      <c r="L38" s="84">
        <v>12969</v>
      </c>
      <c r="M38" s="84">
        <v>7030</v>
      </c>
      <c r="N38" s="84">
        <v>6480</v>
      </c>
      <c r="O38" s="84">
        <v>1332</v>
      </c>
      <c r="P38" s="84">
        <v>16942</v>
      </c>
      <c r="Q38" s="84">
        <v>15142</v>
      </c>
      <c r="R38" s="84">
        <v>3590</v>
      </c>
      <c r="S38" s="16">
        <f>SUM(T38:W38)</f>
        <v>28640</v>
      </c>
      <c r="T38" s="84">
        <v>4218</v>
      </c>
      <c r="U38" s="84">
        <v>3302</v>
      </c>
      <c r="V38" s="84">
        <v>10118</v>
      </c>
      <c r="W38" s="84">
        <v>11002</v>
      </c>
      <c r="X38" s="113"/>
    </row>
    <row r="39" spans="1:24" ht="16.5" customHeight="1">
      <c r="A39" s="305">
        <v>6</v>
      </c>
      <c r="B39" s="16">
        <f>SUM(D39,E39,O39:R39,S39)</f>
        <v>114253</v>
      </c>
      <c r="C39" s="16">
        <f>SUM(D39,E39,O39:R39)</f>
        <v>85380</v>
      </c>
      <c r="D39" s="84">
        <v>9824</v>
      </c>
      <c r="E39" s="16">
        <f>SUM(F39:N39)</f>
        <v>38617</v>
      </c>
      <c r="F39" s="84">
        <v>2944</v>
      </c>
      <c r="G39" s="84">
        <v>4712</v>
      </c>
      <c r="H39" s="84">
        <v>839</v>
      </c>
      <c r="I39" s="84">
        <v>1638</v>
      </c>
      <c r="J39" s="84">
        <v>1029</v>
      </c>
      <c r="K39" s="84">
        <v>1134</v>
      </c>
      <c r="L39" s="84">
        <v>12893</v>
      </c>
      <c r="M39" s="84">
        <v>7033</v>
      </c>
      <c r="N39" s="84">
        <v>6395</v>
      </c>
      <c r="O39" s="84">
        <v>1320</v>
      </c>
      <c r="P39" s="84">
        <v>16817</v>
      </c>
      <c r="Q39" s="84">
        <v>15189</v>
      </c>
      <c r="R39" s="84">
        <v>3613</v>
      </c>
      <c r="S39" s="16">
        <f>SUM(T39:W39)</f>
        <v>28873</v>
      </c>
      <c r="T39" s="84">
        <v>4266</v>
      </c>
      <c r="U39" s="84">
        <v>3374</v>
      </c>
      <c r="V39" s="84">
        <v>10119</v>
      </c>
      <c r="W39" s="84">
        <v>11114</v>
      </c>
      <c r="X39" s="113"/>
    </row>
    <row r="40" spans="1:24" ht="16.5" customHeight="1">
      <c r="A40" s="305">
        <v>7</v>
      </c>
      <c r="B40" s="16">
        <f>SUM(D40,E40,O40:R40,S40)</f>
        <v>113702</v>
      </c>
      <c r="C40" s="16">
        <f>SUM(D40,E40,O40:R40)</f>
        <v>84839</v>
      </c>
      <c r="D40" s="84">
        <v>9910</v>
      </c>
      <c r="E40" s="16">
        <f>SUM(F40:N40)</f>
        <v>38111</v>
      </c>
      <c r="F40" s="84">
        <v>2928</v>
      </c>
      <c r="G40" s="84">
        <v>4468</v>
      </c>
      <c r="H40" s="84">
        <v>752</v>
      </c>
      <c r="I40" s="84">
        <v>1635</v>
      </c>
      <c r="J40" s="84">
        <v>1027</v>
      </c>
      <c r="K40" s="84">
        <v>1130</v>
      </c>
      <c r="L40" s="84">
        <v>12679</v>
      </c>
      <c r="M40" s="84">
        <v>7076</v>
      </c>
      <c r="N40" s="84">
        <v>6416</v>
      </c>
      <c r="O40" s="84">
        <v>1359</v>
      </c>
      <c r="P40" s="84">
        <v>16872</v>
      </c>
      <c r="Q40" s="84">
        <v>15017</v>
      </c>
      <c r="R40" s="84">
        <v>3570</v>
      </c>
      <c r="S40" s="16">
        <f>SUM(T40:W40)</f>
        <v>28863</v>
      </c>
      <c r="T40" s="84">
        <v>4187</v>
      </c>
      <c r="U40" s="84">
        <v>3399</v>
      </c>
      <c r="V40" s="84">
        <v>10219</v>
      </c>
      <c r="W40" s="84">
        <v>11058</v>
      </c>
      <c r="X40" s="113"/>
    </row>
    <row r="41" spans="1:24" ht="16.5" customHeight="1">
      <c r="A41" s="305">
        <v>8</v>
      </c>
      <c r="B41" s="16">
        <f>SUM(D41,E41,O41:R41,S41)</f>
        <v>113671</v>
      </c>
      <c r="C41" s="16">
        <f>SUM(D41,E41,O41:R41)</f>
        <v>84815</v>
      </c>
      <c r="D41" s="84">
        <v>9868</v>
      </c>
      <c r="E41" s="16">
        <f>SUM(F41:N41)</f>
        <v>38157</v>
      </c>
      <c r="F41" s="84">
        <v>2919</v>
      </c>
      <c r="G41" s="84">
        <v>4466</v>
      </c>
      <c r="H41" s="84">
        <v>754</v>
      </c>
      <c r="I41" s="84">
        <v>1640</v>
      </c>
      <c r="J41" s="84">
        <v>1026</v>
      </c>
      <c r="K41" s="84">
        <v>1152</v>
      </c>
      <c r="L41" s="84">
        <v>12726</v>
      </c>
      <c r="M41" s="84">
        <v>7077</v>
      </c>
      <c r="N41" s="84">
        <v>6397</v>
      </c>
      <c r="O41" s="84">
        <v>1363</v>
      </c>
      <c r="P41" s="84">
        <v>16918</v>
      </c>
      <c r="Q41" s="84">
        <v>14941</v>
      </c>
      <c r="R41" s="84">
        <v>3568</v>
      </c>
      <c r="S41" s="16">
        <f>SUM(T41:W41)</f>
        <v>28856</v>
      </c>
      <c r="T41" s="84">
        <v>4170</v>
      </c>
      <c r="U41" s="84">
        <v>3399</v>
      </c>
      <c r="V41" s="84">
        <v>10244</v>
      </c>
      <c r="W41" s="84">
        <v>11043</v>
      </c>
      <c r="X41" s="113"/>
    </row>
    <row r="42" spans="1:24" ht="16.5" customHeight="1">
      <c r="A42" s="306"/>
      <c r="B42" s="40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1"/>
      <c r="X42" s="113"/>
    </row>
    <row r="43" spans="1:24" ht="16.5" customHeight="1">
      <c r="A43" s="305">
        <v>9</v>
      </c>
      <c r="B43" s="16">
        <f>SUM(D43,E43,O43:R43,S43)</f>
        <v>113266</v>
      </c>
      <c r="C43" s="16">
        <f>SUM(D43,E43,O43:R43)</f>
        <v>84604</v>
      </c>
      <c r="D43" s="84">
        <v>9579</v>
      </c>
      <c r="E43" s="16">
        <f>SUM(F43:N43)</f>
        <v>38234</v>
      </c>
      <c r="F43" s="84">
        <v>2903</v>
      </c>
      <c r="G43" s="84">
        <v>4468</v>
      </c>
      <c r="H43" s="84">
        <v>749</v>
      </c>
      <c r="I43" s="84">
        <v>1646</v>
      </c>
      <c r="J43" s="84">
        <v>1038</v>
      </c>
      <c r="K43" s="84">
        <v>1162</v>
      </c>
      <c r="L43" s="84">
        <v>12712</v>
      </c>
      <c r="M43" s="84">
        <v>7201</v>
      </c>
      <c r="N43" s="84">
        <v>6355</v>
      </c>
      <c r="O43" s="84">
        <v>1363</v>
      </c>
      <c r="P43" s="84">
        <v>17003</v>
      </c>
      <c r="Q43" s="84">
        <v>14872</v>
      </c>
      <c r="R43" s="84">
        <v>3553</v>
      </c>
      <c r="S43" s="16">
        <f>SUM(T43:W43)</f>
        <v>28662</v>
      </c>
      <c r="T43" s="84">
        <v>4123</v>
      </c>
      <c r="U43" s="84">
        <v>3360</v>
      </c>
      <c r="V43" s="84">
        <v>10247</v>
      </c>
      <c r="W43" s="84">
        <v>10932</v>
      </c>
      <c r="X43" s="113"/>
    </row>
    <row r="44" spans="1:24" ht="16.5" customHeight="1">
      <c r="A44" s="305">
        <v>10</v>
      </c>
      <c r="B44" s="16">
        <f>SUM(D44,E44,O44:R44,S44)</f>
        <v>113395</v>
      </c>
      <c r="C44" s="16">
        <f>SUM(D44,E44,O44:R44)</f>
        <v>84662</v>
      </c>
      <c r="D44" s="84">
        <v>9586</v>
      </c>
      <c r="E44" s="16">
        <f>SUM(F44:N44)</f>
        <v>38333</v>
      </c>
      <c r="F44" s="84">
        <v>2902</v>
      </c>
      <c r="G44" s="84">
        <v>4527</v>
      </c>
      <c r="H44" s="84">
        <v>745</v>
      </c>
      <c r="I44" s="84">
        <v>1639</v>
      </c>
      <c r="J44" s="84">
        <v>1040</v>
      </c>
      <c r="K44" s="84">
        <v>1150</v>
      </c>
      <c r="L44" s="84">
        <v>12746</v>
      </c>
      <c r="M44" s="84">
        <v>7229</v>
      </c>
      <c r="N44" s="84">
        <v>6355</v>
      </c>
      <c r="O44" s="84">
        <v>1367</v>
      </c>
      <c r="P44" s="84">
        <v>16856</v>
      </c>
      <c r="Q44" s="84">
        <v>14948</v>
      </c>
      <c r="R44" s="84">
        <v>3572</v>
      </c>
      <c r="S44" s="16">
        <f>SUM(T44:W44)</f>
        <v>28733</v>
      </c>
      <c r="T44" s="84">
        <v>4154</v>
      </c>
      <c r="U44" s="84">
        <v>3383</v>
      </c>
      <c r="V44" s="84">
        <v>10244</v>
      </c>
      <c r="W44" s="84">
        <v>10952</v>
      </c>
      <c r="X44" s="113"/>
    </row>
    <row r="45" spans="1:24" ht="16.5" customHeight="1">
      <c r="A45" s="305">
        <v>11</v>
      </c>
      <c r="B45" s="16">
        <f>SUM(D45,E45,O45:R45,S45)</f>
        <v>113475</v>
      </c>
      <c r="C45" s="16">
        <f>SUM(D45,E45,O45:R45)</f>
        <v>84840</v>
      </c>
      <c r="D45" s="84">
        <v>9775</v>
      </c>
      <c r="E45" s="16">
        <f>SUM(F45:N45)</f>
        <v>38391</v>
      </c>
      <c r="F45" s="84">
        <v>2908</v>
      </c>
      <c r="G45" s="84">
        <v>4543</v>
      </c>
      <c r="H45" s="84">
        <v>747</v>
      </c>
      <c r="I45" s="84">
        <v>1636</v>
      </c>
      <c r="J45" s="84">
        <v>1031</v>
      </c>
      <c r="K45" s="84">
        <v>1157</v>
      </c>
      <c r="L45" s="84">
        <v>12729</v>
      </c>
      <c r="M45" s="84">
        <v>7291</v>
      </c>
      <c r="N45" s="84">
        <v>6349</v>
      </c>
      <c r="O45" s="84">
        <v>1352</v>
      </c>
      <c r="P45" s="84">
        <v>16860</v>
      </c>
      <c r="Q45" s="84">
        <v>14888</v>
      </c>
      <c r="R45" s="84">
        <v>3574</v>
      </c>
      <c r="S45" s="16">
        <f>SUM(T45:W45)</f>
        <v>28635</v>
      </c>
      <c r="T45" s="84">
        <v>4107</v>
      </c>
      <c r="U45" s="84">
        <v>3373</v>
      </c>
      <c r="V45" s="84">
        <v>10182</v>
      </c>
      <c r="W45" s="84">
        <v>10973</v>
      </c>
      <c r="X45" s="113"/>
    </row>
    <row r="46" spans="1:24" ht="16.5" customHeight="1">
      <c r="A46" s="305">
        <v>12</v>
      </c>
      <c r="B46" s="16">
        <f>SUM(D46,E46,O46:R46,S46)</f>
        <v>113420</v>
      </c>
      <c r="C46" s="16">
        <f>SUM(D46,E46,O46:R46)</f>
        <v>84715</v>
      </c>
      <c r="D46" s="84">
        <v>9690</v>
      </c>
      <c r="E46" s="16">
        <f>SUM(F46:N46)</f>
        <v>38299</v>
      </c>
      <c r="F46" s="84">
        <v>2883</v>
      </c>
      <c r="G46" s="84">
        <v>4541</v>
      </c>
      <c r="H46" s="84">
        <v>727</v>
      </c>
      <c r="I46" s="84">
        <v>1633</v>
      </c>
      <c r="J46" s="84">
        <v>1038</v>
      </c>
      <c r="K46" s="84">
        <v>1164</v>
      </c>
      <c r="L46" s="84">
        <v>12593</v>
      </c>
      <c r="M46" s="84">
        <v>7360</v>
      </c>
      <c r="N46" s="84">
        <v>6360</v>
      </c>
      <c r="O46" s="84">
        <v>1351</v>
      </c>
      <c r="P46" s="84">
        <v>16943</v>
      </c>
      <c r="Q46" s="84">
        <v>14860</v>
      </c>
      <c r="R46" s="84">
        <v>3572</v>
      </c>
      <c r="S46" s="16">
        <f>SUM(T46:W46)</f>
        <v>28705</v>
      </c>
      <c r="T46" s="84">
        <v>4139</v>
      </c>
      <c r="U46" s="84">
        <v>3349</v>
      </c>
      <c r="V46" s="84">
        <v>10177</v>
      </c>
      <c r="W46" s="84">
        <v>11040</v>
      </c>
      <c r="X46" s="113"/>
    </row>
    <row r="47" spans="1:24" ht="16.5" customHeight="1">
      <c r="A47" s="309"/>
      <c r="B47" s="40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113"/>
    </row>
    <row r="48" spans="1:24" ht="16.5" customHeight="1">
      <c r="A48" s="31" t="s">
        <v>37</v>
      </c>
      <c r="B48" s="40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113"/>
    </row>
    <row r="49" spans="1:24" s="301" customFormat="1" ht="16.5" customHeight="1">
      <c r="A49" s="324" t="s">
        <v>317</v>
      </c>
      <c r="B49" s="16">
        <f>SUM(D49,E49,O49:R49,S49)</f>
        <v>66069</v>
      </c>
      <c r="C49" s="16">
        <f>SUM(D49,E49,O49:R49)</f>
        <v>42706</v>
      </c>
      <c r="D49" s="16">
        <v>2300</v>
      </c>
      <c r="E49" s="16">
        <f>SUM(F49:N49)</f>
        <v>24278</v>
      </c>
      <c r="F49" s="16">
        <v>2368</v>
      </c>
      <c r="G49" s="16">
        <v>4823</v>
      </c>
      <c r="H49" s="16">
        <v>3754</v>
      </c>
      <c r="I49" s="16">
        <v>535</v>
      </c>
      <c r="J49" s="16">
        <v>979</v>
      </c>
      <c r="K49" s="16">
        <v>319</v>
      </c>
      <c r="L49" s="16">
        <v>1978</v>
      </c>
      <c r="M49" s="16">
        <v>6611</v>
      </c>
      <c r="N49" s="16">
        <v>2911</v>
      </c>
      <c r="O49" s="16">
        <v>154</v>
      </c>
      <c r="P49" s="16">
        <v>1863</v>
      </c>
      <c r="Q49" s="16">
        <v>7740</v>
      </c>
      <c r="R49" s="16">
        <v>6371</v>
      </c>
      <c r="S49" s="16">
        <f>SUM(T49:W49)</f>
        <v>23363</v>
      </c>
      <c r="T49" s="16">
        <v>5908</v>
      </c>
      <c r="U49" s="16">
        <v>9799</v>
      </c>
      <c r="V49" s="16">
        <v>2440</v>
      </c>
      <c r="W49" s="16">
        <v>5216</v>
      </c>
      <c r="X49" s="336"/>
    </row>
    <row r="50" spans="1:24" ht="16.5" customHeight="1">
      <c r="A50" s="289">
        <v>62</v>
      </c>
      <c r="B50" s="16">
        <f>SUM(D50,E50,O50:R50,S50)</f>
        <v>64557</v>
      </c>
      <c r="C50" s="16">
        <f>SUM(D50,E50,O50:R50)</f>
        <v>41055</v>
      </c>
      <c r="D50" s="84">
        <v>1840</v>
      </c>
      <c r="E50" s="16">
        <f>SUM(F50:N50)</f>
        <v>23416</v>
      </c>
      <c r="F50" s="84">
        <v>2360</v>
      </c>
      <c r="G50" s="84">
        <v>4490</v>
      </c>
      <c r="H50" s="84">
        <v>3671</v>
      </c>
      <c r="I50" s="84">
        <v>526</v>
      </c>
      <c r="J50" s="84">
        <v>978</v>
      </c>
      <c r="K50" s="84">
        <v>316</v>
      </c>
      <c r="L50" s="84">
        <v>1631</v>
      </c>
      <c r="M50" s="84">
        <v>6473</v>
      </c>
      <c r="N50" s="84">
        <v>2971</v>
      </c>
      <c r="O50" s="84">
        <v>141</v>
      </c>
      <c r="P50" s="84">
        <v>1799</v>
      </c>
      <c r="Q50" s="84">
        <v>7480</v>
      </c>
      <c r="R50" s="84">
        <v>6379</v>
      </c>
      <c r="S50" s="16">
        <f>SUM(T50:W50)</f>
        <v>23502</v>
      </c>
      <c r="T50" s="84">
        <v>5429</v>
      </c>
      <c r="U50" s="84">
        <v>10206</v>
      </c>
      <c r="V50" s="84">
        <v>2425</v>
      </c>
      <c r="W50" s="84">
        <v>5442</v>
      </c>
      <c r="X50" s="113"/>
    </row>
    <row r="51" spans="1:24" s="83" customFormat="1" ht="16.5" customHeight="1">
      <c r="A51" s="82">
        <v>63</v>
      </c>
      <c r="B51" s="371">
        <f>AVERAGE(B53:B66)</f>
        <v>73771.5</v>
      </c>
      <c r="C51" s="364">
        <f aca="true" t="shared" si="2" ref="C51:W51">AVERAGE(C53:C66)</f>
        <v>45577.833333333336</v>
      </c>
      <c r="D51" s="364">
        <f t="shared" si="2"/>
        <v>1951.9166666666667</v>
      </c>
      <c r="E51" s="364">
        <f t="shared" si="2"/>
        <v>28530.166666666668</v>
      </c>
      <c r="F51" s="364">
        <f t="shared" si="2"/>
        <v>2536.5833333333335</v>
      </c>
      <c r="G51" s="364">
        <f t="shared" si="2"/>
        <v>5776.5</v>
      </c>
      <c r="H51" s="364">
        <f t="shared" si="2"/>
        <v>4838.5</v>
      </c>
      <c r="I51" s="364">
        <f t="shared" si="2"/>
        <v>739.1666666666666</v>
      </c>
      <c r="J51" s="364">
        <f t="shared" si="2"/>
        <v>1060.5</v>
      </c>
      <c r="K51" s="364">
        <f t="shared" si="2"/>
        <v>585.6666666666666</v>
      </c>
      <c r="L51" s="364">
        <f t="shared" si="2"/>
        <v>1614</v>
      </c>
      <c r="M51" s="364">
        <f t="shared" si="2"/>
        <v>8781.5</v>
      </c>
      <c r="N51" s="364">
        <f t="shared" si="2"/>
        <v>2597.75</v>
      </c>
      <c r="O51" s="364">
        <f t="shared" si="2"/>
        <v>144.75</v>
      </c>
      <c r="P51" s="364">
        <f t="shared" si="2"/>
        <v>1503.4166666666667</v>
      </c>
      <c r="Q51" s="364">
        <f t="shared" si="2"/>
        <v>9413.25</v>
      </c>
      <c r="R51" s="364">
        <f t="shared" si="2"/>
        <v>4034.3333333333335</v>
      </c>
      <c r="S51" s="364">
        <f t="shared" si="2"/>
        <v>28193.666666666668</v>
      </c>
      <c r="T51" s="364">
        <f t="shared" si="2"/>
        <v>6953</v>
      </c>
      <c r="U51" s="364">
        <f t="shared" si="2"/>
        <v>11166.25</v>
      </c>
      <c r="V51" s="364">
        <f t="shared" si="2"/>
        <v>3376.6666666666665</v>
      </c>
      <c r="W51" s="364">
        <f t="shared" si="2"/>
        <v>6697.75</v>
      </c>
      <c r="X51" s="337"/>
    </row>
    <row r="52" spans="1:24" ht="16.5" customHeight="1">
      <c r="A52" s="302"/>
      <c r="B52" s="40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113"/>
    </row>
    <row r="53" spans="1:24" ht="16.5" customHeight="1">
      <c r="A53" s="325" t="s">
        <v>316</v>
      </c>
      <c r="B53" s="16">
        <f>SUM(D53,E53,O53:R53,S53)</f>
        <v>70386</v>
      </c>
      <c r="C53" s="16">
        <f>SUM(D53,E53,O53:R53)</f>
        <v>43891</v>
      </c>
      <c r="D53" s="84">
        <v>1572</v>
      </c>
      <c r="E53" s="16">
        <f>SUM(F53:N53)</f>
        <v>27647</v>
      </c>
      <c r="F53" s="84">
        <v>2485</v>
      </c>
      <c r="G53" s="84">
        <v>5571</v>
      </c>
      <c r="H53" s="84">
        <v>4688</v>
      </c>
      <c r="I53" s="84">
        <v>683</v>
      </c>
      <c r="J53" s="84">
        <v>1020</v>
      </c>
      <c r="K53" s="84">
        <v>530</v>
      </c>
      <c r="L53" s="84">
        <v>1552</v>
      </c>
      <c r="M53" s="84">
        <v>8519</v>
      </c>
      <c r="N53" s="84">
        <v>2599</v>
      </c>
      <c r="O53" s="84">
        <v>144</v>
      </c>
      <c r="P53" s="84">
        <v>1571</v>
      </c>
      <c r="Q53" s="84">
        <v>9143</v>
      </c>
      <c r="R53" s="84">
        <v>3814</v>
      </c>
      <c r="S53" s="16">
        <f>SUM(T53:W53)</f>
        <v>26495</v>
      </c>
      <c r="T53" s="84">
        <v>6853</v>
      </c>
      <c r="U53" s="84">
        <v>10851</v>
      </c>
      <c r="V53" s="84">
        <v>3295</v>
      </c>
      <c r="W53" s="84">
        <v>5496</v>
      </c>
      <c r="X53" s="113"/>
    </row>
    <row r="54" spans="1:24" ht="16.5" customHeight="1">
      <c r="A54" s="305">
        <v>2</v>
      </c>
      <c r="B54" s="16">
        <f>SUM(D54,E54,O54:R54,S54)</f>
        <v>70399</v>
      </c>
      <c r="C54" s="16">
        <f>SUM(D54,E54,O54:R54)</f>
        <v>43727</v>
      </c>
      <c r="D54" s="84">
        <v>1572</v>
      </c>
      <c r="E54" s="16">
        <f>SUM(F54:N54)</f>
        <v>27530</v>
      </c>
      <c r="F54" s="84">
        <v>2481</v>
      </c>
      <c r="G54" s="84">
        <v>5554</v>
      </c>
      <c r="H54" s="84">
        <v>4656</v>
      </c>
      <c r="I54" s="84">
        <v>690</v>
      </c>
      <c r="J54" s="84">
        <v>1016</v>
      </c>
      <c r="K54" s="84">
        <v>531</v>
      </c>
      <c r="L54" s="84">
        <v>1534</v>
      </c>
      <c r="M54" s="84">
        <v>8530</v>
      </c>
      <c r="N54" s="84">
        <v>2538</v>
      </c>
      <c r="O54" s="84">
        <v>144</v>
      </c>
      <c r="P54" s="84">
        <v>1574</v>
      </c>
      <c r="Q54" s="84">
        <v>9038</v>
      </c>
      <c r="R54" s="84">
        <v>3869</v>
      </c>
      <c r="S54" s="16">
        <f>SUM(T54:W54)</f>
        <v>26672</v>
      </c>
      <c r="T54" s="84">
        <v>6882</v>
      </c>
      <c r="U54" s="84">
        <v>10931</v>
      </c>
      <c r="V54" s="84">
        <v>3291</v>
      </c>
      <c r="W54" s="84">
        <v>5568</v>
      </c>
      <c r="X54" s="113"/>
    </row>
    <row r="55" spans="1:24" ht="16.5" customHeight="1">
      <c r="A55" s="305">
        <v>3</v>
      </c>
      <c r="B55" s="16">
        <f>SUM(D55,E55,O55:R55,S55)</f>
        <v>71462</v>
      </c>
      <c r="C55" s="16">
        <f>SUM(D55,E55,O55:R55)</f>
        <v>44092</v>
      </c>
      <c r="D55" s="84">
        <v>1658</v>
      </c>
      <c r="E55" s="16">
        <f>SUM(F55:N55)</f>
        <v>27639</v>
      </c>
      <c r="F55" s="84">
        <v>2486</v>
      </c>
      <c r="G55" s="84">
        <v>5614</v>
      </c>
      <c r="H55" s="84">
        <v>4643</v>
      </c>
      <c r="I55" s="84">
        <v>718</v>
      </c>
      <c r="J55" s="84">
        <v>1015</v>
      </c>
      <c r="K55" s="84">
        <v>544</v>
      </c>
      <c r="L55" s="84">
        <v>1509</v>
      </c>
      <c r="M55" s="84">
        <v>8520</v>
      </c>
      <c r="N55" s="84">
        <v>2590</v>
      </c>
      <c r="O55" s="84">
        <v>142</v>
      </c>
      <c r="P55" s="84">
        <v>1574</v>
      </c>
      <c r="Q55" s="84">
        <v>9179</v>
      </c>
      <c r="R55" s="84">
        <v>3900</v>
      </c>
      <c r="S55" s="16">
        <f>SUM(T55:W55)</f>
        <v>27370</v>
      </c>
      <c r="T55" s="84">
        <v>6819</v>
      </c>
      <c r="U55" s="84">
        <v>10796</v>
      </c>
      <c r="V55" s="84">
        <v>3190</v>
      </c>
      <c r="W55" s="84">
        <v>6565</v>
      </c>
      <c r="X55" s="113"/>
    </row>
    <row r="56" spans="1:24" ht="16.5" customHeight="1">
      <c r="A56" s="305">
        <v>4</v>
      </c>
      <c r="B56" s="16">
        <f>SUM(D56,E56,O56:R56,S56)</f>
        <v>74715</v>
      </c>
      <c r="C56" s="16">
        <f>SUM(D56,E56,O56:R56)</f>
        <v>46253</v>
      </c>
      <c r="D56" s="84">
        <v>2067</v>
      </c>
      <c r="E56" s="16">
        <f>SUM(F56:N56)</f>
        <v>28681</v>
      </c>
      <c r="F56" s="84">
        <v>2516</v>
      </c>
      <c r="G56" s="84">
        <v>5746</v>
      </c>
      <c r="H56" s="84">
        <v>4838</v>
      </c>
      <c r="I56" s="84">
        <v>736</v>
      </c>
      <c r="J56" s="84">
        <v>1059</v>
      </c>
      <c r="K56" s="84">
        <v>593</v>
      </c>
      <c r="L56" s="84">
        <v>1675</v>
      </c>
      <c r="M56" s="84">
        <v>8860</v>
      </c>
      <c r="N56" s="84">
        <v>2658</v>
      </c>
      <c r="O56" s="84">
        <v>142</v>
      </c>
      <c r="P56" s="84">
        <v>1561</v>
      </c>
      <c r="Q56" s="84">
        <v>9696</v>
      </c>
      <c r="R56" s="84">
        <v>4106</v>
      </c>
      <c r="S56" s="16">
        <f>SUM(T56:W56)</f>
        <v>28462</v>
      </c>
      <c r="T56" s="84">
        <v>6771</v>
      </c>
      <c r="U56" s="84">
        <v>11400</v>
      </c>
      <c r="V56" s="84">
        <v>3369</v>
      </c>
      <c r="W56" s="84">
        <v>6922</v>
      </c>
      <c r="X56" s="113"/>
    </row>
    <row r="57" spans="1:24" ht="16.5" customHeight="1">
      <c r="A57" s="306"/>
      <c r="B57" s="40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113"/>
    </row>
    <row r="58" spans="1:24" ht="16.5" customHeight="1">
      <c r="A58" s="305">
        <v>5</v>
      </c>
      <c r="B58" s="16">
        <f>SUM(D58,E58,O58:R58,S58)</f>
        <v>74729</v>
      </c>
      <c r="C58" s="16">
        <f>SUM(D58,E58,O58:R58)</f>
        <v>46031</v>
      </c>
      <c r="D58" s="84">
        <v>1921</v>
      </c>
      <c r="E58" s="16">
        <f>SUM(F58:N58)</f>
        <v>28612</v>
      </c>
      <c r="F58" s="84">
        <v>2520</v>
      </c>
      <c r="G58" s="84">
        <v>5762</v>
      </c>
      <c r="H58" s="84">
        <v>4828</v>
      </c>
      <c r="I58" s="84">
        <v>751</v>
      </c>
      <c r="J58" s="84">
        <v>1060</v>
      </c>
      <c r="K58" s="84">
        <v>596</v>
      </c>
      <c r="L58" s="84">
        <v>1618</v>
      </c>
      <c r="M58" s="84">
        <v>8852</v>
      </c>
      <c r="N58" s="84">
        <v>2625</v>
      </c>
      <c r="O58" s="84">
        <v>150</v>
      </c>
      <c r="P58" s="84">
        <v>1527</v>
      </c>
      <c r="Q58" s="84">
        <v>9717</v>
      </c>
      <c r="R58" s="84">
        <v>4104</v>
      </c>
      <c r="S58" s="16">
        <f>SUM(T58:W58)</f>
        <v>28698</v>
      </c>
      <c r="T58" s="84">
        <v>6946</v>
      </c>
      <c r="U58" s="84">
        <v>11331</v>
      </c>
      <c r="V58" s="84">
        <v>3403</v>
      </c>
      <c r="W58" s="84">
        <v>7018</v>
      </c>
      <c r="X58" s="113"/>
    </row>
    <row r="59" spans="1:24" ht="16.5" customHeight="1">
      <c r="A59" s="305">
        <v>6</v>
      </c>
      <c r="B59" s="16">
        <f>SUM(D59,E59,O59:R59,S59)</f>
        <v>74836</v>
      </c>
      <c r="C59" s="16">
        <f>SUM(D59,E59,O59:R59)</f>
        <v>46037</v>
      </c>
      <c r="D59" s="84">
        <v>1963</v>
      </c>
      <c r="E59" s="16">
        <f>SUM(F59:N59)</f>
        <v>28697</v>
      </c>
      <c r="F59" s="84">
        <v>2582</v>
      </c>
      <c r="G59" s="84">
        <v>5731</v>
      </c>
      <c r="H59" s="84">
        <v>4830</v>
      </c>
      <c r="I59" s="84">
        <v>761</v>
      </c>
      <c r="J59" s="84">
        <v>1064</v>
      </c>
      <c r="K59" s="84">
        <v>601</v>
      </c>
      <c r="L59" s="84">
        <v>1611</v>
      </c>
      <c r="M59" s="84">
        <v>8913</v>
      </c>
      <c r="N59" s="84">
        <v>2604</v>
      </c>
      <c r="O59" s="84">
        <v>144</v>
      </c>
      <c r="P59" s="84">
        <v>1515</v>
      </c>
      <c r="Q59" s="84">
        <v>9597</v>
      </c>
      <c r="R59" s="84">
        <v>4121</v>
      </c>
      <c r="S59" s="16">
        <f>SUM(T59:W59)</f>
        <v>28799</v>
      </c>
      <c r="T59" s="84">
        <v>7025</v>
      </c>
      <c r="U59" s="84">
        <v>11294</v>
      </c>
      <c r="V59" s="84">
        <v>3402</v>
      </c>
      <c r="W59" s="84">
        <v>7078</v>
      </c>
      <c r="X59" s="113"/>
    </row>
    <row r="60" spans="1:24" ht="16.5" customHeight="1">
      <c r="A60" s="305">
        <v>7</v>
      </c>
      <c r="B60" s="16">
        <f>SUM(D60,E60,O60:R60,S60)</f>
        <v>75384</v>
      </c>
      <c r="C60" s="16">
        <f>SUM(D60,E60,O60:R60)</f>
        <v>46641</v>
      </c>
      <c r="D60" s="84">
        <v>2122</v>
      </c>
      <c r="E60" s="16">
        <f>SUM(F60:N60)</f>
        <v>29075</v>
      </c>
      <c r="F60" s="84">
        <v>2541</v>
      </c>
      <c r="G60" s="84">
        <v>5957</v>
      </c>
      <c r="H60" s="84">
        <v>4941</v>
      </c>
      <c r="I60" s="84">
        <v>763</v>
      </c>
      <c r="J60" s="84">
        <v>1075</v>
      </c>
      <c r="K60" s="84">
        <v>606</v>
      </c>
      <c r="L60" s="84">
        <v>1604</v>
      </c>
      <c r="M60" s="84">
        <v>8981</v>
      </c>
      <c r="N60" s="84">
        <v>2607</v>
      </c>
      <c r="O60" s="84">
        <v>140</v>
      </c>
      <c r="P60" s="84">
        <v>1506</v>
      </c>
      <c r="Q60" s="84">
        <v>9641</v>
      </c>
      <c r="R60" s="84">
        <v>4157</v>
      </c>
      <c r="S60" s="16">
        <f>SUM(T60:W60)</f>
        <v>28743</v>
      </c>
      <c r="T60" s="84">
        <v>7057</v>
      </c>
      <c r="U60" s="84">
        <v>11229</v>
      </c>
      <c r="V60" s="84">
        <v>3398</v>
      </c>
      <c r="W60" s="84">
        <v>7059</v>
      </c>
      <c r="X60" s="113"/>
    </row>
    <row r="61" spans="1:24" ht="16.5" customHeight="1">
      <c r="A61" s="305">
        <v>8</v>
      </c>
      <c r="B61" s="16">
        <f>SUM(D61,E61,O61:R61,S61)</f>
        <v>74740</v>
      </c>
      <c r="C61" s="16">
        <f>SUM(D61,E61,O61:R61)</f>
        <v>46187</v>
      </c>
      <c r="D61" s="84">
        <v>2097</v>
      </c>
      <c r="E61" s="16">
        <f>SUM(F61:N61)</f>
        <v>28868</v>
      </c>
      <c r="F61" s="84">
        <v>2528</v>
      </c>
      <c r="G61" s="84">
        <v>5877</v>
      </c>
      <c r="H61" s="84">
        <v>4956</v>
      </c>
      <c r="I61" s="84">
        <v>758</v>
      </c>
      <c r="J61" s="84">
        <v>1074</v>
      </c>
      <c r="K61" s="84">
        <v>592</v>
      </c>
      <c r="L61" s="84">
        <v>1638</v>
      </c>
      <c r="M61" s="84">
        <v>8838</v>
      </c>
      <c r="N61" s="84">
        <v>2607</v>
      </c>
      <c r="O61" s="84">
        <v>148</v>
      </c>
      <c r="P61" s="84">
        <v>1464</v>
      </c>
      <c r="Q61" s="84">
        <v>9515</v>
      </c>
      <c r="R61" s="84">
        <v>4095</v>
      </c>
      <c r="S61" s="16">
        <f>SUM(T61:W61)</f>
        <v>28553</v>
      </c>
      <c r="T61" s="84">
        <v>6963</v>
      </c>
      <c r="U61" s="84">
        <v>11189</v>
      </c>
      <c r="V61" s="84">
        <v>3408</v>
      </c>
      <c r="W61" s="84">
        <v>6993</v>
      </c>
      <c r="X61" s="113"/>
    </row>
    <row r="62" spans="1:24" ht="16.5" customHeight="1">
      <c r="A62" s="306"/>
      <c r="B62" s="40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113"/>
    </row>
    <row r="63" spans="1:24" ht="16.5" customHeight="1">
      <c r="A63" s="305">
        <v>9</v>
      </c>
      <c r="B63" s="97">
        <f>SUM(D63,E63,O63:R63,S63)</f>
        <v>74727</v>
      </c>
      <c r="C63" s="97">
        <f>SUM(D63,E63,O63:R63)</f>
        <v>46080</v>
      </c>
      <c r="D63" s="84">
        <v>2125</v>
      </c>
      <c r="E63" s="97">
        <f>SUM(F63:N63)</f>
        <v>28930</v>
      </c>
      <c r="F63" s="84">
        <v>2521</v>
      </c>
      <c r="G63" s="84">
        <v>5849</v>
      </c>
      <c r="H63" s="84">
        <v>4938</v>
      </c>
      <c r="I63" s="84">
        <v>766</v>
      </c>
      <c r="J63" s="84">
        <v>1070</v>
      </c>
      <c r="K63" s="84">
        <v>605</v>
      </c>
      <c r="L63" s="84">
        <v>1623</v>
      </c>
      <c r="M63" s="84">
        <v>8944</v>
      </c>
      <c r="N63" s="84">
        <v>2614</v>
      </c>
      <c r="O63" s="84">
        <v>148</v>
      </c>
      <c r="P63" s="84">
        <v>1429</v>
      </c>
      <c r="Q63" s="84">
        <v>9364</v>
      </c>
      <c r="R63" s="84">
        <v>4084</v>
      </c>
      <c r="S63" s="16">
        <f>SUM(T63:W63)</f>
        <v>28647</v>
      </c>
      <c r="T63" s="84">
        <v>6947</v>
      </c>
      <c r="U63" s="84">
        <v>11298</v>
      </c>
      <c r="V63" s="84">
        <v>3459</v>
      </c>
      <c r="W63" s="84">
        <v>6943</v>
      </c>
      <c r="X63" s="113"/>
    </row>
    <row r="64" spans="1:24" ht="16.5" customHeight="1">
      <c r="A64" s="305">
        <v>10</v>
      </c>
      <c r="B64" s="97">
        <f>SUM(D64,E64,O64:R64,S64)</f>
        <v>74588</v>
      </c>
      <c r="C64" s="97">
        <f>SUM(D64,E64,O64:R64)</f>
        <v>45828</v>
      </c>
      <c r="D64" s="84">
        <v>2122</v>
      </c>
      <c r="E64" s="97">
        <f>SUM(F64:N64)</f>
        <v>28800</v>
      </c>
      <c r="F64" s="84">
        <v>2548</v>
      </c>
      <c r="G64" s="84">
        <v>5889</v>
      </c>
      <c r="H64" s="84">
        <v>4921</v>
      </c>
      <c r="I64" s="84">
        <v>748</v>
      </c>
      <c r="J64" s="84">
        <v>1091</v>
      </c>
      <c r="K64" s="84">
        <v>598</v>
      </c>
      <c r="L64" s="84">
        <v>1657</v>
      </c>
      <c r="M64" s="84">
        <v>8748</v>
      </c>
      <c r="N64" s="84">
        <v>2600</v>
      </c>
      <c r="O64" s="84">
        <v>148</v>
      </c>
      <c r="P64" s="84">
        <v>1447</v>
      </c>
      <c r="Q64" s="84">
        <v>9262</v>
      </c>
      <c r="R64" s="84">
        <v>4049</v>
      </c>
      <c r="S64" s="16">
        <f>SUM(T64:W64)</f>
        <v>28760</v>
      </c>
      <c r="T64" s="84">
        <v>7057</v>
      </c>
      <c r="U64" s="84">
        <v>11249</v>
      </c>
      <c r="V64" s="84">
        <v>3458</v>
      </c>
      <c r="W64" s="84">
        <v>6996</v>
      </c>
      <c r="X64" s="113"/>
    </row>
    <row r="65" spans="1:24" ht="16.5" customHeight="1">
      <c r="A65" s="305">
        <v>11</v>
      </c>
      <c r="B65" s="97">
        <f>SUM(D65,E65,O65:R65,S65)</f>
        <v>74908</v>
      </c>
      <c r="C65" s="97">
        <f>SUM(D65,E65,O65:R65)</f>
        <v>46114</v>
      </c>
      <c r="D65" s="84">
        <v>2101</v>
      </c>
      <c r="E65" s="97">
        <f>SUM(F65:N65)</f>
        <v>28942</v>
      </c>
      <c r="F65" s="84">
        <v>2616</v>
      </c>
      <c r="G65" s="84">
        <v>5895</v>
      </c>
      <c r="H65" s="84">
        <v>4913</v>
      </c>
      <c r="I65" s="84">
        <v>750</v>
      </c>
      <c r="J65" s="84">
        <v>1095</v>
      </c>
      <c r="K65" s="84">
        <v>619</v>
      </c>
      <c r="L65" s="84">
        <v>1669</v>
      </c>
      <c r="M65" s="84">
        <v>8805</v>
      </c>
      <c r="N65" s="84">
        <v>2580</v>
      </c>
      <c r="O65" s="84">
        <v>148</v>
      </c>
      <c r="P65" s="84">
        <v>1442</v>
      </c>
      <c r="Q65" s="84">
        <v>9413</v>
      </c>
      <c r="R65" s="84">
        <v>4068</v>
      </c>
      <c r="S65" s="16">
        <f>SUM(T65:W65)</f>
        <v>28794</v>
      </c>
      <c r="T65" s="84">
        <v>7137</v>
      </c>
      <c r="U65" s="84">
        <v>11257</v>
      </c>
      <c r="V65" s="84">
        <v>3458</v>
      </c>
      <c r="W65" s="84">
        <v>6942</v>
      </c>
      <c r="X65" s="113"/>
    </row>
    <row r="66" spans="1:24" ht="16.5" customHeight="1">
      <c r="A66" s="307">
        <v>12</v>
      </c>
      <c r="B66" s="92">
        <f>SUM(D66,E66,O66:R66,S66)</f>
        <v>74384</v>
      </c>
      <c r="C66" s="92">
        <f>SUM(D66,E66,O66:R66)</f>
        <v>46053</v>
      </c>
      <c r="D66" s="405">
        <v>2103</v>
      </c>
      <c r="E66" s="92">
        <f>SUM(F66:N66)</f>
        <v>28941</v>
      </c>
      <c r="F66" s="405">
        <v>2615</v>
      </c>
      <c r="G66" s="405">
        <v>5873</v>
      </c>
      <c r="H66" s="405">
        <v>4910</v>
      </c>
      <c r="I66" s="405">
        <v>746</v>
      </c>
      <c r="J66" s="405">
        <v>1087</v>
      </c>
      <c r="K66" s="405">
        <v>613</v>
      </c>
      <c r="L66" s="405">
        <v>1678</v>
      </c>
      <c r="M66" s="405">
        <v>8868</v>
      </c>
      <c r="N66" s="405">
        <v>2551</v>
      </c>
      <c r="O66" s="405">
        <v>139</v>
      </c>
      <c r="P66" s="405">
        <v>1431</v>
      </c>
      <c r="Q66" s="405">
        <v>9394</v>
      </c>
      <c r="R66" s="405">
        <v>4045</v>
      </c>
      <c r="S66" s="92">
        <f>SUM(T66:W66)</f>
        <v>28331</v>
      </c>
      <c r="T66" s="405">
        <v>6979</v>
      </c>
      <c r="U66" s="405">
        <v>11170</v>
      </c>
      <c r="V66" s="405">
        <v>3389</v>
      </c>
      <c r="W66" s="405">
        <v>6793</v>
      </c>
      <c r="X66" s="113"/>
    </row>
    <row r="67" spans="1:24" ht="15" customHeight="1">
      <c r="A67" s="105" t="s">
        <v>261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13"/>
    </row>
    <row r="68" spans="1:24" ht="14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13"/>
    </row>
  </sheetData>
  <sheetProtection/>
  <mergeCells count="27">
    <mergeCell ref="A2:W2"/>
    <mergeCell ref="R4:R7"/>
    <mergeCell ref="B4:B7"/>
    <mergeCell ref="C4:C5"/>
    <mergeCell ref="D4:D7"/>
    <mergeCell ref="E4:N4"/>
    <mergeCell ref="N5:N7"/>
    <mergeCell ref="S4:W4"/>
    <mergeCell ref="E5:E7"/>
    <mergeCell ref="F5:F7"/>
    <mergeCell ref="W5:W7"/>
    <mergeCell ref="U5:U7"/>
    <mergeCell ref="V5:V7"/>
    <mergeCell ref="G5:G7"/>
    <mergeCell ref="H5:H7"/>
    <mergeCell ref="I5:I7"/>
    <mergeCell ref="J5:J7"/>
    <mergeCell ref="A6:A7"/>
    <mergeCell ref="C6:C7"/>
    <mergeCell ref="S5:S7"/>
    <mergeCell ref="T5:T7"/>
    <mergeCell ref="O4:O7"/>
    <mergeCell ref="P4:P7"/>
    <mergeCell ref="Q4:Q7"/>
    <mergeCell ref="K5:K7"/>
    <mergeCell ref="L5:L7"/>
    <mergeCell ref="M5:M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PageLayoutView="0" workbookViewId="0" topLeftCell="A1">
      <selection activeCell="A2" sqref="A2:J2"/>
    </sheetView>
  </sheetViews>
  <sheetFormatPr defaultColWidth="10.59765625" defaultRowHeight="15"/>
  <cols>
    <col min="1" max="1" width="2.59765625" style="103" customWidth="1"/>
    <col min="2" max="2" width="28.09765625" style="103" customWidth="1"/>
    <col min="3" max="5" width="12.69921875" style="103" customWidth="1"/>
    <col min="6" max="6" width="12.69921875" style="163" customWidth="1"/>
    <col min="7" max="7" width="12" style="164" customWidth="1"/>
    <col min="8" max="10" width="12" style="103" customWidth="1"/>
    <col min="11" max="11" width="7.5" style="103" customWidth="1"/>
    <col min="12" max="12" width="27.69921875" style="103" customWidth="1"/>
    <col min="13" max="18" width="17.8984375" style="107" customWidth="1"/>
    <col min="19" max="16384" width="10.59765625" style="103" customWidth="1"/>
  </cols>
  <sheetData>
    <row r="1" spans="1:18" s="102" customFormat="1" ht="19.5" customHeight="1">
      <c r="A1" s="2" t="s">
        <v>178</v>
      </c>
      <c r="F1" s="129"/>
      <c r="G1" s="130"/>
      <c r="M1" s="131"/>
      <c r="N1" s="131"/>
      <c r="O1" s="131"/>
      <c r="P1" s="131"/>
      <c r="Q1" s="131"/>
      <c r="R1" s="3" t="s">
        <v>182</v>
      </c>
    </row>
    <row r="2" spans="1:18" ht="19.5" customHeight="1">
      <c r="A2" s="415" t="s">
        <v>443</v>
      </c>
      <c r="B2" s="415"/>
      <c r="C2" s="415"/>
      <c r="D2" s="415"/>
      <c r="E2" s="415"/>
      <c r="F2" s="415"/>
      <c r="G2" s="415"/>
      <c r="H2" s="415"/>
      <c r="I2" s="415"/>
      <c r="J2" s="415"/>
      <c r="K2" s="19"/>
      <c r="L2" s="440"/>
      <c r="M2" s="440"/>
      <c r="N2" s="440"/>
      <c r="O2" s="440"/>
      <c r="P2" s="440"/>
      <c r="Q2" s="440"/>
      <c r="R2" s="440"/>
    </row>
    <row r="3" spans="1:19" ht="19.5" customHeight="1">
      <c r="A3" s="452" t="s">
        <v>329</v>
      </c>
      <c r="B3" s="452"/>
      <c r="C3" s="452"/>
      <c r="D3" s="452"/>
      <c r="E3" s="452"/>
      <c r="F3" s="452"/>
      <c r="G3" s="452"/>
      <c r="H3" s="452"/>
      <c r="I3" s="452"/>
      <c r="J3" s="452"/>
      <c r="K3" s="132"/>
      <c r="L3" s="452" t="s">
        <v>248</v>
      </c>
      <c r="M3" s="452"/>
      <c r="N3" s="452"/>
      <c r="O3" s="452"/>
      <c r="P3" s="452"/>
      <c r="Q3" s="452"/>
      <c r="R3" s="452"/>
      <c r="S3" s="133"/>
    </row>
    <row r="4" spans="1:19" ht="18" customHeight="1" thickBot="1">
      <c r="A4" s="105"/>
      <c r="B4" s="105"/>
      <c r="C4" s="105"/>
      <c r="D4" s="105"/>
      <c r="E4" s="105"/>
      <c r="F4" s="134"/>
      <c r="G4" s="135"/>
      <c r="H4" s="105"/>
      <c r="J4" s="136"/>
      <c r="K4" s="105"/>
      <c r="L4" s="137"/>
      <c r="M4" s="138"/>
      <c r="N4" s="138"/>
      <c r="O4" s="138"/>
      <c r="P4" s="138"/>
      <c r="Q4" s="138"/>
      <c r="R4" s="138"/>
      <c r="S4" s="133"/>
    </row>
    <row r="5" spans="1:19" ht="15" customHeight="1">
      <c r="A5" s="460" t="s">
        <v>343</v>
      </c>
      <c r="B5" s="461"/>
      <c r="C5" s="430" t="s">
        <v>339</v>
      </c>
      <c r="D5" s="431"/>
      <c r="E5" s="431"/>
      <c r="F5" s="468" t="s">
        <v>180</v>
      </c>
      <c r="G5" s="469"/>
      <c r="H5" s="467" t="s">
        <v>338</v>
      </c>
      <c r="I5" s="431"/>
      <c r="J5" s="431"/>
      <c r="K5" s="105"/>
      <c r="L5" s="441" t="s">
        <v>343</v>
      </c>
      <c r="M5" s="446" t="s">
        <v>183</v>
      </c>
      <c r="N5" s="447"/>
      <c r="O5" s="447"/>
      <c r="P5" s="447"/>
      <c r="Q5" s="447"/>
      <c r="R5" s="447"/>
      <c r="S5" s="133"/>
    </row>
    <row r="6" spans="1:19" ht="15" customHeight="1">
      <c r="A6" s="462"/>
      <c r="B6" s="463"/>
      <c r="C6" s="432"/>
      <c r="D6" s="433"/>
      <c r="E6" s="466"/>
      <c r="F6" s="470" t="s">
        <v>181</v>
      </c>
      <c r="G6" s="471"/>
      <c r="H6" s="432"/>
      <c r="I6" s="433"/>
      <c r="J6" s="433"/>
      <c r="K6" s="18"/>
      <c r="L6" s="442"/>
      <c r="M6" s="444" t="s">
        <v>342</v>
      </c>
      <c r="N6" s="450" t="s">
        <v>340</v>
      </c>
      <c r="O6" s="455" t="s">
        <v>341</v>
      </c>
      <c r="P6" s="728" t="s">
        <v>456</v>
      </c>
      <c r="Q6" s="728" t="s">
        <v>457</v>
      </c>
      <c r="R6" s="448" t="s">
        <v>176</v>
      </c>
      <c r="S6" s="133"/>
    </row>
    <row r="7" spans="1:19" ht="15" customHeight="1">
      <c r="A7" s="464"/>
      <c r="B7" s="465"/>
      <c r="C7" s="168" t="s">
        <v>245</v>
      </c>
      <c r="D7" s="168" t="s">
        <v>246</v>
      </c>
      <c r="E7" s="168" t="s">
        <v>247</v>
      </c>
      <c r="F7" s="169" t="s">
        <v>179</v>
      </c>
      <c r="G7" s="170" t="s">
        <v>133</v>
      </c>
      <c r="H7" s="168" t="s">
        <v>245</v>
      </c>
      <c r="I7" s="168" t="s">
        <v>246</v>
      </c>
      <c r="J7" s="109" t="s">
        <v>247</v>
      </c>
      <c r="K7" s="18"/>
      <c r="L7" s="443"/>
      <c r="M7" s="445"/>
      <c r="N7" s="451"/>
      <c r="O7" s="456"/>
      <c r="P7" s="509"/>
      <c r="Q7" s="509"/>
      <c r="R7" s="449"/>
      <c r="S7" s="133"/>
    </row>
    <row r="8" spans="1:19" ht="15" customHeight="1">
      <c r="A8" s="458" t="s">
        <v>346</v>
      </c>
      <c r="B8" s="459"/>
      <c r="C8" s="292">
        <f>SUM(C30,C52)</f>
        <v>538155</v>
      </c>
      <c r="D8" s="292">
        <f>SUM(D30,D52)</f>
        <v>567684</v>
      </c>
      <c r="E8" s="292">
        <f>SUM(E30,E52)</f>
        <v>582600</v>
      </c>
      <c r="F8" s="350">
        <f>E8-D8</f>
        <v>14916</v>
      </c>
      <c r="G8" s="351">
        <f>100*(E8-D8)/D8</f>
        <v>2.627518126281523</v>
      </c>
      <c r="H8" s="352">
        <f>100*C8/C$8</f>
        <v>100</v>
      </c>
      <c r="I8" s="352">
        <f>100*D8/D$8</f>
        <v>100</v>
      </c>
      <c r="J8" s="352">
        <f>100*E8/E$8</f>
        <v>100</v>
      </c>
      <c r="K8" s="105"/>
      <c r="L8" s="174" t="s">
        <v>332</v>
      </c>
      <c r="M8" s="354">
        <f aca="true" t="shared" si="0" ref="M8:R8">SUM(M30,M53)</f>
        <v>582600</v>
      </c>
      <c r="N8" s="355">
        <f t="shared" si="0"/>
        <v>400295</v>
      </c>
      <c r="O8" s="355">
        <f t="shared" si="0"/>
        <v>23047</v>
      </c>
      <c r="P8" s="355">
        <f t="shared" si="0"/>
        <v>24140</v>
      </c>
      <c r="Q8" s="355">
        <f t="shared" si="0"/>
        <v>73922</v>
      </c>
      <c r="R8" s="355">
        <f t="shared" si="0"/>
        <v>61141</v>
      </c>
      <c r="S8" s="133"/>
    </row>
    <row r="9" spans="1:19" ht="15" customHeight="1">
      <c r="A9" s="106"/>
      <c r="B9" s="116"/>
      <c r="C9" s="108"/>
      <c r="D9" s="108"/>
      <c r="E9" s="108"/>
      <c r="F9" s="143"/>
      <c r="G9" s="144"/>
      <c r="H9" s="108"/>
      <c r="I9" s="108"/>
      <c r="J9" s="108"/>
      <c r="K9" s="105"/>
      <c r="L9" s="106"/>
      <c r="M9" s="37"/>
      <c r="N9" s="145"/>
      <c r="O9" s="145"/>
      <c r="P9" s="145"/>
      <c r="Q9" s="145"/>
      <c r="R9" s="145"/>
      <c r="S9" s="133"/>
    </row>
    <row r="10" spans="1:19" ht="15" customHeight="1">
      <c r="A10" s="457" t="s">
        <v>333</v>
      </c>
      <c r="B10" s="454"/>
      <c r="C10" s="113">
        <f>SUM(C11:C13)</f>
        <v>75557</v>
      </c>
      <c r="D10" s="113">
        <f>SUM(D11:D13)</f>
        <v>62602</v>
      </c>
      <c r="E10" s="113">
        <f>SUM(E11:E13)</f>
        <v>50076</v>
      </c>
      <c r="F10" s="346">
        <f>E10-D10</f>
        <v>-12526</v>
      </c>
      <c r="G10" s="345">
        <f>100*(E10-D10)/D10</f>
        <v>-20.008945401105397</v>
      </c>
      <c r="H10" s="176">
        <f>100*C10/C$8</f>
        <v>14.040007061162676</v>
      </c>
      <c r="I10" s="176">
        <f aca="true" t="shared" si="1" ref="I10:J13">100*D10/D$8</f>
        <v>11.027613954242149</v>
      </c>
      <c r="J10" s="176">
        <f t="shared" si="1"/>
        <v>8.595262615859939</v>
      </c>
      <c r="K10" s="18"/>
      <c r="L10" s="171" t="s">
        <v>134</v>
      </c>
      <c r="M10" s="146">
        <v>42570</v>
      </c>
      <c r="N10" s="147">
        <v>1654</v>
      </c>
      <c r="O10" s="147">
        <v>80</v>
      </c>
      <c r="P10" s="147">
        <v>685</v>
      </c>
      <c r="Q10" s="147">
        <v>22401</v>
      </c>
      <c r="R10" s="147">
        <v>17731</v>
      </c>
      <c r="S10" s="133"/>
    </row>
    <row r="11" spans="1:19" ht="15" customHeight="1">
      <c r="A11" s="105"/>
      <c r="B11" s="175" t="s">
        <v>134</v>
      </c>
      <c r="C11" s="113">
        <v>68241</v>
      </c>
      <c r="D11" s="113">
        <v>54803</v>
      </c>
      <c r="E11" s="113">
        <v>42570</v>
      </c>
      <c r="F11" s="346">
        <f>E11-D11</f>
        <v>-12233</v>
      </c>
      <c r="G11" s="345">
        <f>100*(E11-D11)/D11</f>
        <v>-22.321770705983248</v>
      </c>
      <c r="H11" s="176">
        <f>100*C11/C$8</f>
        <v>12.680547425927475</v>
      </c>
      <c r="I11" s="176">
        <f t="shared" si="1"/>
        <v>9.653786261370763</v>
      </c>
      <c r="J11" s="176">
        <f t="shared" si="1"/>
        <v>7.306900102986612</v>
      </c>
      <c r="K11" s="105"/>
      <c r="L11" s="171" t="s">
        <v>135</v>
      </c>
      <c r="M11" s="146">
        <v>1618</v>
      </c>
      <c r="N11" s="147">
        <v>967</v>
      </c>
      <c r="O11" s="147">
        <v>37</v>
      </c>
      <c r="P11" s="147">
        <v>64</v>
      </c>
      <c r="Q11" s="147">
        <v>393</v>
      </c>
      <c r="R11" s="147">
        <v>157</v>
      </c>
      <c r="S11" s="133"/>
    </row>
    <row r="12" spans="1:19" ht="15" customHeight="1">
      <c r="A12" s="105"/>
      <c r="B12" s="175" t="s">
        <v>135</v>
      </c>
      <c r="C12" s="113">
        <v>1240</v>
      </c>
      <c r="D12" s="113">
        <v>1350</v>
      </c>
      <c r="E12" s="113">
        <v>1618</v>
      </c>
      <c r="F12" s="346">
        <f>E12-D12</f>
        <v>268</v>
      </c>
      <c r="G12" s="345">
        <f>100*(E12-D12)/D12</f>
        <v>19.85185185185185</v>
      </c>
      <c r="H12" s="176">
        <f>100*C12/C$8</f>
        <v>0.2304168873280003</v>
      </c>
      <c r="I12" s="176">
        <f t="shared" si="1"/>
        <v>0.2378083581710952</v>
      </c>
      <c r="J12" s="176">
        <f t="shared" si="1"/>
        <v>0.2777205629934775</v>
      </c>
      <c r="K12" s="18"/>
      <c r="L12" s="171" t="s">
        <v>136</v>
      </c>
      <c r="M12" s="146">
        <v>5888</v>
      </c>
      <c r="N12" s="147">
        <v>3062</v>
      </c>
      <c r="O12" s="147">
        <v>101</v>
      </c>
      <c r="P12" s="147">
        <v>355</v>
      </c>
      <c r="Q12" s="147">
        <v>1411</v>
      </c>
      <c r="R12" s="147">
        <v>957</v>
      </c>
      <c r="S12" s="133"/>
    </row>
    <row r="13" spans="1:19" ht="15" customHeight="1">
      <c r="A13" s="105"/>
      <c r="B13" s="175" t="s">
        <v>136</v>
      </c>
      <c r="C13" s="113">
        <v>6076</v>
      </c>
      <c r="D13" s="113">
        <v>6449</v>
      </c>
      <c r="E13" s="113">
        <v>5888</v>
      </c>
      <c r="F13" s="346">
        <f>E13-D13</f>
        <v>-561</v>
      </c>
      <c r="G13" s="345">
        <f>100*(E13-D13)/D13</f>
        <v>-8.699023104357265</v>
      </c>
      <c r="H13" s="176">
        <f>100*C13/C$8</f>
        <v>1.1290427479072014</v>
      </c>
      <c r="I13" s="176">
        <f t="shared" si="1"/>
        <v>1.136019334700291</v>
      </c>
      <c r="J13" s="176">
        <f t="shared" si="1"/>
        <v>1.010641949879849</v>
      </c>
      <c r="K13" s="18"/>
      <c r="L13" s="171"/>
      <c r="M13" s="146"/>
      <c r="N13" s="147"/>
      <c r="O13" s="147"/>
      <c r="P13" s="147"/>
      <c r="Q13" s="147"/>
      <c r="R13" s="147"/>
      <c r="S13" s="133"/>
    </row>
    <row r="14" spans="1:18" ht="15" customHeight="1">
      <c r="A14" s="18"/>
      <c r="B14" s="118"/>
      <c r="C14" s="108"/>
      <c r="D14" s="108"/>
      <c r="E14" s="108"/>
      <c r="F14" s="148"/>
      <c r="G14" s="149"/>
      <c r="H14" s="108"/>
      <c r="I14" s="108"/>
      <c r="J14" s="108"/>
      <c r="K14" s="105"/>
      <c r="L14" s="171" t="s">
        <v>137</v>
      </c>
      <c r="M14" s="146">
        <v>392</v>
      </c>
      <c r="N14" s="147">
        <v>321</v>
      </c>
      <c r="O14" s="147">
        <v>43</v>
      </c>
      <c r="P14" s="147">
        <v>9</v>
      </c>
      <c r="Q14" s="147">
        <v>15</v>
      </c>
      <c r="R14" s="147">
        <v>4</v>
      </c>
    </row>
    <row r="15" spans="1:18" ht="15" customHeight="1">
      <c r="A15" s="457" t="s">
        <v>334</v>
      </c>
      <c r="B15" s="454"/>
      <c r="C15" s="113">
        <f>SUM(C16:C18)</f>
        <v>186364</v>
      </c>
      <c r="D15" s="113">
        <f>SUM(D16:D18)</f>
        <v>193667</v>
      </c>
      <c r="E15" s="113">
        <f>SUM(E16:E18)</f>
        <v>198597</v>
      </c>
      <c r="F15" s="346">
        <f>E15-D15</f>
        <v>4930</v>
      </c>
      <c r="G15" s="345">
        <f>100*(E15-D15)/D15</f>
        <v>2.5456066340677554</v>
      </c>
      <c r="H15" s="176">
        <f>100*C15/C$8</f>
        <v>34.63017160483504</v>
      </c>
      <c r="I15" s="176">
        <f aca="true" t="shared" si="2" ref="I15:J18">100*D15/D$8</f>
        <v>34.11528244586777</v>
      </c>
      <c r="J15" s="176">
        <f t="shared" si="2"/>
        <v>34.08805355303811</v>
      </c>
      <c r="K15" s="105"/>
      <c r="L15" s="171" t="s">
        <v>138</v>
      </c>
      <c r="M15" s="146">
        <v>53866</v>
      </c>
      <c r="N15" s="147">
        <v>36172</v>
      </c>
      <c r="O15" s="147">
        <v>3426</v>
      </c>
      <c r="P15" s="147">
        <v>4228</v>
      </c>
      <c r="Q15" s="147">
        <v>6466</v>
      </c>
      <c r="R15" s="147">
        <v>3569</v>
      </c>
    </row>
    <row r="16" spans="1:18" ht="15" customHeight="1">
      <c r="A16" s="105"/>
      <c r="B16" s="175" t="s">
        <v>137</v>
      </c>
      <c r="C16" s="113">
        <v>536</v>
      </c>
      <c r="D16" s="113">
        <v>394</v>
      </c>
      <c r="E16" s="113">
        <v>392</v>
      </c>
      <c r="F16" s="346">
        <f>E16-D16</f>
        <v>-2</v>
      </c>
      <c r="G16" s="345">
        <f>100*(E16-D16)/D16</f>
        <v>-0.5076142131979695</v>
      </c>
      <c r="H16" s="176">
        <f>100*C16/C$8</f>
        <v>0.09959955774823238</v>
      </c>
      <c r="I16" s="176">
        <f t="shared" si="2"/>
        <v>0.06940480971808259</v>
      </c>
      <c r="J16" s="176">
        <f t="shared" si="2"/>
        <v>0.06728458633710951</v>
      </c>
      <c r="K16" s="105"/>
      <c r="L16" s="171" t="s">
        <v>139</v>
      </c>
      <c r="M16" s="146">
        <v>144339</v>
      </c>
      <c r="N16" s="147">
        <v>105377</v>
      </c>
      <c r="O16" s="147">
        <v>6619</v>
      </c>
      <c r="P16" s="147">
        <v>5498</v>
      </c>
      <c r="Q16" s="147">
        <v>12912</v>
      </c>
      <c r="R16" s="147">
        <v>13922</v>
      </c>
    </row>
    <row r="17" spans="1:18" ht="15" customHeight="1">
      <c r="A17" s="105"/>
      <c r="B17" s="175" t="s">
        <v>138</v>
      </c>
      <c r="C17" s="113">
        <v>48526</v>
      </c>
      <c r="D17" s="113">
        <v>53025</v>
      </c>
      <c r="E17" s="113">
        <v>53866</v>
      </c>
      <c r="F17" s="346">
        <f>E17-D17</f>
        <v>841</v>
      </c>
      <c r="G17" s="345">
        <f>100*(E17-D17)/D17</f>
        <v>1.586044318717586</v>
      </c>
      <c r="H17" s="176">
        <f>100*C17/C$8</f>
        <v>9.017104737482695</v>
      </c>
      <c r="I17" s="176">
        <f t="shared" si="2"/>
        <v>9.340583845942461</v>
      </c>
      <c r="J17" s="176">
        <f t="shared" si="2"/>
        <v>9.24579471335393</v>
      </c>
      <c r="K17" s="105"/>
      <c r="L17" s="171"/>
      <c r="M17" s="146"/>
      <c r="N17" s="147"/>
      <c r="O17" s="147"/>
      <c r="P17" s="147"/>
      <c r="Q17" s="147"/>
      <c r="R17" s="147"/>
    </row>
    <row r="18" spans="1:18" ht="15" customHeight="1">
      <c r="A18" s="105"/>
      <c r="B18" s="175" t="s">
        <v>139</v>
      </c>
      <c r="C18" s="113">
        <v>137302</v>
      </c>
      <c r="D18" s="113">
        <v>140248</v>
      </c>
      <c r="E18" s="113">
        <v>144339</v>
      </c>
      <c r="F18" s="346">
        <f>E18-D18</f>
        <v>4091</v>
      </c>
      <c r="G18" s="345">
        <f>100*(E18-D18)/D18</f>
        <v>2.916975643146426</v>
      </c>
      <c r="H18" s="176">
        <f>100*C18/C$8</f>
        <v>25.51346730960411</v>
      </c>
      <c r="I18" s="176">
        <f t="shared" si="2"/>
        <v>24.70529379020723</v>
      </c>
      <c r="J18" s="176">
        <f t="shared" si="2"/>
        <v>24.774974253347064</v>
      </c>
      <c r="K18" s="18"/>
      <c r="L18" s="171" t="s">
        <v>140</v>
      </c>
      <c r="M18" s="146">
        <v>2657</v>
      </c>
      <c r="N18" s="147">
        <v>2641</v>
      </c>
      <c r="O18" s="147">
        <v>16</v>
      </c>
      <c r="P18" s="147" t="s">
        <v>330</v>
      </c>
      <c r="Q18" s="147" t="s">
        <v>330</v>
      </c>
      <c r="R18" s="147" t="s">
        <v>330</v>
      </c>
    </row>
    <row r="19" spans="1:18" ht="15" customHeight="1">
      <c r="A19" s="105"/>
      <c r="B19" s="118"/>
      <c r="C19" s="108"/>
      <c r="D19" s="108"/>
      <c r="E19" s="108"/>
      <c r="F19" s="148"/>
      <c r="G19" s="149"/>
      <c r="H19" s="108"/>
      <c r="I19" s="108"/>
      <c r="J19" s="108"/>
      <c r="K19" s="105"/>
      <c r="L19" s="171" t="s">
        <v>141</v>
      </c>
      <c r="M19" s="146">
        <v>33614</v>
      </c>
      <c r="N19" s="147">
        <v>31118</v>
      </c>
      <c r="O19" s="147">
        <v>907</v>
      </c>
      <c r="P19" s="147">
        <v>294</v>
      </c>
      <c r="Q19" s="147">
        <v>1004</v>
      </c>
      <c r="R19" s="147">
        <v>290</v>
      </c>
    </row>
    <row r="20" spans="1:18" ht="15" customHeight="1">
      <c r="A20" s="457" t="s">
        <v>335</v>
      </c>
      <c r="B20" s="454"/>
      <c r="C20" s="113">
        <f>SUM(C21:C27)</f>
        <v>275065</v>
      </c>
      <c r="D20" s="113">
        <f>SUM(D21:D27)</f>
        <v>311169</v>
      </c>
      <c r="E20" s="113">
        <f>SUM(E21:E27)</f>
        <v>333410</v>
      </c>
      <c r="F20" s="346">
        <f>E20-D20</f>
        <v>22241</v>
      </c>
      <c r="G20" s="345">
        <f aca="true" t="shared" si="3" ref="G20:G27">100*(E20-D20)/D20</f>
        <v>7.147562899903268</v>
      </c>
      <c r="H20" s="176">
        <f aca="true" t="shared" si="4" ref="H20:H27">100*C20/C$8</f>
        <v>51.112597671674514</v>
      </c>
      <c r="I20" s="176">
        <f aca="true" t="shared" si="5" ref="I20:J27">100*D20/D$8</f>
        <v>54.813769632401126</v>
      </c>
      <c r="J20" s="176">
        <f t="shared" si="5"/>
        <v>57.22794370065225</v>
      </c>
      <c r="K20" s="105"/>
      <c r="L20" s="171" t="s">
        <v>66</v>
      </c>
      <c r="M20" s="146">
        <v>129739</v>
      </c>
      <c r="N20" s="147">
        <v>79357</v>
      </c>
      <c r="O20" s="147">
        <v>7589</v>
      </c>
      <c r="P20" s="147">
        <v>8386</v>
      </c>
      <c r="Q20" s="147">
        <v>16267</v>
      </c>
      <c r="R20" s="147">
        <v>18134</v>
      </c>
    </row>
    <row r="21" spans="1:18" ht="15" customHeight="1">
      <c r="A21" s="105"/>
      <c r="B21" s="175" t="s">
        <v>140</v>
      </c>
      <c r="C21" s="113">
        <v>2737</v>
      </c>
      <c r="D21" s="113">
        <v>2869</v>
      </c>
      <c r="E21" s="113">
        <v>2657</v>
      </c>
      <c r="F21" s="346">
        <f aca="true" t="shared" si="6" ref="F21:F27">E21-D21</f>
        <v>-212</v>
      </c>
      <c r="G21" s="345">
        <f t="shared" si="3"/>
        <v>-7.389334262809341</v>
      </c>
      <c r="H21" s="176">
        <f t="shared" si="4"/>
        <v>0.508589532755433</v>
      </c>
      <c r="I21" s="176">
        <f t="shared" si="5"/>
        <v>0.5053867996984238</v>
      </c>
      <c r="J21" s="176">
        <f t="shared" si="5"/>
        <v>0.45605904565739785</v>
      </c>
      <c r="K21" s="105"/>
      <c r="L21" s="171" t="s">
        <v>142</v>
      </c>
      <c r="M21" s="146">
        <v>16677</v>
      </c>
      <c r="N21" s="147">
        <v>15853</v>
      </c>
      <c r="O21" s="147">
        <v>284</v>
      </c>
      <c r="P21" s="147">
        <v>82</v>
      </c>
      <c r="Q21" s="147">
        <v>370</v>
      </c>
      <c r="R21" s="147">
        <v>88</v>
      </c>
    </row>
    <row r="22" spans="1:18" ht="15" customHeight="1">
      <c r="A22" s="105"/>
      <c r="B22" s="175" t="s">
        <v>141</v>
      </c>
      <c r="C22" s="113">
        <v>32756</v>
      </c>
      <c r="D22" s="113">
        <v>34184</v>
      </c>
      <c r="E22" s="113">
        <v>33614</v>
      </c>
      <c r="F22" s="346">
        <f t="shared" si="6"/>
        <v>-570</v>
      </c>
      <c r="G22" s="345">
        <f t="shared" si="3"/>
        <v>-1.6674467587175286</v>
      </c>
      <c r="H22" s="176">
        <f t="shared" si="4"/>
        <v>6.086722226867724</v>
      </c>
      <c r="I22" s="176">
        <f t="shared" si="5"/>
        <v>6.021659937570902</v>
      </c>
      <c r="J22" s="176">
        <f t="shared" si="5"/>
        <v>5.769653278407141</v>
      </c>
      <c r="K22" s="105"/>
      <c r="L22" s="171" t="s">
        <v>143</v>
      </c>
      <c r="M22" s="146">
        <v>2696</v>
      </c>
      <c r="N22" s="147">
        <v>1239</v>
      </c>
      <c r="O22" s="147">
        <v>541</v>
      </c>
      <c r="P22" s="147">
        <v>145</v>
      </c>
      <c r="Q22" s="147">
        <v>562</v>
      </c>
      <c r="R22" s="147">
        <v>207</v>
      </c>
    </row>
    <row r="23" spans="1:18" ht="15" customHeight="1">
      <c r="A23" s="105"/>
      <c r="B23" s="175" t="s">
        <v>66</v>
      </c>
      <c r="C23" s="113">
        <v>107760</v>
      </c>
      <c r="D23" s="113">
        <v>123171</v>
      </c>
      <c r="E23" s="113">
        <v>129739</v>
      </c>
      <c r="F23" s="346">
        <f t="shared" si="6"/>
        <v>6568</v>
      </c>
      <c r="G23" s="345">
        <f t="shared" si="3"/>
        <v>5.332424028383304</v>
      </c>
      <c r="H23" s="176">
        <f t="shared" si="4"/>
        <v>20.023970789084927</v>
      </c>
      <c r="I23" s="176">
        <f t="shared" si="5"/>
        <v>21.697106136512566</v>
      </c>
      <c r="J23" s="176">
        <f t="shared" si="5"/>
        <v>22.268966700995538</v>
      </c>
      <c r="K23" s="18"/>
      <c r="L23" s="171" t="s">
        <v>144</v>
      </c>
      <c r="M23" s="146">
        <v>128237</v>
      </c>
      <c r="N23" s="147">
        <v>102275</v>
      </c>
      <c r="O23" s="147">
        <v>3404</v>
      </c>
      <c r="P23" s="147">
        <v>4387</v>
      </c>
      <c r="Q23" s="147">
        <v>12090</v>
      </c>
      <c r="R23" s="147">
        <v>6075</v>
      </c>
    </row>
    <row r="24" spans="1:18" ht="15" customHeight="1">
      <c r="A24" s="105"/>
      <c r="B24" s="175" t="s">
        <v>142</v>
      </c>
      <c r="C24" s="113">
        <v>13442</v>
      </c>
      <c r="D24" s="113">
        <v>15534</v>
      </c>
      <c r="E24" s="113">
        <v>16677</v>
      </c>
      <c r="F24" s="346">
        <f>E24-D24</f>
        <v>1143</v>
      </c>
      <c r="G24" s="345">
        <f t="shared" si="3"/>
        <v>7.358053302433372</v>
      </c>
      <c r="H24" s="176">
        <f t="shared" si="4"/>
        <v>2.4977933866636937</v>
      </c>
      <c r="I24" s="176">
        <f t="shared" si="5"/>
        <v>2.7363815080220686</v>
      </c>
      <c r="J24" s="176">
        <f t="shared" si="5"/>
        <v>2.8625128733264678</v>
      </c>
      <c r="K24" s="18"/>
      <c r="L24" s="171" t="s">
        <v>331</v>
      </c>
      <c r="M24" s="146">
        <v>19790</v>
      </c>
      <c r="N24" s="147">
        <v>19790</v>
      </c>
      <c r="O24" s="147" t="s">
        <v>330</v>
      </c>
      <c r="P24" s="147" t="s">
        <v>330</v>
      </c>
      <c r="Q24" s="147" t="s">
        <v>330</v>
      </c>
      <c r="R24" s="147" t="s">
        <v>330</v>
      </c>
    </row>
    <row r="25" spans="1:18" ht="15" customHeight="1">
      <c r="A25" s="18"/>
      <c r="B25" s="175" t="s">
        <v>143</v>
      </c>
      <c r="C25" s="113">
        <v>2214</v>
      </c>
      <c r="D25" s="113">
        <v>2409</v>
      </c>
      <c r="E25" s="113">
        <v>2696</v>
      </c>
      <c r="F25" s="346">
        <f t="shared" si="6"/>
        <v>287</v>
      </c>
      <c r="G25" s="345">
        <f t="shared" si="3"/>
        <v>11.913657119136571</v>
      </c>
      <c r="H25" s="176">
        <f t="shared" si="4"/>
        <v>0.411405635922736</v>
      </c>
      <c r="I25" s="176">
        <f t="shared" si="5"/>
        <v>0.4243558035808654</v>
      </c>
      <c r="J25" s="176">
        <f t="shared" si="5"/>
        <v>0.4627531754205287</v>
      </c>
      <c r="K25" s="105"/>
      <c r="L25" s="171"/>
      <c r="M25" s="146"/>
      <c r="N25" s="147"/>
      <c r="O25" s="147"/>
      <c r="P25" s="147"/>
      <c r="Q25" s="147"/>
      <c r="R25" s="147"/>
    </row>
    <row r="26" spans="1:18" ht="15" customHeight="1">
      <c r="A26" s="105"/>
      <c r="B26" s="175" t="s">
        <v>144</v>
      </c>
      <c r="C26" s="113">
        <v>97880</v>
      </c>
      <c r="D26" s="113">
        <v>113322</v>
      </c>
      <c r="E26" s="113">
        <v>128237</v>
      </c>
      <c r="F26" s="346">
        <f t="shared" si="6"/>
        <v>14915</v>
      </c>
      <c r="G26" s="345">
        <f t="shared" si="3"/>
        <v>13.161610278674926</v>
      </c>
      <c r="H26" s="176">
        <f t="shared" si="4"/>
        <v>18.18806849327796</v>
      </c>
      <c r="I26" s="176">
        <f t="shared" si="5"/>
        <v>19.962162047899888</v>
      </c>
      <c r="J26" s="176">
        <f t="shared" si="5"/>
        <v>22.01115688293855</v>
      </c>
      <c r="K26" s="105"/>
      <c r="L26" s="171" t="s">
        <v>145</v>
      </c>
      <c r="M26" s="146">
        <v>517</v>
      </c>
      <c r="N26" s="147">
        <v>469</v>
      </c>
      <c r="O26" s="147" t="s">
        <v>330</v>
      </c>
      <c r="P26" s="147">
        <v>7</v>
      </c>
      <c r="Q26" s="147">
        <v>31</v>
      </c>
      <c r="R26" s="147">
        <v>7</v>
      </c>
    </row>
    <row r="27" spans="1:18" ht="15" customHeight="1">
      <c r="A27" s="105"/>
      <c r="B27" s="175" t="s">
        <v>331</v>
      </c>
      <c r="C27" s="113">
        <v>18276</v>
      </c>
      <c r="D27" s="113">
        <v>19680</v>
      </c>
      <c r="E27" s="113">
        <v>19790</v>
      </c>
      <c r="F27" s="346">
        <f t="shared" si="6"/>
        <v>110</v>
      </c>
      <c r="G27" s="345">
        <f t="shared" si="3"/>
        <v>0.5589430894308943</v>
      </c>
      <c r="H27" s="176">
        <f t="shared" si="4"/>
        <v>3.396047607102043</v>
      </c>
      <c r="I27" s="176">
        <f t="shared" si="5"/>
        <v>3.4667173991164097</v>
      </c>
      <c r="J27" s="176">
        <f t="shared" si="5"/>
        <v>3.3968417439066254</v>
      </c>
      <c r="K27" s="105"/>
      <c r="L27" s="133"/>
      <c r="M27" s="37"/>
      <c r="N27" s="145"/>
      <c r="O27" s="145"/>
      <c r="P27" s="145"/>
      <c r="Q27" s="145"/>
      <c r="R27" s="145"/>
    </row>
    <row r="28" spans="1:18" ht="15" customHeight="1">
      <c r="A28" s="453" t="s">
        <v>146</v>
      </c>
      <c r="B28" s="454"/>
      <c r="C28" s="113">
        <v>1169</v>
      </c>
      <c r="D28" s="113">
        <v>246</v>
      </c>
      <c r="E28" s="113">
        <v>517</v>
      </c>
      <c r="F28" s="346">
        <f>E28-D28</f>
        <v>271</v>
      </c>
      <c r="G28" s="345">
        <f>100*(E28-D28)/D28</f>
        <v>110.16260162601625</v>
      </c>
      <c r="H28" s="176">
        <f>100*C28/C$8</f>
        <v>0.21722366232776802</v>
      </c>
      <c r="I28" s="176">
        <f>100*D28/D$8</f>
        <v>0.04333396748895512</v>
      </c>
      <c r="J28" s="176">
        <f>100*E28/E$8</f>
        <v>0.0887401304497082</v>
      </c>
      <c r="K28" s="105"/>
      <c r="L28" s="117"/>
      <c r="M28" s="37"/>
      <c r="N28" s="136"/>
      <c r="O28" s="136"/>
      <c r="P28" s="136"/>
      <c r="Q28" s="136"/>
      <c r="R28" s="136"/>
    </row>
    <row r="29" spans="1:18" ht="15" customHeight="1">
      <c r="A29" s="106"/>
      <c r="B29" s="118"/>
      <c r="C29" s="108"/>
      <c r="D29" s="108"/>
      <c r="E29" s="108"/>
      <c r="F29" s="148"/>
      <c r="G29" s="149"/>
      <c r="H29" s="108"/>
      <c r="I29" s="108"/>
      <c r="J29" s="108"/>
      <c r="K29" s="105"/>
      <c r="L29" s="117"/>
      <c r="M29" s="37"/>
      <c r="N29" s="136"/>
      <c r="O29" s="136"/>
      <c r="P29" s="136"/>
      <c r="Q29" s="136"/>
      <c r="R29" s="136"/>
    </row>
    <row r="30" spans="1:18" ht="15" customHeight="1">
      <c r="A30" s="438" t="s">
        <v>344</v>
      </c>
      <c r="B30" s="439"/>
      <c r="C30" s="292">
        <f>SUM(C32,C37,C42,C50)</f>
        <v>311317</v>
      </c>
      <c r="D30" s="292">
        <f>SUM(D32,D37,D42,D50)</f>
        <v>324454</v>
      </c>
      <c r="E30" s="292">
        <f>SUM(E32,E37,E42,E50)</f>
        <v>331010</v>
      </c>
      <c r="F30" s="353">
        <f>E30-D30</f>
        <v>6556</v>
      </c>
      <c r="G30" s="351">
        <f>100*(E30-D30)/D30</f>
        <v>2.020625419936262</v>
      </c>
      <c r="H30" s="352">
        <f>100*C30/C$30</f>
        <v>100</v>
      </c>
      <c r="I30" s="352">
        <f>100*D30/D$30</f>
        <v>100</v>
      </c>
      <c r="J30" s="352">
        <f>100*E30/E$30</f>
        <v>100</v>
      </c>
      <c r="K30" s="105"/>
      <c r="L30" s="31" t="s">
        <v>36</v>
      </c>
      <c r="M30" s="356">
        <f aca="true" t="shared" si="7" ref="M30:R30">SUM(M33:M49)</f>
        <v>331010</v>
      </c>
      <c r="N30" s="357">
        <f t="shared" si="7"/>
        <v>230090</v>
      </c>
      <c r="O30" s="357">
        <f t="shared" si="7"/>
        <v>18558</v>
      </c>
      <c r="P30" s="357">
        <f t="shared" si="7"/>
        <v>20401</v>
      </c>
      <c r="Q30" s="357">
        <f t="shared" si="7"/>
        <v>51937</v>
      </c>
      <c r="R30" s="357">
        <f t="shared" si="7"/>
        <v>10000</v>
      </c>
    </row>
    <row r="31" spans="1:18" ht="15" customHeight="1">
      <c r="A31" s="18"/>
      <c r="B31" s="118"/>
      <c r="C31" s="108"/>
      <c r="D31" s="108"/>
      <c r="E31" s="108"/>
      <c r="F31" s="148"/>
      <c r="G31" s="149"/>
      <c r="H31" s="108"/>
      <c r="I31" s="108"/>
      <c r="J31" s="108"/>
      <c r="K31" s="18"/>
      <c r="M31" s="38"/>
      <c r="N31" s="150"/>
      <c r="O31" s="150"/>
      <c r="P31" s="150"/>
      <c r="Q31" s="150"/>
      <c r="R31" s="150"/>
    </row>
    <row r="32" spans="1:18" ht="15" customHeight="1">
      <c r="A32" s="457" t="s">
        <v>333</v>
      </c>
      <c r="B32" s="454"/>
      <c r="C32" s="113">
        <f>SUM(C33:C35)</f>
        <v>36931</v>
      </c>
      <c r="D32" s="113">
        <f>SUM(D33:D35)</f>
        <v>32028</v>
      </c>
      <c r="E32" s="113">
        <f>SUM(E33:E35)</f>
        <v>27671</v>
      </c>
      <c r="F32" s="346">
        <f>E32-D32</f>
        <v>-4357</v>
      </c>
      <c r="G32" s="345">
        <f>100*(E32-D32)/D32</f>
        <v>-13.603721743474459</v>
      </c>
      <c r="H32" s="176">
        <f>100*C32/C$30</f>
        <v>11.862827921379173</v>
      </c>
      <c r="I32" s="176">
        <f aca="true" t="shared" si="8" ref="I32:J35">100*D32/D$30</f>
        <v>9.871353103983925</v>
      </c>
      <c r="J32" s="176">
        <f t="shared" si="8"/>
        <v>8.359566176248451</v>
      </c>
      <c r="K32" s="105"/>
      <c r="L32" s="117"/>
      <c r="M32" s="151"/>
      <c r="N32" s="150"/>
      <c r="O32" s="150"/>
      <c r="P32" s="150"/>
      <c r="Q32" s="150"/>
      <c r="R32" s="150"/>
    </row>
    <row r="33" spans="1:18" ht="15" customHeight="1">
      <c r="A33" s="105"/>
      <c r="B33" s="175" t="s">
        <v>134</v>
      </c>
      <c r="C33" s="113">
        <v>30686</v>
      </c>
      <c r="D33" s="113">
        <v>25547</v>
      </c>
      <c r="E33" s="113">
        <v>21458</v>
      </c>
      <c r="F33" s="346">
        <f>E33-D33</f>
        <v>-4089</v>
      </c>
      <c r="G33" s="345">
        <f>100*(E33-D33)/D33</f>
        <v>-16.005793243825106</v>
      </c>
      <c r="H33" s="176">
        <f>100*C33/C$30</f>
        <v>9.856834030907404</v>
      </c>
      <c r="I33" s="176">
        <f t="shared" si="8"/>
        <v>7.873843441597268</v>
      </c>
      <c r="J33" s="176">
        <f t="shared" si="8"/>
        <v>6.4825836077459895</v>
      </c>
      <c r="K33" s="105"/>
      <c r="L33" s="173" t="s">
        <v>134</v>
      </c>
      <c r="M33" s="152">
        <v>21458</v>
      </c>
      <c r="N33" s="150">
        <v>984</v>
      </c>
      <c r="O33" s="150">
        <v>70</v>
      </c>
      <c r="P33" s="150">
        <v>640</v>
      </c>
      <c r="Q33" s="150">
        <v>17887</v>
      </c>
      <c r="R33" s="150">
        <v>1869</v>
      </c>
    </row>
    <row r="34" spans="1:18" ht="15" customHeight="1">
      <c r="A34" s="105"/>
      <c r="B34" s="175" t="s">
        <v>135</v>
      </c>
      <c r="C34" s="113">
        <v>919</v>
      </c>
      <c r="D34" s="113">
        <v>967</v>
      </c>
      <c r="E34" s="113">
        <v>1144</v>
      </c>
      <c r="F34" s="346">
        <f>E34-D34</f>
        <v>177</v>
      </c>
      <c r="G34" s="345">
        <f>100*(E34-D34)/D34</f>
        <v>18.30403309203723</v>
      </c>
      <c r="H34" s="176">
        <f>100*C34/C$30</f>
        <v>0.29519749965469283</v>
      </c>
      <c r="I34" s="176">
        <f t="shared" si="8"/>
        <v>0.29803916733959207</v>
      </c>
      <c r="J34" s="176">
        <f t="shared" si="8"/>
        <v>0.3456088939911181</v>
      </c>
      <c r="K34" s="105"/>
      <c r="L34" s="171" t="s">
        <v>135</v>
      </c>
      <c r="M34" s="152">
        <v>1144</v>
      </c>
      <c r="N34" s="150">
        <v>624</v>
      </c>
      <c r="O34" s="150">
        <v>35</v>
      </c>
      <c r="P34" s="150">
        <v>64</v>
      </c>
      <c r="Q34" s="150">
        <v>379</v>
      </c>
      <c r="R34" s="150">
        <v>42</v>
      </c>
    </row>
    <row r="35" spans="1:18" ht="15" customHeight="1">
      <c r="A35" s="18"/>
      <c r="B35" s="175" t="s">
        <v>136</v>
      </c>
      <c r="C35" s="113">
        <v>5326</v>
      </c>
      <c r="D35" s="113">
        <v>5514</v>
      </c>
      <c r="E35" s="113">
        <v>5069</v>
      </c>
      <c r="F35" s="346">
        <f>E35-D35</f>
        <v>-445</v>
      </c>
      <c r="G35" s="345">
        <f>100*(E35-D35)/D35</f>
        <v>-8.070366340224883</v>
      </c>
      <c r="H35" s="176">
        <f>100*C35/C$30</f>
        <v>1.7107963908170771</v>
      </c>
      <c r="I35" s="176">
        <f t="shared" si="8"/>
        <v>1.6994704950470636</v>
      </c>
      <c r="J35" s="176">
        <f t="shared" si="8"/>
        <v>1.531373674511344</v>
      </c>
      <c r="K35" s="105"/>
      <c r="L35" s="171" t="s">
        <v>136</v>
      </c>
      <c r="M35" s="152">
        <v>5069</v>
      </c>
      <c r="N35" s="150">
        <v>2910</v>
      </c>
      <c r="O35" s="150">
        <v>92</v>
      </c>
      <c r="P35" s="150">
        <v>351</v>
      </c>
      <c r="Q35" s="150">
        <v>1365</v>
      </c>
      <c r="R35" s="150">
        <v>349</v>
      </c>
    </row>
    <row r="36" spans="1:18" ht="15" customHeight="1">
      <c r="A36" s="105"/>
      <c r="B36" s="118"/>
      <c r="C36" s="108"/>
      <c r="D36" s="108"/>
      <c r="E36" s="108"/>
      <c r="F36" s="148"/>
      <c r="G36" s="149"/>
      <c r="H36" s="108"/>
      <c r="I36" s="108"/>
      <c r="J36" s="108"/>
      <c r="K36" s="18"/>
      <c r="L36" s="171"/>
      <c r="M36" s="152"/>
      <c r="N36" s="147"/>
      <c r="O36" s="147"/>
      <c r="P36" s="147"/>
      <c r="Q36" s="147"/>
      <c r="R36" s="147"/>
    </row>
    <row r="37" spans="1:18" ht="15" customHeight="1">
      <c r="A37" s="457" t="s">
        <v>334</v>
      </c>
      <c r="B37" s="454"/>
      <c r="C37" s="113">
        <f>SUM(C38:C40)</f>
        <v>119106</v>
      </c>
      <c r="D37" s="113">
        <f>SUM(D38:D40)</f>
        <v>121298</v>
      </c>
      <c r="E37" s="113">
        <f>SUM(E38:E40)</f>
        <v>123106</v>
      </c>
      <c r="F37" s="346">
        <f>E37-D37</f>
        <v>1808</v>
      </c>
      <c r="G37" s="345">
        <f>100*(E37-D37)/D37</f>
        <v>1.4905439496117001</v>
      </c>
      <c r="H37" s="176">
        <f>100*C37/C$30</f>
        <v>38.258752332831165</v>
      </c>
      <c r="I37" s="176">
        <f aca="true" t="shared" si="9" ref="I37:J40">100*D37/D$30</f>
        <v>37.38526879002879</v>
      </c>
      <c r="J37" s="176">
        <f t="shared" si="9"/>
        <v>37.19102141929247</v>
      </c>
      <c r="K37" s="18"/>
      <c r="L37" s="171" t="s">
        <v>137</v>
      </c>
      <c r="M37" s="152">
        <v>312</v>
      </c>
      <c r="N37" s="150">
        <v>251</v>
      </c>
      <c r="O37" s="150">
        <v>37</v>
      </c>
      <c r="P37" s="150">
        <v>9</v>
      </c>
      <c r="Q37" s="150">
        <v>15</v>
      </c>
      <c r="R37" s="150" t="s">
        <v>250</v>
      </c>
    </row>
    <row r="38" spans="1:18" ht="15" customHeight="1">
      <c r="A38" s="105"/>
      <c r="B38" s="175" t="s">
        <v>137</v>
      </c>
      <c r="C38" s="113">
        <v>422</v>
      </c>
      <c r="D38" s="113">
        <v>304</v>
      </c>
      <c r="E38" s="113">
        <v>312</v>
      </c>
      <c r="F38" s="346">
        <f>E38-D38</f>
        <v>8</v>
      </c>
      <c r="G38" s="345">
        <f>100*(E38-D38)/D38</f>
        <v>2.6315789473684212</v>
      </c>
      <c r="H38" s="176">
        <f>100*C38/C$30</f>
        <v>0.13555315000465762</v>
      </c>
      <c r="I38" s="176">
        <f t="shared" si="9"/>
        <v>0.09369587060107133</v>
      </c>
      <c r="J38" s="176">
        <f t="shared" si="9"/>
        <v>0.09425697108848675</v>
      </c>
      <c r="K38" s="105"/>
      <c r="L38" s="171" t="s">
        <v>138</v>
      </c>
      <c r="M38" s="152">
        <v>45900</v>
      </c>
      <c r="N38" s="150">
        <v>31132</v>
      </c>
      <c r="O38" s="150">
        <v>2938</v>
      </c>
      <c r="P38" s="150">
        <v>4191</v>
      </c>
      <c r="Q38" s="150">
        <v>6454</v>
      </c>
      <c r="R38" s="150">
        <v>1181</v>
      </c>
    </row>
    <row r="39" spans="1:18" ht="15" customHeight="1">
      <c r="A39" s="105"/>
      <c r="B39" s="175" t="s">
        <v>138</v>
      </c>
      <c r="C39" s="113">
        <v>42518</v>
      </c>
      <c r="D39" s="113">
        <v>45523</v>
      </c>
      <c r="E39" s="113">
        <v>45900</v>
      </c>
      <c r="F39" s="346">
        <f>E39-D39</f>
        <v>377</v>
      </c>
      <c r="G39" s="345">
        <f>100*(E39-D39)/D39</f>
        <v>0.8281528018803682</v>
      </c>
      <c r="H39" s="176">
        <f>100*C39/C$30</f>
        <v>13.657461686962163</v>
      </c>
      <c r="I39" s="176">
        <f t="shared" si="9"/>
        <v>14.030648412409771</v>
      </c>
      <c r="J39" s="176">
        <f t="shared" si="9"/>
        <v>13.866650554363916</v>
      </c>
      <c r="K39" s="105"/>
      <c r="L39" s="171" t="s">
        <v>139</v>
      </c>
      <c r="M39" s="152">
        <v>76894</v>
      </c>
      <c r="N39" s="150">
        <v>56057</v>
      </c>
      <c r="O39" s="150">
        <v>5304</v>
      </c>
      <c r="P39" s="150">
        <v>5189</v>
      </c>
      <c r="Q39" s="150">
        <v>7625</v>
      </c>
      <c r="R39" s="150">
        <v>2714</v>
      </c>
    </row>
    <row r="40" spans="1:18" ht="15" customHeight="1">
      <c r="A40" s="105"/>
      <c r="B40" s="175" t="s">
        <v>139</v>
      </c>
      <c r="C40" s="113">
        <v>76166</v>
      </c>
      <c r="D40" s="113">
        <v>75471</v>
      </c>
      <c r="E40" s="113">
        <v>76894</v>
      </c>
      <c r="F40" s="346">
        <f>E40-D40</f>
        <v>1423</v>
      </c>
      <c r="G40" s="345">
        <f>100*(E40-D40)/D40</f>
        <v>1.8854924408050775</v>
      </c>
      <c r="H40" s="176">
        <f>100*C40/C$30</f>
        <v>24.465737495864342</v>
      </c>
      <c r="I40" s="176">
        <f t="shared" si="9"/>
        <v>23.260924507017943</v>
      </c>
      <c r="J40" s="176">
        <f t="shared" si="9"/>
        <v>23.230113893840066</v>
      </c>
      <c r="K40" s="18"/>
      <c r="L40" s="171"/>
      <c r="M40" s="152"/>
      <c r="N40" s="147"/>
      <c r="O40" s="147"/>
      <c r="P40" s="147"/>
      <c r="Q40" s="147"/>
      <c r="R40" s="147"/>
    </row>
    <row r="41" spans="1:18" ht="15" customHeight="1">
      <c r="A41" s="105"/>
      <c r="B41" s="118"/>
      <c r="C41" s="108"/>
      <c r="D41" s="108"/>
      <c r="E41" s="108"/>
      <c r="F41" s="148"/>
      <c r="G41" s="149"/>
      <c r="H41" s="108"/>
      <c r="I41" s="108"/>
      <c r="J41" s="108"/>
      <c r="K41" s="105"/>
      <c r="L41" s="171" t="s">
        <v>140</v>
      </c>
      <c r="M41" s="152">
        <v>2354</v>
      </c>
      <c r="N41" s="150">
        <v>2338</v>
      </c>
      <c r="O41" s="150">
        <v>16</v>
      </c>
      <c r="P41" s="150" t="s">
        <v>250</v>
      </c>
      <c r="Q41" s="150" t="s">
        <v>250</v>
      </c>
      <c r="R41" s="150" t="s">
        <v>250</v>
      </c>
    </row>
    <row r="42" spans="1:18" ht="15" customHeight="1">
      <c r="A42" s="457" t="s">
        <v>335</v>
      </c>
      <c r="B42" s="454"/>
      <c r="C42" s="113">
        <f>SUM(C43:C49)</f>
        <v>154820</v>
      </c>
      <c r="D42" s="113">
        <f>SUM(D43:D49)</f>
        <v>171043</v>
      </c>
      <c r="E42" s="113">
        <f>SUM(E43:E49)</f>
        <v>179982</v>
      </c>
      <c r="F42" s="346">
        <f>E42-D42</f>
        <v>8939</v>
      </c>
      <c r="G42" s="345">
        <f aca="true" t="shared" si="10" ref="G42:G49">100*(E42-D42)/D42</f>
        <v>5.226171196716615</v>
      </c>
      <c r="H42" s="176">
        <f>100*C42/C$30</f>
        <v>49.730660387964676</v>
      </c>
      <c r="I42" s="176">
        <f aca="true" t="shared" si="11" ref="I42:J49">100*D42/D$30</f>
        <v>52.71718024743107</v>
      </c>
      <c r="J42" s="176">
        <f t="shared" si="11"/>
        <v>54.373583879641096</v>
      </c>
      <c r="K42" s="105"/>
      <c r="L42" s="171" t="s">
        <v>141</v>
      </c>
      <c r="M42" s="152">
        <v>28793</v>
      </c>
      <c r="N42" s="150">
        <v>26686</v>
      </c>
      <c r="O42" s="150">
        <v>803</v>
      </c>
      <c r="P42" s="150">
        <v>279</v>
      </c>
      <c r="Q42" s="150">
        <v>966</v>
      </c>
      <c r="R42" s="150">
        <v>59</v>
      </c>
    </row>
    <row r="43" spans="1:18" ht="15" customHeight="1">
      <c r="A43" s="105"/>
      <c r="B43" s="175" t="s">
        <v>140</v>
      </c>
      <c r="C43" s="113">
        <v>2419</v>
      </c>
      <c r="D43" s="113">
        <v>2523</v>
      </c>
      <c r="E43" s="113">
        <v>2354</v>
      </c>
      <c r="F43" s="346">
        <f aca="true" t="shared" si="12" ref="F43:F49">E43-D43</f>
        <v>-169</v>
      </c>
      <c r="G43" s="345">
        <f t="shared" si="10"/>
        <v>-6.698374950455807</v>
      </c>
      <c r="H43" s="176">
        <f aca="true" t="shared" si="13" ref="H43:H50">100*C43/C$30</f>
        <v>0.7770214925622436</v>
      </c>
      <c r="I43" s="176">
        <f t="shared" si="11"/>
        <v>0.7776140839687599</v>
      </c>
      <c r="J43" s="176">
        <f t="shared" si="11"/>
        <v>0.7111567626355699</v>
      </c>
      <c r="K43" s="18"/>
      <c r="L43" s="171" t="s">
        <v>66</v>
      </c>
      <c r="M43" s="152">
        <v>65636</v>
      </c>
      <c r="N43" s="150">
        <v>40126</v>
      </c>
      <c r="O43" s="150">
        <v>5850</v>
      </c>
      <c r="P43" s="150">
        <v>6100</v>
      </c>
      <c r="Q43" s="150">
        <v>10684</v>
      </c>
      <c r="R43" s="150">
        <v>2873</v>
      </c>
    </row>
    <row r="44" spans="1:18" ht="15" customHeight="1">
      <c r="A44" s="105"/>
      <c r="B44" s="175" t="s">
        <v>141</v>
      </c>
      <c r="C44" s="113">
        <v>28296</v>
      </c>
      <c r="D44" s="113">
        <v>29490</v>
      </c>
      <c r="E44" s="113">
        <v>28793</v>
      </c>
      <c r="F44" s="346">
        <f t="shared" si="12"/>
        <v>-697</v>
      </c>
      <c r="G44" s="345">
        <f t="shared" si="10"/>
        <v>-2.363513055272974</v>
      </c>
      <c r="H44" s="176">
        <f t="shared" si="13"/>
        <v>9.089127802208038</v>
      </c>
      <c r="I44" s="176">
        <f t="shared" si="11"/>
        <v>9.089115868505242</v>
      </c>
      <c r="J44" s="176">
        <f t="shared" si="11"/>
        <v>8.698528745355125</v>
      </c>
      <c r="K44" s="18"/>
      <c r="L44" s="171" t="s">
        <v>142</v>
      </c>
      <c r="M44" s="152">
        <v>8262</v>
      </c>
      <c r="N44" s="150">
        <v>7623</v>
      </c>
      <c r="O44" s="150">
        <v>261</v>
      </c>
      <c r="P44" s="150">
        <v>62</v>
      </c>
      <c r="Q44" s="150">
        <v>305</v>
      </c>
      <c r="R44" s="150">
        <v>11</v>
      </c>
    </row>
    <row r="45" spans="1:18" ht="15" customHeight="1">
      <c r="A45" s="105"/>
      <c r="B45" s="175" t="s">
        <v>66</v>
      </c>
      <c r="C45" s="113">
        <v>56539</v>
      </c>
      <c r="D45" s="113">
        <v>63264</v>
      </c>
      <c r="E45" s="113">
        <v>65636</v>
      </c>
      <c r="F45" s="346">
        <f t="shared" si="12"/>
        <v>2372</v>
      </c>
      <c r="G45" s="345">
        <f t="shared" si="10"/>
        <v>3.7493677288821448</v>
      </c>
      <c r="H45" s="176">
        <f t="shared" si="13"/>
        <v>18.161231156666677</v>
      </c>
      <c r="I45" s="176">
        <f t="shared" si="11"/>
        <v>19.498603808244003</v>
      </c>
      <c r="J45" s="176">
        <f t="shared" si="11"/>
        <v>19.829008187063835</v>
      </c>
      <c r="K45" s="105"/>
      <c r="L45" s="171" t="s">
        <v>143</v>
      </c>
      <c r="M45" s="152">
        <v>1709</v>
      </c>
      <c r="N45" s="150">
        <v>721</v>
      </c>
      <c r="O45" s="150">
        <v>400</v>
      </c>
      <c r="P45" s="150">
        <v>136</v>
      </c>
      <c r="Q45" s="150">
        <v>434</v>
      </c>
      <c r="R45" s="150">
        <v>17</v>
      </c>
    </row>
    <row r="46" spans="1:18" ht="15" customHeight="1">
      <c r="A46" s="105"/>
      <c r="B46" s="175" t="s">
        <v>142</v>
      </c>
      <c r="C46" s="113">
        <v>6625</v>
      </c>
      <c r="D46" s="113">
        <v>7742</v>
      </c>
      <c r="E46" s="113">
        <v>8262</v>
      </c>
      <c r="F46" s="346">
        <f>E46-D46</f>
        <v>520</v>
      </c>
      <c r="G46" s="345">
        <f t="shared" si="10"/>
        <v>6.716610694910876</v>
      </c>
      <c r="H46" s="176">
        <f t="shared" si="13"/>
        <v>2.128055968675016</v>
      </c>
      <c r="I46" s="176">
        <f t="shared" si="11"/>
        <v>2.3861625993207047</v>
      </c>
      <c r="J46" s="176">
        <f t="shared" si="11"/>
        <v>2.4959970997855048</v>
      </c>
      <c r="K46" s="105"/>
      <c r="L46" s="171" t="s">
        <v>144</v>
      </c>
      <c r="M46" s="152">
        <v>57205</v>
      </c>
      <c r="N46" s="150">
        <v>44387</v>
      </c>
      <c r="O46" s="150">
        <v>2752</v>
      </c>
      <c r="P46" s="150">
        <v>3378</v>
      </c>
      <c r="Q46" s="150">
        <v>5803</v>
      </c>
      <c r="R46" s="150">
        <v>884</v>
      </c>
    </row>
    <row r="47" spans="1:18" ht="15" customHeight="1">
      <c r="A47" s="105"/>
      <c r="B47" s="175" t="s">
        <v>143</v>
      </c>
      <c r="C47" s="113">
        <v>1488</v>
      </c>
      <c r="D47" s="113">
        <v>1603</v>
      </c>
      <c r="E47" s="113">
        <v>1709</v>
      </c>
      <c r="F47" s="346">
        <f t="shared" si="12"/>
        <v>106</v>
      </c>
      <c r="G47" s="345">
        <f t="shared" si="10"/>
        <v>6.6126013724267</v>
      </c>
      <c r="H47" s="176">
        <f t="shared" si="13"/>
        <v>0.4779694009642904</v>
      </c>
      <c r="I47" s="176">
        <f t="shared" si="11"/>
        <v>0.49406079136025444</v>
      </c>
      <c r="J47" s="176">
        <f t="shared" si="11"/>
        <v>0.5162986012507175</v>
      </c>
      <c r="K47" s="105"/>
      <c r="L47" s="171" t="s">
        <v>331</v>
      </c>
      <c r="M47" s="152">
        <v>16023</v>
      </c>
      <c r="N47" s="150">
        <v>16023</v>
      </c>
      <c r="O47" s="150" t="s">
        <v>250</v>
      </c>
      <c r="P47" s="150" t="s">
        <v>250</v>
      </c>
      <c r="Q47" s="150" t="s">
        <v>250</v>
      </c>
      <c r="R47" s="150" t="s">
        <v>250</v>
      </c>
    </row>
    <row r="48" spans="1:18" ht="15" customHeight="1">
      <c r="A48" s="105"/>
      <c r="B48" s="175" t="s">
        <v>144</v>
      </c>
      <c r="C48" s="113">
        <v>44535</v>
      </c>
      <c r="D48" s="113">
        <v>50505</v>
      </c>
      <c r="E48" s="113">
        <v>57205</v>
      </c>
      <c r="F48" s="346">
        <f t="shared" si="12"/>
        <v>6700</v>
      </c>
      <c r="G48" s="149">
        <f t="shared" si="10"/>
        <v>13.266013266013266</v>
      </c>
      <c r="H48" s="176">
        <f t="shared" si="13"/>
        <v>14.305354349425183</v>
      </c>
      <c r="I48" s="176">
        <f t="shared" si="11"/>
        <v>15.56615113390496</v>
      </c>
      <c r="J48" s="176">
        <f t="shared" si="11"/>
        <v>17.281955227938735</v>
      </c>
      <c r="K48" s="18"/>
      <c r="L48" s="171"/>
      <c r="M48" s="152"/>
      <c r="N48" s="147"/>
      <c r="O48" s="147"/>
      <c r="P48" s="147"/>
      <c r="Q48" s="147"/>
      <c r="R48" s="147"/>
    </row>
    <row r="49" spans="1:18" ht="15" customHeight="1">
      <c r="A49" s="105"/>
      <c r="B49" s="175" t="s">
        <v>331</v>
      </c>
      <c r="C49" s="113">
        <v>14918</v>
      </c>
      <c r="D49" s="113">
        <v>15916</v>
      </c>
      <c r="E49" s="113">
        <v>16023</v>
      </c>
      <c r="F49" s="346">
        <f t="shared" si="12"/>
        <v>107</v>
      </c>
      <c r="G49" s="345">
        <f t="shared" si="10"/>
        <v>0.6722794672028147</v>
      </c>
      <c r="H49" s="176">
        <f t="shared" si="13"/>
        <v>4.791900217463229</v>
      </c>
      <c r="I49" s="176">
        <f t="shared" si="11"/>
        <v>4.905471962127143</v>
      </c>
      <c r="J49" s="176">
        <f t="shared" si="11"/>
        <v>4.840639255611613</v>
      </c>
      <c r="K49" s="105"/>
      <c r="L49" s="171" t="s">
        <v>145</v>
      </c>
      <c r="M49" s="152">
        <v>251</v>
      </c>
      <c r="N49" s="150">
        <v>228</v>
      </c>
      <c r="O49" s="150" t="s">
        <v>250</v>
      </c>
      <c r="P49" s="150">
        <v>2</v>
      </c>
      <c r="Q49" s="150">
        <v>20</v>
      </c>
      <c r="R49" s="150">
        <v>1</v>
      </c>
    </row>
    <row r="50" spans="1:18" ht="15" customHeight="1">
      <c r="A50" s="453" t="s">
        <v>146</v>
      </c>
      <c r="B50" s="454"/>
      <c r="C50" s="113">
        <v>460</v>
      </c>
      <c r="D50" s="113">
        <v>85</v>
      </c>
      <c r="E50" s="113">
        <v>251</v>
      </c>
      <c r="F50" s="346">
        <f>E50-D50</f>
        <v>166</v>
      </c>
      <c r="G50" s="345">
        <f>100*(E50-D50)/D50</f>
        <v>195.2941176470588</v>
      </c>
      <c r="H50" s="176">
        <f t="shared" si="13"/>
        <v>0.14775935782498226</v>
      </c>
      <c r="I50" s="176">
        <f>100*D50/D$30</f>
        <v>0.026197858556220605</v>
      </c>
      <c r="J50" s="176">
        <f>100*E50/E$30</f>
        <v>0.07582852481798133</v>
      </c>
      <c r="K50" s="105"/>
      <c r="L50" s="133"/>
      <c r="M50" s="151"/>
      <c r="N50" s="145"/>
      <c r="O50" s="145"/>
      <c r="P50" s="145"/>
      <c r="Q50" s="145"/>
      <c r="R50" s="145"/>
    </row>
    <row r="51" spans="1:18" ht="15" customHeight="1">
      <c r="A51" s="106"/>
      <c r="B51" s="118"/>
      <c r="C51" s="108"/>
      <c r="D51" s="108"/>
      <c r="E51" s="108"/>
      <c r="F51" s="148"/>
      <c r="G51" s="149"/>
      <c r="H51" s="108"/>
      <c r="I51" s="108"/>
      <c r="J51" s="108"/>
      <c r="K51" s="105"/>
      <c r="L51" s="117"/>
      <c r="M51" s="153"/>
      <c r="N51" s="136"/>
      <c r="O51" s="136"/>
      <c r="P51" s="136"/>
      <c r="Q51" s="136"/>
      <c r="R51" s="136"/>
    </row>
    <row r="52" spans="1:18" ht="15" customHeight="1">
      <c r="A52" s="438" t="s">
        <v>345</v>
      </c>
      <c r="B52" s="439"/>
      <c r="C52" s="292">
        <f>SUM(C54,C59,C64,C72)</f>
        <v>226838</v>
      </c>
      <c r="D52" s="292">
        <f>SUM(D54,D59,D64,D72)</f>
        <v>243230</v>
      </c>
      <c r="E52" s="292">
        <f>SUM(E54,E59,E64,E72)</f>
        <v>251590</v>
      </c>
      <c r="F52" s="353">
        <f>E52-D52</f>
        <v>8360</v>
      </c>
      <c r="G52" s="351">
        <f>100*(E52-D52)/D52</f>
        <v>3.437076018583234</v>
      </c>
      <c r="H52" s="352">
        <f>100*C52/C$52</f>
        <v>100</v>
      </c>
      <c r="I52" s="352">
        <f>100*D52/D$52</f>
        <v>100</v>
      </c>
      <c r="J52" s="352">
        <f>100*E52/E$52</f>
        <v>100</v>
      </c>
      <c r="K52" s="18"/>
      <c r="M52" s="153"/>
      <c r="N52" s="150"/>
      <c r="O52" s="136"/>
      <c r="P52" s="136"/>
      <c r="Q52" s="136"/>
      <c r="R52" s="136"/>
    </row>
    <row r="53" spans="1:18" ht="15" customHeight="1">
      <c r="A53" s="106"/>
      <c r="B53" s="118"/>
      <c r="C53" s="108"/>
      <c r="D53" s="108"/>
      <c r="E53" s="108"/>
      <c r="F53" s="148"/>
      <c r="G53" s="149"/>
      <c r="H53" s="108"/>
      <c r="I53" s="108"/>
      <c r="J53" s="108"/>
      <c r="K53" s="105"/>
      <c r="L53" s="167" t="s">
        <v>147</v>
      </c>
      <c r="M53" s="358">
        <f aca="true" t="shared" si="14" ref="M53:R53">SUM(M56:M72)</f>
        <v>251590</v>
      </c>
      <c r="N53" s="357">
        <f t="shared" si="14"/>
        <v>170205</v>
      </c>
      <c r="O53" s="357">
        <f t="shared" si="14"/>
        <v>4489</v>
      </c>
      <c r="P53" s="357">
        <f t="shared" si="14"/>
        <v>3739</v>
      </c>
      <c r="Q53" s="357">
        <f t="shared" si="14"/>
        <v>21985</v>
      </c>
      <c r="R53" s="357">
        <f t="shared" si="14"/>
        <v>51141</v>
      </c>
    </row>
    <row r="54" spans="1:18" ht="15" customHeight="1">
      <c r="A54" s="457" t="s">
        <v>333</v>
      </c>
      <c r="B54" s="454"/>
      <c r="C54" s="113">
        <f>SUM(C55:C57)</f>
        <v>38626</v>
      </c>
      <c r="D54" s="113">
        <f>SUM(D55:D57)</f>
        <v>30574</v>
      </c>
      <c r="E54" s="113">
        <f>SUM(E55:E57)</f>
        <v>22405</v>
      </c>
      <c r="F54" s="346">
        <f>E54-D54</f>
        <v>-8169</v>
      </c>
      <c r="G54" s="345">
        <f>100*(E54-D54)/D54</f>
        <v>-26.718780663308692</v>
      </c>
      <c r="H54" s="176">
        <f>100*C54/C$52</f>
        <v>17.02801117978469</v>
      </c>
      <c r="I54" s="176">
        <f aca="true" t="shared" si="15" ref="I54:J57">100*D54/D$52</f>
        <v>12.569995477531554</v>
      </c>
      <c r="J54" s="176">
        <f t="shared" si="15"/>
        <v>8.905361898326642</v>
      </c>
      <c r="K54" s="18"/>
      <c r="M54" s="154"/>
      <c r="N54" s="147"/>
      <c r="O54" s="147"/>
      <c r="P54" s="147"/>
      <c r="Q54" s="147"/>
      <c r="R54" s="147"/>
    </row>
    <row r="55" spans="1:18" ht="15" customHeight="1">
      <c r="A55" s="105"/>
      <c r="B55" s="175" t="s">
        <v>134</v>
      </c>
      <c r="C55" s="113">
        <v>37555</v>
      </c>
      <c r="D55" s="113">
        <v>29256</v>
      </c>
      <c r="E55" s="113">
        <v>21112</v>
      </c>
      <c r="F55" s="346">
        <f>E55-D55</f>
        <v>-8144</v>
      </c>
      <c r="G55" s="345">
        <f>100*(E55-D55)/D55</f>
        <v>-27.837024883784522</v>
      </c>
      <c r="H55" s="176">
        <f>100*C55/C$52</f>
        <v>16.55586806443365</v>
      </c>
      <c r="I55" s="176">
        <f t="shared" si="15"/>
        <v>12.028121531061135</v>
      </c>
      <c r="J55" s="176">
        <f t="shared" si="15"/>
        <v>8.391430502007234</v>
      </c>
      <c r="K55" s="105"/>
      <c r="L55" s="117"/>
      <c r="M55" s="155"/>
      <c r="N55" s="147"/>
      <c r="O55" s="147"/>
      <c r="P55" s="147"/>
      <c r="Q55" s="147"/>
      <c r="R55" s="147"/>
    </row>
    <row r="56" spans="1:18" ht="15" customHeight="1">
      <c r="A56" s="105"/>
      <c r="B56" s="175" t="s">
        <v>135</v>
      </c>
      <c r="C56" s="113">
        <v>321</v>
      </c>
      <c r="D56" s="113">
        <v>383</v>
      </c>
      <c r="E56" s="113">
        <v>474</v>
      </c>
      <c r="F56" s="346">
        <f>E56-D56</f>
        <v>91</v>
      </c>
      <c r="G56" s="345">
        <f>100*(E56-D56)/D56</f>
        <v>23.759791122715406</v>
      </c>
      <c r="H56" s="176">
        <f>100*C56/C$52</f>
        <v>0.14151068163182537</v>
      </c>
      <c r="I56" s="176">
        <f t="shared" si="15"/>
        <v>0.15746412860255726</v>
      </c>
      <c r="J56" s="176">
        <f t="shared" si="15"/>
        <v>0.1884017647760245</v>
      </c>
      <c r="K56" s="105"/>
      <c r="L56" s="171" t="s">
        <v>134</v>
      </c>
      <c r="M56" s="152">
        <v>21112</v>
      </c>
      <c r="N56" s="150">
        <v>670</v>
      </c>
      <c r="O56" s="150">
        <v>10</v>
      </c>
      <c r="P56" s="150">
        <v>45</v>
      </c>
      <c r="Q56" s="150">
        <v>4514</v>
      </c>
      <c r="R56" s="150">
        <v>15862</v>
      </c>
    </row>
    <row r="57" spans="1:18" ht="15" customHeight="1">
      <c r="A57" s="18"/>
      <c r="B57" s="175" t="s">
        <v>136</v>
      </c>
      <c r="C57" s="113">
        <v>750</v>
      </c>
      <c r="D57" s="113">
        <v>935</v>
      </c>
      <c r="E57" s="113">
        <v>819</v>
      </c>
      <c r="F57" s="346">
        <f>E57-D57</f>
        <v>-116</v>
      </c>
      <c r="G57" s="345">
        <f>100*(E57-D57)/D57</f>
        <v>-12.406417112299465</v>
      </c>
      <c r="H57" s="176">
        <f>100*C57/C$52</f>
        <v>0.33063243371921813</v>
      </c>
      <c r="I57" s="176">
        <f t="shared" si="15"/>
        <v>0.3844098178678617</v>
      </c>
      <c r="J57" s="176">
        <f t="shared" si="15"/>
        <v>0.3255296315433841</v>
      </c>
      <c r="K57" s="105"/>
      <c r="L57" s="171" t="s">
        <v>135</v>
      </c>
      <c r="M57" s="152">
        <v>474</v>
      </c>
      <c r="N57" s="150">
        <v>343</v>
      </c>
      <c r="O57" s="150">
        <v>2</v>
      </c>
      <c r="P57" s="150" t="s">
        <v>250</v>
      </c>
      <c r="Q57" s="150">
        <v>14</v>
      </c>
      <c r="R57" s="150">
        <v>115</v>
      </c>
    </row>
    <row r="58" spans="1:18" ht="15" customHeight="1">
      <c r="A58" s="105"/>
      <c r="B58" s="118"/>
      <c r="C58" s="108"/>
      <c r="D58" s="108"/>
      <c r="E58" s="108"/>
      <c r="F58" s="148"/>
      <c r="G58" s="149"/>
      <c r="H58" s="176"/>
      <c r="I58" s="176"/>
      <c r="J58" s="176"/>
      <c r="K58" s="18"/>
      <c r="L58" s="171" t="s">
        <v>136</v>
      </c>
      <c r="M58" s="152">
        <v>819</v>
      </c>
      <c r="N58" s="150">
        <v>152</v>
      </c>
      <c r="O58" s="150">
        <v>9</v>
      </c>
      <c r="P58" s="150">
        <v>4</v>
      </c>
      <c r="Q58" s="150">
        <v>46</v>
      </c>
      <c r="R58" s="150">
        <v>608</v>
      </c>
    </row>
    <row r="59" spans="1:18" ht="15" customHeight="1">
      <c r="A59" s="457" t="s">
        <v>334</v>
      </c>
      <c r="B59" s="454"/>
      <c r="C59" s="113">
        <f>SUM(C60:C62)</f>
        <v>67258</v>
      </c>
      <c r="D59" s="113">
        <f>SUM(D60:D62)</f>
        <v>72369</v>
      </c>
      <c r="E59" s="113">
        <f>SUM(E60:E62)</f>
        <v>75491</v>
      </c>
      <c r="F59" s="346">
        <f>E59-D59</f>
        <v>3122</v>
      </c>
      <c r="G59" s="345">
        <f>100*(E59-D59)/D59</f>
        <v>4.31400185162155</v>
      </c>
      <c r="H59" s="176">
        <f>100*C59/C$52</f>
        <v>29.650234969449563</v>
      </c>
      <c r="I59" s="176">
        <f aca="true" t="shared" si="16" ref="I59:J62">100*D59/D$52</f>
        <v>29.753319902972496</v>
      </c>
      <c r="J59" s="176">
        <f t="shared" si="16"/>
        <v>30.00556460908621</v>
      </c>
      <c r="K59" s="18"/>
      <c r="L59" s="171"/>
      <c r="M59" s="152"/>
      <c r="N59" s="147"/>
      <c r="O59" s="147"/>
      <c r="P59" s="147"/>
      <c r="Q59" s="147"/>
      <c r="R59" s="147"/>
    </row>
    <row r="60" spans="1:18" ht="15" customHeight="1">
      <c r="A60" s="105"/>
      <c r="B60" s="175" t="s">
        <v>137</v>
      </c>
      <c r="C60" s="113">
        <v>114</v>
      </c>
      <c r="D60" s="113">
        <v>90</v>
      </c>
      <c r="E60" s="113">
        <v>80</v>
      </c>
      <c r="F60" s="346">
        <f>E60-D60</f>
        <v>-10</v>
      </c>
      <c r="G60" s="345">
        <f>100*(E60-D60)/D60</f>
        <v>-11.11111111111111</v>
      </c>
      <c r="H60" s="176">
        <f>100*C60/C$52</f>
        <v>0.05025612992532116</v>
      </c>
      <c r="I60" s="176">
        <f t="shared" si="16"/>
        <v>0.037002014554125724</v>
      </c>
      <c r="J60" s="176">
        <f t="shared" si="16"/>
        <v>0.03179776620692396</v>
      </c>
      <c r="K60" s="105"/>
      <c r="L60" s="171" t="s">
        <v>137</v>
      </c>
      <c r="M60" s="152">
        <v>80</v>
      </c>
      <c r="N60" s="150">
        <v>70</v>
      </c>
      <c r="O60" s="150">
        <v>6</v>
      </c>
      <c r="P60" s="150" t="s">
        <v>250</v>
      </c>
      <c r="Q60" s="150" t="s">
        <v>250</v>
      </c>
      <c r="R60" s="150">
        <v>4</v>
      </c>
    </row>
    <row r="61" spans="1:18" ht="15" customHeight="1">
      <c r="A61" s="105"/>
      <c r="B61" s="175" t="s">
        <v>138</v>
      </c>
      <c r="C61" s="113">
        <v>6008</v>
      </c>
      <c r="D61" s="113">
        <v>7502</v>
      </c>
      <c r="E61" s="113">
        <v>7966</v>
      </c>
      <c r="F61" s="346">
        <f>E61-D61</f>
        <v>464</v>
      </c>
      <c r="G61" s="345">
        <f>100*(E61-D61)/D61</f>
        <v>6.185017328712344</v>
      </c>
      <c r="H61" s="176">
        <f>100*C61/C$52</f>
        <v>2.648586215713417</v>
      </c>
      <c r="I61" s="176">
        <f t="shared" si="16"/>
        <v>3.084323479833902</v>
      </c>
      <c r="J61" s="176">
        <f t="shared" si="16"/>
        <v>3.1662625700544536</v>
      </c>
      <c r="K61" s="18"/>
      <c r="L61" s="171" t="s">
        <v>138</v>
      </c>
      <c r="M61" s="152">
        <v>7966</v>
      </c>
      <c r="N61" s="150">
        <v>5040</v>
      </c>
      <c r="O61" s="150">
        <v>488</v>
      </c>
      <c r="P61" s="150">
        <v>37</v>
      </c>
      <c r="Q61" s="150">
        <v>12</v>
      </c>
      <c r="R61" s="150">
        <v>2388</v>
      </c>
    </row>
    <row r="62" spans="1:18" ht="15" customHeight="1">
      <c r="A62" s="105"/>
      <c r="B62" s="175" t="s">
        <v>139</v>
      </c>
      <c r="C62" s="113">
        <v>61136</v>
      </c>
      <c r="D62" s="113">
        <v>64777</v>
      </c>
      <c r="E62" s="113">
        <v>67445</v>
      </c>
      <c r="F62" s="346">
        <f>E62-D62</f>
        <v>2668</v>
      </c>
      <c r="G62" s="345">
        <f>100*(E62-D62)/D62</f>
        <v>4.118745851150871</v>
      </c>
      <c r="H62" s="176">
        <f>100*C62/C$52</f>
        <v>26.951392623810825</v>
      </c>
      <c r="I62" s="176">
        <f t="shared" si="16"/>
        <v>26.631994408584468</v>
      </c>
      <c r="J62" s="176">
        <f t="shared" si="16"/>
        <v>26.807504272824833</v>
      </c>
      <c r="K62" s="105"/>
      <c r="L62" s="171" t="s">
        <v>139</v>
      </c>
      <c r="M62" s="152">
        <v>67445</v>
      </c>
      <c r="N62" s="150">
        <v>49320</v>
      </c>
      <c r="O62" s="150">
        <v>1315</v>
      </c>
      <c r="P62" s="150">
        <v>309</v>
      </c>
      <c r="Q62" s="150">
        <v>5287</v>
      </c>
      <c r="R62" s="150">
        <v>11208</v>
      </c>
    </row>
    <row r="63" spans="1:18" ht="15" customHeight="1">
      <c r="A63" s="105"/>
      <c r="B63" s="118"/>
      <c r="C63" s="108"/>
      <c r="D63" s="108"/>
      <c r="E63" s="108"/>
      <c r="F63" s="148"/>
      <c r="G63" s="149"/>
      <c r="H63" s="176"/>
      <c r="I63" s="176"/>
      <c r="J63" s="176"/>
      <c r="K63" s="105"/>
      <c r="L63" s="171"/>
      <c r="M63" s="152"/>
      <c r="N63" s="147"/>
      <c r="O63" s="147"/>
      <c r="P63" s="147"/>
      <c r="Q63" s="147"/>
      <c r="R63" s="147"/>
    </row>
    <row r="64" spans="1:18" ht="15" customHeight="1">
      <c r="A64" s="457" t="s">
        <v>335</v>
      </c>
      <c r="B64" s="454"/>
      <c r="C64" s="113">
        <f>SUM(C65:C71)</f>
        <v>120245</v>
      </c>
      <c r="D64" s="113">
        <f>SUM(D65:D71)</f>
        <v>140126</v>
      </c>
      <c r="E64" s="113">
        <f>SUM(E65:E71)</f>
        <v>153428</v>
      </c>
      <c r="F64" s="346">
        <f>E64-D64</f>
        <v>13302</v>
      </c>
      <c r="G64" s="345">
        <f aca="true" t="shared" si="17" ref="G64:G71">100*(E64-D64)/D64</f>
        <v>9.492884974951115</v>
      </c>
      <c r="H64" s="176">
        <f>100*C64/C$52</f>
        <v>53.00919599008984</v>
      </c>
      <c r="I64" s="176">
        <f aca="true" t="shared" si="18" ref="I64:J71">100*D64/D$52</f>
        <v>57.61049212679357</v>
      </c>
      <c r="J64" s="176">
        <f t="shared" si="18"/>
        <v>60.98334591994912</v>
      </c>
      <c r="K64" s="105"/>
      <c r="L64" s="171" t="s">
        <v>140</v>
      </c>
      <c r="M64" s="152">
        <v>303</v>
      </c>
      <c r="N64" s="150">
        <v>303</v>
      </c>
      <c r="O64" s="150" t="s">
        <v>250</v>
      </c>
      <c r="P64" s="150" t="s">
        <v>250</v>
      </c>
      <c r="Q64" s="150" t="s">
        <v>250</v>
      </c>
      <c r="R64" s="150" t="s">
        <v>250</v>
      </c>
    </row>
    <row r="65" spans="1:18" ht="15" customHeight="1">
      <c r="A65" s="105"/>
      <c r="B65" s="175" t="s">
        <v>140</v>
      </c>
      <c r="C65" s="113">
        <v>318</v>
      </c>
      <c r="D65" s="113">
        <v>346</v>
      </c>
      <c r="E65" s="113">
        <v>303</v>
      </c>
      <c r="F65" s="346">
        <f aca="true" t="shared" si="19" ref="F65:F72">E65-D65</f>
        <v>-43</v>
      </c>
      <c r="G65" s="345">
        <f t="shared" si="17"/>
        <v>-12.427745664739884</v>
      </c>
      <c r="H65" s="176">
        <f aca="true" t="shared" si="20" ref="H65:H72">100*C65/C$52</f>
        <v>0.14018815189694847</v>
      </c>
      <c r="I65" s="176">
        <f t="shared" si="18"/>
        <v>0.1422521892858611</v>
      </c>
      <c r="J65" s="176">
        <f t="shared" si="18"/>
        <v>0.12043403950872451</v>
      </c>
      <c r="K65" s="105"/>
      <c r="L65" s="171" t="s">
        <v>141</v>
      </c>
      <c r="M65" s="152">
        <v>4821</v>
      </c>
      <c r="N65" s="150">
        <v>4432</v>
      </c>
      <c r="O65" s="150">
        <v>104</v>
      </c>
      <c r="P65" s="150">
        <v>15</v>
      </c>
      <c r="Q65" s="150">
        <v>38</v>
      </c>
      <c r="R65" s="150">
        <v>231</v>
      </c>
    </row>
    <row r="66" spans="1:18" ht="15" customHeight="1">
      <c r="A66" s="105"/>
      <c r="B66" s="175" t="s">
        <v>141</v>
      </c>
      <c r="C66" s="113">
        <v>4460</v>
      </c>
      <c r="D66" s="113">
        <v>4694</v>
      </c>
      <c r="E66" s="113">
        <v>4821</v>
      </c>
      <c r="F66" s="346">
        <f t="shared" si="19"/>
        <v>127</v>
      </c>
      <c r="G66" s="345">
        <f t="shared" si="17"/>
        <v>2.705581593523647</v>
      </c>
      <c r="H66" s="176">
        <f t="shared" si="20"/>
        <v>1.9661608725169504</v>
      </c>
      <c r="I66" s="176">
        <f t="shared" si="18"/>
        <v>1.9298606257451794</v>
      </c>
      <c r="J66" s="176">
        <f t="shared" si="18"/>
        <v>1.9162128860447554</v>
      </c>
      <c r="K66" s="105"/>
      <c r="L66" s="171" t="s">
        <v>66</v>
      </c>
      <c r="M66" s="152">
        <v>64103</v>
      </c>
      <c r="N66" s="150">
        <v>39231</v>
      </c>
      <c r="O66" s="150">
        <v>1739</v>
      </c>
      <c r="P66" s="150">
        <v>2286</v>
      </c>
      <c r="Q66" s="150">
        <v>5583</v>
      </c>
      <c r="R66" s="150">
        <v>15261</v>
      </c>
    </row>
    <row r="67" spans="1:18" ht="15" customHeight="1">
      <c r="A67" s="105"/>
      <c r="B67" s="175" t="s">
        <v>66</v>
      </c>
      <c r="C67" s="113">
        <v>51221</v>
      </c>
      <c r="D67" s="113">
        <v>59907</v>
      </c>
      <c r="E67" s="113">
        <v>64103</v>
      </c>
      <c r="F67" s="346">
        <f t="shared" si="19"/>
        <v>4196</v>
      </c>
      <c r="G67" s="345">
        <f t="shared" si="17"/>
        <v>7.00418982756606</v>
      </c>
      <c r="H67" s="176">
        <f t="shared" si="20"/>
        <v>22.58043185004276</v>
      </c>
      <c r="I67" s="176">
        <f t="shared" si="18"/>
        <v>24.62977428771122</v>
      </c>
      <c r="J67" s="176">
        <f t="shared" si="18"/>
        <v>25.479152589530585</v>
      </c>
      <c r="K67" s="105"/>
      <c r="L67" s="171" t="s">
        <v>142</v>
      </c>
      <c r="M67" s="152">
        <v>8415</v>
      </c>
      <c r="N67" s="150">
        <v>8230</v>
      </c>
      <c r="O67" s="150">
        <v>23</v>
      </c>
      <c r="P67" s="150">
        <v>20</v>
      </c>
      <c r="Q67" s="150">
        <v>65</v>
      </c>
      <c r="R67" s="150">
        <v>77</v>
      </c>
    </row>
    <row r="68" spans="1:18" ht="15" customHeight="1">
      <c r="A68" s="105"/>
      <c r="B68" s="175" t="s">
        <v>142</v>
      </c>
      <c r="C68" s="113">
        <v>6817</v>
      </c>
      <c r="D68" s="113">
        <v>7792</v>
      </c>
      <c r="E68" s="113">
        <v>8415</v>
      </c>
      <c r="F68" s="346">
        <f>E68-D68</f>
        <v>623</v>
      </c>
      <c r="G68" s="345">
        <f t="shared" si="17"/>
        <v>7.995379876796714</v>
      </c>
      <c r="H68" s="176">
        <f>100*C68/C$52</f>
        <v>3.0052284008852133</v>
      </c>
      <c r="I68" s="176">
        <f t="shared" si="18"/>
        <v>3.203552193397196</v>
      </c>
      <c r="J68" s="176">
        <f t="shared" si="18"/>
        <v>3.3447275328908144</v>
      </c>
      <c r="K68" s="18"/>
      <c r="L68" s="171" t="s">
        <v>143</v>
      </c>
      <c r="M68" s="152">
        <v>987</v>
      </c>
      <c r="N68" s="150">
        <v>518</v>
      </c>
      <c r="O68" s="150">
        <v>141</v>
      </c>
      <c r="P68" s="150">
        <v>9</v>
      </c>
      <c r="Q68" s="150">
        <v>128</v>
      </c>
      <c r="R68" s="150">
        <v>190</v>
      </c>
    </row>
    <row r="69" spans="1:18" ht="15" customHeight="1">
      <c r="A69" s="105"/>
      <c r="B69" s="175" t="s">
        <v>143</v>
      </c>
      <c r="C69" s="113">
        <v>726</v>
      </c>
      <c r="D69" s="113">
        <v>806</v>
      </c>
      <c r="E69" s="113">
        <v>987</v>
      </c>
      <c r="F69" s="346">
        <f t="shared" si="19"/>
        <v>181</v>
      </c>
      <c r="G69" s="345">
        <f t="shared" si="17"/>
        <v>22.456575682382134</v>
      </c>
      <c r="H69" s="176">
        <f t="shared" si="20"/>
        <v>0.3200521958402031</v>
      </c>
      <c r="I69" s="176">
        <f t="shared" si="18"/>
        <v>0.33137359700694813</v>
      </c>
      <c r="J69" s="176">
        <f t="shared" si="18"/>
        <v>0.3923049405779244</v>
      </c>
      <c r="K69" s="105"/>
      <c r="L69" s="171" t="s">
        <v>144</v>
      </c>
      <c r="M69" s="152">
        <v>71032</v>
      </c>
      <c r="N69" s="150">
        <v>57888</v>
      </c>
      <c r="O69" s="150">
        <v>652</v>
      </c>
      <c r="P69" s="150">
        <v>1009</v>
      </c>
      <c r="Q69" s="150">
        <v>6287</v>
      </c>
      <c r="R69" s="150">
        <v>5191</v>
      </c>
    </row>
    <row r="70" spans="1:18" ht="15" customHeight="1">
      <c r="A70" s="105"/>
      <c r="B70" s="175" t="s">
        <v>144</v>
      </c>
      <c r="C70" s="113">
        <v>53345</v>
      </c>
      <c r="D70" s="113">
        <v>62817</v>
      </c>
      <c r="E70" s="113">
        <v>71032</v>
      </c>
      <c r="F70" s="346">
        <f t="shared" si="19"/>
        <v>8215</v>
      </c>
      <c r="G70" s="345">
        <f t="shared" si="17"/>
        <v>13.07767005746852</v>
      </c>
      <c r="H70" s="176">
        <f t="shared" si="20"/>
        <v>23.51678290233559</v>
      </c>
      <c r="I70" s="176">
        <f t="shared" si="18"/>
        <v>25.826172758294618</v>
      </c>
      <c r="J70" s="176">
        <f t="shared" si="18"/>
        <v>28.233236615127787</v>
      </c>
      <c r="K70" s="105"/>
      <c r="L70" s="171" t="s">
        <v>331</v>
      </c>
      <c r="M70" s="152">
        <v>3767</v>
      </c>
      <c r="N70" s="150">
        <v>3767</v>
      </c>
      <c r="O70" s="150" t="s">
        <v>250</v>
      </c>
      <c r="P70" s="150" t="s">
        <v>250</v>
      </c>
      <c r="Q70" s="150" t="s">
        <v>250</v>
      </c>
      <c r="R70" s="150" t="s">
        <v>250</v>
      </c>
    </row>
    <row r="71" spans="1:18" ht="15" customHeight="1">
      <c r="A71" s="105"/>
      <c r="B71" s="175" t="s">
        <v>331</v>
      </c>
      <c r="C71" s="113">
        <v>3358</v>
      </c>
      <c r="D71" s="113">
        <v>3764</v>
      </c>
      <c r="E71" s="113">
        <v>3767</v>
      </c>
      <c r="F71" s="346">
        <f t="shared" si="19"/>
        <v>3</v>
      </c>
      <c r="G71" s="345">
        <f t="shared" si="17"/>
        <v>0.07970244420828905</v>
      </c>
      <c r="H71" s="176">
        <f t="shared" si="20"/>
        <v>1.4803516165721793</v>
      </c>
      <c r="I71" s="176">
        <f t="shared" si="18"/>
        <v>1.547506475352547</v>
      </c>
      <c r="J71" s="176">
        <f t="shared" si="18"/>
        <v>1.4972773162685322</v>
      </c>
      <c r="K71" s="105"/>
      <c r="L71" s="171"/>
      <c r="M71" s="152"/>
      <c r="N71" s="147"/>
      <c r="O71" s="147"/>
      <c r="P71" s="147"/>
      <c r="Q71" s="147"/>
      <c r="R71" s="147"/>
    </row>
    <row r="72" spans="1:18" ht="15" customHeight="1">
      <c r="A72" s="472" t="s">
        <v>146</v>
      </c>
      <c r="B72" s="473"/>
      <c r="C72" s="113">
        <v>709</v>
      </c>
      <c r="D72" s="113">
        <v>161</v>
      </c>
      <c r="E72" s="113">
        <v>266</v>
      </c>
      <c r="F72" s="347">
        <f t="shared" si="19"/>
        <v>105</v>
      </c>
      <c r="G72" s="348">
        <f>100*(E72-D72)/D72</f>
        <v>65.21739130434783</v>
      </c>
      <c r="H72" s="349">
        <f t="shared" si="20"/>
        <v>0.31255786067590086</v>
      </c>
      <c r="I72" s="349">
        <f>100*D72/D$52</f>
        <v>0.06619249270238046</v>
      </c>
      <c r="J72" s="349">
        <f>100*E72/E$52</f>
        <v>0.10572757263802218</v>
      </c>
      <c r="K72" s="105"/>
      <c r="L72" s="172" t="s">
        <v>145</v>
      </c>
      <c r="M72" s="152">
        <v>266</v>
      </c>
      <c r="N72" s="150">
        <v>241</v>
      </c>
      <c r="O72" s="150" t="s">
        <v>250</v>
      </c>
      <c r="P72" s="150">
        <v>5</v>
      </c>
      <c r="Q72" s="150">
        <v>11</v>
      </c>
      <c r="R72" s="150">
        <v>6</v>
      </c>
    </row>
    <row r="73" spans="1:18" ht="15" customHeight="1">
      <c r="A73" s="165" t="s">
        <v>320</v>
      </c>
      <c r="B73" s="105"/>
      <c r="C73" s="158"/>
      <c r="D73" s="158"/>
      <c r="E73" s="158"/>
      <c r="F73" s="159"/>
      <c r="G73" s="160"/>
      <c r="H73" s="105"/>
      <c r="I73" s="105"/>
      <c r="J73" s="105"/>
      <c r="K73" s="105"/>
      <c r="L73" s="166" t="s">
        <v>336</v>
      </c>
      <c r="M73" s="156"/>
      <c r="N73" s="156"/>
      <c r="O73" s="156"/>
      <c r="P73" s="156"/>
      <c r="Q73" s="157"/>
      <c r="R73" s="157"/>
    </row>
    <row r="74" spans="1:18" ht="15" customHeight="1">
      <c r="A74" s="103" t="s">
        <v>319</v>
      </c>
      <c r="F74" s="161"/>
      <c r="G74" s="162"/>
      <c r="K74" s="105"/>
      <c r="L74" s="165" t="s">
        <v>337</v>
      </c>
      <c r="M74" s="132"/>
      <c r="N74" s="136"/>
      <c r="O74" s="132"/>
      <c r="P74" s="132"/>
      <c r="Q74" s="150"/>
      <c r="R74" s="147"/>
    </row>
    <row r="75" spans="6:18" ht="15" customHeight="1">
      <c r="F75" s="161"/>
      <c r="G75" s="162"/>
      <c r="K75" s="105"/>
      <c r="L75" s="106" t="s">
        <v>185</v>
      </c>
      <c r="M75" s="132"/>
      <c r="N75" s="132"/>
      <c r="O75" s="132"/>
      <c r="P75" s="132"/>
      <c r="Q75" s="132"/>
      <c r="R75" s="132"/>
    </row>
    <row r="76" spans="6:11" ht="15" customHeight="1">
      <c r="F76" s="161"/>
      <c r="G76" s="162"/>
      <c r="K76" s="105"/>
    </row>
    <row r="77" spans="6:18" ht="14.25">
      <c r="F77" s="161"/>
      <c r="G77" s="162"/>
      <c r="L77" s="105"/>
      <c r="M77" s="132"/>
      <c r="N77" s="132"/>
      <c r="O77" s="132"/>
      <c r="P77" s="132"/>
      <c r="Q77" s="150"/>
      <c r="R77" s="147"/>
    </row>
    <row r="78" spans="12:18" ht="14.25">
      <c r="L78" s="105"/>
      <c r="M78" s="132"/>
      <c r="N78" s="132"/>
      <c r="O78" s="132"/>
      <c r="P78" s="132"/>
      <c r="Q78" s="150"/>
      <c r="R78" s="147"/>
    </row>
    <row r="79" spans="12:18" ht="14.25">
      <c r="L79" s="105"/>
      <c r="M79" s="132"/>
      <c r="N79" s="132"/>
      <c r="O79" s="132"/>
      <c r="P79" s="132"/>
      <c r="Q79" s="150"/>
      <c r="R79" s="150"/>
    </row>
  </sheetData>
  <sheetProtection/>
  <mergeCells count="32">
    <mergeCell ref="A72:B72"/>
    <mergeCell ref="A32:B32"/>
    <mergeCell ref="A37:B37"/>
    <mergeCell ref="A42:B42"/>
    <mergeCell ref="A50:B50"/>
    <mergeCell ref="A54:B54"/>
    <mergeCell ref="A2:J2"/>
    <mergeCell ref="A3:J3"/>
    <mergeCell ref="A59:B59"/>
    <mergeCell ref="A64:B64"/>
    <mergeCell ref="A8:B8"/>
    <mergeCell ref="A5:B7"/>
    <mergeCell ref="C5:E6"/>
    <mergeCell ref="H5:J6"/>
    <mergeCell ref="F5:G5"/>
    <mergeCell ref="F6:G6"/>
    <mergeCell ref="O6:O7"/>
    <mergeCell ref="P6:P7"/>
    <mergeCell ref="Q6:Q7"/>
    <mergeCell ref="A10:B10"/>
    <mergeCell ref="A15:B15"/>
    <mergeCell ref="A20:B20"/>
    <mergeCell ref="A30:B30"/>
    <mergeCell ref="A52:B52"/>
    <mergeCell ref="L2:R2"/>
    <mergeCell ref="L5:L7"/>
    <mergeCell ref="M6:M7"/>
    <mergeCell ref="M5:R5"/>
    <mergeCell ref="R6:R7"/>
    <mergeCell ref="N6:N7"/>
    <mergeCell ref="L3:R3"/>
    <mergeCell ref="A28:B2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PageLayoutView="0" workbookViewId="0" topLeftCell="A1">
      <selection activeCell="A3" sqref="A3:M3"/>
    </sheetView>
  </sheetViews>
  <sheetFormatPr defaultColWidth="10.59765625" defaultRowHeight="15"/>
  <cols>
    <col min="1" max="1" width="14.59765625" style="133" customWidth="1"/>
    <col min="2" max="2" width="10.59765625" style="133" customWidth="1"/>
    <col min="3" max="3" width="11.19921875" style="133" customWidth="1"/>
    <col min="4" max="6" width="10.8984375" style="133" customWidth="1"/>
    <col min="7" max="13" width="9.09765625" style="133" customWidth="1"/>
    <col min="14" max="14" width="10.59765625" style="133" customWidth="1"/>
    <col min="15" max="15" width="2.59765625" style="133" customWidth="1"/>
    <col min="16" max="16" width="21.59765625" style="133" customWidth="1"/>
    <col min="17" max="19" width="8.59765625" style="133" customWidth="1"/>
    <col min="20" max="20" width="7.59765625" style="133" customWidth="1"/>
    <col min="21" max="27" width="8.59765625" style="133" customWidth="1"/>
    <col min="28" max="16384" width="10.59765625" style="133" customWidth="1"/>
  </cols>
  <sheetData>
    <row r="1" spans="1:27" s="177" customFormat="1" ht="19.5" customHeight="1">
      <c r="A1" s="20" t="s">
        <v>184</v>
      </c>
      <c r="Y1" s="21"/>
      <c r="AA1" s="21" t="s">
        <v>191</v>
      </c>
    </row>
    <row r="2" spans="1:27" ht="19.5" customHeight="1">
      <c r="A2" s="415" t="s">
        <v>384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106"/>
      <c r="O2" s="415" t="s">
        <v>263</v>
      </c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7" ht="19.5" customHeight="1">
      <c r="A3" s="452" t="s">
        <v>249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18" customHeight="1" thickBot="1">
      <c r="A4" s="137"/>
      <c r="B4" s="137"/>
      <c r="C4" s="178"/>
      <c r="D4" s="178"/>
      <c r="E4" s="178"/>
      <c r="F4" s="178"/>
      <c r="G4" s="137"/>
      <c r="H4" s="137"/>
      <c r="I4" s="137"/>
      <c r="J4" s="179"/>
      <c r="K4" s="179"/>
      <c r="L4" s="179"/>
      <c r="M4" s="179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pans="1:27" ht="18.75" customHeight="1">
      <c r="A5" s="529" t="s">
        <v>148</v>
      </c>
      <c r="B5" s="530"/>
      <c r="C5" s="539" t="s">
        <v>149</v>
      </c>
      <c r="D5" s="542" t="s">
        <v>150</v>
      </c>
      <c r="E5" s="543"/>
      <c r="F5" s="544"/>
      <c r="G5" s="491" t="s">
        <v>347</v>
      </c>
      <c r="H5" s="491"/>
      <c r="I5" s="522"/>
      <c r="J5" s="533" t="s">
        <v>348</v>
      </c>
      <c r="K5" s="534"/>
      <c r="L5" s="534"/>
      <c r="M5" s="534"/>
      <c r="N5" s="106"/>
      <c r="O5" s="181"/>
      <c r="P5" s="182" t="s">
        <v>194</v>
      </c>
      <c r="Q5" s="560" t="s">
        <v>207</v>
      </c>
      <c r="R5" s="560" t="s">
        <v>208</v>
      </c>
      <c r="S5" s="566" t="s">
        <v>212</v>
      </c>
      <c r="T5" s="477"/>
      <c r="U5" s="477"/>
      <c r="V5" s="481"/>
      <c r="W5" s="538" t="s">
        <v>213</v>
      </c>
      <c r="X5" s="447"/>
      <c r="Y5" s="447"/>
      <c r="Z5" s="447"/>
      <c r="AA5" s="447"/>
    </row>
    <row r="6" spans="1:27" ht="18.75" customHeight="1">
      <c r="A6" s="531"/>
      <c r="B6" s="532"/>
      <c r="C6" s="540"/>
      <c r="D6" s="537" t="s">
        <v>154</v>
      </c>
      <c r="E6" s="535" t="s">
        <v>155</v>
      </c>
      <c r="F6" s="537" t="s">
        <v>147</v>
      </c>
      <c r="G6" s="545" t="s">
        <v>149</v>
      </c>
      <c r="H6" s="547" t="s">
        <v>151</v>
      </c>
      <c r="I6" s="548"/>
      <c r="J6" s="547" t="s">
        <v>152</v>
      </c>
      <c r="K6" s="545"/>
      <c r="L6" s="547" t="s">
        <v>153</v>
      </c>
      <c r="M6" s="551"/>
      <c r="N6" s="106"/>
      <c r="O6" s="188"/>
      <c r="Q6" s="561"/>
      <c r="R6" s="561"/>
      <c r="T6" s="224" t="s">
        <v>386</v>
      </c>
      <c r="U6" s="233">
        <v>45</v>
      </c>
      <c r="V6" s="228">
        <v>55</v>
      </c>
      <c r="W6" s="554" t="s">
        <v>209</v>
      </c>
      <c r="X6" s="555"/>
      <c r="Y6" s="554" t="s">
        <v>210</v>
      </c>
      <c r="Z6" s="555"/>
      <c r="AA6" s="563" t="s">
        <v>211</v>
      </c>
    </row>
    <row r="7" spans="1:27" ht="18.75" customHeight="1">
      <c r="A7" s="518"/>
      <c r="B7" s="518"/>
      <c r="C7" s="541"/>
      <c r="D7" s="536"/>
      <c r="E7" s="536"/>
      <c r="F7" s="536"/>
      <c r="G7" s="546"/>
      <c r="H7" s="549"/>
      <c r="I7" s="546"/>
      <c r="J7" s="550"/>
      <c r="K7" s="465"/>
      <c r="L7" s="550"/>
      <c r="M7" s="464"/>
      <c r="N7" s="106"/>
      <c r="O7" s="188"/>
      <c r="Q7" s="561"/>
      <c r="R7" s="561"/>
      <c r="T7" s="226"/>
      <c r="U7" s="234" t="s">
        <v>239</v>
      </c>
      <c r="V7" s="235"/>
      <c r="W7" s="556"/>
      <c r="X7" s="557"/>
      <c r="Y7" s="556"/>
      <c r="Z7" s="557"/>
      <c r="AA7" s="564"/>
    </row>
    <row r="8" spans="1:27" ht="18.75" customHeight="1">
      <c r="A8" s="409" t="s">
        <v>262</v>
      </c>
      <c r="B8" s="523"/>
      <c r="C8" s="359">
        <f>SUM(G8,J8,C32,E32,G32,J32)</f>
        <v>870</v>
      </c>
      <c r="D8" s="192">
        <f>SUM(E8:F8)</f>
        <v>103419</v>
      </c>
      <c r="E8" s="192">
        <v>67803</v>
      </c>
      <c r="F8" s="192">
        <v>35616</v>
      </c>
      <c r="G8" s="192">
        <v>284</v>
      </c>
      <c r="H8" s="489">
        <v>4157</v>
      </c>
      <c r="I8" s="489"/>
      <c r="J8" s="489">
        <v>308</v>
      </c>
      <c r="K8" s="489"/>
      <c r="L8" s="489">
        <v>17484</v>
      </c>
      <c r="M8" s="489"/>
      <c r="N8" s="106"/>
      <c r="O8" s="188"/>
      <c r="P8" s="190"/>
      <c r="Q8" s="561"/>
      <c r="R8" s="561"/>
      <c r="T8" s="225">
        <v>45</v>
      </c>
      <c r="U8" s="232" t="s">
        <v>240</v>
      </c>
      <c r="V8" s="229"/>
      <c r="W8" s="556"/>
      <c r="X8" s="557"/>
      <c r="Y8" s="556"/>
      <c r="Z8" s="557"/>
      <c r="AA8" s="564"/>
    </row>
    <row r="9" spans="1:27" ht="18.75" customHeight="1">
      <c r="A9" s="512">
        <v>60</v>
      </c>
      <c r="B9" s="513"/>
      <c r="C9" s="359">
        <f>SUM(G9,J9,C33,E33,G33,J33)</f>
        <v>851</v>
      </c>
      <c r="D9" s="192">
        <f>SUM(E9:F9)</f>
        <v>101122</v>
      </c>
      <c r="E9" s="192">
        <v>66573</v>
      </c>
      <c r="F9" s="192">
        <v>34549</v>
      </c>
      <c r="G9" s="192">
        <v>288</v>
      </c>
      <c r="H9" s="485">
        <v>4266</v>
      </c>
      <c r="I9" s="485"/>
      <c r="J9" s="485">
        <v>299</v>
      </c>
      <c r="K9" s="485"/>
      <c r="L9" s="485">
        <v>17401</v>
      </c>
      <c r="M9" s="485"/>
      <c r="N9" s="106"/>
      <c r="O9" s="188"/>
      <c r="P9" s="190" t="s">
        <v>192</v>
      </c>
      <c r="Q9" s="561"/>
      <c r="R9" s="561"/>
      <c r="T9" s="226" t="s">
        <v>239</v>
      </c>
      <c r="U9" s="231">
        <v>55</v>
      </c>
      <c r="V9" s="229" t="s">
        <v>239</v>
      </c>
      <c r="W9" s="556"/>
      <c r="X9" s="557"/>
      <c r="Y9" s="556"/>
      <c r="Z9" s="557"/>
      <c r="AA9" s="564"/>
    </row>
    <row r="10" spans="1:27" ht="18.75" customHeight="1">
      <c r="A10" s="512">
        <v>61</v>
      </c>
      <c r="B10" s="513"/>
      <c r="C10" s="359">
        <f>SUM(G10,J10,C34,E34,G34,J34)</f>
        <v>833</v>
      </c>
      <c r="D10" s="192">
        <f>SUM(E10:F10)</f>
        <v>99987</v>
      </c>
      <c r="E10" s="192">
        <v>65496</v>
      </c>
      <c r="F10" s="192">
        <v>34491</v>
      </c>
      <c r="G10" s="192">
        <v>287</v>
      </c>
      <c r="H10" s="485">
        <v>4227</v>
      </c>
      <c r="I10" s="485"/>
      <c r="J10" s="485">
        <v>282</v>
      </c>
      <c r="K10" s="485"/>
      <c r="L10" s="485">
        <v>16581</v>
      </c>
      <c r="M10" s="485"/>
      <c r="N10" s="106"/>
      <c r="O10" s="188"/>
      <c r="P10" s="190" t="s">
        <v>193</v>
      </c>
      <c r="Q10" s="561"/>
      <c r="R10" s="561"/>
      <c r="S10" s="108"/>
      <c r="T10" s="226" t="s">
        <v>241</v>
      </c>
      <c r="U10" s="552" t="s">
        <v>388</v>
      </c>
      <c r="V10" s="229"/>
      <c r="W10" s="558"/>
      <c r="X10" s="559"/>
      <c r="Y10" s="558"/>
      <c r="Z10" s="559"/>
      <c r="AA10" s="564"/>
    </row>
    <row r="11" spans="1:27" ht="18.75" customHeight="1">
      <c r="A11" s="512">
        <v>62</v>
      </c>
      <c r="B11" s="513"/>
      <c r="C11" s="359">
        <f>SUM(G11,J11,C35,E35,G35,J35)</f>
        <v>820</v>
      </c>
      <c r="D11" s="192">
        <f>SUM(E11:F11)</f>
        <v>99411</v>
      </c>
      <c r="E11" s="192">
        <v>64916</v>
      </c>
      <c r="F11" s="192">
        <v>34495</v>
      </c>
      <c r="G11" s="192">
        <v>277</v>
      </c>
      <c r="H11" s="485">
        <v>3887</v>
      </c>
      <c r="I11" s="485"/>
      <c r="J11" s="485">
        <v>279</v>
      </c>
      <c r="K11" s="485"/>
      <c r="L11" s="485">
        <v>15985</v>
      </c>
      <c r="M11" s="485"/>
      <c r="N11" s="106"/>
      <c r="O11" s="193"/>
      <c r="P11" s="194"/>
      <c r="Q11" s="562"/>
      <c r="R11" s="562"/>
      <c r="S11" s="195"/>
      <c r="T11" s="227" t="s">
        <v>242</v>
      </c>
      <c r="U11" s="553"/>
      <c r="V11" s="230" t="s">
        <v>387</v>
      </c>
      <c r="W11" s="196" t="s">
        <v>195</v>
      </c>
      <c r="X11" s="35" t="s">
        <v>196</v>
      </c>
      <c r="Y11" s="197" t="s">
        <v>195</v>
      </c>
      <c r="Z11" s="34" t="s">
        <v>196</v>
      </c>
      <c r="AA11" s="565"/>
    </row>
    <row r="12" spans="1:27" ht="18.75" customHeight="1">
      <c r="A12" s="514">
        <v>63</v>
      </c>
      <c r="B12" s="515"/>
      <c r="C12" s="363">
        <f>SUM(C14:C27)</f>
        <v>808</v>
      </c>
      <c r="D12" s="363">
        <f>SUM(D14:D27)</f>
        <v>98528</v>
      </c>
      <c r="E12" s="363">
        <f>SUM(E14:E27)</f>
        <v>64250</v>
      </c>
      <c r="F12" s="363">
        <f>SUM(F14:F27)</f>
        <v>34278</v>
      </c>
      <c r="G12" s="363">
        <f>SUM(G14:G27)</f>
        <v>273</v>
      </c>
      <c r="H12" s="528">
        <f>SUM(H14:I27)</f>
        <v>3792</v>
      </c>
      <c r="I12" s="528"/>
      <c r="J12" s="528">
        <f>SUM(J14:K27)</f>
        <v>272</v>
      </c>
      <c r="K12" s="528"/>
      <c r="L12" s="484">
        <f>SUM(L14:M27)</f>
        <v>15505</v>
      </c>
      <c r="M12" s="484"/>
      <c r="N12" s="106"/>
      <c r="O12" s="479"/>
      <c r="P12" s="480"/>
      <c r="Q12" s="136"/>
      <c r="R12" s="136"/>
      <c r="S12" s="147"/>
      <c r="T12" s="147"/>
      <c r="U12" s="147"/>
      <c r="V12" s="147"/>
      <c r="W12" s="147"/>
      <c r="X12" s="145"/>
      <c r="Y12" s="145"/>
      <c r="Z12" s="145"/>
      <c r="AA12" s="236"/>
    </row>
    <row r="13" spans="1:27" ht="18.75" customHeight="1">
      <c r="A13" s="137"/>
      <c r="B13" s="137"/>
      <c r="C13" s="360"/>
      <c r="D13" s="199"/>
      <c r="E13" s="199"/>
      <c r="F13" s="199"/>
      <c r="G13" s="199"/>
      <c r="H13" s="486"/>
      <c r="I13" s="486"/>
      <c r="J13" s="486"/>
      <c r="K13" s="486"/>
      <c r="L13" s="476"/>
      <c r="M13" s="476"/>
      <c r="N13" s="106"/>
      <c r="O13" s="406" t="s">
        <v>264</v>
      </c>
      <c r="P13" s="407"/>
      <c r="Q13" s="147">
        <v>640</v>
      </c>
      <c r="R13" s="147">
        <v>13652</v>
      </c>
      <c r="S13" s="147">
        <f>SUM(T13:V13)</f>
        <v>3098</v>
      </c>
      <c r="T13" s="147">
        <v>1576</v>
      </c>
      <c r="U13" s="147">
        <v>943</v>
      </c>
      <c r="V13" s="147">
        <v>579</v>
      </c>
      <c r="W13" s="147">
        <v>473</v>
      </c>
      <c r="X13" s="147">
        <v>1766</v>
      </c>
      <c r="Y13" s="147">
        <v>167</v>
      </c>
      <c r="Z13" s="147">
        <v>1332</v>
      </c>
      <c r="AA13" s="147" t="s">
        <v>349</v>
      </c>
    </row>
    <row r="14" spans="1:27" ht="18.75" customHeight="1">
      <c r="A14" s="406" t="s">
        <v>186</v>
      </c>
      <c r="B14" s="406"/>
      <c r="C14" s="200" t="s">
        <v>444</v>
      </c>
      <c r="D14" s="201" t="s">
        <v>444</v>
      </c>
      <c r="E14" s="199" t="s">
        <v>444</v>
      </c>
      <c r="F14" s="199" t="s">
        <v>444</v>
      </c>
      <c r="G14" s="199" t="s">
        <v>444</v>
      </c>
      <c r="H14" s="486" t="s">
        <v>444</v>
      </c>
      <c r="I14" s="486"/>
      <c r="J14" s="486" t="s">
        <v>444</v>
      </c>
      <c r="K14" s="486"/>
      <c r="L14" s="476" t="s">
        <v>444</v>
      </c>
      <c r="M14" s="476"/>
      <c r="N14" s="106"/>
      <c r="O14" s="526">
        <v>60</v>
      </c>
      <c r="P14" s="527"/>
      <c r="Q14" s="147">
        <v>566</v>
      </c>
      <c r="R14" s="147">
        <v>13273</v>
      </c>
      <c r="S14" s="147">
        <f>SUM(T14:V14)</f>
        <v>3319</v>
      </c>
      <c r="T14" s="147">
        <v>1670</v>
      </c>
      <c r="U14" s="147">
        <v>1089</v>
      </c>
      <c r="V14" s="147">
        <v>560</v>
      </c>
      <c r="W14" s="147">
        <v>369</v>
      </c>
      <c r="X14" s="147">
        <v>1689</v>
      </c>
      <c r="Y14" s="147">
        <v>197</v>
      </c>
      <c r="Z14" s="147">
        <v>1630</v>
      </c>
      <c r="AA14" s="147" t="s">
        <v>349</v>
      </c>
    </row>
    <row r="15" spans="1:27" ht="18.75" customHeight="1">
      <c r="A15" s="406" t="s">
        <v>188</v>
      </c>
      <c r="B15" s="406"/>
      <c r="C15" s="359">
        <f>SUM(G15,J15,C39,E39,G39,J39)</f>
        <v>2</v>
      </c>
      <c r="D15" s="192">
        <f>SUM(E15:F15)</f>
        <v>34</v>
      </c>
      <c r="E15" s="199">
        <v>29</v>
      </c>
      <c r="F15" s="199">
        <v>5</v>
      </c>
      <c r="G15" s="199">
        <v>1</v>
      </c>
      <c r="H15" s="486">
        <v>3</v>
      </c>
      <c r="I15" s="486"/>
      <c r="J15" s="486">
        <v>1</v>
      </c>
      <c r="K15" s="486"/>
      <c r="L15" s="476">
        <v>31</v>
      </c>
      <c r="M15" s="476"/>
      <c r="N15" s="106"/>
      <c r="O15" s="526">
        <v>61</v>
      </c>
      <c r="P15" s="527"/>
      <c r="Q15" s="147">
        <v>641</v>
      </c>
      <c r="R15" s="147">
        <v>19510</v>
      </c>
      <c r="S15" s="147">
        <f>SUM(T15:V15)</f>
        <v>3526</v>
      </c>
      <c r="T15" s="147">
        <v>1626</v>
      </c>
      <c r="U15" s="147">
        <v>1187</v>
      </c>
      <c r="V15" s="147">
        <v>713</v>
      </c>
      <c r="W15" s="147">
        <v>476</v>
      </c>
      <c r="X15" s="147">
        <v>2325</v>
      </c>
      <c r="Y15" s="147">
        <v>165</v>
      </c>
      <c r="Z15" s="147">
        <v>1201</v>
      </c>
      <c r="AA15" s="147" t="s">
        <v>349</v>
      </c>
    </row>
    <row r="16" spans="1:27" ht="18.75" customHeight="1">
      <c r="A16" s="406" t="s">
        <v>187</v>
      </c>
      <c r="B16" s="406"/>
      <c r="C16" s="359">
        <f>SUM(G16,J16,C40,E40,G40,J40)</f>
        <v>2</v>
      </c>
      <c r="D16" s="192">
        <f>SUM(E16:F16)</f>
        <v>130</v>
      </c>
      <c r="E16" s="199">
        <v>130</v>
      </c>
      <c r="F16" s="199" t="s">
        <v>444</v>
      </c>
      <c r="G16" s="199" t="s">
        <v>444</v>
      </c>
      <c r="H16" s="486" t="s">
        <v>444</v>
      </c>
      <c r="I16" s="486"/>
      <c r="J16" s="486">
        <v>2</v>
      </c>
      <c r="K16" s="486"/>
      <c r="L16" s="476">
        <v>130</v>
      </c>
      <c r="M16" s="476"/>
      <c r="N16" s="106"/>
      <c r="O16" s="526">
        <v>62</v>
      </c>
      <c r="P16" s="527"/>
      <c r="Q16" s="147">
        <v>558</v>
      </c>
      <c r="R16" s="147">
        <v>11498</v>
      </c>
      <c r="S16" s="147">
        <f>SUM(T16:V16)</f>
        <v>2424</v>
      </c>
      <c r="T16" s="147">
        <v>969</v>
      </c>
      <c r="U16" s="147">
        <v>829</v>
      </c>
      <c r="V16" s="147">
        <v>626</v>
      </c>
      <c r="W16" s="147">
        <v>401</v>
      </c>
      <c r="X16" s="147">
        <v>1466</v>
      </c>
      <c r="Y16" s="147">
        <v>157</v>
      </c>
      <c r="Z16" s="147">
        <v>958</v>
      </c>
      <c r="AA16" s="147" t="s">
        <v>349</v>
      </c>
    </row>
    <row r="17" spans="1:27" ht="18.75" customHeight="1">
      <c r="A17" s="406" t="s">
        <v>156</v>
      </c>
      <c r="B17" s="406"/>
      <c r="C17" s="200" t="s">
        <v>444</v>
      </c>
      <c r="D17" s="201" t="s">
        <v>444</v>
      </c>
      <c r="E17" s="199" t="s">
        <v>444</v>
      </c>
      <c r="F17" s="199" t="s">
        <v>444</v>
      </c>
      <c r="G17" s="199" t="s">
        <v>444</v>
      </c>
      <c r="H17" s="486" t="s">
        <v>444</v>
      </c>
      <c r="I17" s="486"/>
      <c r="J17" s="486" t="s">
        <v>444</v>
      </c>
      <c r="K17" s="486"/>
      <c r="L17" s="476" t="s">
        <v>444</v>
      </c>
      <c r="M17" s="476"/>
      <c r="N17" s="106"/>
      <c r="O17" s="524">
        <v>63</v>
      </c>
      <c r="P17" s="525"/>
      <c r="Q17" s="370">
        <f>SUM(Q22:Q35)</f>
        <v>453</v>
      </c>
      <c r="R17" s="370">
        <f aca="true" t="shared" si="0" ref="R17:Z17">SUM(R22:R35)</f>
        <v>10872</v>
      </c>
      <c r="S17" s="370">
        <f t="shared" si="0"/>
        <v>1356</v>
      </c>
      <c r="T17" s="370">
        <f t="shared" si="0"/>
        <v>674</v>
      </c>
      <c r="U17" s="370">
        <f t="shared" si="0"/>
        <v>393</v>
      </c>
      <c r="V17" s="370">
        <f t="shared" si="0"/>
        <v>289</v>
      </c>
      <c r="W17" s="370">
        <f t="shared" si="0"/>
        <v>319</v>
      </c>
      <c r="X17" s="370">
        <f t="shared" si="0"/>
        <v>758</v>
      </c>
      <c r="Y17" s="370">
        <f t="shared" si="0"/>
        <v>134</v>
      </c>
      <c r="Z17" s="370">
        <f t="shared" si="0"/>
        <v>598</v>
      </c>
      <c r="AA17" s="223" t="s">
        <v>444</v>
      </c>
    </row>
    <row r="18" spans="1:16" ht="18.75" customHeight="1">
      <c r="A18" s="406" t="s">
        <v>350</v>
      </c>
      <c r="B18" s="406"/>
      <c r="C18" s="359">
        <f>SUM(G18,J18,C42,E42,G42,J42)</f>
        <v>17</v>
      </c>
      <c r="D18" s="192">
        <f>SUM(E18:F18)</f>
        <v>2209</v>
      </c>
      <c r="E18" s="199">
        <v>2060</v>
      </c>
      <c r="F18" s="199">
        <v>149</v>
      </c>
      <c r="G18" s="199">
        <v>4</v>
      </c>
      <c r="H18" s="486">
        <v>42</v>
      </c>
      <c r="I18" s="486"/>
      <c r="J18" s="486">
        <v>7</v>
      </c>
      <c r="K18" s="486"/>
      <c r="L18" s="476">
        <v>458</v>
      </c>
      <c r="M18" s="476"/>
      <c r="N18" s="106"/>
      <c r="O18" s="477"/>
      <c r="P18" s="463"/>
    </row>
    <row r="19" spans="1:27" ht="18.75" customHeight="1">
      <c r="A19" s="406" t="s">
        <v>351</v>
      </c>
      <c r="B19" s="406"/>
      <c r="C19" s="359">
        <f aca="true" t="shared" si="1" ref="C19:C27">SUM(G19,J19,C43,E43,G43,J43)</f>
        <v>253</v>
      </c>
      <c r="D19" s="192">
        <f aca="true" t="shared" si="2" ref="D19:D27">SUM(E19:F19)</f>
        <v>28575</v>
      </c>
      <c r="E19" s="199">
        <v>20355</v>
      </c>
      <c r="F19" s="199">
        <v>8220</v>
      </c>
      <c r="G19" s="199">
        <v>94</v>
      </c>
      <c r="H19" s="486">
        <v>1372</v>
      </c>
      <c r="I19" s="486"/>
      <c r="J19" s="486">
        <v>91</v>
      </c>
      <c r="K19" s="486"/>
      <c r="L19" s="476">
        <v>5187</v>
      </c>
      <c r="M19" s="476"/>
      <c r="N19" s="106"/>
      <c r="O19" s="406" t="s">
        <v>252</v>
      </c>
      <c r="P19" s="407"/>
      <c r="Q19" s="147">
        <v>39</v>
      </c>
      <c r="R19" s="147">
        <v>467</v>
      </c>
      <c r="S19" s="147">
        <f aca="true" t="shared" si="3" ref="S19:S24">SUM(T19:V19)</f>
        <v>107</v>
      </c>
      <c r="T19" s="147">
        <v>41</v>
      </c>
      <c r="U19" s="147">
        <v>39</v>
      </c>
      <c r="V19" s="147">
        <v>27</v>
      </c>
      <c r="W19" s="147">
        <v>31</v>
      </c>
      <c r="X19" s="147">
        <v>47</v>
      </c>
      <c r="Y19" s="147">
        <v>8</v>
      </c>
      <c r="Z19" s="147">
        <v>60</v>
      </c>
      <c r="AA19" s="147" t="s">
        <v>349</v>
      </c>
    </row>
    <row r="20" spans="1:27" ht="18.75" customHeight="1">
      <c r="A20" s="406" t="s">
        <v>189</v>
      </c>
      <c r="B20" s="406"/>
      <c r="C20" s="359">
        <f t="shared" si="1"/>
        <v>80</v>
      </c>
      <c r="D20" s="192">
        <f t="shared" si="2"/>
        <v>6065</v>
      </c>
      <c r="E20" s="199">
        <v>3880</v>
      </c>
      <c r="F20" s="199">
        <v>2185</v>
      </c>
      <c r="G20" s="199">
        <v>31</v>
      </c>
      <c r="H20" s="486">
        <v>355</v>
      </c>
      <c r="I20" s="486"/>
      <c r="J20" s="486">
        <v>30</v>
      </c>
      <c r="K20" s="486"/>
      <c r="L20" s="476">
        <v>1711</v>
      </c>
      <c r="M20" s="476"/>
      <c r="N20" s="106"/>
      <c r="O20" s="474">
        <v>2</v>
      </c>
      <c r="P20" s="412"/>
      <c r="Q20" s="147">
        <v>43</v>
      </c>
      <c r="R20" s="147">
        <v>500</v>
      </c>
      <c r="S20" s="147">
        <f t="shared" si="3"/>
        <v>215</v>
      </c>
      <c r="T20" s="147">
        <v>114</v>
      </c>
      <c r="U20" s="147">
        <v>79</v>
      </c>
      <c r="V20" s="147">
        <v>22</v>
      </c>
      <c r="W20" s="147">
        <v>30</v>
      </c>
      <c r="X20" s="147">
        <v>54</v>
      </c>
      <c r="Y20" s="147">
        <v>13</v>
      </c>
      <c r="Z20" s="147">
        <v>161</v>
      </c>
      <c r="AA20" s="147" t="s">
        <v>352</v>
      </c>
    </row>
    <row r="21" spans="1:27" ht="18.75" customHeight="1">
      <c r="A21" s="406" t="s">
        <v>353</v>
      </c>
      <c r="B21" s="406"/>
      <c r="C21" s="359">
        <f t="shared" si="1"/>
        <v>79</v>
      </c>
      <c r="D21" s="192">
        <f t="shared" si="2"/>
        <v>10812</v>
      </c>
      <c r="E21" s="199">
        <v>4375</v>
      </c>
      <c r="F21" s="199">
        <v>6437</v>
      </c>
      <c r="G21" s="199">
        <v>25</v>
      </c>
      <c r="H21" s="486">
        <v>374</v>
      </c>
      <c r="I21" s="486"/>
      <c r="J21" s="486">
        <v>30</v>
      </c>
      <c r="K21" s="486"/>
      <c r="L21" s="476">
        <v>1776</v>
      </c>
      <c r="M21" s="476"/>
      <c r="N21" s="106"/>
      <c r="O21" s="474">
        <v>3</v>
      </c>
      <c r="P21" s="412"/>
      <c r="Q21" s="147">
        <v>38</v>
      </c>
      <c r="R21" s="147">
        <v>526</v>
      </c>
      <c r="S21" s="147">
        <f t="shared" si="3"/>
        <v>111</v>
      </c>
      <c r="T21" s="147">
        <v>39</v>
      </c>
      <c r="U21" s="147">
        <v>29</v>
      </c>
      <c r="V21" s="147">
        <v>43</v>
      </c>
      <c r="W21" s="147">
        <v>25</v>
      </c>
      <c r="X21" s="147">
        <v>64</v>
      </c>
      <c r="Y21" s="147">
        <v>13</v>
      </c>
      <c r="Z21" s="147">
        <v>47</v>
      </c>
      <c r="AA21" s="147" t="s">
        <v>352</v>
      </c>
    </row>
    <row r="22" spans="1:27" ht="18.75" customHeight="1">
      <c r="A22" s="406" t="s">
        <v>354</v>
      </c>
      <c r="B22" s="406"/>
      <c r="C22" s="359">
        <f t="shared" si="1"/>
        <v>1</v>
      </c>
      <c r="D22" s="192">
        <f t="shared" si="2"/>
        <v>2</v>
      </c>
      <c r="E22" s="199">
        <v>2</v>
      </c>
      <c r="F22" s="199" t="s">
        <v>444</v>
      </c>
      <c r="G22" s="199">
        <v>1</v>
      </c>
      <c r="H22" s="486">
        <v>2</v>
      </c>
      <c r="I22" s="486"/>
      <c r="J22" s="486" t="s">
        <v>444</v>
      </c>
      <c r="K22" s="486"/>
      <c r="L22" s="476" t="s">
        <v>444</v>
      </c>
      <c r="M22" s="476"/>
      <c r="N22" s="106"/>
      <c r="O22" s="474">
        <v>4</v>
      </c>
      <c r="P22" s="412"/>
      <c r="Q22" s="147">
        <v>77</v>
      </c>
      <c r="R22" s="147">
        <v>1049</v>
      </c>
      <c r="S22" s="147">
        <f t="shared" si="3"/>
        <v>244</v>
      </c>
      <c r="T22" s="147">
        <v>90</v>
      </c>
      <c r="U22" s="147">
        <v>81</v>
      </c>
      <c r="V22" s="147">
        <v>73</v>
      </c>
      <c r="W22" s="147">
        <v>52</v>
      </c>
      <c r="X22" s="147">
        <v>124</v>
      </c>
      <c r="Y22" s="147">
        <v>25</v>
      </c>
      <c r="Z22" s="147">
        <v>120</v>
      </c>
      <c r="AA22" s="147" t="s">
        <v>352</v>
      </c>
    </row>
    <row r="23" spans="1:27" ht="18.75" customHeight="1">
      <c r="A23" s="406" t="s">
        <v>355</v>
      </c>
      <c r="B23" s="406"/>
      <c r="C23" s="359">
        <f t="shared" si="1"/>
        <v>159</v>
      </c>
      <c r="D23" s="192">
        <f t="shared" si="2"/>
        <v>15614</v>
      </c>
      <c r="E23" s="199">
        <v>13563</v>
      </c>
      <c r="F23" s="199">
        <v>2051</v>
      </c>
      <c r="G23" s="199">
        <v>59</v>
      </c>
      <c r="H23" s="486">
        <v>829</v>
      </c>
      <c r="I23" s="486"/>
      <c r="J23" s="486">
        <v>52</v>
      </c>
      <c r="K23" s="486"/>
      <c r="L23" s="476">
        <v>2791</v>
      </c>
      <c r="M23" s="476"/>
      <c r="N23" s="106"/>
      <c r="O23" s="474">
        <v>5</v>
      </c>
      <c r="P23" s="412"/>
      <c r="Q23" s="147">
        <v>37</v>
      </c>
      <c r="R23" s="147">
        <v>850</v>
      </c>
      <c r="S23" s="147">
        <f t="shared" si="3"/>
        <v>109</v>
      </c>
      <c r="T23" s="147">
        <v>38</v>
      </c>
      <c r="U23" s="147">
        <v>37</v>
      </c>
      <c r="V23" s="147">
        <v>34</v>
      </c>
      <c r="W23" s="147">
        <v>28</v>
      </c>
      <c r="X23" s="147">
        <v>86</v>
      </c>
      <c r="Y23" s="147">
        <v>9</v>
      </c>
      <c r="Z23" s="147">
        <v>23</v>
      </c>
      <c r="AA23" s="147" t="s">
        <v>352</v>
      </c>
    </row>
    <row r="24" spans="1:27" ht="18.75" customHeight="1">
      <c r="A24" s="406" t="s">
        <v>356</v>
      </c>
      <c r="B24" s="406"/>
      <c r="C24" s="359">
        <f t="shared" si="1"/>
        <v>12</v>
      </c>
      <c r="D24" s="192">
        <f t="shared" si="2"/>
        <v>1831</v>
      </c>
      <c r="E24" s="199">
        <v>1676</v>
      </c>
      <c r="F24" s="199">
        <v>155</v>
      </c>
      <c r="G24" s="199">
        <v>1</v>
      </c>
      <c r="H24" s="486">
        <v>24</v>
      </c>
      <c r="I24" s="486"/>
      <c r="J24" s="486">
        <v>4</v>
      </c>
      <c r="K24" s="486"/>
      <c r="L24" s="476">
        <v>267</v>
      </c>
      <c r="M24" s="476"/>
      <c r="N24" s="106"/>
      <c r="O24" s="474">
        <v>6</v>
      </c>
      <c r="P24" s="412"/>
      <c r="Q24" s="147">
        <v>39</v>
      </c>
      <c r="R24" s="147">
        <v>578</v>
      </c>
      <c r="S24" s="147">
        <f t="shared" si="3"/>
        <v>166</v>
      </c>
      <c r="T24" s="147">
        <v>127</v>
      </c>
      <c r="U24" s="147">
        <v>29</v>
      </c>
      <c r="V24" s="147">
        <v>10</v>
      </c>
      <c r="W24" s="147">
        <v>29</v>
      </c>
      <c r="X24" s="147">
        <v>66</v>
      </c>
      <c r="Y24" s="147">
        <v>10</v>
      </c>
      <c r="Z24" s="147">
        <v>100</v>
      </c>
      <c r="AA24" s="147" t="s">
        <v>352</v>
      </c>
    </row>
    <row r="25" spans="1:27" ht="18.75" customHeight="1">
      <c r="A25" s="406" t="s">
        <v>357</v>
      </c>
      <c r="B25" s="406"/>
      <c r="C25" s="359">
        <f t="shared" si="1"/>
        <v>130</v>
      </c>
      <c r="D25" s="192">
        <f t="shared" si="2"/>
        <v>18671</v>
      </c>
      <c r="E25" s="199">
        <v>8979</v>
      </c>
      <c r="F25" s="199">
        <v>9692</v>
      </c>
      <c r="G25" s="199">
        <v>44</v>
      </c>
      <c r="H25" s="486">
        <v>596</v>
      </c>
      <c r="I25" s="486"/>
      <c r="J25" s="486">
        <v>36</v>
      </c>
      <c r="K25" s="486"/>
      <c r="L25" s="476">
        <v>1923</v>
      </c>
      <c r="M25" s="476"/>
      <c r="N25" s="106"/>
      <c r="O25" s="482"/>
      <c r="P25" s="483"/>
      <c r="AA25" s="147"/>
    </row>
    <row r="26" spans="1:27" ht="18.75" customHeight="1">
      <c r="A26" s="406" t="s">
        <v>358</v>
      </c>
      <c r="B26" s="406"/>
      <c r="C26" s="359">
        <f t="shared" si="1"/>
        <v>72</v>
      </c>
      <c r="D26" s="192">
        <f t="shared" si="2"/>
        <v>14445</v>
      </c>
      <c r="E26" s="199">
        <v>9115</v>
      </c>
      <c r="F26" s="199">
        <v>5330</v>
      </c>
      <c r="G26" s="199">
        <v>13</v>
      </c>
      <c r="H26" s="486">
        <v>195</v>
      </c>
      <c r="I26" s="486"/>
      <c r="J26" s="486">
        <v>19</v>
      </c>
      <c r="K26" s="486"/>
      <c r="L26" s="476">
        <v>1231</v>
      </c>
      <c r="M26" s="476"/>
      <c r="N26" s="106"/>
      <c r="O26" s="474">
        <v>7</v>
      </c>
      <c r="P26" s="412"/>
      <c r="Q26" s="147">
        <v>50</v>
      </c>
      <c r="R26" s="147">
        <v>1014</v>
      </c>
      <c r="S26" s="147">
        <f>SUM(T26:V26)</f>
        <v>153</v>
      </c>
      <c r="T26" s="147">
        <v>81</v>
      </c>
      <c r="U26" s="147">
        <v>50</v>
      </c>
      <c r="V26" s="147">
        <v>22</v>
      </c>
      <c r="W26" s="147">
        <v>38</v>
      </c>
      <c r="X26" s="147">
        <v>101</v>
      </c>
      <c r="Y26" s="147">
        <v>12</v>
      </c>
      <c r="Z26" s="147">
        <v>52</v>
      </c>
      <c r="AA26" s="147" t="s">
        <v>352</v>
      </c>
    </row>
    <row r="27" spans="1:27" ht="18.75" customHeight="1">
      <c r="A27" s="503" t="s">
        <v>359</v>
      </c>
      <c r="B27" s="503"/>
      <c r="C27" s="361">
        <f t="shared" si="1"/>
        <v>1</v>
      </c>
      <c r="D27" s="362">
        <f t="shared" si="2"/>
        <v>140</v>
      </c>
      <c r="E27" s="340">
        <v>86</v>
      </c>
      <c r="F27" s="340">
        <v>54</v>
      </c>
      <c r="G27" s="340" t="s">
        <v>444</v>
      </c>
      <c r="H27" s="487" t="s">
        <v>444</v>
      </c>
      <c r="I27" s="487"/>
      <c r="J27" s="487" t="s">
        <v>444</v>
      </c>
      <c r="K27" s="487"/>
      <c r="L27" s="488" t="s">
        <v>444</v>
      </c>
      <c r="M27" s="488"/>
      <c r="N27" s="108"/>
      <c r="O27" s="474">
        <v>8</v>
      </c>
      <c r="P27" s="412"/>
      <c r="Q27" s="147">
        <v>33</v>
      </c>
      <c r="R27" s="147">
        <v>3390</v>
      </c>
      <c r="S27" s="147">
        <f aca="true" t="shared" si="4" ref="S27:S35">SUM(T27:V27)</f>
        <v>84</v>
      </c>
      <c r="T27" s="147">
        <v>44</v>
      </c>
      <c r="U27" s="147">
        <v>19</v>
      </c>
      <c r="V27" s="147">
        <v>21</v>
      </c>
      <c r="W27" s="147">
        <v>23</v>
      </c>
      <c r="X27" s="147">
        <v>59</v>
      </c>
      <c r="Y27" s="147">
        <v>10</v>
      </c>
      <c r="Z27" s="147">
        <v>25</v>
      </c>
      <c r="AA27" s="147" t="s">
        <v>352</v>
      </c>
    </row>
    <row r="28" spans="1:27" ht="18.75" customHeight="1">
      <c r="A28" s="106" t="s">
        <v>190</v>
      </c>
      <c r="B28" s="103"/>
      <c r="E28" s="103"/>
      <c r="F28" s="103"/>
      <c r="G28" s="103"/>
      <c r="H28" s="103"/>
      <c r="I28" s="103"/>
      <c r="J28" s="103"/>
      <c r="K28" s="103"/>
      <c r="L28" s="103"/>
      <c r="M28" s="103"/>
      <c r="N28" s="106"/>
      <c r="O28" s="474">
        <v>9</v>
      </c>
      <c r="P28" s="412"/>
      <c r="Q28" s="147">
        <v>41</v>
      </c>
      <c r="R28" s="147">
        <v>530</v>
      </c>
      <c r="S28" s="147">
        <f t="shared" si="4"/>
        <v>80</v>
      </c>
      <c r="T28" s="147">
        <v>43</v>
      </c>
      <c r="U28" s="147">
        <v>24</v>
      </c>
      <c r="V28" s="147">
        <v>13</v>
      </c>
      <c r="W28" s="147">
        <v>27</v>
      </c>
      <c r="X28" s="147">
        <v>46</v>
      </c>
      <c r="Y28" s="147">
        <v>14</v>
      </c>
      <c r="Z28" s="147">
        <v>34</v>
      </c>
      <c r="AA28" s="147" t="s">
        <v>352</v>
      </c>
    </row>
    <row r="29" spans="1:27" ht="18.75" customHeight="1" thickBo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474">
        <v>10</v>
      </c>
      <c r="P29" s="412"/>
      <c r="Q29" s="147">
        <v>29</v>
      </c>
      <c r="R29" s="147">
        <v>379</v>
      </c>
      <c r="S29" s="147">
        <f t="shared" si="4"/>
        <v>100</v>
      </c>
      <c r="T29" s="147">
        <v>43</v>
      </c>
      <c r="U29" s="147">
        <v>27</v>
      </c>
      <c r="V29" s="147">
        <v>30</v>
      </c>
      <c r="W29" s="147">
        <v>21</v>
      </c>
      <c r="X29" s="147">
        <v>58</v>
      </c>
      <c r="Y29" s="147">
        <v>8</v>
      </c>
      <c r="Z29" s="147">
        <v>42</v>
      </c>
      <c r="AA29" s="147" t="s">
        <v>352</v>
      </c>
    </row>
    <row r="30" spans="1:27" ht="18.75" customHeight="1">
      <c r="A30" s="516" t="s">
        <v>360</v>
      </c>
      <c r="B30" s="517"/>
      <c r="C30" s="520" t="s">
        <v>361</v>
      </c>
      <c r="D30" s="521"/>
      <c r="E30" s="520" t="s">
        <v>362</v>
      </c>
      <c r="F30" s="521"/>
      <c r="G30" s="490" t="s">
        <v>363</v>
      </c>
      <c r="H30" s="491"/>
      <c r="I30" s="522"/>
      <c r="J30" s="490" t="s">
        <v>364</v>
      </c>
      <c r="K30" s="491"/>
      <c r="L30" s="491"/>
      <c r="M30" s="491"/>
      <c r="N30" s="106"/>
      <c r="O30" s="474">
        <v>11</v>
      </c>
      <c r="P30" s="412"/>
      <c r="Q30" s="147">
        <v>36</v>
      </c>
      <c r="R30" s="147">
        <v>464</v>
      </c>
      <c r="S30" s="147">
        <f t="shared" si="4"/>
        <v>131</v>
      </c>
      <c r="T30" s="147">
        <v>58</v>
      </c>
      <c r="U30" s="147">
        <v>38</v>
      </c>
      <c r="V30" s="147">
        <v>35</v>
      </c>
      <c r="W30" s="147">
        <v>24</v>
      </c>
      <c r="X30" s="147">
        <v>45</v>
      </c>
      <c r="Y30" s="147">
        <v>12</v>
      </c>
      <c r="Z30" s="147">
        <v>86</v>
      </c>
      <c r="AA30" s="147" t="s">
        <v>352</v>
      </c>
    </row>
    <row r="31" spans="1:27" ht="18.75" customHeight="1">
      <c r="A31" s="518"/>
      <c r="B31" s="519"/>
      <c r="C31" s="142" t="s">
        <v>162</v>
      </c>
      <c r="D31" s="142" t="s">
        <v>163</v>
      </c>
      <c r="E31" s="142" t="s">
        <v>162</v>
      </c>
      <c r="F31" s="142" t="s">
        <v>163</v>
      </c>
      <c r="G31" s="204" t="s">
        <v>162</v>
      </c>
      <c r="H31" s="492" t="s">
        <v>164</v>
      </c>
      <c r="I31" s="493"/>
      <c r="J31" s="492" t="s">
        <v>165</v>
      </c>
      <c r="K31" s="493"/>
      <c r="L31" s="494" t="s">
        <v>166</v>
      </c>
      <c r="M31" s="495"/>
      <c r="N31" s="106"/>
      <c r="O31" s="474">
        <v>12</v>
      </c>
      <c r="P31" s="475"/>
      <c r="Q31" s="147">
        <v>22</v>
      </c>
      <c r="R31" s="147">
        <v>215</v>
      </c>
      <c r="S31" s="147">
        <f t="shared" si="4"/>
        <v>64</v>
      </c>
      <c r="T31" s="147">
        <v>36</v>
      </c>
      <c r="U31" s="147">
        <v>15</v>
      </c>
      <c r="V31" s="147">
        <v>13</v>
      </c>
      <c r="W31" s="147">
        <v>11</v>
      </c>
      <c r="X31" s="147">
        <v>15</v>
      </c>
      <c r="Y31" s="147">
        <v>11</v>
      </c>
      <c r="Z31" s="147">
        <v>49</v>
      </c>
      <c r="AA31" s="147" t="s">
        <v>365</v>
      </c>
    </row>
    <row r="32" spans="1:27" ht="18.75" customHeight="1">
      <c r="A32" s="409" t="s">
        <v>262</v>
      </c>
      <c r="B32" s="523"/>
      <c r="C32" s="192">
        <v>202</v>
      </c>
      <c r="D32" s="192">
        <v>33940</v>
      </c>
      <c r="E32" s="192">
        <v>45</v>
      </c>
      <c r="F32" s="192">
        <v>16846</v>
      </c>
      <c r="G32" s="192">
        <v>21</v>
      </c>
      <c r="H32" s="489">
        <v>13673</v>
      </c>
      <c r="I32" s="489"/>
      <c r="J32" s="489">
        <v>10</v>
      </c>
      <c r="K32" s="489"/>
      <c r="L32" s="489">
        <v>17319</v>
      </c>
      <c r="M32" s="489"/>
      <c r="N32" s="106"/>
      <c r="O32" s="477"/>
      <c r="P32" s="481"/>
      <c r="AA32" s="147"/>
    </row>
    <row r="33" spans="1:27" ht="18.75" customHeight="1">
      <c r="A33" s="512">
        <v>60</v>
      </c>
      <c r="B33" s="513"/>
      <c r="C33" s="192">
        <v>195</v>
      </c>
      <c r="D33" s="192">
        <v>32803</v>
      </c>
      <c r="E33" s="192">
        <v>37</v>
      </c>
      <c r="F33" s="192">
        <v>14024</v>
      </c>
      <c r="G33" s="192">
        <v>22</v>
      </c>
      <c r="H33" s="485">
        <v>14650</v>
      </c>
      <c r="I33" s="485"/>
      <c r="J33" s="485">
        <v>10</v>
      </c>
      <c r="K33" s="485"/>
      <c r="L33" s="485">
        <v>17978</v>
      </c>
      <c r="M33" s="485"/>
      <c r="O33" s="406" t="s">
        <v>265</v>
      </c>
      <c r="P33" s="478"/>
      <c r="Q33" s="147">
        <v>35</v>
      </c>
      <c r="R33" s="147">
        <v>1582</v>
      </c>
      <c r="S33" s="147">
        <f t="shared" si="4"/>
        <v>84</v>
      </c>
      <c r="T33" s="147">
        <v>47</v>
      </c>
      <c r="U33" s="147">
        <v>27</v>
      </c>
      <c r="V33" s="147">
        <v>10</v>
      </c>
      <c r="W33" s="147">
        <v>23</v>
      </c>
      <c r="X33" s="147">
        <v>52</v>
      </c>
      <c r="Y33" s="147">
        <v>12</v>
      </c>
      <c r="Z33" s="147">
        <v>32</v>
      </c>
      <c r="AA33" s="147" t="s">
        <v>366</v>
      </c>
    </row>
    <row r="34" spans="1:27" ht="18.75" customHeight="1">
      <c r="A34" s="512">
        <v>61</v>
      </c>
      <c r="B34" s="513"/>
      <c r="C34" s="192">
        <v>193</v>
      </c>
      <c r="D34" s="192">
        <v>32134</v>
      </c>
      <c r="E34" s="192">
        <v>39</v>
      </c>
      <c r="F34" s="192">
        <v>14457</v>
      </c>
      <c r="G34" s="192">
        <v>21</v>
      </c>
      <c r="H34" s="485">
        <v>13521</v>
      </c>
      <c r="I34" s="485"/>
      <c r="J34" s="485">
        <v>11</v>
      </c>
      <c r="K34" s="485"/>
      <c r="L34" s="485">
        <v>19067</v>
      </c>
      <c r="M34" s="485"/>
      <c r="N34" s="106"/>
      <c r="O34" s="474">
        <v>2</v>
      </c>
      <c r="P34" s="412"/>
      <c r="Q34" s="147">
        <v>22</v>
      </c>
      <c r="R34" s="147">
        <v>217</v>
      </c>
      <c r="S34" s="147">
        <f t="shared" si="4"/>
        <v>50</v>
      </c>
      <c r="T34" s="147">
        <v>23</v>
      </c>
      <c r="U34" s="147">
        <v>14</v>
      </c>
      <c r="V34" s="147">
        <v>13</v>
      </c>
      <c r="W34" s="147">
        <v>16</v>
      </c>
      <c r="X34" s="147">
        <v>26</v>
      </c>
      <c r="Y34" s="147">
        <v>6</v>
      </c>
      <c r="Z34" s="147">
        <v>24</v>
      </c>
      <c r="AA34" s="147" t="s">
        <v>366</v>
      </c>
    </row>
    <row r="35" spans="1:27" ht="18.75" customHeight="1">
      <c r="A35" s="512">
        <v>62</v>
      </c>
      <c r="B35" s="513"/>
      <c r="C35" s="192">
        <v>195</v>
      </c>
      <c r="D35" s="192">
        <v>32618</v>
      </c>
      <c r="E35" s="192">
        <v>37</v>
      </c>
      <c r="F35" s="192">
        <v>14044</v>
      </c>
      <c r="G35" s="192">
        <v>21</v>
      </c>
      <c r="H35" s="485">
        <v>13754</v>
      </c>
      <c r="I35" s="485"/>
      <c r="J35" s="485">
        <v>11</v>
      </c>
      <c r="K35" s="485"/>
      <c r="L35" s="485">
        <v>19123</v>
      </c>
      <c r="M35" s="485"/>
      <c r="N35" s="106"/>
      <c r="O35" s="474">
        <v>3</v>
      </c>
      <c r="P35" s="412"/>
      <c r="Q35" s="147">
        <v>32</v>
      </c>
      <c r="R35" s="147">
        <v>604</v>
      </c>
      <c r="S35" s="147">
        <f t="shared" si="4"/>
        <v>91</v>
      </c>
      <c r="T35" s="147">
        <v>44</v>
      </c>
      <c r="U35" s="147">
        <v>32</v>
      </c>
      <c r="V35" s="147">
        <v>15</v>
      </c>
      <c r="W35" s="147">
        <v>27</v>
      </c>
      <c r="X35" s="147">
        <v>80</v>
      </c>
      <c r="Y35" s="147">
        <v>5</v>
      </c>
      <c r="Z35" s="147">
        <v>11</v>
      </c>
      <c r="AA35" s="147" t="s">
        <v>366</v>
      </c>
    </row>
    <row r="36" spans="1:27" ht="18.75" customHeight="1">
      <c r="A36" s="514">
        <v>63</v>
      </c>
      <c r="B36" s="515"/>
      <c r="C36" s="365">
        <f>SUM(C38:C51)</f>
        <v>196</v>
      </c>
      <c r="D36" s="365">
        <f>SUM(D38:D51)</f>
        <v>33190</v>
      </c>
      <c r="E36" s="365">
        <f>SUM(E38:E51)</f>
        <v>34</v>
      </c>
      <c r="F36" s="365">
        <f>SUM(F38:F51)</f>
        <v>12721</v>
      </c>
      <c r="G36" s="365">
        <f>SUM(G38:G51)</f>
        <v>22</v>
      </c>
      <c r="H36" s="484">
        <f>SUM(H38:I51)</f>
        <v>14448</v>
      </c>
      <c r="I36" s="484"/>
      <c r="J36" s="484">
        <f>SUM(J38:K51)</f>
        <v>11</v>
      </c>
      <c r="K36" s="484"/>
      <c r="L36" s="484">
        <f>SUM(L38:M51)</f>
        <v>18872</v>
      </c>
      <c r="M36" s="484"/>
      <c r="N36" s="106"/>
      <c r="O36" s="477"/>
      <c r="P36" s="463"/>
      <c r="AA36" s="147"/>
    </row>
    <row r="37" spans="1:27" ht="18.75" customHeight="1">
      <c r="A37" s="137"/>
      <c r="B37" s="137"/>
      <c r="C37" s="207"/>
      <c r="D37" s="201"/>
      <c r="E37" s="201"/>
      <c r="F37" s="201"/>
      <c r="G37" s="201"/>
      <c r="H37" s="476"/>
      <c r="I37" s="476"/>
      <c r="J37" s="476"/>
      <c r="K37" s="476"/>
      <c r="L37" s="476"/>
      <c r="M37" s="476"/>
      <c r="N37" s="106"/>
      <c r="O37" s="477"/>
      <c r="P37" s="463"/>
      <c r="Q37" s="205"/>
      <c r="R37" s="205"/>
      <c r="W37" s="206"/>
      <c r="AA37" s="147"/>
    </row>
    <row r="38" spans="1:27" ht="18.75" customHeight="1">
      <c r="A38" s="406" t="s">
        <v>186</v>
      </c>
      <c r="B38" s="406"/>
      <c r="C38" s="208" t="s">
        <v>366</v>
      </c>
      <c r="D38" s="198" t="s">
        <v>366</v>
      </c>
      <c r="E38" s="198" t="s">
        <v>366</v>
      </c>
      <c r="F38" s="198" t="s">
        <v>366</v>
      </c>
      <c r="G38" s="198" t="s">
        <v>366</v>
      </c>
      <c r="H38" s="476" t="s">
        <v>366</v>
      </c>
      <c r="I38" s="476"/>
      <c r="J38" s="476" t="s">
        <v>366</v>
      </c>
      <c r="K38" s="476"/>
      <c r="L38" s="476" t="s">
        <v>366</v>
      </c>
      <c r="M38" s="476"/>
      <c r="N38" s="106"/>
      <c r="O38" s="406" t="s">
        <v>167</v>
      </c>
      <c r="P38" s="407"/>
      <c r="Q38" s="115">
        <v>77</v>
      </c>
      <c r="R38" s="115">
        <v>1072</v>
      </c>
      <c r="S38" s="147">
        <f>SUM(T38:V38)</f>
        <v>335</v>
      </c>
      <c r="T38" s="145">
        <v>126</v>
      </c>
      <c r="U38" s="145">
        <v>94</v>
      </c>
      <c r="V38" s="145">
        <v>115</v>
      </c>
      <c r="W38" s="115">
        <v>52</v>
      </c>
      <c r="X38" s="145">
        <v>154</v>
      </c>
      <c r="Y38" s="145">
        <v>25</v>
      </c>
      <c r="Z38" s="145">
        <v>181</v>
      </c>
      <c r="AA38" s="147" t="s">
        <v>366</v>
      </c>
    </row>
    <row r="39" spans="1:27" ht="18.75" customHeight="1">
      <c r="A39" s="406" t="s">
        <v>188</v>
      </c>
      <c r="B39" s="406"/>
      <c r="C39" s="208" t="s">
        <v>366</v>
      </c>
      <c r="D39" s="198" t="s">
        <v>366</v>
      </c>
      <c r="E39" s="198" t="s">
        <v>366</v>
      </c>
      <c r="F39" s="198" t="s">
        <v>366</v>
      </c>
      <c r="G39" s="198" t="s">
        <v>366</v>
      </c>
      <c r="H39" s="476" t="s">
        <v>366</v>
      </c>
      <c r="I39" s="476"/>
      <c r="J39" s="476" t="s">
        <v>366</v>
      </c>
      <c r="K39" s="476"/>
      <c r="L39" s="476" t="s">
        <v>366</v>
      </c>
      <c r="M39" s="476"/>
      <c r="N39" s="106"/>
      <c r="O39" s="406" t="s">
        <v>168</v>
      </c>
      <c r="P39" s="407"/>
      <c r="Q39" s="115">
        <f>SUM(Q40:Q46)</f>
        <v>128</v>
      </c>
      <c r="R39" s="115">
        <f aca="true" t="shared" si="5" ref="R39:Z39">SUM(R40:R46)</f>
        <v>3203</v>
      </c>
      <c r="S39" s="115">
        <f t="shared" si="5"/>
        <v>470</v>
      </c>
      <c r="T39" s="115">
        <f t="shared" si="5"/>
        <v>242</v>
      </c>
      <c r="U39" s="115">
        <f t="shared" si="5"/>
        <v>146</v>
      </c>
      <c r="V39" s="115">
        <f t="shared" si="5"/>
        <v>82</v>
      </c>
      <c r="W39" s="115">
        <f t="shared" si="5"/>
        <v>83</v>
      </c>
      <c r="X39" s="115">
        <f t="shared" si="5"/>
        <v>241</v>
      </c>
      <c r="Y39" s="115">
        <f t="shared" si="5"/>
        <v>45</v>
      </c>
      <c r="Z39" s="115">
        <f t="shared" si="5"/>
        <v>229</v>
      </c>
      <c r="AA39" s="147" t="s">
        <v>366</v>
      </c>
    </row>
    <row r="40" spans="1:27" ht="18.75" customHeight="1">
      <c r="A40" s="406" t="s">
        <v>187</v>
      </c>
      <c r="B40" s="406"/>
      <c r="C40" s="208" t="s">
        <v>366</v>
      </c>
      <c r="D40" s="198" t="s">
        <v>366</v>
      </c>
      <c r="E40" s="198" t="s">
        <v>366</v>
      </c>
      <c r="F40" s="198" t="s">
        <v>366</v>
      </c>
      <c r="G40" s="198" t="s">
        <v>366</v>
      </c>
      <c r="H40" s="476" t="s">
        <v>366</v>
      </c>
      <c r="I40" s="476"/>
      <c r="J40" s="476" t="s">
        <v>366</v>
      </c>
      <c r="K40" s="476"/>
      <c r="L40" s="476" t="s">
        <v>366</v>
      </c>
      <c r="M40" s="476"/>
      <c r="N40" s="106"/>
      <c r="O40" s="209"/>
      <c r="P40" s="118" t="s">
        <v>198</v>
      </c>
      <c r="Q40" s="115">
        <v>10</v>
      </c>
      <c r="R40" s="115">
        <v>219</v>
      </c>
      <c r="S40" s="147">
        <f aca="true" t="shared" si="6" ref="S40:S50">SUM(T40:V40)</f>
        <v>16</v>
      </c>
      <c r="T40" s="145">
        <v>8</v>
      </c>
      <c r="U40" s="145">
        <v>5</v>
      </c>
      <c r="V40" s="145">
        <v>3</v>
      </c>
      <c r="W40" s="115">
        <v>7</v>
      </c>
      <c r="X40" s="145">
        <v>10</v>
      </c>
      <c r="Y40" s="145">
        <v>3</v>
      </c>
      <c r="Z40" s="145">
        <v>6</v>
      </c>
      <c r="AA40" s="147" t="s">
        <v>366</v>
      </c>
    </row>
    <row r="41" spans="1:27" ht="18.75" customHeight="1">
      <c r="A41" s="406" t="s">
        <v>156</v>
      </c>
      <c r="B41" s="406"/>
      <c r="C41" s="208" t="s">
        <v>366</v>
      </c>
      <c r="D41" s="198" t="s">
        <v>366</v>
      </c>
      <c r="E41" s="198" t="s">
        <v>366</v>
      </c>
      <c r="F41" s="198" t="s">
        <v>366</v>
      </c>
      <c r="G41" s="198" t="s">
        <v>366</v>
      </c>
      <c r="H41" s="476" t="s">
        <v>366</v>
      </c>
      <c r="I41" s="476"/>
      <c r="J41" s="476" t="s">
        <v>366</v>
      </c>
      <c r="K41" s="476"/>
      <c r="L41" s="476" t="s">
        <v>366</v>
      </c>
      <c r="M41" s="476"/>
      <c r="N41" s="106"/>
      <c r="O41" s="209"/>
      <c r="P41" s="118" t="s">
        <v>199</v>
      </c>
      <c r="Q41" s="115">
        <v>56</v>
      </c>
      <c r="R41" s="115">
        <v>1020</v>
      </c>
      <c r="S41" s="147">
        <f t="shared" si="6"/>
        <v>202</v>
      </c>
      <c r="T41" s="145">
        <v>87</v>
      </c>
      <c r="U41" s="145">
        <v>87</v>
      </c>
      <c r="V41" s="145">
        <v>28</v>
      </c>
      <c r="W41" s="115">
        <v>38</v>
      </c>
      <c r="X41" s="145">
        <v>164</v>
      </c>
      <c r="Y41" s="145">
        <v>18</v>
      </c>
      <c r="Z41" s="145">
        <v>38</v>
      </c>
      <c r="AA41" s="147" t="s">
        <v>366</v>
      </c>
    </row>
    <row r="42" spans="1:27" ht="18.75" customHeight="1">
      <c r="A42" s="406" t="s">
        <v>367</v>
      </c>
      <c r="B42" s="406"/>
      <c r="C42" s="200">
        <v>5</v>
      </c>
      <c r="D42" s="201">
        <v>993</v>
      </c>
      <c r="E42" s="199" t="s">
        <v>366</v>
      </c>
      <c r="F42" s="201" t="s">
        <v>366</v>
      </c>
      <c r="G42" s="201">
        <v>1</v>
      </c>
      <c r="H42" s="476">
        <v>716</v>
      </c>
      <c r="I42" s="476"/>
      <c r="J42" s="476" t="s">
        <v>366</v>
      </c>
      <c r="K42" s="476"/>
      <c r="L42" s="476" t="s">
        <v>366</v>
      </c>
      <c r="M42" s="476"/>
      <c r="N42" s="106"/>
      <c r="P42" s="210" t="s">
        <v>200</v>
      </c>
      <c r="Q42" s="115">
        <v>17</v>
      </c>
      <c r="R42" s="115">
        <v>146</v>
      </c>
      <c r="S42" s="147">
        <f t="shared" si="6"/>
        <v>61</v>
      </c>
      <c r="T42" s="145">
        <v>24</v>
      </c>
      <c r="U42" s="145">
        <v>21</v>
      </c>
      <c r="V42" s="145">
        <v>16</v>
      </c>
      <c r="W42" s="115">
        <v>11</v>
      </c>
      <c r="X42" s="145">
        <v>21</v>
      </c>
      <c r="Y42" s="145">
        <v>6</v>
      </c>
      <c r="Z42" s="145">
        <v>40</v>
      </c>
      <c r="AA42" s="147" t="s">
        <v>366</v>
      </c>
    </row>
    <row r="43" spans="1:27" ht="18.75" customHeight="1">
      <c r="A43" s="406" t="s">
        <v>368</v>
      </c>
      <c r="B43" s="406"/>
      <c r="C43" s="200">
        <v>51</v>
      </c>
      <c r="D43" s="201">
        <v>8829</v>
      </c>
      <c r="E43" s="201">
        <v>7</v>
      </c>
      <c r="F43" s="201">
        <v>2586</v>
      </c>
      <c r="G43" s="201">
        <v>5</v>
      </c>
      <c r="H43" s="476">
        <v>3307</v>
      </c>
      <c r="I43" s="476"/>
      <c r="J43" s="476">
        <v>5</v>
      </c>
      <c r="K43" s="476"/>
      <c r="L43" s="476">
        <v>7294</v>
      </c>
      <c r="M43" s="476"/>
      <c r="N43" s="106"/>
      <c r="O43" s="106"/>
      <c r="P43" s="210" t="s">
        <v>201</v>
      </c>
      <c r="Q43" s="133">
        <v>8</v>
      </c>
      <c r="R43" s="133">
        <v>242</v>
      </c>
      <c r="S43" s="147">
        <f t="shared" si="6"/>
        <v>35</v>
      </c>
      <c r="T43" s="145">
        <v>9</v>
      </c>
      <c r="U43" s="145">
        <v>8</v>
      </c>
      <c r="V43" s="145">
        <v>18</v>
      </c>
      <c r="W43" s="133">
        <v>5</v>
      </c>
      <c r="X43" s="145">
        <v>17</v>
      </c>
      <c r="Y43" s="145">
        <v>3</v>
      </c>
      <c r="Z43" s="145">
        <v>18</v>
      </c>
      <c r="AA43" s="147" t="s">
        <v>366</v>
      </c>
    </row>
    <row r="44" spans="1:27" ht="18.75" customHeight="1">
      <c r="A44" s="406" t="s">
        <v>189</v>
      </c>
      <c r="B44" s="406"/>
      <c r="C44" s="200">
        <v>16</v>
      </c>
      <c r="D44" s="201">
        <v>2488</v>
      </c>
      <c r="E44" s="201">
        <v>2</v>
      </c>
      <c r="F44" s="201">
        <v>870</v>
      </c>
      <c r="G44" s="201">
        <v>1</v>
      </c>
      <c r="H44" s="476">
        <v>641</v>
      </c>
      <c r="I44" s="476"/>
      <c r="J44" s="476" t="s">
        <v>366</v>
      </c>
      <c r="K44" s="476"/>
      <c r="L44" s="476" t="s">
        <v>366</v>
      </c>
      <c r="M44" s="476"/>
      <c r="N44" s="106"/>
      <c r="O44" s="106"/>
      <c r="P44" s="211" t="s">
        <v>169</v>
      </c>
      <c r="Q44" s="136">
        <v>1</v>
      </c>
      <c r="R44" s="136">
        <v>27</v>
      </c>
      <c r="S44" s="147">
        <f t="shared" si="6"/>
        <v>1</v>
      </c>
      <c r="T44" s="145" t="s">
        <v>330</v>
      </c>
      <c r="U44" s="145" t="s">
        <v>330</v>
      </c>
      <c r="V44" s="145">
        <v>1</v>
      </c>
      <c r="W44" s="136">
        <v>1</v>
      </c>
      <c r="X44" s="145">
        <v>1</v>
      </c>
      <c r="Y44" s="145" t="s">
        <v>330</v>
      </c>
      <c r="Z44" s="145" t="s">
        <v>330</v>
      </c>
      <c r="AA44" s="147" t="s">
        <v>366</v>
      </c>
    </row>
    <row r="45" spans="1:27" ht="18.75" customHeight="1">
      <c r="A45" s="406" t="s">
        <v>369</v>
      </c>
      <c r="B45" s="406"/>
      <c r="C45" s="200">
        <v>14</v>
      </c>
      <c r="D45" s="201">
        <v>2096</v>
      </c>
      <c r="E45" s="201">
        <v>3</v>
      </c>
      <c r="F45" s="201">
        <v>1124</v>
      </c>
      <c r="G45" s="198">
        <v>6</v>
      </c>
      <c r="H45" s="476">
        <v>4050</v>
      </c>
      <c r="I45" s="476"/>
      <c r="J45" s="476">
        <v>1</v>
      </c>
      <c r="K45" s="476"/>
      <c r="L45" s="476">
        <v>1392</v>
      </c>
      <c r="M45" s="476"/>
      <c r="N45" s="106"/>
      <c r="P45" s="211" t="s">
        <v>202</v>
      </c>
      <c r="Q45" s="133">
        <v>15</v>
      </c>
      <c r="R45" s="212">
        <v>1367</v>
      </c>
      <c r="S45" s="147">
        <f t="shared" si="6"/>
        <v>125</v>
      </c>
      <c r="T45" s="145">
        <v>103</v>
      </c>
      <c r="U45" s="145">
        <v>12</v>
      </c>
      <c r="V45" s="145">
        <v>10</v>
      </c>
      <c r="W45" s="133">
        <v>8</v>
      </c>
      <c r="X45" s="145">
        <v>13</v>
      </c>
      <c r="Y45" s="145">
        <v>7</v>
      </c>
      <c r="Z45" s="145">
        <v>112</v>
      </c>
      <c r="AA45" s="147" t="s">
        <v>366</v>
      </c>
    </row>
    <row r="46" spans="1:27" ht="18.75" customHeight="1">
      <c r="A46" s="406" t="s">
        <v>370</v>
      </c>
      <c r="B46" s="406"/>
      <c r="C46" s="200" t="s">
        <v>366</v>
      </c>
      <c r="D46" s="201" t="s">
        <v>366</v>
      </c>
      <c r="E46" s="201" t="s">
        <v>366</v>
      </c>
      <c r="F46" s="201" t="s">
        <v>366</v>
      </c>
      <c r="G46" s="201" t="s">
        <v>366</v>
      </c>
      <c r="H46" s="476" t="s">
        <v>366</v>
      </c>
      <c r="I46" s="476"/>
      <c r="J46" s="476" t="s">
        <v>366</v>
      </c>
      <c r="K46" s="476"/>
      <c r="L46" s="476" t="s">
        <v>366</v>
      </c>
      <c r="M46" s="476"/>
      <c r="N46" s="106"/>
      <c r="P46" s="210" t="s">
        <v>203</v>
      </c>
      <c r="Q46" s="133">
        <v>21</v>
      </c>
      <c r="R46" s="133">
        <v>182</v>
      </c>
      <c r="S46" s="147">
        <f t="shared" si="6"/>
        <v>30</v>
      </c>
      <c r="T46" s="145">
        <v>11</v>
      </c>
      <c r="U46" s="145">
        <v>13</v>
      </c>
      <c r="V46" s="145">
        <v>6</v>
      </c>
      <c r="W46" s="133">
        <v>13</v>
      </c>
      <c r="X46" s="145">
        <v>15</v>
      </c>
      <c r="Y46" s="145">
        <v>8</v>
      </c>
      <c r="Z46" s="145">
        <v>15</v>
      </c>
      <c r="AA46" s="147" t="s">
        <v>366</v>
      </c>
    </row>
    <row r="47" spans="1:27" ht="18.75" customHeight="1">
      <c r="A47" s="406" t="s">
        <v>372</v>
      </c>
      <c r="B47" s="406"/>
      <c r="C47" s="200">
        <v>39</v>
      </c>
      <c r="D47" s="201">
        <v>6690</v>
      </c>
      <c r="E47" s="201">
        <v>6</v>
      </c>
      <c r="F47" s="201">
        <v>2289</v>
      </c>
      <c r="G47" s="201">
        <v>2</v>
      </c>
      <c r="H47" s="476">
        <v>1273</v>
      </c>
      <c r="I47" s="476"/>
      <c r="J47" s="476">
        <v>1</v>
      </c>
      <c r="K47" s="476"/>
      <c r="L47" s="476">
        <v>1742</v>
      </c>
      <c r="M47" s="476"/>
      <c r="N47" s="106"/>
      <c r="O47" s="406" t="s">
        <v>371</v>
      </c>
      <c r="P47" s="502"/>
      <c r="Q47" s="115">
        <v>19</v>
      </c>
      <c r="R47" s="115">
        <v>3218</v>
      </c>
      <c r="S47" s="147">
        <f t="shared" si="6"/>
        <v>81</v>
      </c>
      <c r="T47" s="145">
        <v>23</v>
      </c>
      <c r="U47" s="145">
        <v>36</v>
      </c>
      <c r="V47" s="145">
        <v>22</v>
      </c>
      <c r="W47" s="115">
        <v>15</v>
      </c>
      <c r="X47" s="145">
        <v>53</v>
      </c>
      <c r="Y47" s="145">
        <v>4</v>
      </c>
      <c r="Z47" s="145">
        <v>28</v>
      </c>
      <c r="AA47" s="147" t="s">
        <v>366</v>
      </c>
    </row>
    <row r="48" spans="1:27" ht="18.75" customHeight="1">
      <c r="A48" s="406" t="s">
        <v>374</v>
      </c>
      <c r="B48" s="406"/>
      <c r="C48" s="208">
        <v>6</v>
      </c>
      <c r="D48" s="198">
        <v>1160</v>
      </c>
      <c r="E48" s="201">
        <v>1</v>
      </c>
      <c r="F48" s="198">
        <v>380</v>
      </c>
      <c r="G48" s="198" t="s">
        <v>366</v>
      </c>
      <c r="H48" s="476" t="s">
        <v>366</v>
      </c>
      <c r="I48" s="476"/>
      <c r="J48" s="476" t="s">
        <v>366</v>
      </c>
      <c r="K48" s="476"/>
      <c r="L48" s="476" t="s">
        <v>366</v>
      </c>
      <c r="M48" s="476"/>
      <c r="N48" s="106"/>
      <c r="O48" s="406" t="s">
        <v>373</v>
      </c>
      <c r="P48" s="502"/>
      <c r="Q48" s="115">
        <v>125</v>
      </c>
      <c r="R48" s="115">
        <v>1679</v>
      </c>
      <c r="S48" s="147">
        <f t="shared" si="6"/>
        <v>249</v>
      </c>
      <c r="T48" s="145">
        <v>164</v>
      </c>
      <c r="U48" s="145">
        <v>54</v>
      </c>
      <c r="V48" s="145">
        <v>31</v>
      </c>
      <c r="W48" s="115">
        <v>92</v>
      </c>
      <c r="X48" s="145">
        <v>165</v>
      </c>
      <c r="Y48" s="145">
        <v>33</v>
      </c>
      <c r="Z48" s="145">
        <v>84</v>
      </c>
      <c r="AA48" s="147" t="s">
        <v>366</v>
      </c>
    </row>
    <row r="49" spans="1:27" ht="18.75" customHeight="1">
      <c r="A49" s="406" t="s">
        <v>375</v>
      </c>
      <c r="B49" s="406"/>
      <c r="C49" s="200">
        <v>35</v>
      </c>
      <c r="D49" s="201">
        <v>6201</v>
      </c>
      <c r="E49" s="198">
        <v>10</v>
      </c>
      <c r="F49" s="201">
        <v>3633</v>
      </c>
      <c r="G49" s="201">
        <v>3</v>
      </c>
      <c r="H49" s="476">
        <v>2057</v>
      </c>
      <c r="I49" s="476"/>
      <c r="J49" s="476">
        <v>2</v>
      </c>
      <c r="K49" s="476"/>
      <c r="L49" s="476">
        <v>4261</v>
      </c>
      <c r="M49" s="476"/>
      <c r="N49" s="106"/>
      <c r="O49" s="406" t="s">
        <v>170</v>
      </c>
      <c r="P49" s="502"/>
      <c r="Q49" s="115">
        <v>94</v>
      </c>
      <c r="R49" s="115">
        <v>1599</v>
      </c>
      <c r="S49" s="147">
        <f t="shared" si="6"/>
        <v>207</v>
      </c>
      <c r="T49" s="145">
        <v>114</v>
      </c>
      <c r="U49" s="145">
        <v>55</v>
      </c>
      <c r="V49" s="145">
        <v>38</v>
      </c>
      <c r="W49" s="115">
        <v>69</v>
      </c>
      <c r="X49" s="145">
        <v>134</v>
      </c>
      <c r="Y49" s="145">
        <v>25</v>
      </c>
      <c r="Z49" s="145">
        <v>73</v>
      </c>
      <c r="AA49" s="147" t="s">
        <v>366</v>
      </c>
    </row>
    <row r="50" spans="1:27" ht="18.75" customHeight="1">
      <c r="A50" s="406" t="s">
        <v>376</v>
      </c>
      <c r="B50" s="406"/>
      <c r="C50" s="200">
        <v>29</v>
      </c>
      <c r="D50" s="201">
        <v>4593</v>
      </c>
      <c r="E50" s="201">
        <v>5</v>
      </c>
      <c r="F50" s="201">
        <v>1839</v>
      </c>
      <c r="G50" s="201">
        <v>4</v>
      </c>
      <c r="H50" s="476">
        <v>2404</v>
      </c>
      <c r="I50" s="476"/>
      <c r="J50" s="476">
        <v>2</v>
      </c>
      <c r="K50" s="476"/>
      <c r="L50" s="476">
        <v>4183</v>
      </c>
      <c r="M50" s="476"/>
      <c r="N50" s="106"/>
      <c r="O50" s="503" t="s">
        <v>204</v>
      </c>
      <c r="P50" s="510"/>
      <c r="Q50" s="213">
        <v>10</v>
      </c>
      <c r="R50" s="213">
        <v>101</v>
      </c>
      <c r="S50" s="215">
        <f t="shared" si="6"/>
        <v>14</v>
      </c>
      <c r="T50" s="214">
        <v>5</v>
      </c>
      <c r="U50" s="214">
        <v>8</v>
      </c>
      <c r="V50" s="214">
        <v>1</v>
      </c>
      <c r="W50" s="213">
        <v>8</v>
      </c>
      <c r="X50" s="214">
        <v>11</v>
      </c>
      <c r="Y50" s="214">
        <v>2</v>
      </c>
      <c r="Z50" s="214">
        <v>3</v>
      </c>
      <c r="AA50" s="215" t="s">
        <v>366</v>
      </c>
    </row>
    <row r="51" spans="1:23" ht="18.75" customHeight="1">
      <c r="A51" s="503" t="s">
        <v>377</v>
      </c>
      <c r="B51" s="503"/>
      <c r="C51" s="216">
        <v>1</v>
      </c>
      <c r="D51" s="217">
        <v>140</v>
      </c>
      <c r="E51" s="202" t="s">
        <v>366</v>
      </c>
      <c r="F51" s="203" t="s">
        <v>366</v>
      </c>
      <c r="G51" s="203" t="s">
        <v>366</v>
      </c>
      <c r="H51" s="488" t="s">
        <v>366</v>
      </c>
      <c r="I51" s="488"/>
      <c r="J51" s="488" t="s">
        <v>366</v>
      </c>
      <c r="K51" s="488"/>
      <c r="L51" s="488" t="s">
        <v>366</v>
      </c>
      <c r="M51" s="488"/>
      <c r="N51" s="106"/>
      <c r="O51" s="106" t="s">
        <v>197</v>
      </c>
      <c r="Q51" s="205"/>
      <c r="R51" s="205"/>
      <c r="W51" s="205"/>
    </row>
    <row r="52" spans="2:27" ht="18.75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Q52" s="115"/>
      <c r="R52" s="115"/>
      <c r="S52" s="115"/>
      <c r="W52" s="115"/>
      <c r="X52" s="115"/>
      <c r="Y52" s="147"/>
      <c r="Z52" s="115"/>
      <c r="AA52" s="147"/>
    </row>
    <row r="53" spans="1:27" ht="18.75" customHeight="1" thickBot="1">
      <c r="A53" s="504" t="s">
        <v>385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106"/>
      <c r="Q53" s="115"/>
      <c r="R53" s="115"/>
      <c r="S53" s="115"/>
      <c r="W53" s="115"/>
      <c r="X53" s="115"/>
      <c r="Y53" s="147"/>
      <c r="Z53" s="115"/>
      <c r="AA53" s="147"/>
    </row>
    <row r="54" spans="1:27" ht="18.75" customHeight="1">
      <c r="A54" s="505" t="s">
        <v>251</v>
      </c>
      <c r="B54" s="499" t="s">
        <v>132</v>
      </c>
      <c r="C54" s="499"/>
      <c r="D54" s="499" t="s">
        <v>378</v>
      </c>
      <c r="E54" s="499"/>
      <c r="F54" s="508" t="s">
        <v>379</v>
      </c>
      <c r="G54" s="508"/>
      <c r="H54" s="511" t="s">
        <v>380</v>
      </c>
      <c r="I54" s="511"/>
      <c r="J54" s="497" t="s">
        <v>381</v>
      </c>
      <c r="K54" s="497"/>
      <c r="L54" s="499" t="s">
        <v>382</v>
      </c>
      <c r="M54" s="500"/>
      <c r="N54" s="106"/>
      <c r="Q54" s="115"/>
      <c r="R54" s="115"/>
      <c r="S54" s="115"/>
      <c r="T54" s="147"/>
      <c r="U54" s="147"/>
      <c r="V54" s="147"/>
      <c r="W54" s="115"/>
      <c r="X54" s="147"/>
      <c r="Y54" s="147"/>
      <c r="Z54" s="147"/>
      <c r="AA54" s="147"/>
    </row>
    <row r="55" spans="1:27" ht="18.75" customHeight="1">
      <c r="A55" s="506"/>
      <c r="B55" s="498"/>
      <c r="C55" s="498"/>
      <c r="D55" s="498"/>
      <c r="E55" s="498"/>
      <c r="F55" s="509"/>
      <c r="G55" s="509"/>
      <c r="H55" s="509"/>
      <c r="I55" s="509"/>
      <c r="J55" s="498"/>
      <c r="K55" s="498"/>
      <c r="L55" s="498"/>
      <c r="M55" s="501"/>
      <c r="N55" s="106"/>
      <c r="O55" s="406"/>
      <c r="P55" s="496"/>
      <c r="Q55" s="147"/>
      <c r="R55" s="147"/>
      <c r="S55" s="115"/>
      <c r="T55" s="145"/>
      <c r="U55" s="145"/>
      <c r="V55" s="145"/>
      <c r="W55" s="115"/>
      <c r="X55" s="115"/>
      <c r="Y55" s="147"/>
      <c r="Z55" s="115"/>
      <c r="AA55" s="147"/>
    </row>
    <row r="56" spans="1:23" ht="18.75" customHeight="1">
      <c r="A56" s="507"/>
      <c r="B56" s="141" t="s">
        <v>383</v>
      </c>
      <c r="C56" s="141" t="s">
        <v>163</v>
      </c>
      <c r="D56" s="141" t="s">
        <v>383</v>
      </c>
      <c r="E56" s="141" t="s">
        <v>163</v>
      </c>
      <c r="F56" s="141" t="s">
        <v>383</v>
      </c>
      <c r="G56" s="141" t="s">
        <v>163</v>
      </c>
      <c r="H56" s="218" t="s">
        <v>383</v>
      </c>
      <c r="I56" s="218" t="s">
        <v>163</v>
      </c>
      <c r="J56" s="218" t="s">
        <v>383</v>
      </c>
      <c r="K56" s="141" t="s">
        <v>163</v>
      </c>
      <c r="L56" s="141" t="s">
        <v>383</v>
      </c>
      <c r="M56" s="108" t="s">
        <v>163</v>
      </c>
      <c r="N56" s="106"/>
      <c r="P56" s="106"/>
      <c r="Q56" s="106"/>
      <c r="R56" s="106"/>
      <c r="S56" s="115"/>
      <c r="T56" s="115"/>
      <c r="U56" s="115"/>
      <c r="V56" s="115"/>
      <c r="W56" s="115"/>
    </row>
    <row r="57" spans="1:23" ht="18.75" customHeight="1">
      <c r="A57" s="126" t="s">
        <v>262</v>
      </c>
      <c r="B57" s="366">
        <f>SUM(D57,F57,H57,J57,L57)</f>
        <v>881</v>
      </c>
      <c r="C57" s="342">
        <f>SUM(E57,G57,I57,K57,M57)</f>
        <v>102918</v>
      </c>
      <c r="D57" s="219">
        <v>627</v>
      </c>
      <c r="E57" s="219">
        <v>63255</v>
      </c>
      <c r="F57" s="219">
        <v>124</v>
      </c>
      <c r="G57" s="219">
        <v>12013</v>
      </c>
      <c r="H57" s="219">
        <v>8</v>
      </c>
      <c r="I57" s="219">
        <v>1156</v>
      </c>
      <c r="J57" s="219">
        <v>36</v>
      </c>
      <c r="K57" s="219">
        <v>4085</v>
      </c>
      <c r="L57" s="219">
        <v>86</v>
      </c>
      <c r="M57" s="219">
        <v>22409</v>
      </c>
      <c r="N57" s="106"/>
      <c r="P57" s="106"/>
      <c r="Q57" s="106"/>
      <c r="R57" s="106"/>
      <c r="S57" s="115"/>
      <c r="T57" s="115"/>
      <c r="U57" s="115"/>
      <c r="V57" s="115"/>
      <c r="W57" s="115"/>
    </row>
    <row r="58" spans="1:23" ht="18.75" customHeight="1">
      <c r="A58" s="220">
        <v>60</v>
      </c>
      <c r="B58" s="367">
        <f aca="true" t="shared" si="7" ref="B58:C61">SUM(D58,F58,H58,J58,L58)</f>
        <v>851</v>
      </c>
      <c r="C58" s="84">
        <f t="shared" si="7"/>
        <v>101122</v>
      </c>
      <c r="D58" s="201">
        <v>660</v>
      </c>
      <c r="E58" s="201">
        <v>67304</v>
      </c>
      <c r="F58" s="201">
        <v>81</v>
      </c>
      <c r="G58" s="201">
        <v>6542</v>
      </c>
      <c r="H58" s="201">
        <v>9</v>
      </c>
      <c r="I58" s="201">
        <v>1233</v>
      </c>
      <c r="J58" s="201">
        <v>36</v>
      </c>
      <c r="K58" s="201">
        <v>3851</v>
      </c>
      <c r="L58" s="201">
        <v>65</v>
      </c>
      <c r="M58" s="201">
        <v>22192</v>
      </c>
      <c r="N58" s="106"/>
      <c r="O58" s="106"/>
      <c r="P58" s="106"/>
      <c r="Q58" s="106"/>
      <c r="R58" s="106"/>
      <c r="S58" s="115"/>
      <c r="T58" s="115"/>
      <c r="U58" s="115"/>
      <c r="V58" s="115"/>
      <c r="W58" s="115"/>
    </row>
    <row r="59" spans="1:23" ht="18.75" customHeight="1">
      <c r="A59" s="220">
        <v>61</v>
      </c>
      <c r="B59" s="367">
        <f t="shared" si="7"/>
        <v>833</v>
      </c>
      <c r="C59" s="84">
        <f t="shared" si="7"/>
        <v>99987</v>
      </c>
      <c r="D59" s="201">
        <v>647</v>
      </c>
      <c r="E59" s="201">
        <v>66199</v>
      </c>
      <c r="F59" s="201">
        <v>77</v>
      </c>
      <c r="G59" s="201">
        <v>6300</v>
      </c>
      <c r="H59" s="201">
        <v>9</v>
      </c>
      <c r="I59" s="201">
        <v>1263</v>
      </c>
      <c r="J59" s="201">
        <v>35</v>
      </c>
      <c r="K59" s="201">
        <v>3862</v>
      </c>
      <c r="L59" s="201">
        <v>65</v>
      </c>
      <c r="M59" s="201">
        <v>22363</v>
      </c>
      <c r="N59" s="106"/>
      <c r="O59" s="106"/>
      <c r="P59" s="106"/>
      <c r="Q59" s="106"/>
      <c r="R59" s="106"/>
      <c r="S59" s="115"/>
      <c r="T59" s="115"/>
      <c r="U59" s="115"/>
      <c r="V59" s="115"/>
      <c r="W59" s="115"/>
    </row>
    <row r="60" spans="1:23" ht="18.75" customHeight="1">
      <c r="A60" s="220">
        <v>62</v>
      </c>
      <c r="B60" s="367">
        <f t="shared" si="7"/>
        <v>820</v>
      </c>
      <c r="C60" s="84">
        <f t="shared" si="7"/>
        <v>99411</v>
      </c>
      <c r="D60" s="201">
        <v>689</v>
      </c>
      <c r="E60" s="201">
        <v>69161</v>
      </c>
      <c r="F60" s="201">
        <v>21</v>
      </c>
      <c r="G60" s="201">
        <v>2916</v>
      </c>
      <c r="H60" s="201">
        <v>10</v>
      </c>
      <c r="I60" s="201">
        <v>1533</v>
      </c>
      <c r="J60" s="201">
        <v>35</v>
      </c>
      <c r="K60" s="201">
        <v>3815</v>
      </c>
      <c r="L60" s="201">
        <v>65</v>
      </c>
      <c r="M60" s="201">
        <v>21986</v>
      </c>
      <c r="N60" s="106"/>
      <c r="O60" s="106"/>
      <c r="P60" s="106"/>
      <c r="Q60" s="106"/>
      <c r="R60" s="106"/>
      <c r="S60" s="115"/>
      <c r="T60" s="115"/>
      <c r="U60" s="115"/>
      <c r="V60" s="115"/>
      <c r="W60" s="115"/>
    </row>
    <row r="61" spans="1:23" ht="15" customHeight="1">
      <c r="A61" s="221">
        <v>63</v>
      </c>
      <c r="B61" s="368">
        <f t="shared" si="7"/>
        <v>808</v>
      </c>
      <c r="C61" s="369">
        <f t="shared" si="7"/>
        <v>98528</v>
      </c>
      <c r="D61" s="222">
        <v>677</v>
      </c>
      <c r="E61" s="222">
        <v>68149</v>
      </c>
      <c r="F61" s="222">
        <v>21</v>
      </c>
      <c r="G61" s="222">
        <v>2913</v>
      </c>
      <c r="H61" s="222">
        <v>10</v>
      </c>
      <c r="I61" s="222">
        <v>1527</v>
      </c>
      <c r="J61" s="222">
        <v>35</v>
      </c>
      <c r="K61" s="222">
        <v>3828</v>
      </c>
      <c r="L61" s="222">
        <v>65</v>
      </c>
      <c r="M61" s="222">
        <v>22111</v>
      </c>
      <c r="N61" s="106"/>
      <c r="O61" s="106"/>
      <c r="P61" s="106"/>
      <c r="Q61" s="106"/>
      <c r="R61" s="106"/>
      <c r="S61" s="115"/>
      <c r="T61" s="115"/>
      <c r="U61" s="115"/>
      <c r="V61" s="115"/>
      <c r="W61" s="115"/>
    </row>
    <row r="62" spans="1:23" ht="14.25">
      <c r="A62" s="106" t="s">
        <v>190</v>
      </c>
      <c r="B62" s="106"/>
      <c r="C62" s="106"/>
      <c r="D62" s="106"/>
      <c r="E62" s="106"/>
      <c r="F62" s="106"/>
      <c r="G62" s="115"/>
      <c r="H62" s="115"/>
      <c r="I62" s="115"/>
      <c r="J62" s="106"/>
      <c r="K62" s="106"/>
      <c r="L62" s="106"/>
      <c r="M62" s="106"/>
      <c r="N62" s="106"/>
      <c r="O62" s="106"/>
      <c r="P62" s="106"/>
      <c r="Q62" s="106"/>
      <c r="R62" s="106"/>
      <c r="S62" s="115"/>
      <c r="T62" s="115"/>
      <c r="U62" s="115"/>
      <c r="V62" s="115"/>
      <c r="W62" s="115"/>
    </row>
    <row r="63" spans="1:23" ht="14.25">
      <c r="A63" s="106"/>
      <c r="B63" s="106"/>
      <c r="C63" s="106"/>
      <c r="D63" s="106"/>
      <c r="E63" s="106"/>
      <c r="F63" s="106"/>
      <c r="G63" s="115"/>
      <c r="H63" s="115"/>
      <c r="I63" s="115"/>
      <c r="J63" s="106"/>
      <c r="K63" s="106"/>
      <c r="L63" s="106"/>
      <c r="M63" s="106"/>
      <c r="N63" s="106"/>
      <c r="O63" s="106"/>
      <c r="P63" s="106"/>
      <c r="Q63" s="106"/>
      <c r="R63" s="106"/>
      <c r="S63" s="115"/>
      <c r="T63" s="115"/>
      <c r="U63" s="115"/>
      <c r="V63" s="115"/>
      <c r="W63" s="115"/>
    </row>
    <row r="64" spans="1:23" ht="14.25">
      <c r="A64" s="106"/>
      <c r="B64" s="106"/>
      <c r="C64" s="106"/>
      <c r="D64" s="106"/>
      <c r="E64" s="106"/>
      <c r="F64" s="106"/>
      <c r="G64" s="115"/>
      <c r="H64" s="115"/>
      <c r="I64" s="115"/>
      <c r="J64" s="106"/>
      <c r="K64" s="106"/>
      <c r="L64" s="106"/>
      <c r="M64" s="106"/>
      <c r="N64" s="106"/>
      <c r="O64" s="106"/>
      <c r="P64" s="106"/>
      <c r="Q64" s="106"/>
      <c r="R64" s="106"/>
      <c r="S64" s="115"/>
      <c r="T64" s="115"/>
      <c r="U64" s="115"/>
      <c r="V64" s="115"/>
      <c r="W64" s="115"/>
    </row>
    <row r="65" spans="1:23" ht="14.25">
      <c r="A65" s="106"/>
      <c r="B65" s="106"/>
      <c r="C65" s="106"/>
      <c r="D65" s="106"/>
      <c r="E65" s="106"/>
      <c r="F65" s="106"/>
      <c r="G65" s="115"/>
      <c r="H65" s="115"/>
      <c r="I65" s="115"/>
      <c r="J65" s="106"/>
      <c r="K65" s="106"/>
      <c r="L65" s="106"/>
      <c r="M65" s="106"/>
      <c r="N65" s="106"/>
      <c r="O65" s="106"/>
      <c r="P65" s="106"/>
      <c r="Q65" s="106"/>
      <c r="R65" s="106"/>
      <c r="S65" s="115"/>
      <c r="T65" s="115"/>
      <c r="U65" s="115"/>
      <c r="V65" s="115"/>
      <c r="W65" s="115"/>
    </row>
    <row r="66" spans="1:23" ht="14.25">
      <c r="A66" s="106"/>
      <c r="B66" s="106"/>
      <c r="C66" s="106"/>
      <c r="D66" s="106"/>
      <c r="E66" s="106"/>
      <c r="F66" s="106"/>
      <c r="G66" s="115"/>
      <c r="H66" s="115"/>
      <c r="I66" s="115"/>
      <c r="J66" s="106"/>
      <c r="K66" s="106"/>
      <c r="L66" s="106"/>
      <c r="M66" s="106"/>
      <c r="N66" s="106"/>
      <c r="O66" s="106"/>
      <c r="P66" s="106"/>
      <c r="Q66" s="106"/>
      <c r="R66" s="106"/>
      <c r="S66" s="115"/>
      <c r="T66" s="115"/>
      <c r="U66" s="115"/>
      <c r="V66" s="115"/>
      <c r="W66" s="115"/>
    </row>
    <row r="67" spans="1:14" ht="14.25">
      <c r="A67" s="106"/>
      <c r="B67" s="106"/>
      <c r="C67" s="106"/>
      <c r="D67" s="106"/>
      <c r="E67" s="106"/>
      <c r="F67" s="106"/>
      <c r="G67" s="115"/>
      <c r="H67" s="115"/>
      <c r="I67" s="115"/>
      <c r="J67" s="106"/>
      <c r="K67" s="106"/>
      <c r="L67" s="106"/>
      <c r="M67" s="106"/>
      <c r="N67" s="106"/>
    </row>
    <row r="68" spans="1:14" ht="14.25">
      <c r="A68" s="106"/>
      <c r="B68" s="106"/>
      <c r="C68" s="106"/>
      <c r="D68" s="106"/>
      <c r="E68" s="106"/>
      <c r="F68" s="106"/>
      <c r="G68" s="115"/>
      <c r="H68" s="115"/>
      <c r="I68" s="115"/>
      <c r="J68" s="106"/>
      <c r="K68" s="106"/>
      <c r="L68" s="106"/>
      <c r="M68" s="106"/>
      <c r="N68" s="106"/>
    </row>
    <row r="69" spans="1:14" ht="14.25">
      <c r="A69" s="106"/>
      <c r="B69" s="106"/>
      <c r="C69" s="106"/>
      <c r="D69" s="106"/>
      <c r="E69" s="106"/>
      <c r="F69" s="106"/>
      <c r="G69" s="115"/>
      <c r="H69" s="115"/>
      <c r="I69" s="115"/>
      <c r="J69" s="106"/>
      <c r="K69" s="106"/>
      <c r="L69" s="106"/>
      <c r="M69" s="106"/>
      <c r="N69" s="106"/>
    </row>
    <row r="70" spans="1:14" ht="14.2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3" ht="14.2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</sheetData>
  <sheetProtection/>
  <mergeCells count="230">
    <mergeCell ref="Y6:Z10"/>
    <mergeCell ref="W6:X10"/>
    <mergeCell ref="Q5:Q11"/>
    <mergeCell ref="R5:R11"/>
    <mergeCell ref="AA6:AA11"/>
    <mergeCell ref="S5:V5"/>
    <mergeCell ref="D5:F5"/>
    <mergeCell ref="G6:G7"/>
    <mergeCell ref="H6:I7"/>
    <mergeCell ref="J6:K7"/>
    <mergeCell ref="L6:M7"/>
    <mergeCell ref="U10:U11"/>
    <mergeCell ref="L9:M9"/>
    <mergeCell ref="L10:M10"/>
    <mergeCell ref="L11:M11"/>
    <mergeCell ref="A2:M2"/>
    <mergeCell ref="O2:AA2"/>
    <mergeCell ref="A3:M3"/>
    <mergeCell ref="E6:E7"/>
    <mergeCell ref="F6:F7"/>
    <mergeCell ref="A8:B8"/>
    <mergeCell ref="W5:AA5"/>
    <mergeCell ref="D6:D7"/>
    <mergeCell ref="L8:M8"/>
    <mergeCell ref="C5:C7"/>
    <mergeCell ref="A9:B9"/>
    <mergeCell ref="O14:P14"/>
    <mergeCell ref="A10:B10"/>
    <mergeCell ref="A5:B7"/>
    <mergeCell ref="G5:I5"/>
    <mergeCell ref="J5:M5"/>
    <mergeCell ref="H8:I8"/>
    <mergeCell ref="H9:I9"/>
    <mergeCell ref="H10:I10"/>
    <mergeCell ref="J8:K8"/>
    <mergeCell ref="O21:P21"/>
    <mergeCell ref="O15:P15"/>
    <mergeCell ref="A11:B11"/>
    <mergeCell ref="O16:P16"/>
    <mergeCell ref="A12:B12"/>
    <mergeCell ref="O13:P13"/>
    <mergeCell ref="H11:I11"/>
    <mergeCell ref="J11:K11"/>
    <mergeCell ref="H12:I12"/>
    <mergeCell ref="J12:K12"/>
    <mergeCell ref="A22:B22"/>
    <mergeCell ref="O17:P17"/>
    <mergeCell ref="A14:B14"/>
    <mergeCell ref="A17:B17"/>
    <mergeCell ref="O22:P22"/>
    <mergeCell ref="A15:B15"/>
    <mergeCell ref="A16:B16"/>
    <mergeCell ref="A18:B18"/>
    <mergeCell ref="O19:P19"/>
    <mergeCell ref="O20:P20"/>
    <mergeCell ref="L25:M25"/>
    <mergeCell ref="H27:I27"/>
    <mergeCell ref="A19:B19"/>
    <mergeCell ref="O24:P24"/>
    <mergeCell ref="A24:B24"/>
    <mergeCell ref="O26:P26"/>
    <mergeCell ref="A23:B23"/>
    <mergeCell ref="A20:B20"/>
    <mergeCell ref="A21:B21"/>
    <mergeCell ref="H19:I19"/>
    <mergeCell ref="J23:K23"/>
    <mergeCell ref="L23:M23"/>
    <mergeCell ref="A25:B25"/>
    <mergeCell ref="O30:P30"/>
    <mergeCell ref="A26:B26"/>
    <mergeCell ref="O27:P27"/>
    <mergeCell ref="O28:P28"/>
    <mergeCell ref="A27:B27"/>
    <mergeCell ref="H25:I25"/>
    <mergeCell ref="J25:K25"/>
    <mergeCell ref="A30:B31"/>
    <mergeCell ref="C30:D30"/>
    <mergeCell ref="E30:F30"/>
    <mergeCell ref="G30:I30"/>
    <mergeCell ref="H31:I31"/>
    <mergeCell ref="A32:B32"/>
    <mergeCell ref="A33:B33"/>
    <mergeCell ref="O47:P47"/>
    <mergeCell ref="A34:B34"/>
    <mergeCell ref="A35:B35"/>
    <mergeCell ref="O38:P38"/>
    <mergeCell ref="A36:B36"/>
    <mergeCell ref="O39:P39"/>
    <mergeCell ref="A40:B40"/>
    <mergeCell ref="A41:B41"/>
    <mergeCell ref="A39:B39"/>
    <mergeCell ref="A38:B38"/>
    <mergeCell ref="A42:B42"/>
    <mergeCell ref="A43:B43"/>
    <mergeCell ref="H54:I55"/>
    <mergeCell ref="A44:B44"/>
    <mergeCell ref="A45:B45"/>
    <mergeCell ref="H38:I38"/>
    <mergeCell ref="H41:I41"/>
    <mergeCell ref="H44:I44"/>
    <mergeCell ref="H47:I47"/>
    <mergeCell ref="A46:B46"/>
    <mergeCell ref="A47:B47"/>
    <mergeCell ref="A48:B48"/>
    <mergeCell ref="A49:B49"/>
    <mergeCell ref="O50:P50"/>
    <mergeCell ref="L47:M47"/>
    <mergeCell ref="L48:M48"/>
    <mergeCell ref="H49:I49"/>
    <mergeCell ref="H48:I48"/>
    <mergeCell ref="J48:K48"/>
    <mergeCell ref="A50:B50"/>
    <mergeCell ref="A51:B51"/>
    <mergeCell ref="A53:M53"/>
    <mergeCell ref="A54:A56"/>
    <mergeCell ref="B54:C55"/>
    <mergeCell ref="D54:E55"/>
    <mergeCell ref="F54:G55"/>
    <mergeCell ref="H51:I51"/>
    <mergeCell ref="J51:K51"/>
    <mergeCell ref="L51:M51"/>
    <mergeCell ref="L31:M31"/>
    <mergeCell ref="H14:I14"/>
    <mergeCell ref="J14:K14"/>
    <mergeCell ref="L14:M14"/>
    <mergeCell ref="H15:I15"/>
    <mergeCell ref="O55:P55"/>
    <mergeCell ref="J54:K55"/>
    <mergeCell ref="L54:M55"/>
    <mergeCell ref="O48:P48"/>
    <mergeCell ref="O49:P49"/>
    <mergeCell ref="H13:I13"/>
    <mergeCell ref="J13:K13"/>
    <mergeCell ref="L13:M13"/>
    <mergeCell ref="J9:K9"/>
    <mergeCell ref="J10:K10"/>
    <mergeCell ref="L12:M12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L19:M19"/>
    <mergeCell ref="H20:I20"/>
    <mergeCell ref="J20:K20"/>
    <mergeCell ref="L20:M20"/>
    <mergeCell ref="J19:K19"/>
    <mergeCell ref="H21:I21"/>
    <mergeCell ref="J21:K21"/>
    <mergeCell ref="L21:M21"/>
    <mergeCell ref="H24:I24"/>
    <mergeCell ref="J24:K24"/>
    <mergeCell ref="L24:M24"/>
    <mergeCell ref="H22:I22"/>
    <mergeCell ref="J22:K22"/>
    <mergeCell ref="L22:M22"/>
    <mergeCell ref="H23:I23"/>
    <mergeCell ref="H26:I26"/>
    <mergeCell ref="J26:K26"/>
    <mergeCell ref="L26:M26"/>
    <mergeCell ref="J27:K27"/>
    <mergeCell ref="L27:M27"/>
    <mergeCell ref="H32:I32"/>
    <mergeCell ref="L32:M32"/>
    <mergeCell ref="J32:K32"/>
    <mergeCell ref="J30:M30"/>
    <mergeCell ref="J31:K31"/>
    <mergeCell ref="H34:I34"/>
    <mergeCell ref="H35:I35"/>
    <mergeCell ref="L33:M33"/>
    <mergeCell ref="L34:M34"/>
    <mergeCell ref="L35:M35"/>
    <mergeCell ref="J33:K33"/>
    <mergeCell ref="J34:K34"/>
    <mergeCell ref="J35:K35"/>
    <mergeCell ref="H33:I33"/>
    <mergeCell ref="H40:I40"/>
    <mergeCell ref="J40:K40"/>
    <mergeCell ref="L36:M36"/>
    <mergeCell ref="H37:I37"/>
    <mergeCell ref="J37:K37"/>
    <mergeCell ref="L37:M37"/>
    <mergeCell ref="H36:I36"/>
    <mergeCell ref="J36:K36"/>
    <mergeCell ref="J45:K45"/>
    <mergeCell ref="H43:I43"/>
    <mergeCell ref="J43:K43"/>
    <mergeCell ref="L43:M43"/>
    <mergeCell ref="J38:K38"/>
    <mergeCell ref="L38:M38"/>
    <mergeCell ref="L40:M40"/>
    <mergeCell ref="H39:I39"/>
    <mergeCell ref="J39:K39"/>
    <mergeCell ref="L39:M39"/>
    <mergeCell ref="O23:P23"/>
    <mergeCell ref="J49:K49"/>
    <mergeCell ref="L49:M49"/>
    <mergeCell ref="O12:P12"/>
    <mergeCell ref="O32:P32"/>
    <mergeCell ref="O25:P25"/>
    <mergeCell ref="O18:P18"/>
    <mergeCell ref="O34:P34"/>
    <mergeCell ref="O35:P35"/>
    <mergeCell ref="J41:K41"/>
    <mergeCell ref="O29:P29"/>
    <mergeCell ref="J47:K47"/>
    <mergeCell ref="O36:P36"/>
    <mergeCell ref="O37:P37"/>
    <mergeCell ref="O33:P33"/>
    <mergeCell ref="L45:M45"/>
    <mergeCell ref="L41:M41"/>
    <mergeCell ref="J42:K42"/>
    <mergeCell ref="L42:M42"/>
    <mergeCell ref="L46:M46"/>
    <mergeCell ref="O31:P31"/>
    <mergeCell ref="H50:I50"/>
    <mergeCell ref="J50:K50"/>
    <mergeCell ref="L50:M50"/>
    <mergeCell ref="H46:I46"/>
    <mergeCell ref="J46:K46"/>
    <mergeCell ref="H42:I42"/>
    <mergeCell ref="J44:K44"/>
    <mergeCell ref="L44:M44"/>
    <mergeCell ref="H45:I4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PageLayoutView="0" workbookViewId="0" topLeftCell="A1">
      <selection activeCell="A2" sqref="A2:Q2"/>
    </sheetView>
  </sheetViews>
  <sheetFormatPr defaultColWidth="8.796875" defaultRowHeight="15"/>
  <cols>
    <col min="1" max="1" width="22.5" style="54" customWidth="1"/>
    <col min="2" max="3" width="13.3984375" style="54" customWidth="1"/>
    <col min="4" max="4" width="14.69921875" style="54" customWidth="1"/>
    <col min="5" max="7" width="13.3984375" style="54" customWidth="1"/>
    <col min="8" max="8" width="3.69921875" style="54" customWidth="1"/>
    <col min="9" max="9" width="11" style="54" customWidth="1"/>
    <col min="10" max="10" width="6.09765625" style="54" customWidth="1"/>
    <col min="11" max="11" width="9.09765625" style="54" customWidth="1"/>
    <col min="12" max="16" width="6.8984375" style="54" customWidth="1"/>
    <col min="17" max="18" width="6.69921875" style="54" customWidth="1"/>
    <col min="19" max="16384" width="9" style="54" customWidth="1"/>
  </cols>
  <sheetData>
    <row r="1" spans="1:25" ht="14.25">
      <c r="A1" s="41" t="s">
        <v>205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628" t="s">
        <v>206</v>
      </c>
      <c r="P1" s="628"/>
      <c r="Q1" s="628"/>
      <c r="S1" s="42"/>
      <c r="T1" s="42"/>
      <c r="U1" s="42"/>
      <c r="V1" s="42"/>
      <c r="W1" s="42"/>
      <c r="X1" s="42"/>
      <c r="Y1" s="42"/>
    </row>
    <row r="2" spans="1:26" ht="17.25">
      <c r="A2" s="567" t="s">
        <v>445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4.25">
      <c r="A3" s="568" t="s">
        <v>309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43"/>
      <c r="S3" s="43"/>
      <c r="T3" s="43"/>
      <c r="U3" s="43"/>
      <c r="V3" s="43"/>
      <c r="W3" s="43"/>
      <c r="X3" s="43"/>
      <c r="Y3" s="43"/>
      <c r="Z3" s="43"/>
    </row>
    <row r="4" spans="1:26" ht="15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6"/>
      <c r="Q4" s="46"/>
      <c r="R4" s="44"/>
      <c r="S4" s="44"/>
      <c r="T4" s="44"/>
      <c r="U4" s="44"/>
      <c r="V4" s="47"/>
      <c r="W4" s="47"/>
      <c r="X4" s="47"/>
      <c r="Y4" s="47"/>
      <c r="Z4" s="48"/>
    </row>
    <row r="5" spans="1:26" ht="14.25">
      <c r="A5" s="599" t="s">
        <v>392</v>
      </c>
      <c r="B5" s="593" t="s">
        <v>266</v>
      </c>
      <c r="C5" s="594"/>
      <c r="D5" s="594"/>
      <c r="E5" s="584" t="s">
        <v>393</v>
      </c>
      <c r="F5" s="585"/>
      <c r="G5" s="586"/>
      <c r="H5" s="584" t="s">
        <v>394</v>
      </c>
      <c r="I5" s="585"/>
      <c r="J5" s="585"/>
      <c r="K5" s="585"/>
      <c r="L5" s="585"/>
      <c r="M5" s="586"/>
      <c r="N5" s="602" t="s">
        <v>395</v>
      </c>
      <c r="O5" s="603"/>
      <c r="P5" s="603"/>
      <c r="Q5" s="603"/>
      <c r="R5" s="43"/>
      <c r="S5" s="43"/>
      <c r="T5" s="43"/>
      <c r="U5" s="43"/>
      <c r="V5" s="43"/>
      <c r="W5" s="43"/>
      <c r="X5" s="43"/>
      <c r="Y5" s="43"/>
      <c r="Z5" s="43"/>
    </row>
    <row r="6" spans="1:26" ht="14.25">
      <c r="A6" s="600"/>
      <c r="B6" s="624" t="s">
        <v>390</v>
      </c>
      <c r="C6" s="626" t="s">
        <v>391</v>
      </c>
      <c r="D6" s="591" t="s">
        <v>323</v>
      </c>
      <c r="E6" s="597" t="s">
        <v>267</v>
      </c>
      <c r="F6" s="595" t="s">
        <v>324</v>
      </c>
      <c r="G6" s="596"/>
      <c r="H6" s="580" t="s">
        <v>268</v>
      </c>
      <c r="I6" s="581"/>
      <c r="J6" s="580" t="s">
        <v>269</v>
      </c>
      <c r="K6" s="581"/>
      <c r="L6" s="610" t="s">
        <v>270</v>
      </c>
      <c r="M6" s="611"/>
      <c r="N6" s="616" t="s">
        <v>271</v>
      </c>
      <c r="O6" s="617"/>
      <c r="P6" s="580" t="s">
        <v>272</v>
      </c>
      <c r="Q6" s="620"/>
      <c r="R6" s="43"/>
      <c r="S6" s="49"/>
      <c r="T6" s="49"/>
      <c r="U6" s="43"/>
      <c r="V6" s="49"/>
      <c r="W6" s="50"/>
      <c r="X6" s="50"/>
      <c r="Y6" s="49"/>
      <c r="Z6" s="49"/>
    </row>
    <row r="7" spans="1:26" ht="14.25">
      <c r="A7" s="601"/>
      <c r="B7" s="625"/>
      <c r="C7" s="627"/>
      <c r="D7" s="592"/>
      <c r="E7" s="598"/>
      <c r="F7" s="51" t="s">
        <v>273</v>
      </c>
      <c r="G7" s="51" t="s">
        <v>274</v>
      </c>
      <c r="H7" s="582"/>
      <c r="I7" s="583"/>
      <c r="J7" s="608"/>
      <c r="K7" s="609"/>
      <c r="L7" s="612"/>
      <c r="M7" s="613"/>
      <c r="N7" s="618"/>
      <c r="O7" s="619"/>
      <c r="P7" s="608"/>
      <c r="Q7" s="621"/>
      <c r="R7" s="49"/>
      <c r="S7" s="49"/>
      <c r="T7" s="49"/>
      <c r="U7" s="49"/>
      <c r="V7" s="49"/>
      <c r="W7" s="43"/>
      <c r="X7" s="43"/>
      <c r="Y7" s="49"/>
      <c r="Z7" s="49"/>
    </row>
    <row r="8" spans="1:26" ht="14.25">
      <c r="A8" s="244" t="s">
        <v>264</v>
      </c>
      <c r="B8" s="94">
        <v>202332</v>
      </c>
      <c r="C8" s="101">
        <v>52310</v>
      </c>
      <c r="D8" s="95">
        <v>150022</v>
      </c>
      <c r="E8" s="23">
        <v>21949</v>
      </c>
      <c r="F8" s="23">
        <v>2627</v>
      </c>
      <c r="G8" s="23">
        <v>3744</v>
      </c>
      <c r="H8" s="575">
        <f>SUM(J8:M8)</f>
        <v>160368</v>
      </c>
      <c r="I8" s="575"/>
      <c r="J8" s="575">
        <v>57113</v>
      </c>
      <c r="K8" s="575"/>
      <c r="L8" s="576">
        <v>103255</v>
      </c>
      <c r="M8" s="576"/>
      <c r="N8" s="576">
        <v>19514</v>
      </c>
      <c r="O8" s="576"/>
      <c r="P8" s="575">
        <v>636</v>
      </c>
      <c r="Q8" s="575"/>
      <c r="R8" s="53"/>
      <c r="S8" s="50"/>
      <c r="T8" s="52"/>
      <c r="U8" s="50"/>
      <c r="V8" s="52"/>
      <c r="W8" s="50"/>
      <c r="X8" s="52"/>
      <c r="Y8" s="50"/>
      <c r="Z8" s="58"/>
    </row>
    <row r="9" spans="1:26" ht="14.25">
      <c r="A9" s="36">
        <v>60</v>
      </c>
      <c r="B9" s="96">
        <v>191987</v>
      </c>
      <c r="C9" s="23">
        <v>52264</v>
      </c>
      <c r="D9" s="97">
        <v>139723</v>
      </c>
      <c r="E9" s="23">
        <v>22160</v>
      </c>
      <c r="F9" s="23">
        <v>2351</v>
      </c>
      <c r="G9" s="23">
        <v>4840</v>
      </c>
      <c r="H9" s="571">
        <f>SUM(J9:M9)</f>
        <v>165628</v>
      </c>
      <c r="I9" s="571"/>
      <c r="J9" s="571">
        <v>60757</v>
      </c>
      <c r="K9" s="571"/>
      <c r="L9" s="573">
        <v>104871</v>
      </c>
      <c r="M9" s="573"/>
      <c r="N9" s="573">
        <v>19700</v>
      </c>
      <c r="O9" s="573"/>
      <c r="P9" s="571">
        <v>547</v>
      </c>
      <c r="Q9" s="571"/>
      <c r="R9" s="53"/>
      <c r="S9" s="50"/>
      <c r="T9" s="52"/>
      <c r="U9" s="50"/>
      <c r="V9" s="52"/>
      <c r="W9" s="50"/>
      <c r="X9" s="52"/>
      <c r="Y9" s="50"/>
      <c r="Z9" s="58"/>
    </row>
    <row r="10" spans="1:26" ht="14.25">
      <c r="A10" s="17">
        <v>61</v>
      </c>
      <c r="B10" s="96">
        <v>191193</v>
      </c>
      <c r="C10" s="23">
        <v>51177</v>
      </c>
      <c r="D10" s="97">
        <v>140016</v>
      </c>
      <c r="E10" s="23">
        <v>20941</v>
      </c>
      <c r="F10" s="23">
        <v>2275</v>
      </c>
      <c r="G10" s="23">
        <v>4411</v>
      </c>
      <c r="H10" s="571">
        <f>SUM(J10:M10)</f>
        <v>145236</v>
      </c>
      <c r="I10" s="571"/>
      <c r="J10" s="571">
        <v>53187</v>
      </c>
      <c r="K10" s="571"/>
      <c r="L10" s="573">
        <v>92049</v>
      </c>
      <c r="M10" s="573"/>
      <c r="N10" s="573">
        <v>18105</v>
      </c>
      <c r="O10" s="573"/>
      <c r="P10" s="571">
        <v>461</v>
      </c>
      <c r="Q10" s="571"/>
      <c r="R10" s="53"/>
      <c r="S10" s="50"/>
      <c r="T10" s="52"/>
      <c r="U10" s="50"/>
      <c r="V10" s="52"/>
      <c r="W10" s="50"/>
      <c r="X10" s="52"/>
      <c r="Y10" s="50"/>
      <c r="Z10" s="58"/>
    </row>
    <row r="11" spans="1:36" ht="14.25">
      <c r="A11" s="17">
        <v>62</v>
      </c>
      <c r="B11" s="96">
        <v>186633</v>
      </c>
      <c r="C11" s="23">
        <v>47893</v>
      </c>
      <c r="D11" s="97">
        <v>138740</v>
      </c>
      <c r="E11" s="23">
        <v>22568</v>
      </c>
      <c r="F11" s="23">
        <v>2388</v>
      </c>
      <c r="G11" s="23">
        <v>5085</v>
      </c>
      <c r="H11" s="571">
        <f>SUM(J11:M11)</f>
        <v>168565</v>
      </c>
      <c r="I11" s="571"/>
      <c r="J11" s="571">
        <v>62029</v>
      </c>
      <c r="K11" s="571"/>
      <c r="L11" s="573">
        <v>106536</v>
      </c>
      <c r="M11" s="573"/>
      <c r="N11" s="573">
        <v>19560</v>
      </c>
      <c r="O11" s="573"/>
      <c r="P11" s="571">
        <v>364</v>
      </c>
      <c r="Q11" s="571"/>
      <c r="R11" s="53"/>
      <c r="S11" s="50"/>
      <c r="T11" s="52"/>
      <c r="U11" s="50"/>
      <c r="V11" s="52"/>
      <c r="W11" s="50"/>
      <c r="X11" s="52"/>
      <c r="Y11" s="50"/>
      <c r="Z11" s="5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</row>
    <row r="12" spans="1:36" ht="14.25">
      <c r="A12" s="31">
        <v>63</v>
      </c>
      <c r="B12" s="371">
        <f aca="true" t="shared" si="0" ref="B12:G12">SUM(B14:B27)</f>
        <v>165215</v>
      </c>
      <c r="C12" s="364">
        <f t="shared" si="0"/>
        <v>45640</v>
      </c>
      <c r="D12" s="364">
        <f t="shared" si="0"/>
        <v>119575</v>
      </c>
      <c r="E12" s="364">
        <f t="shared" si="0"/>
        <v>22306</v>
      </c>
      <c r="F12" s="372">
        <f t="shared" si="0"/>
        <v>2584</v>
      </c>
      <c r="G12" s="372">
        <f t="shared" si="0"/>
        <v>4564</v>
      </c>
      <c r="H12" s="528">
        <f>SUM(H14:I28)</f>
        <v>221304</v>
      </c>
      <c r="I12" s="528"/>
      <c r="J12" s="528">
        <f>SUM(J14:K27)</f>
        <v>76667</v>
      </c>
      <c r="K12" s="528"/>
      <c r="L12" s="484">
        <f>SUM(L14:M27)</f>
        <v>144637</v>
      </c>
      <c r="M12" s="484"/>
      <c r="N12" s="484">
        <f>SUM(N14:O27)</f>
        <v>19633</v>
      </c>
      <c r="O12" s="484"/>
      <c r="P12" s="484">
        <f>SUM(P14:Q27)</f>
        <v>544</v>
      </c>
      <c r="Q12" s="484"/>
      <c r="R12" s="239"/>
      <c r="S12" s="240"/>
      <c r="T12" s="55"/>
      <c r="U12" s="239"/>
      <c r="V12" s="55"/>
      <c r="W12" s="240"/>
      <c r="X12" s="55"/>
      <c r="Y12" s="240"/>
      <c r="Z12" s="241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</row>
    <row r="13" spans="1:36" ht="14.25">
      <c r="A13" s="56"/>
      <c r="B13" s="96"/>
      <c r="C13" s="90"/>
      <c r="D13" s="97"/>
      <c r="E13" s="90"/>
      <c r="F13" s="90"/>
      <c r="G13" s="90"/>
      <c r="H13" s="571"/>
      <c r="I13" s="571"/>
      <c r="J13" s="571"/>
      <c r="K13" s="571"/>
      <c r="L13" s="573"/>
      <c r="M13" s="573"/>
      <c r="N13" s="573"/>
      <c r="O13" s="573"/>
      <c r="P13" s="571"/>
      <c r="Q13" s="571"/>
      <c r="R13" s="43"/>
      <c r="S13" s="50"/>
      <c r="T13" s="43"/>
      <c r="U13" s="50"/>
      <c r="V13" s="43"/>
      <c r="W13" s="50"/>
      <c r="X13" s="43"/>
      <c r="Y13" s="50"/>
      <c r="Z13" s="57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</row>
    <row r="14" spans="1:36" ht="14.25">
      <c r="A14" s="245" t="s">
        <v>396</v>
      </c>
      <c r="B14" s="96">
        <v>15319</v>
      </c>
      <c r="C14" s="23">
        <v>5783</v>
      </c>
      <c r="D14" s="97">
        <v>9536</v>
      </c>
      <c r="E14" s="23">
        <v>2201</v>
      </c>
      <c r="F14" s="23">
        <v>43</v>
      </c>
      <c r="G14" s="23">
        <v>419</v>
      </c>
      <c r="H14" s="571">
        <f>SUM(J14:M14)</f>
        <v>17544</v>
      </c>
      <c r="I14" s="571"/>
      <c r="J14" s="571">
        <v>5887</v>
      </c>
      <c r="K14" s="571"/>
      <c r="L14" s="573">
        <v>11657</v>
      </c>
      <c r="M14" s="573"/>
      <c r="N14" s="573">
        <v>2076</v>
      </c>
      <c r="O14" s="573"/>
      <c r="P14" s="571">
        <v>24</v>
      </c>
      <c r="Q14" s="571"/>
      <c r="R14" s="53"/>
      <c r="S14" s="50"/>
      <c r="T14" s="52"/>
      <c r="U14" s="50"/>
      <c r="V14" s="52"/>
      <c r="W14" s="50"/>
      <c r="X14" s="52"/>
      <c r="Y14" s="50"/>
      <c r="Z14" s="5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</row>
    <row r="15" spans="1:36" ht="14.25">
      <c r="A15" s="249">
        <v>5</v>
      </c>
      <c r="B15" s="96">
        <v>14608</v>
      </c>
      <c r="C15" s="23">
        <v>3776</v>
      </c>
      <c r="D15" s="97">
        <v>10832</v>
      </c>
      <c r="E15" s="23">
        <v>1456</v>
      </c>
      <c r="F15" s="23">
        <v>86</v>
      </c>
      <c r="G15" s="23">
        <v>391</v>
      </c>
      <c r="H15" s="571">
        <f>SUM(J15:M15)</f>
        <v>16164</v>
      </c>
      <c r="I15" s="571"/>
      <c r="J15" s="571">
        <v>4434</v>
      </c>
      <c r="K15" s="571"/>
      <c r="L15" s="573">
        <v>11730</v>
      </c>
      <c r="M15" s="573"/>
      <c r="N15" s="573">
        <v>1344</v>
      </c>
      <c r="O15" s="573"/>
      <c r="P15" s="571">
        <v>25</v>
      </c>
      <c r="Q15" s="571"/>
      <c r="R15" s="53"/>
      <c r="S15" s="50"/>
      <c r="T15" s="52"/>
      <c r="U15" s="50"/>
      <c r="V15" s="52"/>
      <c r="W15" s="50"/>
      <c r="X15" s="52"/>
      <c r="Y15" s="50"/>
      <c r="Z15" s="5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</row>
    <row r="16" spans="1:36" ht="14.25">
      <c r="A16" s="249">
        <v>6</v>
      </c>
      <c r="B16" s="96">
        <v>13424</v>
      </c>
      <c r="C16" s="23">
        <v>2818</v>
      </c>
      <c r="D16" s="97">
        <v>10606</v>
      </c>
      <c r="E16" s="23">
        <v>1358</v>
      </c>
      <c r="F16" s="23">
        <v>43</v>
      </c>
      <c r="G16" s="23">
        <v>448</v>
      </c>
      <c r="H16" s="571">
        <f>SUM(J16:M16)</f>
        <v>16356</v>
      </c>
      <c r="I16" s="571"/>
      <c r="J16" s="571">
        <v>6143</v>
      </c>
      <c r="K16" s="571"/>
      <c r="L16" s="573">
        <v>10213</v>
      </c>
      <c r="M16" s="573"/>
      <c r="N16" s="573">
        <v>1312</v>
      </c>
      <c r="O16" s="573"/>
      <c r="P16" s="571">
        <v>24</v>
      </c>
      <c r="Q16" s="571"/>
      <c r="R16" s="53"/>
      <c r="S16" s="50"/>
      <c r="T16" s="52"/>
      <c r="U16" s="50"/>
      <c r="V16" s="52"/>
      <c r="W16" s="50"/>
      <c r="X16" s="52"/>
      <c r="Y16" s="50"/>
      <c r="Z16" s="5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</row>
    <row r="17" spans="1:36" ht="14.25">
      <c r="A17" s="249">
        <v>7</v>
      </c>
      <c r="B17" s="96">
        <v>12624</v>
      </c>
      <c r="C17" s="23">
        <v>2715</v>
      </c>
      <c r="D17" s="97">
        <v>9909</v>
      </c>
      <c r="E17" s="23">
        <v>1260</v>
      </c>
      <c r="F17" s="23">
        <v>51</v>
      </c>
      <c r="G17" s="23">
        <v>384</v>
      </c>
      <c r="H17" s="571">
        <f>SUM(J17:M17)</f>
        <v>16359</v>
      </c>
      <c r="I17" s="571"/>
      <c r="J17" s="571">
        <v>5641</v>
      </c>
      <c r="K17" s="571"/>
      <c r="L17" s="573">
        <v>10718</v>
      </c>
      <c r="M17" s="573"/>
      <c r="N17" s="573">
        <v>1198</v>
      </c>
      <c r="O17" s="573"/>
      <c r="P17" s="571">
        <v>18</v>
      </c>
      <c r="Q17" s="571"/>
      <c r="R17" s="53"/>
      <c r="S17" s="50"/>
      <c r="T17" s="52"/>
      <c r="U17" s="50"/>
      <c r="V17" s="52"/>
      <c r="W17" s="50"/>
      <c r="X17" s="52"/>
      <c r="Y17" s="50"/>
      <c r="Z17" s="5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</row>
    <row r="18" spans="1:36" ht="14.25">
      <c r="A18" s="250"/>
      <c r="B18" s="96"/>
      <c r="C18" s="90"/>
      <c r="D18" s="97"/>
      <c r="E18" s="90"/>
      <c r="F18" s="90"/>
      <c r="G18" s="90"/>
      <c r="H18" s="571"/>
      <c r="I18" s="571"/>
      <c r="J18" s="571"/>
      <c r="K18" s="571"/>
      <c r="L18" s="573"/>
      <c r="M18" s="573"/>
      <c r="N18" s="573"/>
      <c r="O18" s="573"/>
      <c r="P18" s="571"/>
      <c r="Q18" s="571"/>
      <c r="R18" s="43"/>
      <c r="S18" s="50"/>
      <c r="T18" s="43"/>
      <c r="U18" s="50"/>
      <c r="V18" s="43"/>
      <c r="W18" s="50"/>
      <c r="X18" s="43"/>
      <c r="Y18" s="50"/>
      <c r="Z18" s="57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</row>
    <row r="19" spans="1:36" ht="14.25">
      <c r="A19" s="249">
        <v>8</v>
      </c>
      <c r="B19" s="96">
        <v>12039</v>
      </c>
      <c r="C19" s="23">
        <v>2789</v>
      </c>
      <c r="D19" s="97">
        <v>9250</v>
      </c>
      <c r="E19" s="23">
        <v>1265</v>
      </c>
      <c r="F19" s="23">
        <v>70</v>
      </c>
      <c r="G19" s="23">
        <v>366</v>
      </c>
      <c r="H19" s="571">
        <f>SUM(J19:M19)</f>
        <v>17191</v>
      </c>
      <c r="I19" s="571"/>
      <c r="J19" s="571">
        <v>5833</v>
      </c>
      <c r="K19" s="571"/>
      <c r="L19" s="573">
        <v>11358</v>
      </c>
      <c r="M19" s="573"/>
      <c r="N19" s="573">
        <v>1200</v>
      </c>
      <c r="O19" s="573"/>
      <c r="P19" s="571">
        <v>18</v>
      </c>
      <c r="Q19" s="571"/>
      <c r="R19" s="53"/>
      <c r="S19" s="50"/>
      <c r="T19" s="52"/>
      <c r="U19" s="50"/>
      <c r="V19" s="52"/>
      <c r="W19" s="50"/>
      <c r="X19" s="52"/>
      <c r="Y19" s="50"/>
      <c r="Z19" s="5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</row>
    <row r="20" spans="1:36" ht="14.25">
      <c r="A20" s="249">
        <v>9</v>
      </c>
      <c r="B20" s="96">
        <v>12155</v>
      </c>
      <c r="C20" s="23">
        <v>3086</v>
      </c>
      <c r="D20" s="97">
        <v>9069</v>
      </c>
      <c r="E20" s="23">
        <v>1604</v>
      </c>
      <c r="F20" s="23">
        <v>303</v>
      </c>
      <c r="G20" s="23">
        <v>419</v>
      </c>
      <c r="H20" s="571">
        <f>SUM(J20:M20)</f>
        <v>18828</v>
      </c>
      <c r="I20" s="571"/>
      <c r="J20" s="571">
        <v>6949</v>
      </c>
      <c r="K20" s="571"/>
      <c r="L20" s="573">
        <v>11879</v>
      </c>
      <c r="M20" s="573"/>
      <c r="N20" s="573">
        <v>1335</v>
      </c>
      <c r="O20" s="573"/>
      <c r="P20" s="571">
        <v>55</v>
      </c>
      <c r="Q20" s="571"/>
      <c r="R20" s="53"/>
      <c r="S20" s="50"/>
      <c r="T20" s="52"/>
      <c r="U20" s="50"/>
      <c r="V20" s="52"/>
      <c r="W20" s="50"/>
      <c r="X20" s="52"/>
      <c r="Y20" s="50"/>
      <c r="Z20" s="5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</row>
    <row r="21" spans="1:36" ht="14.25">
      <c r="A21" s="249">
        <v>10</v>
      </c>
      <c r="B21" s="96">
        <v>12912</v>
      </c>
      <c r="C21" s="23">
        <v>4128</v>
      </c>
      <c r="D21" s="97">
        <v>8784</v>
      </c>
      <c r="E21" s="23">
        <v>2638</v>
      </c>
      <c r="F21" s="23">
        <v>1138</v>
      </c>
      <c r="G21" s="23">
        <v>414</v>
      </c>
      <c r="H21" s="571">
        <f>SUM(J21:M21)</f>
        <v>19531</v>
      </c>
      <c r="I21" s="571"/>
      <c r="J21" s="571">
        <v>6041</v>
      </c>
      <c r="K21" s="571"/>
      <c r="L21" s="573">
        <v>13490</v>
      </c>
      <c r="M21" s="573"/>
      <c r="N21" s="573">
        <v>1347</v>
      </c>
      <c r="O21" s="573"/>
      <c r="P21" s="571">
        <v>56</v>
      </c>
      <c r="Q21" s="571"/>
      <c r="R21" s="53"/>
      <c r="S21" s="50"/>
      <c r="T21" s="52"/>
      <c r="U21" s="50"/>
      <c r="V21" s="52"/>
      <c r="W21" s="50"/>
      <c r="X21" s="52"/>
      <c r="Y21" s="50"/>
      <c r="Z21" s="5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</row>
    <row r="22" spans="1:36" ht="14.25">
      <c r="A22" s="249">
        <v>11</v>
      </c>
      <c r="B22" s="96">
        <v>11426</v>
      </c>
      <c r="C22" s="23">
        <v>2788</v>
      </c>
      <c r="D22" s="97">
        <v>8638</v>
      </c>
      <c r="E22" s="23">
        <v>1538</v>
      </c>
      <c r="F22" s="23">
        <v>466</v>
      </c>
      <c r="G22" s="23">
        <v>301</v>
      </c>
      <c r="H22" s="571">
        <f>SUM(J22:M22)</f>
        <v>19081</v>
      </c>
      <c r="I22" s="571"/>
      <c r="J22" s="571">
        <v>5233</v>
      </c>
      <c r="K22" s="571"/>
      <c r="L22" s="573">
        <v>13848</v>
      </c>
      <c r="M22" s="573"/>
      <c r="N22" s="573">
        <v>1065</v>
      </c>
      <c r="O22" s="573"/>
      <c r="P22" s="571">
        <v>37</v>
      </c>
      <c r="Q22" s="571"/>
      <c r="R22" s="53"/>
      <c r="S22" s="50"/>
      <c r="T22" s="52"/>
      <c r="U22" s="50"/>
      <c r="V22" s="52"/>
      <c r="W22" s="50"/>
      <c r="X22" s="52"/>
      <c r="Y22" s="50"/>
      <c r="Z22" s="5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</row>
    <row r="23" spans="1:36" ht="14.25">
      <c r="A23" s="250"/>
      <c r="B23" s="96"/>
      <c r="C23" s="90"/>
      <c r="D23" s="97"/>
      <c r="E23" s="90"/>
      <c r="F23" s="90"/>
      <c r="G23" s="90"/>
      <c r="H23" s="571"/>
      <c r="I23" s="571"/>
      <c r="J23" s="571"/>
      <c r="K23" s="571"/>
      <c r="L23" s="573"/>
      <c r="M23" s="573"/>
      <c r="N23" s="573"/>
      <c r="O23" s="573"/>
      <c r="P23" s="571"/>
      <c r="Q23" s="571"/>
      <c r="R23" s="43"/>
      <c r="S23" s="50"/>
      <c r="T23" s="43"/>
      <c r="U23" s="50"/>
      <c r="V23" s="43"/>
      <c r="W23" s="50"/>
      <c r="X23" s="43"/>
      <c r="Y23" s="50"/>
      <c r="Z23" s="57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</row>
    <row r="24" spans="1:36" ht="14.25">
      <c r="A24" s="249">
        <v>12</v>
      </c>
      <c r="B24" s="96">
        <v>12274</v>
      </c>
      <c r="C24" s="23">
        <v>4025</v>
      </c>
      <c r="D24" s="97">
        <v>8249</v>
      </c>
      <c r="E24" s="23">
        <v>863</v>
      </c>
      <c r="F24" s="23">
        <v>56</v>
      </c>
      <c r="G24" s="23">
        <v>220</v>
      </c>
      <c r="H24" s="571">
        <f>SUM(J24:M24)</f>
        <v>17665</v>
      </c>
      <c r="I24" s="571"/>
      <c r="J24" s="571">
        <v>5207</v>
      </c>
      <c r="K24" s="571"/>
      <c r="L24" s="573">
        <v>12458</v>
      </c>
      <c r="M24" s="573"/>
      <c r="N24" s="573">
        <v>866</v>
      </c>
      <c r="O24" s="573"/>
      <c r="P24" s="571">
        <v>57</v>
      </c>
      <c r="Q24" s="571"/>
      <c r="R24" s="53"/>
      <c r="S24" s="50"/>
      <c r="T24" s="52"/>
      <c r="U24" s="50"/>
      <c r="V24" s="52"/>
      <c r="W24" s="50"/>
      <c r="X24" s="52"/>
      <c r="Y24" s="50"/>
      <c r="Z24" s="5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</row>
    <row r="25" spans="1:36" ht="14.25">
      <c r="A25" s="246" t="s">
        <v>252</v>
      </c>
      <c r="B25" s="96">
        <v>16740</v>
      </c>
      <c r="C25" s="23">
        <v>7121</v>
      </c>
      <c r="D25" s="97">
        <v>9619</v>
      </c>
      <c r="E25" s="23">
        <v>1374</v>
      </c>
      <c r="F25" s="23">
        <v>214</v>
      </c>
      <c r="G25" s="23">
        <v>312</v>
      </c>
      <c r="H25" s="571">
        <f>SUM(J25:M25)</f>
        <v>18270</v>
      </c>
      <c r="I25" s="571"/>
      <c r="J25" s="571">
        <v>7084</v>
      </c>
      <c r="K25" s="571"/>
      <c r="L25" s="573">
        <v>11186</v>
      </c>
      <c r="M25" s="573"/>
      <c r="N25" s="573">
        <v>1129</v>
      </c>
      <c r="O25" s="573"/>
      <c r="P25" s="571">
        <v>26</v>
      </c>
      <c r="Q25" s="571"/>
      <c r="R25" s="53"/>
      <c r="S25" s="50"/>
      <c r="T25" s="52"/>
      <c r="U25" s="50"/>
      <c r="V25" s="52"/>
      <c r="W25" s="50"/>
      <c r="X25" s="52"/>
      <c r="Y25" s="50"/>
      <c r="Z25" s="5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</row>
    <row r="26" spans="1:36" ht="14.25">
      <c r="A26" s="249">
        <v>2</v>
      </c>
      <c r="B26" s="96">
        <v>16013</v>
      </c>
      <c r="C26" s="23">
        <v>2923</v>
      </c>
      <c r="D26" s="97">
        <v>13090</v>
      </c>
      <c r="E26" s="23">
        <v>1506</v>
      </c>
      <c r="F26" s="23">
        <v>44</v>
      </c>
      <c r="G26" s="23">
        <v>320</v>
      </c>
      <c r="H26" s="571">
        <f>SUM(J26:M26)</f>
        <v>20935</v>
      </c>
      <c r="I26" s="571"/>
      <c r="J26" s="571">
        <v>8595</v>
      </c>
      <c r="K26" s="571"/>
      <c r="L26" s="573">
        <v>12340</v>
      </c>
      <c r="M26" s="573"/>
      <c r="N26" s="573">
        <v>1601</v>
      </c>
      <c r="O26" s="573"/>
      <c r="P26" s="571">
        <v>100</v>
      </c>
      <c r="Q26" s="571"/>
      <c r="R26" s="53"/>
      <c r="S26" s="50"/>
      <c r="T26" s="52"/>
      <c r="U26" s="50"/>
      <c r="V26" s="52"/>
      <c r="W26" s="50"/>
      <c r="X26" s="52"/>
      <c r="Y26" s="50"/>
      <c r="Z26" s="5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</row>
    <row r="27" spans="1:36" ht="14.25">
      <c r="A27" s="249">
        <v>3</v>
      </c>
      <c r="B27" s="96">
        <v>15681</v>
      </c>
      <c r="C27" s="23">
        <v>3688</v>
      </c>
      <c r="D27" s="97">
        <v>11993</v>
      </c>
      <c r="E27" s="23">
        <v>5243</v>
      </c>
      <c r="F27" s="23">
        <v>70</v>
      </c>
      <c r="G27" s="23">
        <v>570</v>
      </c>
      <c r="H27" s="571">
        <f>SUM(J27:M27)</f>
        <v>23380</v>
      </c>
      <c r="I27" s="571"/>
      <c r="J27" s="571">
        <v>9620</v>
      </c>
      <c r="K27" s="571"/>
      <c r="L27" s="573">
        <v>13760</v>
      </c>
      <c r="M27" s="573"/>
      <c r="N27" s="573">
        <v>5160</v>
      </c>
      <c r="O27" s="573"/>
      <c r="P27" s="571">
        <v>104</v>
      </c>
      <c r="Q27" s="571"/>
      <c r="R27" s="53"/>
      <c r="S27" s="50"/>
      <c r="T27" s="52"/>
      <c r="U27" s="50"/>
      <c r="V27" s="52"/>
      <c r="W27" s="50"/>
      <c r="X27" s="52"/>
      <c r="Y27" s="50"/>
      <c r="Z27" s="5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</row>
    <row r="28" spans="1:26" ht="14.25">
      <c r="A28" s="59"/>
      <c r="B28" s="96"/>
      <c r="C28" s="90"/>
      <c r="D28" s="97"/>
      <c r="E28" s="90"/>
      <c r="F28" s="90"/>
      <c r="G28" s="90"/>
      <c r="H28" s="571"/>
      <c r="I28" s="571"/>
      <c r="J28" s="571"/>
      <c r="K28" s="571"/>
      <c r="L28" s="573"/>
      <c r="M28" s="573"/>
      <c r="N28" s="573"/>
      <c r="O28" s="573"/>
      <c r="P28" s="571"/>
      <c r="Q28" s="571"/>
      <c r="R28" s="43"/>
      <c r="S28" s="50"/>
      <c r="T28" s="60"/>
      <c r="U28" s="50"/>
      <c r="V28" s="60"/>
      <c r="W28" s="50"/>
      <c r="X28" s="60"/>
      <c r="Y28" s="50"/>
      <c r="Z28" s="57"/>
    </row>
    <row r="29" spans="1:26" ht="14.25">
      <c r="A29" s="247" t="s">
        <v>275</v>
      </c>
      <c r="B29" s="96">
        <v>82485</v>
      </c>
      <c r="C29" s="23">
        <v>19437</v>
      </c>
      <c r="D29" s="97">
        <v>63048</v>
      </c>
      <c r="E29" s="23">
        <v>8141</v>
      </c>
      <c r="F29" s="23">
        <v>58</v>
      </c>
      <c r="G29" s="23">
        <v>1711</v>
      </c>
      <c r="H29" s="571">
        <f aca="true" t="shared" si="1" ref="H29:H35">SUM(J29:M29)</f>
        <v>121809</v>
      </c>
      <c r="I29" s="571"/>
      <c r="J29" s="571">
        <v>37616</v>
      </c>
      <c r="K29" s="571"/>
      <c r="L29" s="573">
        <v>84193</v>
      </c>
      <c r="M29" s="573"/>
      <c r="N29" s="573">
        <v>8569</v>
      </c>
      <c r="O29" s="573"/>
      <c r="P29" s="571">
        <v>275</v>
      </c>
      <c r="Q29" s="571"/>
      <c r="R29" s="53"/>
      <c r="S29" s="50"/>
      <c r="T29" s="53"/>
      <c r="U29" s="50"/>
      <c r="V29" s="53"/>
      <c r="W29" s="50"/>
      <c r="X29" s="53"/>
      <c r="Y29" s="50"/>
      <c r="Z29" s="58"/>
    </row>
    <row r="30" spans="1:26" ht="14.25">
      <c r="A30" s="247" t="s">
        <v>276</v>
      </c>
      <c r="B30" s="96">
        <v>19614</v>
      </c>
      <c r="C30" s="23">
        <v>5015</v>
      </c>
      <c r="D30" s="97">
        <v>14599</v>
      </c>
      <c r="E30" s="23">
        <v>2672</v>
      </c>
      <c r="F30" s="23">
        <v>11</v>
      </c>
      <c r="G30" s="23">
        <v>759</v>
      </c>
      <c r="H30" s="571">
        <f t="shared" si="1"/>
        <v>24779</v>
      </c>
      <c r="I30" s="571"/>
      <c r="J30" s="571">
        <v>9769</v>
      </c>
      <c r="K30" s="571"/>
      <c r="L30" s="573">
        <v>15010</v>
      </c>
      <c r="M30" s="573"/>
      <c r="N30" s="573">
        <v>2721</v>
      </c>
      <c r="O30" s="573"/>
      <c r="P30" s="571">
        <v>39</v>
      </c>
      <c r="Q30" s="571"/>
      <c r="R30" s="53"/>
      <c r="S30" s="50"/>
      <c r="T30" s="53"/>
      <c r="U30" s="50"/>
      <c r="V30" s="53"/>
      <c r="W30" s="50"/>
      <c r="X30" s="53"/>
      <c r="Y30" s="50"/>
      <c r="Z30" s="58"/>
    </row>
    <row r="31" spans="1:26" ht="14.25">
      <c r="A31" s="247" t="s">
        <v>277</v>
      </c>
      <c r="B31" s="96">
        <v>10877</v>
      </c>
      <c r="C31" s="23">
        <v>2798</v>
      </c>
      <c r="D31" s="97">
        <v>8079</v>
      </c>
      <c r="E31" s="23">
        <v>1671</v>
      </c>
      <c r="F31" s="23">
        <v>40</v>
      </c>
      <c r="G31" s="23">
        <v>367</v>
      </c>
      <c r="H31" s="571">
        <f t="shared" si="1"/>
        <v>16382</v>
      </c>
      <c r="I31" s="571"/>
      <c r="J31" s="571">
        <v>6185</v>
      </c>
      <c r="K31" s="571"/>
      <c r="L31" s="573">
        <v>10197</v>
      </c>
      <c r="M31" s="573"/>
      <c r="N31" s="573">
        <v>1536</v>
      </c>
      <c r="O31" s="573"/>
      <c r="P31" s="571">
        <v>22</v>
      </c>
      <c r="Q31" s="571"/>
      <c r="R31" s="53"/>
      <c r="S31" s="50"/>
      <c r="T31" s="53"/>
      <c r="U31" s="50"/>
      <c r="V31" s="53"/>
      <c r="W31" s="50"/>
      <c r="X31" s="53"/>
      <c r="Y31" s="50"/>
      <c r="Z31" s="58"/>
    </row>
    <row r="32" spans="1:26" ht="14.25">
      <c r="A32" s="247" t="s">
        <v>278</v>
      </c>
      <c r="B32" s="96">
        <v>18086</v>
      </c>
      <c r="C32" s="23">
        <v>7896</v>
      </c>
      <c r="D32" s="97">
        <v>10190</v>
      </c>
      <c r="E32" s="23">
        <v>4058</v>
      </c>
      <c r="F32" s="23">
        <v>2019</v>
      </c>
      <c r="G32" s="23">
        <v>450</v>
      </c>
      <c r="H32" s="571">
        <f t="shared" si="1"/>
        <v>8769</v>
      </c>
      <c r="I32" s="571"/>
      <c r="J32" s="571">
        <v>3902</v>
      </c>
      <c r="K32" s="571"/>
      <c r="L32" s="573">
        <v>4867</v>
      </c>
      <c r="M32" s="573"/>
      <c r="N32" s="573">
        <v>1700</v>
      </c>
      <c r="O32" s="573"/>
      <c r="P32" s="571">
        <v>51</v>
      </c>
      <c r="Q32" s="571"/>
      <c r="R32" s="53"/>
      <c r="S32" s="50"/>
      <c r="T32" s="53"/>
      <c r="U32" s="50"/>
      <c r="V32" s="53"/>
      <c r="W32" s="50"/>
      <c r="X32" s="61"/>
      <c r="Y32" s="50"/>
      <c r="Z32" s="58"/>
    </row>
    <row r="33" spans="1:26" ht="14.25">
      <c r="A33" s="247" t="s">
        <v>279</v>
      </c>
      <c r="B33" s="96">
        <v>14191</v>
      </c>
      <c r="C33" s="23">
        <v>3595</v>
      </c>
      <c r="D33" s="97">
        <v>10596</v>
      </c>
      <c r="E33" s="23">
        <v>2287</v>
      </c>
      <c r="F33" s="23">
        <v>26</v>
      </c>
      <c r="G33" s="23">
        <v>698</v>
      </c>
      <c r="H33" s="571">
        <f t="shared" si="1"/>
        <v>26127</v>
      </c>
      <c r="I33" s="571"/>
      <c r="J33" s="571">
        <v>10019</v>
      </c>
      <c r="K33" s="571"/>
      <c r="L33" s="573">
        <v>16108</v>
      </c>
      <c r="M33" s="573"/>
      <c r="N33" s="573">
        <v>2287</v>
      </c>
      <c r="O33" s="573"/>
      <c r="P33" s="571">
        <v>157</v>
      </c>
      <c r="Q33" s="571"/>
      <c r="R33" s="53"/>
      <c r="S33" s="50"/>
      <c r="T33" s="53"/>
      <c r="U33" s="50"/>
      <c r="V33" s="53"/>
      <c r="W33" s="50"/>
      <c r="X33" s="53"/>
      <c r="Y33" s="50"/>
      <c r="Z33" s="58"/>
    </row>
    <row r="34" spans="1:30" ht="14.25">
      <c r="A34" s="247" t="s">
        <v>280</v>
      </c>
      <c r="B34" s="96">
        <v>10164</v>
      </c>
      <c r="C34" s="23">
        <v>3213</v>
      </c>
      <c r="D34" s="97">
        <v>6951</v>
      </c>
      <c r="E34" s="23">
        <v>1723</v>
      </c>
      <c r="F34" s="23">
        <v>21</v>
      </c>
      <c r="G34" s="23">
        <v>273</v>
      </c>
      <c r="H34" s="571">
        <f t="shared" si="1"/>
        <v>15845</v>
      </c>
      <c r="I34" s="571"/>
      <c r="J34" s="571">
        <v>6231</v>
      </c>
      <c r="K34" s="571"/>
      <c r="L34" s="573">
        <v>9614</v>
      </c>
      <c r="M34" s="573"/>
      <c r="N34" s="573">
        <v>1651</v>
      </c>
      <c r="O34" s="573"/>
      <c r="P34" s="571" t="s">
        <v>446</v>
      </c>
      <c r="Q34" s="571"/>
      <c r="R34" s="53"/>
      <c r="S34" s="50"/>
      <c r="T34" s="53"/>
      <c r="U34" s="50"/>
      <c r="V34" s="53"/>
      <c r="W34" s="50"/>
      <c r="X34" s="53"/>
      <c r="Y34" s="50"/>
      <c r="Z34" s="58"/>
      <c r="AA34" s="64"/>
      <c r="AB34" s="64"/>
      <c r="AC34" s="64"/>
      <c r="AD34" s="64"/>
    </row>
    <row r="35" spans="1:30" ht="14.25">
      <c r="A35" s="248" t="s">
        <v>281</v>
      </c>
      <c r="B35" s="98">
        <v>9798</v>
      </c>
      <c r="C35" s="99">
        <v>3686</v>
      </c>
      <c r="D35" s="100">
        <v>6112</v>
      </c>
      <c r="E35" s="99">
        <v>1754</v>
      </c>
      <c r="F35" s="99">
        <v>409</v>
      </c>
      <c r="G35" s="99">
        <v>306</v>
      </c>
      <c r="H35" s="572">
        <f t="shared" si="1"/>
        <v>7593</v>
      </c>
      <c r="I35" s="572"/>
      <c r="J35" s="572">
        <v>2945</v>
      </c>
      <c r="K35" s="572"/>
      <c r="L35" s="574">
        <v>4648</v>
      </c>
      <c r="M35" s="574"/>
      <c r="N35" s="574">
        <v>1169</v>
      </c>
      <c r="O35" s="574"/>
      <c r="P35" s="572" t="s">
        <v>446</v>
      </c>
      <c r="Q35" s="572"/>
      <c r="R35" s="53"/>
      <c r="S35" s="50"/>
      <c r="T35" s="53"/>
      <c r="U35" s="50"/>
      <c r="V35" s="53"/>
      <c r="W35" s="50"/>
      <c r="X35" s="61"/>
      <c r="Y35" s="50"/>
      <c r="Z35" s="58"/>
      <c r="AA35" s="64"/>
      <c r="AB35" s="64"/>
      <c r="AC35" s="64"/>
      <c r="AD35" s="64"/>
    </row>
    <row r="36" spans="1:30" ht="14.25">
      <c r="A36" s="47" t="s">
        <v>282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0"/>
      <c r="S36" s="50"/>
      <c r="T36" s="50"/>
      <c r="U36" s="50"/>
      <c r="V36" s="50"/>
      <c r="W36" s="50"/>
      <c r="X36" s="50"/>
      <c r="Y36" s="50"/>
      <c r="Z36" s="50"/>
      <c r="AA36" s="64"/>
      <c r="AB36" s="64"/>
      <c r="AC36" s="64"/>
      <c r="AD36" s="64"/>
    </row>
    <row r="37" spans="1:30" ht="14.25">
      <c r="A37" s="47" t="s">
        <v>283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50"/>
      <c r="T37" s="50"/>
      <c r="U37" s="50"/>
      <c r="V37" s="50"/>
      <c r="W37" s="50"/>
      <c r="X37" s="50"/>
      <c r="Y37" s="50"/>
      <c r="Z37" s="50"/>
      <c r="AA37" s="64"/>
      <c r="AB37" s="64"/>
      <c r="AC37" s="64"/>
      <c r="AD37" s="64"/>
    </row>
    <row r="38" spans="1:26" ht="14.25">
      <c r="A38" s="47"/>
      <c r="B38" s="47"/>
      <c r="C38" s="47"/>
      <c r="D38" s="47"/>
      <c r="E38" s="47"/>
      <c r="F38" s="47"/>
      <c r="G38" s="47"/>
      <c r="H38" s="570" t="s">
        <v>284</v>
      </c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47"/>
      <c r="T38" s="47"/>
      <c r="U38" s="47"/>
      <c r="V38" s="47"/>
      <c r="W38" s="47"/>
      <c r="X38" s="47"/>
      <c r="Y38" s="47"/>
      <c r="Z38" s="47"/>
    </row>
    <row r="39" spans="2:26" ht="15" thickBot="1">
      <c r="B39" s="47"/>
      <c r="C39" s="47"/>
      <c r="D39" s="47"/>
      <c r="E39" s="47"/>
      <c r="F39" s="47"/>
      <c r="G39" s="47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47"/>
      <c r="T39" s="47"/>
      <c r="U39" s="47"/>
      <c r="V39" s="47"/>
      <c r="W39" s="47"/>
      <c r="X39" s="47"/>
      <c r="Y39" s="47"/>
      <c r="Z39" s="47"/>
    </row>
    <row r="40" spans="1:18" ht="14.25">
      <c r="A40" s="569" t="s">
        <v>389</v>
      </c>
      <c r="B40" s="569"/>
      <c r="C40" s="569"/>
      <c r="D40" s="569"/>
      <c r="E40" s="569"/>
      <c r="F40" s="569"/>
      <c r="H40" s="604" t="s">
        <v>285</v>
      </c>
      <c r="I40" s="604"/>
      <c r="J40" s="614"/>
      <c r="K40" s="604" t="s">
        <v>286</v>
      </c>
      <c r="L40" s="606" t="s">
        <v>287</v>
      </c>
      <c r="M40" s="606" t="s">
        <v>288</v>
      </c>
      <c r="N40" s="622" t="s">
        <v>289</v>
      </c>
      <c r="O40" s="622" t="s">
        <v>290</v>
      </c>
      <c r="P40" s="614" t="s">
        <v>291</v>
      </c>
      <c r="Q40" s="614" t="s">
        <v>292</v>
      </c>
      <c r="R40" s="604" t="s">
        <v>293</v>
      </c>
    </row>
    <row r="41" spans="1:18" ht="14.25" thickBot="1">
      <c r="A41" s="62"/>
      <c r="B41" s="62"/>
      <c r="C41" s="62"/>
      <c r="D41" s="62"/>
      <c r="E41" s="62"/>
      <c r="F41" s="62"/>
      <c r="G41" s="64"/>
      <c r="H41" s="605"/>
      <c r="I41" s="605"/>
      <c r="J41" s="615"/>
      <c r="K41" s="605"/>
      <c r="L41" s="607"/>
      <c r="M41" s="607"/>
      <c r="N41" s="623"/>
      <c r="O41" s="623"/>
      <c r="P41" s="615"/>
      <c r="Q41" s="615"/>
      <c r="R41" s="605"/>
    </row>
    <row r="42" spans="1:18" ht="14.25">
      <c r="A42" s="587" t="s">
        <v>294</v>
      </c>
      <c r="B42" s="589" t="s">
        <v>269</v>
      </c>
      <c r="C42" s="590"/>
      <c r="D42" s="590"/>
      <c r="E42" s="590"/>
      <c r="F42" s="590"/>
      <c r="G42" s="65"/>
      <c r="H42" s="578" t="s">
        <v>295</v>
      </c>
      <c r="I42" s="66"/>
      <c r="J42" s="67" t="s">
        <v>296</v>
      </c>
      <c r="K42" s="374">
        <f>SUM(K43:K44)</f>
        <v>270</v>
      </c>
      <c r="L42" s="374">
        <f aca="true" t="shared" si="2" ref="L42:R42">SUM(L43:L44)</f>
        <v>90</v>
      </c>
      <c r="M42" s="374">
        <f t="shared" si="2"/>
        <v>47</v>
      </c>
      <c r="N42" s="374">
        <f t="shared" si="2"/>
        <v>16</v>
      </c>
      <c r="O42" s="374">
        <f t="shared" si="2"/>
        <v>28</v>
      </c>
      <c r="P42" s="374">
        <f t="shared" si="2"/>
        <v>61</v>
      </c>
      <c r="Q42" s="374">
        <f t="shared" si="2"/>
        <v>14</v>
      </c>
      <c r="R42" s="374">
        <f t="shared" si="2"/>
        <v>14</v>
      </c>
    </row>
    <row r="43" spans="1:18" ht="14.25">
      <c r="A43" s="588"/>
      <c r="B43" s="338" t="s">
        <v>296</v>
      </c>
      <c r="C43" s="338" t="s">
        <v>310</v>
      </c>
      <c r="D43" s="338" t="s">
        <v>297</v>
      </c>
      <c r="E43" s="338" t="s">
        <v>298</v>
      </c>
      <c r="F43" s="339" t="s">
        <v>311</v>
      </c>
      <c r="G43" s="68"/>
      <c r="H43" s="578"/>
      <c r="I43" s="69" t="s">
        <v>299</v>
      </c>
      <c r="J43" s="67" t="s">
        <v>300</v>
      </c>
      <c r="K43" s="375">
        <f>SUM(L43:R43)</f>
        <v>148</v>
      </c>
      <c r="L43" s="376">
        <v>58</v>
      </c>
      <c r="M43" s="376">
        <v>28</v>
      </c>
      <c r="N43" s="376">
        <v>9</v>
      </c>
      <c r="O43" s="376">
        <v>14</v>
      </c>
      <c r="P43" s="376">
        <v>26</v>
      </c>
      <c r="Q43" s="376">
        <v>7</v>
      </c>
      <c r="R43" s="376">
        <v>6</v>
      </c>
    </row>
    <row r="44" spans="1:18" ht="14.25">
      <c r="A44" s="70"/>
      <c r="B44" s="85"/>
      <c r="C44" s="85"/>
      <c r="D44" s="85"/>
      <c r="E44" s="85"/>
      <c r="F44" s="85"/>
      <c r="G44" s="66"/>
      <c r="H44" s="578"/>
      <c r="I44" s="66"/>
      <c r="J44" s="67" t="s">
        <v>301</v>
      </c>
      <c r="K44" s="375">
        <f aca="true" t="shared" si="3" ref="K44:K59">SUM(L44:R44)</f>
        <v>122</v>
      </c>
      <c r="L44" s="376">
        <v>32</v>
      </c>
      <c r="M44" s="376">
        <v>19</v>
      </c>
      <c r="N44" s="376">
        <v>7</v>
      </c>
      <c r="O44" s="376">
        <v>14</v>
      </c>
      <c r="P44" s="376">
        <v>35</v>
      </c>
      <c r="Q44" s="376">
        <v>7</v>
      </c>
      <c r="R44" s="376">
        <v>8</v>
      </c>
    </row>
    <row r="45" spans="1:18" ht="14.25">
      <c r="A45" s="243" t="s">
        <v>302</v>
      </c>
      <c r="B45" s="373">
        <f>SUM(B47:B56)</f>
        <v>76667</v>
      </c>
      <c r="C45" s="373">
        <f>SUM(C47:C56)</f>
        <v>16464</v>
      </c>
      <c r="D45" s="373">
        <f>SUM(D47:D56)</f>
        <v>18423</v>
      </c>
      <c r="E45" s="373">
        <f>SUM(E47:E56)</f>
        <v>16481</v>
      </c>
      <c r="F45" s="373">
        <f>SUM(F47:F56)</f>
        <v>25299</v>
      </c>
      <c r="G45" s="66"/>
      <c r="H45" s="578"/>
      <c r="I45" s="66"/>
      <c r="J45" s="67" t="s">
        <v>296</v>
      </c>
      <c r="K45" s="375">
        <f>SUM(L45:R45)</f>
        <v>788</v>
      </c>
      <c r="L45" s="341">
        <v>360</v>
      </c>
      <c r="M45" s="341">
        <v>99</v>
      </c>
      <c r="N45" s="341">
        <v>51</v>
      </c>
      <c r="O45" s="341">
        <v>49</v>
      </c>
      <c r="P45" s="341">
        <v>128</v>
      </c>
      <c r="Q45" s="341">
        <v>32</v>
      </c>
      <c r="R45" s="341">
        <v>69</v>
      </c>
    </row>
    <row r="46" spans="1:18" ht="14.25">
      <c r="A46" s="71"/>
      <c r="B46" s="85"/>
      <c r="C46" s="85"/>
      <c r="D46" s="85"/>
      <c r="E46" s="85"/>
      <c r="F46" s="85"/>
      <c r="G46" s="66"/>
      <c r="H46" s="578"/>
      <c r="I46" s="65" t="s">
        <v>303</v>
      </c>
      <c r="J46" s="67" t="s">
        <v>300</v>
      </c>
      <c r="K46" s="375">
        <f t="shared" si="3"/>
        <v>401</v>
      </c>
      <c r="L46" s="341">
        <v>194</v>
      </c>
      <c r="M46" s="341">
        <v>54</v>
      </c>
      <c r="N46" s="341">
        <v>42</v>
      </c>
      <c r="O46" s="341">
        <v>22</v>
      </c>
      <c r="P46" s="341">
        <v>45</v>
      </c>
      <c r="Q46" s="341">
        <v>9</v>
      </c>
      <c r="R46" s="341">
        <v>35</v>
      </c>
    </row>
    <row r="47" spans="1:18" ht="14.25">
      <c r="A47" s="72" t="s">
        <v>304</v>
      </c>
      <c r="B47" s="85">
        <v>1284</v>
      </c>
      <c r="C47" s="85">
        <v>421</v>
      </c>
      <c r="D47" s="86">
        <v>55</v>
      </c>
      <c r="E47" s="86">
        <v>37</v>
      </c>
      <c r="F47" s="86">
        <v>771</v>
      </c>
      <c r="G47" s="63"/>
      <c r="H47" s="578"/>
      <c r="I47" s="66"/>
      <c r="J47" s="67" t="s">
        <v>301</v>
      </c>
      <c r="K47" s="375">
        <f t="shared" si="3"/>
        <v>295</v>
      </c>
      <c r="L47" s="376">
        <v>142</v>
      </c>
      <c r="M47" s="376">
        <v>34</v>
      </c>
      <c r="N47" s="376">
        <v>5</v>
      </c>
      <c r="O47" s="376">
        <v>14</v>
      </c>
      <c r="P47" s="376">
        <v>61</v>
      </c>
      <c r="Q47" s="376">
        <v>19</v>
      </c>
      <c r="R47" s="376">
        <v>20</v>
      </c>
    </row>
    <row r="48" spans="1:18" ht="14.25">
      <c r="A48" s="72" t="s">
        <v>156</v>
      </c>
      <c r="B48" s="85">
        <v>75</v>
      </c>
      <c r="C48" s="242">
        <v>2</v>
      </c>
      <c r="D48" s="86">
        <v>4</v>
      </c>
      <c r="E48" s="86">
        <v>7</v>
      </c>
      <c r="F48" s="86">
        <v>62</v>
      </c>
      <c r="G48" s="63"/>
      <c r="H48" s="578"/>
      <c r="I48" s="66"/>
      <c r="J48" s="67" t="s">
        <v>296</v>
      </c>
      <c r="K48" s="375">
        <f t="shared" si="3"/>
        <v>270</v>
      </c>
      <c r="L48" s="376">
        <v>90</v>
      </c>
      <c r="M48" s="376">
        <v>47</v>
      </c>
      <c r="N48" s="376">
        <v>16</v>
      </c>
      <c r="O48" s="376">
        <v>28</v>
      </c>
      <c r="P48" s="376">
        <v>61</v>
      </c>
      <c r="Q48" s="376">
        <v>14</v>
      </c>
      <c r="R48" s="376">
        <v>14</v>
      </c>
    </row>
    <row r="49" spans="1:18" ht="14.25">
      <c r="A49" s="72" t="s">
        <v>157</v>
      </c>
      <c r="B49" s="85">
        <v>11843</v>
      </c>
      <c r="C49" s="86">
        <v>2108</v>
      </c>
      <c r="D49" s="86">
        <v>2330</v>
      </c>
      <c r="E49" s="86">
        <v>1926</v>
      </c>
      <c r="F49" s="86">
        <v>5479</v>
      </c>
      <c r="G49" s="63"/>
      <c r="H49" s="578"/>
      <c r="I49" s="65" t="s">
        <v>305</v>
      </c>
      <c r="J49" s="67" t="s">
        <v>300</v>
      </c>
      <c r="K49" s="375">
        <f t="shared" si="3"/>
        <v>148</v>
      </c>
      <c r="L49" s="376">
        <v>58</v>
      </c>
      <c r="M49" s="376">
        <v>28</v>
      </c>
      <c r="N49" s="376">
        <v>9</v>
      </c>
      <c r="O49" s="376">
        <v>14</v>
      </c>
      <c r="P49" s="376">
        <v>26</v>
      </c>
      <c r="Q49" s="376">
        <v>7</v>
      </c>
      <c r="R49" s="376">
        <v>6</v>
      </c>
    </row>
    <row r="50" spans="1:18" ht="14.25">
      <c r="A50" s="72" t="s">
        <v>158</v>
      </c>
      <c r="B50" s="85">
        <v>26287</v>
      </c>
      <c r="C50" s="86">
        <v>5965</v>
      </c>
      <c r="D50" s="86">
        <v>6646</v>
      </c>
      <c r="E50" s="86">
        <v>6489</v>
      </c>
      <c r="F50" s="86">
        <v>7187</v>
      </c>
      <c r="G50" s="63"/>
      <c r="H50" s="579"/>
      <c r="I50" s="74"/>
      <c r="J50" s="75" t="s">
        <v>301</v>
      </c>
      <c r="K50" s="375">
        <f t="shared" si="3"/>
        <v>122</v>
      </c>
      <c r="L50" s="376">
        <v>32</v>
      </c>
      <c r="M50" s="376">
        <v>19</v>
      </c>
      <c r="N50" s="376">
        <v>7</v>
      </c>
      <c r="O50" s="376">
        <v>14</v>
      </c>
      <c r="P50" s="376">
        <v>35</v>
      </c>
      <c r="Q50" s="376">
        <v>7</v>
      </c>
      <c r="R50" s="376">
        <v>8</v>
      </c>
    </row>
    <row r="51" spans="1:18" ht="14.25">
      <c r="A51" s="78" t="s">
        <v>308</v>
      </c>
      <c r="B51" s="85">
        <v>25</v>
      </c>
      <c r="C51" s="84">
        <v>3</v>
      </c>
      <c r="D51" s="86">
        <v>6</v>
      </c>
      <c r="E51" s="86">
        <v>7</v>
      </c>
      <c r="F51" s="86">
        <v>9</v>
      </c>
      <c r="G51" s="63"/>
      <c r="H51" s="577" t="s">
        <v>307</v>
      </c>
      <c r="I51" s="76"/>
      <c r="J51" s="77" t="s">
        <v>296</v>
      </c>
      <c r="K51" s="375">
        <f t="shared" si="3"/>
        <v>5309</v>
      </c>
      <c r="L51" s="376">
        <v>2771</v>
      </c>
      <c r="M51" s="376">
        <v>752</v>
      </c>
      <c r="N51" s="376">
        <v>502</v>
      </c>
      <c r="O51" s="376">
        <v>359</v>
      </c>
      <c r="P51" s="376">
        <v>262</v>
      </c>
      <c r="Q51" s="376">
        <v>381</v>
      </c>
      <c r="R51" s="376">
        <v>282</v>
      </c>
    </row>
    <row r="52" spans="1:18" ht="14.25">
      <c r="A52" s="72" t="s">
        <v>159</v>
      </c>
      <c r="B52" s="85">
        <v>4950</v>
      </c>
      <c r="C52" s="84">
        <v>1174</v>
      </c>
      <c r="D52" s="86">
        <v>1209</v>
      </c>
      <c r="E52" s="86">
        <v>1080</v>
      </c>
      <c r="F52" s="86">
        <v>1487</v>
      </c>
      <c r="G52" s="63"/>
      <c r="H52" s="578"/>
      <c r="I52" s="69" t="s">
        <v>299</v>
      </c>
      <c r="J52" s="67" t="s">
        <v>300</v>
      </c>
      <c r="K52" s="375">
        <f t="shared" si="3"/>
        <v>2349</v>
      </c>
      <c r="L52" s="376">
        <v>1207</v>
      </c>
      <c r="M52" s="376">
        <v>360</v>
      </c>
      <c r="N52" s="376">
        <v>184</v>
      </c>
      <c r="O52" s="376">
        <v>174</v>
      </c>
      <c r="P52" s="376">
        <v>96</v>
      </c>
      <c r="Q52" s="376">
        <v>204</v>
      </c>
      <c r="R52" s="376">
        <v>124</v>
      </c>
    </row>
    <row r="53" spans="1:18" ht="14.25">
      <c r="A53" s="72" t="s">
        <v>306</v>
      </c>
      <c r="B53" s="85">
        <v>13640</v>
      </c>
      <c r="C53" s="87">
        <v>2921</v>
      </c>
      <c r="D53" s="86">
        <v>3576</v>
      </c>
      <c r="E53" s="86">
        <v>3173</v>
      </c>
      <c r="F53" s="86">
        <v>3970</v>
      </c>
      <c r="G53" s="63"/>
      <c r="H53" s="578"/>
      <c r="I53" s="66"/>
      <c r="J53" s="67" t="s">
        <v>301</v>
      </c>
      <c r="K53" s="375">
        <f t="shared" si="3"/>
        <v>2960</v>
      </c>
      <c r="L53" s="376">
        <v>1564</v>
      </c>
      <c r="M53" s="376">
        <v>392</v>
      </c>
      <c r="N53" s="376">
        <v>318</v>
      </c>
      <c r="O53" s="376">
        <v>185</v>
      </c>
      <c r="P53" s="376">
        <v>166</v>
      </c>
      <c r="Q53" s="376">
        <v>177</v>
      </c>
      <c r="R53" s="376">
        <v>158</v>
      </c>
    </row>
    <row r="54" spans="1:18" ht="14.25">
      <c r="A54" s="72" t="s">
        <v>318</v>
      </c>
      <c r="B54" s="85">
        <v>1351</v>
      </c>
      <c r="C54" s="87">
        <v>373</v>
      </c>
      <c r="D54" s="86">
        <v>414</v>
      </c>
      <c r="E54" s="86">
        <v>217</v>
      </c>
      <c r="F54" s="86">
        <v>347</v>
      </c>
      <c r="G54" s="63"/>
      <c r="H54" s="578"/>
      <c r="I54" s="66"/>
      <c r="J54" s="67" t="s">
        <v>296</v>
      </c>
      <c r="K54" s="375">
        <f t="shared" si="3"/>
        <v>17651</v>
      </c>
      <c r="L54" s="376">
        <v>9270</v>
      </c>
      <c r="M54" s="376">
        <v>2067</v>
      </c>
      <c r="N54" s="376">
        <v>1321</v>
      </c>
      <c r="O54" s="376">
        <v>1327</v>
      </c>
      <c r="P54" s="376">
        <v>1263</v>
      </c>
      <c r="Q54" s="376">
        <v>1454</v>
      </c>
      <c r="R54" s="376">
        <v>949</v>
      </c>
    </row>
    <row r="55" spans="1:18" ht="14.25">
      <c r="A55" s="72" t="s">
        <v>160</v>
      </c>
      <c r="B55" s="85">
        <v>16738</v>
      </c>
      <c r="C55" s="87">
        <v>3370</v>
      </c>
      <c r="D55" s="86">
        <v>4117</v>
      </c>
      <c r="E55" s="86">
        <v>3501</v>
      </c>
      <c r="F55" s="86">
        <v>5750</v>
      </c>
      <c r="G55" s="63"/>
      <c r="H55" s="578"/>
      <c r="I55" s="65" t="s">
        <v>303</v>
      </c>
      <c r="J55" s="67" t="s">
        <v>300</v>
      </c>
      <c r="K55" s="375">
        <f t="shared" si="3"/>
        <v>8989</v>
      </c>
      <c r="L55" s="376">
        <v>4901</v>
      </c>
      <c r="M55" s="376">
        <v>1287</v>
      </c>
      <c r="N55" s="376">
        <v>527</v>
      </c>
      <c r="O55" s="376">
        <v>569</v>
      </c>
      <c r="P55" s="376">
        <v>565</v>
      </c>
      <c r="Q55" s="376">
        <v>701</v>
      </c>
      <c r="R55" s="376">
        <v>439</v>
      </c>
    </row>
    <row r="56" spans="1:18" ht="14.25">
      <c r="A56" s="79" t="s">
        <v>161</v>
      </c>
      <c r="B56" s="88">
        <v>474</v>
      </c>
      <c r="C56" s="89">
        <v>127</v>
      </c>
      <c r="D56" s="89">
        <v>66</v>
      </c>
      <c r="E56" s="89">
        <v>44</v>
      </c>
      <c r="F56" s="89">
        <v>237</v>
      </c>
      <c r="G56" s="63"/>
      <c r="H56" s="578"/>
      <c r="I56" s="66"/>
      <c r="J56" s="67" t="s">
        <v>301</v>
      </c>
      <c r="K56" s="375">
        <f t="shared" si="3"/>
        <v>6449</v>
      </c>
      <c r="L56" s="376">
        <v>3411</v>
      </c>
      <c r="M56" s="376">
        <v>603</v>
      </c>
      <c r="N56" s="376">
        <v>591</v>
      </c>
      <c r="O56" s="376">
        <v>513</v>
      </c>
      <c r="P56" s="376">
        <v>519</v>
      </c>
      <c r="Q56" s="376">
        <v>467</v>
      </c>
      <c r="R56" s="376">
        <v>345</v>
      </c>
    </row>
    <row r="57" spans="1:18" ht="14.25">
      <c r="A57" s="47" t="s">
        <v>283</v>
      </c>
      <c r="C57" s="73"/>
      <c r="H57" s="578"/>
      <c r="I57" s="66"/>
      <c r="J57" s="67" t="s">
        <v>296</v>
      </c>
      <c r="K57" s="375">
        <f t="shared" si="3"/>
        <v>5309</v>
      </c>
      <c r="L57" s="376">
        <v>2771</v>
      </c>
      <c r="M57" s="376">
        <v>752</v>
      </c>
      <c r="N57" s="376">
        <v>502</v>
      </c>
      <c r="O57" s="376">
        <v>359</v>
      </c>
      <c r="P57" s="376">
        <v>262</v>
      </c>
      <c r="Q57" s="376">
        <v>381</v>
      </c>
      <c r="R57" s="376">
        <v>282</v>
      </c>
    </row>
    <row r="58" spans="3:18" ht="14.25">
      <c r="C58" s="64"/>
      <c r="H58" s="578"/>
      <c r="I58" s="65" t="s">
        <v>305</v>
      </c>
      <c r="J58" s="67" t="s">
        <v>300</v>
      </c>
      <c r="K58" s="375">
        <f t="shared" si="3"/>
        <v>2349</v>
      </c>
      <c r="L58" s="376">
        <v>1207</v>
      </c>
      <c r="M58" s="376">
        <v>360</v>
      </c>
      <c r="N58" s="376">
        <v>184</v>
      </c>
      <c r="O58" s="376">
        <v>174</v>
      </c>
      <c r="P58" s="376">
        <v>96</v>
      </c>
      <c r="Q58" s="376">
        <v>204</v>
      </c>
      <c r="R58" s="376">
        <v>124</v>
      </c>
    </row>
    <row r="59" spans="3:18" ht="14.25">
      <c r="C59" s="64"/>
      <c r="H59" s="579"/>
      <c r="I59" s="74"/>
      <c r="J59" s="75" t="s">
        <v>301</v>
      </c>
      <c r="K59" s="377">
        <f t="shared" si="3"/>
        <v>2960</v>
      </c>
      <c r="L59" s="378">
        <v>1564</v>
      </c>
      <c r="M59" s="378">
        <v>392</v>
      </c>
      <c r="N59" s="378">
        <v>318</v>
      </c>
      <c r="O59" s="378">
        <v>185</v>
      </c>
      <c r="P59" s="378">
        <v>166</v>
      </c>
      <c r="Q59" s="378">
        <v>177</v>
      </c>
      <c r="R59" s="378">
        <v>158</v>
      </c>
    </row>
    <row r="60" spans="3:8" ht="14.25">
      <c r="C60" s="64"/>
      <c r="H60" s="47" t="s">
        <v>283</v>
      </c>
    </row>
    <row r="61" ht="13.5">
      <c r="C61" s="64"/>
    </row>
    <row r="62" ht="14.25">
      <c r="C62" s="73"/>
    </row>
    <row r="63" ht="13.5">
      <c r="C63" s="64"/>
    </row>
    <row r="64" ht="13.5">
      <c r="C64" s="64"/>
    </row>
  </sheetData>
  <sheetProtection/>
  <mergeCells count="173">
    <mergeCell ref="B6:B7"/>
    <mergeCell ref="C6:C7"/>
    <mergeCell ref="O1:Q1"/>
    <mergeCell ref="H40:J41"/>
    <mergeCell ref="H42:H50"/>
    <mergeCell ref="H25:I25"/>
    <mergeCell ref="H26:I26"/>
    <mergeCell ref="H27:I27"/>
    <mergeCell ref="H28:I28"/>
    <mergeCell ref="H29:I29"/>
    <mergeCell ref="H30:I30"/>
    <mergeCell ref="H31:I31"/>
    <mergeCell ref="H32:I32"/>
    <mergeCell ref="Q40:Q41"/>
    <mergeCell ref="R40:R41"/>
    <mergeCell ref="H17:I17"/>
    <mergeCell ref="H18:I18"/>
    <mergeCell ref="H19:I19"/>
    <mergeCell ref="H20:I20"/>
    <mergeCell ref="H21:I21"/>
    <mergeCell ref="H22:I22"/>
    <mergeCell ref="H23:I23"/>
    <mergeCell ref="H24:I24"/>
    <mergeCell ref="M40:M41"/>
    <mergeCell ref="N40:N41"/>
    <mergeCell ref="O40:O41"/>
    <mergeCell ref="H33:I33"/>
    <mergeCell ref="H34:I34"/>
    <mergeCell ref="H35:I35"/>
    <mergeCell ref="J25:K25"/>
    <mergeCell ref="P40:P41"/>
    <mergeCell ref="N6:O7"/>
    <mergeCell ref="P6:Q7"/>
    <mergeCell ref="L14:M14"/>
    <mergeCell ref="L15:M15"/>
    <mergeCell ref="L16:M16"/>
    <mergeCell ref="L17:M17"/>
    <mergeCell ref="L18:M18"/>
    <mergeCell ref="L19:M19"/>
    <mergeCell ref="L20:M20"/>
    <mergeCell ref="N5:Q5"/>
    <mergeCell ref="K40:K41"/>
    <mergeCell ref="L40:L41"/>
    <mergeCell ref="J8:K8"/>
    <mergeCell ref="J9:K9"/>
    <mergeCell ref="J10:K10"/>
    <mergeCell ref="J11:K11"/>
    <mergeCell ref="J12:K12"/>
    <mergeCell ref="J6:K7"/>
    <mergeCell ref="L6:M7"/>
    <mergeCell ref="H6:I7"/>
    <mergeCell ref="H5:M5"/>
    <mergeCell ref="A42:A43"/>
    <mergeCell ref="B42:F42"/>
    <mergeCell ref="D6:D7"/>
    <mergeCell ref="B5:D5"/>
    <mergeCell ref="E5:G5"/>
    <mergeCell ref="F6:G6"/>
    <mergeCell ref="E6:E7"/>
    <mergeCell ref="A5:A7"/>
    <mergeCell ref="H51:H59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L8:M8"/>
    <mergeCell ref="L9:M9"/>
    <mergeCell ref="L10:M10"/>
    <mergeCell ref="L11:M11"/>
    <mergeCell ref="L12:M12"/>
    <mergeCell ref="L13:M13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33:Q33"/>
    <mergeCell ref="P34:Q34"/>
    <mergeCell ref="P24:Q24"/>
    <mergeCell ref="P25:Q25"/>
    <mergeCell ref="P26:Q26"/>
    <mergeCell ref="P27:Q27"/>
    <mergeCell ref="A2:Q2"/>
    <mergeCell ref="A3:Q3"/>
    <mergeCell ref="A40:F40"/>
    <mergeCell ref="H38:R38"/>
    <mergeCell ref="P28:Q28"/>
    <mergeCell ref="P29:Q29"/>
    <mergeCell ref="P30:Q30"/>
    <mergeCell ref="P35:Q35"/>
    <mergeCell ref="P31:Q31"/>
    <mergeCell ref="P32:Q3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selection activeCell="A2" sqref="A2:I2"/>
    </sheetView>
  </sheetViews>
  <sheetFormatPr defaultColWidth="10.59765625" defaultRowHeight="15" customHeight="1"/>
  <cols>
    <col min="1" max="1" width="6.3984375" style="103" customWidth="1"/>
    <col min="2" max="2" width="6.09765625" style="103" customWidth="1"/>
    <col min="3" max="3" width="24.3984375" style="103" customWidth="1"/>
    <col min="4" max="7" width="13.8984375" style="103" customWidth="1"/>
    <col min="8" max="8" width="14" style="103" customWidth="1"/>
    <col min="9" max="9" width="13.8984375" style="103" customWidth="1"/>
    <col min="10" max="10" width="8.59765625" style="103" customWidth="1"/>
    <col min="11" max="11" width="2.59765625" style="103" customWidth="1"/>
    <col min="12" max="12" width="15.5" style="103" customWidth="1"/>
    <col min="13" max="13" width="10.59765625" style="103" customWidth="1"/>
    <col min="14" max="14" width="11.09765625" style="103" customWidth="1"/>
    <col min="15" max="16" width="10.59765625" style="103" customWidth="1"/>
    <col min="17" max="17" width="11.09765625" style="103" customWidth="1"/>
    <col min="18" max="16384" width="10.59765625" style="103" customWidth="1"/>
  </cols>
  <sheetData>
    <row r="1" spans="1:21" s="102" customFormat="1" ht="15" customHeight="1">
      <c r="A1" s="2" t="s">
        <v>321</v>
      </c>
      <c r="B1" s="2"/>
      <c r="D1" s="191"/>
      <c r="U1" s="3" t="s">
        <v>255</v>
      </c>
    </row>
    <row r="2" spans="1:21" ht="15" customHeight="1">
      <c r="A2" s="663"/>
      <c r="B2" s="663"/>
      <c r="C2" s="663"/>
      <c r="D2" s="663"/>
      <c r="E2" s="663"/>
      <c r="F2" s="663"/>
      <c r="G2" s="663"/>
      <c r="H2" s="663"/>
      <c r="I2" s="663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3"/>
    </row>
    <row r="3" spans="1:21" ht="15" customHeight="1">
      <c r="A3" s="477" t="s">
        <v>397</v>
      </c>
      <c r="B3" s="477"/>
      <c r="C3" s="477"/>
      <c r="D3" s="477"/>
      <c r="E3" s="477"/>
      <c r="F3" s="477"/>
      <c r="G3" s="477"/>
      <c r="H3" s="477"/>
      <c r="I3" s="477"/>
      <c r="K3" s="729" t="s">
        <v>458</v>
      </c>
      <c r="L3" s="729"/>
      <c r="M3" s="729"/>
      <c r="N3" s="729"/>
      <c r="O3" s="729"/>
      <c r="P3" s="729"/>
      <c r="Q3" s="729"/>
      <c r="R3" s="729"/>
      <c r="S3" s="729"/>
      <c r="T3" s="729"/>
      <c r="U3" s="729"/>
    </row>
    <row r="4" spans="11:21" ht="15" customHeight="1"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</row>
    <row r="5" spans="1:11" ht="15" customHeight="1" thickBot="1">
      <c r="A5" s="252"/>
      <c r="B5" s="252"/>
      <c r="I5" s="145" t="s">
        <v>214</v>
      </c>
      <c r="K5" s="103" t="s">
        <v>398</v>
      </c>
    </row>
    <row r="6" spans="2:11" ht="15" customHeight="1">
      <c r="B6" s="133"/>
      <c r="C6" s="253" t="s">
        <v>0</v>
      </c>
      <c r="D6" s="658" t="s">
        <v>10</v>
      </c>
      <c r="E6" s="658" t="s">
        <v>11</v>
      </c>
      <c r="F6" s="640" t="s">
        <v>1</v>
      </c>
      <c r="G6" s="658" t="s">
        <v>18</v>
      </c>
      <c r="H6" s="655" t="s">
        <v>12</v>
      </c>
      <c r="I6" s="660" t="s">
        <v>215</v>
      </c>
      <c r="K6" s="103" t="s">
        <v>218</v>
      </c>
    </row>
    <row r="7" spans="1:21" ht="15" customHeight="1" thickBot="1">
      <c r="A7" s="254" t="s">
        <v>3</v>
      </c>
      <c r="D7" s="659"/>
      <c r="E7" s="659"/>
      <c r="F7" s="638"/>
      <c r="G7" s="659"/>
      <c r="H7" s="656"/>
      <c r="I7" s="661"/>
      <c r="M7" s="179"/>
      <c r="N7" s="179"/>
      <c r="O7" s="179"/>
      <c r="P7" s="179"/>
      <c r="Q7" s="179"/>
      <c r="R7" s="179"/>
      <c r="S7" s="179"/>
      <c r="T7" s="179"/>
      <c r="U7" s="145" t="s">
        <v>256</v>
      </c>
    </row>
    <row r="8" spans="1:21" ht="15" customHeight="1">
      <c r="A8" s="409" t="s">
        <v>264</v>
      </c>
      <c r="B8" s="409"/>
      <c r="C8" s="646"/>
      <c r="D8" s="256">
        <v>3797</v>
      </c>
      <c r="E8" s="257">
        <v>15736</v>
      </c>
      <c r="F8" s="257">
        <v>5264</v>
      </c>
      <c r="G8" s="257">
        <v>15356</v>
      </c>
      <c r="H8" s="257">
        <v>1613</v>
      </c>
      <c r="I8" s="379">
        <f>100*H8/D8</f>
        <v>42.480905978404</v>
      </c>
      <c r="K8" s="431" t="s">
        <v>2</v>
      </c>
      <c r="L8" s="652"/>
      <c r="M8" s="637" t="s">
        <v>408</v>
      </c>
      <c r="N8" s="640" t="s">
        <v>13</v>
      </c>
      <c r="O8" s="655" t="s">
        <v>399</v>
      </c>
      <c r="P8" s="655" t="s">
        <v>400</v>
      </c>
      <c r="Q8" s="640" t="s">
        <v>14</v>
      </c>
      <c r="R8" s="637" t="s">
        <v>407</v>
      </c>
      <c r="S8" s="640" t="s">
        <v>401</v>
      </c>
      <c r="T8" s="637" t="s">
        <v>406</v>
      </c>
      <c r="U8" s="649" t="s">
        <v>411</v>
      </c>
    </row>
    <row r="9" spans="3:21" ht="15" customHeight="1">
      <c r="C9" s="258"/>
      <c r="D9" s="183"/>
      <c r="E9" s="184"/>
      <c r="F9" s="184"/>
      <c r="G9" s="184"/>
      <c r="H9" s="184"/>
      <c r="I9" s="259"/>
      <c r="K9" s="653"/>
      <c r="L9" s="654"/>
      <c r="M9" s="638"/>
      <c r="N9" s="638"/>
      <c r="O9" s="656"/>
      <c r="P9" s="656"/>
      <c r="Q9" s="638"/>
      <c r="R9" s="638"/>
      <c r="S9" s="638"/>
      <c r="T9" s="638"/>
      <c r="U9" s="650"/>
    </row>
    <row r="10" spans="2:21" ht="15" customHeight="1">
      <c r="B10" s="644">
        <v>60</v>
      </c>
      <c r="C10" s="645"/>
      <c r="D10" s="262">
        <v>4072</v>
      </c>
      <c r="E10" s="115">
        <v>15314</v>
      </c>
      <c r="F10" s="115">
        <v>5867</v>
      </c>
      <c r="G10" s="115">
        <v>16336</v>
      </c>
      <c r="H10" s="115">
        <v>1555</v>
      </c>
      <c r="I10" s="263">
        <f>100*H10/D10</f>
        <v>38.18762278978389</v>
      </c>
      <c r="K10" s="433"/>
      <c r="L10" s="466"/>
      <c r="M10" s="639"/>
      <c r="N10" s="639"/>
      <c r="O10" s="657"/>
      <c r="P10" s="657"/>
      <c r="Q10" s="639"/>
      <c r="R10" s="639"/>
      <c r="S10" s="639"/>
      <c r="T10" s="639"/>
      <c r="U10" s="651"/>
    </row>
    <row r="11" spans="3:21" ht="15" customHeight="1">
      <c r="C11" s="258"/>
      <c r="D11" s="183"/>
      <c r="E11" s="184"/>
      <c r="F11" s="184"/>
      <c r="G11" s="184"/>
      <c r="H11" s="184"/>
      <c r="I11" s="259"/>
      <c r="K11" s="641" t="s">
        <v>4</v>
      </c>
      <c r="L11" s="642"/>
      <c r="M11" s="261"/>
      <c r="N11" s="187"/>
      <c r="O11" s="187"/>
      <c r="P11" s="187"/>
      <c r="Q11" s="187"/>
      <c r="R11" s="187"/>
      <c r="S11" s="187"/>
      <c r="T11" s="187"/>
      <c r="U11" s="187"/>
    </row>
    <row r="12" spans="2:21" ht="15" customHeight="1">
      <c r="B12" s="644">
        <v>61</v>
      </c>
      <c r="C12" s="645"/>
      <c r="D12" s="262">
        <v>3865</v>
      </c>
      <c r="E12" s="115">
        <v>10076</v>
      </c>
      <c r="F12" s="115">
        <v>6305</v>
      </c>
      <c r="G12" s="115">
        <v>15309</v>
      </c>
      <c r="H12" s="115">
        <v>1556</v>
      </c>
      <c r="I12" s="263">
        <f>100*H12/D12</f>
        <v>40.25873221216042</v>
      </c>
      <c r="K12" s="133"/>
      <c r="L12" s="118" t="s">
        <v>262</v>
      </c>
      <c r="M12" s="103">
        <v>97.2</v>
      </c>
      <c r="N12" s="103">
        <v>97.8</v>
      </c>
      <c r="O12" s="103">
        <v>107.5</v>
      </c>
      <c r="P12" s="103">
        <v>96.6</v>
      </c>
      <c r="Q12" s="103">
        <v>97.6</v>
      </c>
      <c r="R12" s="103">
        <v>94.3</v>
      </c>
      <c r="S12" s="103">
        <v>99.5</v>
      </c>
      <c r="T12" s="103">
        <v>94.8</v>
      </c>
      <c r="U12" s="103">
        <v>95.8</v>
      </c>
    </row>
    <row r="13" spans="3:21" ht="15" customHeight="1">
      <c r="C13" s="258"/>
      <c r="D13" s="183"/>
      <c r="E13" s="184"/>
      <c r="F13" s="184"/>
      <c r="G13" s="184"/>
      <c r="H13" s="184"/>
      <c r="I13" s="259"/>
      <c r="K13" s="133"/>
      <c r="L13" s="220">
        <v>60</v>
      </c>
      <c r="M13" s="264">
        <v>100</v>
      </c>
      <c r="N13" s="263">
        <v>100</v>
      </c>
      <c r="O13" s="263">
        <v>100</v>
      </c>
      <c r="P13" s="263">
        <v>100</v>
      </c>
      <c r="Q13" s="265">
        <v>100</v>
      </c>
      <c r="R13" s="263">
        <v>100</v>
      </c>
      <c r="S13" s="263">
        <v>100</v>
      </c>
      <c r="T13" s="263">
        <v>100</v>
      </c>
      <c r="U13" s="263">
        <v>100</v>
      </c>
    </row>
    <row r="14" spans="2:21" ht="15" customHeight="1">
      <c r="B14" s="644">
        <v>62</v>
      </c>
      <c r="C14" s="645"/>
      <c r="D14" s="262">
        <v>3804</v>
      </c>
      <c r="E14" s="115">
        <v>9208</v>
      </c>
      <c r="F14" s="115">
        <v>7582</v>
      </c>
      <c r="G14" s="115">
        <v>17708</v>
      </c>
      <c r="H14" s="115">
        <v>1665</v>
      </c>
      <c r="I14" s="263">
        <f>100*H14/D14</f>
        <v>43.769716088328074</v>
      </c>
      <c r="K14" s="133"/>
      <c r="L14" s="220">
        <v>61</v>
      </c>
      <c r="M14" s="264">
        <v>101.5</v>
      </c>
      <c r="N14" s="263">
        <v>100.3</v>
      </c>
      <c r="O14" s="263">
        <v>100.4</v>
      </c>
      <c r="P14" s="263">
        <v>100.5</v>
      </c>
      <c r="Q14" s="265">
        <v>106.3</v>
      </c>
      <c r="R14" s="263">
        <v>102.8</v>
      </c>
      <c r="S14" s="263">
        <v>98.3</v>
      </c>
      <c r="T14" s="263">
        <v>99.7</v>
      </c>
      <c r="U14" s="263">
        <v>104.6</v>
      </c>
    </row>
    <row r="15" spans="2:21" ht="15" customHeight="1">
      <c r="B15" s="258"/>
      <c r="C15" s="258"/>
      <c r="D15" s="183"/>
      <c r="E15" s="184"/>
      <c r="F15" s="184"/>
      <c r="G15" s="184"/>
      <c r="H15" s="184"/>
      <c r="I15" s="259"/>
      <c r="K15" s="133"/>
      <c r="L15" s="220">
        <v>62</v>
      </c>
      <c r="M15" s="264">
        <v>103.2</v>
      </c>
      <c r="N15" s="263">
        <v>102.2</v>
      </c>
      <c r="O15" s="263">
        <v>103.1</v>
      </c>
      <c r="P15" s="263">
        <v>102.3</v>
      </c>
      <c r="Q15" s="265">
        <v>110.5</v>
      </c>
      <c r="R15" s="263">
        <v>105.5</v>
      </c>
      <c r="S15" s="263">
        <v>99.9</v>
      </c>
      <c r="T15" s="263">
        <v>105.3</v>
      </c>
      <c r="U15" s="263">
        <v>105.7</v>
      </c>
    </row>
    <row r="16" spans="1:21" ht="15" customHeight="1">
      <c r="A16" s="28"/>
      <c r="B16" s="647">
        <v>63</v>
      </c>
      <c r="C16" s="648"/>
      <c r="D16" s="291">
        <v>3271</v>
      </c>
      <c r="E16" s="292">
        <v>7463</v>
      </c>
      <c r="F16" s="292">
        <v>11923</v>
      </c>
      <c r="G16" s="292">
        <v>30858</v>
      </c>
      <c r="H16" s="292">
        <v>1663</v>
      </c>
      <c r="I16" s="381">
        <f>100*H16/D16</f>
        <v>50.8407214918985</v>
      </c>
      <c r="J16" s="27"/>
      <c r="K16" s="133"/>
      <c r="L16" s="128">
        <v>63</v>
      </c>
      <c r="M16" s="290">
        <v>106.6</v>
      </c>
      <c r="N16" s="381">
        <f aca="true" t="shared" si="0" ref="N16:U16">AVERAGE(N18:N23,N25:N30)</f>
        <v>106.02499999999999</v>
      </c>
      <c r="O16" s="381">
        <f t="shared" si="0"/>
        <v>111.16666666666667</v>
      </c>
      <c r="P16" s="381">
        <f t="shared" si="0"/>
        <v>107.15833333333332</v>
      </c>
      <c r="Q16" s="381">
        <f t="shared" si="0"/>
        <v>115.90833333333332</v>
      </c>
      <c r="R16" s="381">
        <f t="shared" si="0"/>
        <v>106.45833333333331</v>
      </c>
      <c r="S16" s="381">
        <f t="shared" si="0"/>
        <v>99.73333333333333</v>
      </c>
      <c r="T16" s="381">
        <f t="shared" si="0"/>
        <v>113.52500000000002</v>
      </c>
      <c r="U16" s="381">
        <f t="shared" si="0"/>
        <v>107.675</v>
      </c>
    </row>
    <row r="17" spans="1:21" ht="15" customHeight="1">
      <c r="A17" s="139"/>
      <c r="B17" s="139"/>
      <c r="C17" s="184"/>
      <c r="D17" s="267"/>
      <c r="E17" s="133"/>
      <c r="F17" s="133"/>
      <c r="G17" s="133"/>
      <c r="H17" s="133"/>
      <c r="I17" s="133"/>
      <c r="K17" s="133"/>
      <c r="L17" s="140"/>
      <c r="M17" s="255"/>
      <c r="N17" s="184"/>
      <c r="O17" s="184"/>
      <c r="P17" s="184"/>
      <c r="Q17" s="184"/>
      <c r="R17" s="184"/>
      <c r="S17" s="184"/>
      <c r="T17" s="184"/>
      <c r="U17" s="184"/>
    </row>
    <row r="18" spans="1:21" ht="15" customHeight="1">
      <c r="A18" s="518" t="s">
        <v>402</v>
      </c>
      <c r="B18" s="518"/>
      <c r="C18" s="643"/>
      <c r="D18" s="380">
        <f>100*(D16-D14)/D14</f>
        <v>-14.011566771819139</v>
      </c>
      <c r="E18" s="319">
        <f>100*('[1]１７２'!E16-'[1]１７２'!E14)/'[1]１７２'!E14</f>
        <v>16.91546930397462</v>
      </c>
      <c r="F18" s="319">
        <f>100*(F16-F14)/F14</f>
        <v>57.254022685307305</v>
      </c>
      <c r="G18" s="319">
        <f>100*(G16-G14)/G14</f>
        <v>74.26022136887282</v>
      </c>
      <c r="H18" s="319">
        <f>100*(H16-H14)/H14</f>
        <v>-0.12012012012012012</v>
      </c>
      <c r="I18" s="268">
        <v>7</v>
      </c>
      <c r="K18" s="133"/>
      <c r="L18" s="117" t="s">
        <v>316</v>
      </c>
      <c r="M18" s="266">
        <v>79.9</v>
      </c>
      <c r="N18" s="265">
        <v>79</v>
      </c>
      <c r="O18" s="265">
        <v>84.1</v>
      </c>
      <c r="P18" s="265">
        <v>80.5</v>
      </c>
      <c r="Q18" s="265">
        <v>84.2</v>
      </c>
      <c r="R18" s="265">
        <v>78.8</v>
      </c>
      <c r="S18" s="265">
        <v>76.6</v>
      </c>
      <c r="T18" s="265">
        <v>76</v>
      </c>
      <c r="U18" s="265">
        <v>81.9</v>
      </c>
    </row>
    <row r="19" spans="1:21" ht="15" customHeight="1">
      <c r="A19" s="106" t="s">
        <v>197</v>
      </c>
      <c r="K19" s="133"/>
      <c r="L19" s="295">
        <v>2</v>
      </c>
      <c r="M19" s="266">
        <v>80.9</v>
      </c>
      <c r="N19" s="265">
        <v>80.3</v>
      </c>
      <c r="O19" s="265">
        <v>86.5</v>
      </c>
      <c r="P19" s="265">
        <v>83.4</v>
      </c>
      <c r="Q19" s="265">
        <v>83.4</v>
      </c>
      <c r="R19" s="265">
        <v>77.1</v>
      </c>
      <c r="S19" s="265">
        <v>77.2</v>
      </c>
      <c r="T19" s="265">
        <v>76.3</v>
      </c>
      <c r="U19" s="265">
        <v>82.3</v>
      </c>
    </row>
    <row r="20" spans="1:21" ht="15" customHeight="1">
      <c r="A20" s="106"/>
      <c r="K20" s="133"/>
      <c r="L20" s="295">
        <v>3</v>
      </c>
      <c r="M20" s="266">
        <v>91</v>
      </c>
      <c r="N20" s="265">
        <v>87.4</v>
      </c>
      <c r="O20" s="265">
        <v>92</v>
      </c>
      <c r="P20" s="265">
        <v>84.7</v>
      </c>
      <c r="Q20" s="265">
        <v>94.3</v>
      </c>
      <c r="R20" s="265">
        <v>94.4</v>
      </c>
      <c r="S20" s="265">
        <v>80.3</v>
      </c>
      <c r="T20" s="265">
        <v>99.6</v>
      </c>
      <c r="U20" s="265">
        <v>99.2</v>
      </c>
    </row>
    <row r="21" spans="11:21" ht="15" customHeight="1">
      <c r="K21" s="133"/>
      <c r="L21" s="295">
        <v>4</v>
      </c>
      <c r="M21" s="266">
        <v>84.2</v>
      </c>
      <c r="N21" s="265">
        <v>84</v>
      </c>
      <c r="O21" s="265">
        <v>95.1</v>
      </c>
      <c r="P21" s="265">
        <v>83.9</v>
      </c>
      <c r="Q21" s="265">
        <v>83.9</v>
      </c>
      <c r="R21" s="265">
        <v>87.1</v>
      </c>
      <c r="S21" s="265">
        <v>82.1</v>
      </c>
      <c r="T21" s="265">
        <v>77.4</v>
      </c>
      <c r="U21" s="265">
        <v>84.7</v>
      </c>
    </row>
    <row r="22" spans="11:21" ht="15" customHeight="1">
      <c r="K22" s="133"/>
      <c r="L22" s="295">
        <v>5</v>
      </c>
      <c r="M22" s="266">
        <v>80.8</v>
      </c>
      <c r="N22" s="265">
        <v>80.8</v>
      </c>
      <c r="O22" s="265">
        <v>86.9</v>
      </c>
      <c r="P22" s="265">
        <v>83.9</v>
      </c>
      <c r="Q22" s="265">
        <v>85.6</v>
      </c>
      <c r="R22" s="265">
        <v>75.6</v>
      </c>
      <c r="S22" s="265">
        <v>79</v>
      </c>
      <c r="T22" s="265">
        <v>79</v>
      </c>
      <c r="U22" s="265">
        <v>80.9</v>
      </c>
    </row>
    <row r="23" spans="5:21" ht="15" customHeight="1">
      <c r="E23" s="133"/>
      <c r="K23" s="133"/>
      <c r="L23" s="295">
        <v>6</v>
      </c>
      <c r="M23" s="266">
        <v>136.3</v>
      </c>
      <c r="N23" s="265">
        <v>127.1</v>
      </c>
      <c r="O23" s="265">
        <v>90.8</v>
      </c>
      <c r="P23" s="265">
        <v>119.7</v>
      </c>
      <c r="Q23" s="265">
        <v>254.9</v>
      </c>
      <c r="R23" s="265">
        <v>133.1</v>
      </c>
      <c r="S23" s="265">
        <v>103.3</v>
      </c>
      <c r="T23" s="265">
        <v>222.9</v>
      </c>
      <c r="U23" s="265">
        <v>157.7</v>
      </c>
    </row>
    <row r="24" spans="11:21" ht="15" customHeight="1">
      <c r="K24" s="133"/>
      <c r="L24" s="296"/>
      <c r="M24" s="255"/>
      <c r="N24" s="184"/>
      <c r="O24" s="184"/>
      <c r="P24" s="184"/>
      <c r="Q24" s="184"/>
      <c r="R24" s="184"/>
      <c r="S24" s="184"/>
      <c r="T24" s="184"/>
      <c r="U24" s="184"/>
    </row>
    <row r="25" spans="1:21" ht="15" customHeight="1">
      <c r="A25" s="477" t="s">
        <v>403</v>
      </c>
      <c r="B25" s="477"/>
      <c r="C25" s="477"/>
      <c r="D25" s="477"/>
      <c r="E25" s="477"/>
      <c r="F25" s="477"/>
      <c r="G25" s="477"/>
      <c r="H25" s="477"/>
      <c r="I25" s="477"/>
      <c r="K25" s="133"/>
      <c r="L25" s="295">
        <v>7</v>
      </c>
      <c r="M25" s="266">
        <v>147.6</v>
      </c>
      <c r="N25" s="265">
        <v>158.4</v>
      </c>
      <c r="O25" s="265">
        <v>189.3</v>
      </c>
      <c r="P25" s="265">
        <v>167.2</v>
      </c>
      <c r="Q25" s="265">
        <v>84.9</v>
      </c>
      <c r="R25" s="265">
        <v>140.7</v>
      </c>
      <c r="S25" s="265">
        <v>166.2</v>
      </c>
      <c r="T25" s="265">
        <v>131.6</v>
      </c>
      <c r="U25" s="265">
        <v>122.7</v>
      </c>
    </row>
    <row r="26" spans="9:21" ht="15" customHeight="1" thickBot="1">
      <c r="I26" s="269" t="s">
        <v>253</v>
      </c>
      <c r="K26" s="133"/>
      <c r="L26" s="295">
        <v>8</v>
      </c>
      <c r="M26" s="266">
        <v>89.5</v>
      </c>
      <c r="N26" s="265">
        <v>89.1</v>
      </c>
      <c r="O26" s="265">
        <v>92.5</v>
      </c>
      <c r="P26" s="265">
        <v>95.5</v>
      </c>
      <c r="Q26" s="265">
        <v>92.1</v>
      </c>
      <c r="R26" s="265">
        <v>89.1</v>
      </c>
      <c r="S26" s="265">
        <v>78</v>
      </c>
      <c r="T26" s="265">
        <v>81.2</v>
      </c>
      <c r="U26" s="265">
        <v>90.4</v>
      </c>
    </row>
    <row r="27" spans="1:21" ht="15" customHeight="1">
      <c r="A27" s="270"/>
      <c r="B27" s="270"/>
      <c r="C27" s="253" t="s">
        <v>15</v>
      </c>
      <c r="D27" s="632" t="s">
        <v>264</v>
      </c>
      <c r="E27" s="634">
        <v>61</v>
      </c>
      <c r="F27" s="634">
        <v>61</v>
      </c>
      <c r="G27" s="634">
        <v>62</v>
      </c>
      <c r="H27" s="499">
        <v>63</v>
      </c>
      <c r="I27" s="635" t="s">
        <v>16</v>
      </c>
      <c r="K27" s="133"/>
      <c r="L27" s="295">
        <v>9</v>
      </c>
      <c r="M27" s="266">
        <v>82.4</v>
      </c>
      <c r="N27" s="265">
        <v>82.3</v>
      </c>
      <c r="O27" s="265">
        <v>92.3</v>
      </c>
      <c r="P27" s="265">
        <v>84.4</v>
      </c>
      <c r="Q27" s="265">
        <v>84.8</v>
      </c>
      <c r="R27" s="265">
        <v>84.4</v>
      </c>
      <c r="S27" s="265">
        <v>75.9</v>
      </c>
      <c r="T27" s="265">
        <v>76.6</v>
      </c>
      <c r="U27" s="265">
        <v>82.5</v>
      </c>
    </row>
    <row r="28" spans="3:21" ht="15" customHeight="1">
      <c r="C28" s="271"/>
      <c r="D28" s="633"/>
      <c r="E28" s="633"/>
      <c r="F28" s="633"/>
      <c r="G28" s="633"/>
      <c r="H28" s="633"/>
      <c r="I28" s="636"/>
      <c r="K28" s="133"/>
      <c r="L28" s="295">
        <v>10</v>
      </c>
      <c r="M28" s="266">
        <v>83.3</v>
      </c>
      <c r="N28" s="265">
        <v>83.3</v>
      </c>
      <c r="O28" s="265">
        <v>90.6</v>
      </c>
      <c r="P28" s="265">
        <v>86.1</v>
      </c>
      <c r="Q28" s="265">
        <v>83.4</v>
      </c>
      <c r="R28" s="265">
        <v>84.9</v>
      </c>
      <c r="S28" s="265">
        <v>79</v>
      </c>
      <c r="T28" s="265">
        <v>74.3</v>
      </c>
      <c r="U28" s="265">
        <v>83.4</v>
      </c>
    </row>
    <row r="29" spans="1:21" ht="15" customHeight="1">
      <c r="A29" s="254" t="s">
        <v>17</v>
      </c>
      <c r="B29" s="254"/>
      <c r="C29" s="272"/>
      <c r="D29" s="633"/>
      <c r="E29" s="633"/>
      <c r="F29" s="633"/>
      <c r="G29" s="633"/>
      <c r="H29" s="633"/>
      <c r="I29" s="636"/>
      <c r="K29" s="133"/>
      <c r="L29" s="295">
        <v>11</v>
      </c>
      <c r="M29" s="266">
        <v>82.2</v>
      </c>
      <c r="N29" s="265">
        <v>81.7</v>
      </c>
      <c r="O29" s="265">
        <v>93.1</v>
      </c>
      <c r="P29" s="265">
        <v>84.6</v>
      </c>
      <c r="Q29" s="265">
        <v>84.1</v>
      </c>
      <c r="R29" s="265">
        <v>80</v>
      </c>
      <c r="S29" s="265">
        <v>77.8</v>
      </c>
      <c r="T29" s="265">
        <v>73.9</v>
      </c>
      <c r="U29" s="265">
        <v>83.3</v>
      </c>
    </row>
    <row r="30" spans="1:21" ht="15" customHeight="1">
      <c r="A30" s="273"/>
      <c r="B30" s="274"/>
      <c r="C30" s="260" t="s">
        <v>6</v>
      </c>
      <c r="D30" s="382">
        <v>52310</v>
      </c>
      <c r="E30" s="383">
        <v>52264</v>
      </c>
      <c r="F30" s="383">
        <v>51177</v>
      </c>
      <c r="G30" s="383">
        <v>47893</v>
      </c>
      <c r="H30" s="383">
        <v>45640</v>
      </c>
      <c r="I30" s="384">
        <f>100*(H30-G30)/G30</f>
        <v>-4.704236527258681</v>
      </c>
      <c r="K30" s="133"/>
      <c r="L30" s="295">
        <v>12</v>
      </c>
      <c r="M30" s="266">
        <v>240.2</v>
      </c>
      <c r="N30" s="265">
        <v>238.9</v>
      </c>
      <c r="O30" s="265">
        <v>240.8</v>
      </c>
      <c r="P30" s="265">
        <v>232</v>
      </c>
      <c r="Q30" s="265">
        <v>275.3</v>
      </c>
      <c r="R30" s="265">
        <v>252.3</v>
      </c>
      <c r="S30" s="265">
        <v>221.4</v>
      </c>
      <c r="T30" s="265">
        <v>293.5</v>
      </c>
      <c r="U30" s="265">
        <v>243.1</v>
      </c>
    </row>
    <row r="31" spans="1:21" ht="15" customHeight="1">
      <c r="A31" s="662" t="s">
        <v>20</v>
      </c>
      <c r="B31" s="133"/>
      <c r="C31" s="179"/>
      <c r="D31" s="385"/>
      <c r="E31" s="386"/>
      <c r="F31" s="386"/>
      <c r="G31" s="386"/>
      <c r="H31" s="386"/>
      <c r="I31" s="387"/>
      <c r="K31" s="133"/>
      <c r="L31" s="295"/>
      <c r="M31" s="266"/>
      <c r="N31" s="265"/>
      <c r="O31" s="265"/>
      <c r="P31" s="265"/>
      <c r="Q31" s="265"/>
      <c r="R31" s="265"/>
      <c r="S31" s="265"/>
      <c r="T31" s="265"/>
      <c r="U31" s="265"/>
    </row>
    <row r="32" spans="1:21" ht="15" customHeight="1">
      <c r="A32" s="662"/>
      <c r="B32" s="133"/>
      <c r="C32" s="186" t="s">
        <v>7</v>
      </c>
      <c r="D32" s="385">
        <v>22065</v>
      </c>
      <c r="E32" s="5">
        <v>22514</v>
      </c>
      <c r="F32" s="5">
        <v>22545</v>
      </c>
      <c r="G32" s="5">
        <v>20902</v>
      </c>
      <c r="H32" s="5">
        <v>20217</v>
      </c>
      <c r="I32" s="388">
        <f>100*(H32-G32)/G32</f>
        <v>-3.2771983542244763</v>
      </c>
      <c r="K32" s="532" t="s">
        <v>5</v>
      </c>
      <c r="L32" s="629"/>
      <c r="M32" s="255"/>
      <c r="N32" s="184"/>
      <c r="O32" s="184"/>
      <c r="P32" s="184"/>
      <c r="Q32" s="184"/>
      <c r="R32" s="184"/>
      <c r="S32" s="184"/>
      <c r="T32" s="184"/>
      <c r="U32" s="184"/>
    </row>
    <row r="33" spans="1:21" ht="15" customHeight="1">
      <c r="A33" s="662"/>
      <c r="B33" s="133"/>
      <c r="C33" s="179"/>
      <c r="D33" s="385"/>
      <c r="E33" s="386"/>
      <c r="F33" s="386"/>
      <c r="G33" s="386"/>
      <c r="H33" s="386"/>
      <c r="I33" s="387"/>
      <c r="K33" s="133"/>
      <c r="L33" s="118" t="s">
        <v>262</v>
      </c>
      <c r="M33" s="103">
        <v>99.2</v>
      </c>
      <c r="N33" s="103">
        <v>99.7</v>
      </c>
      <c r="O33" s="103">
        <v>109.7</v>
      </c>
      <c r="P33" s="103">
        <v>98.5</v>
      </c>
      <c r="Q33" s="103">
        <v>99.6</v>
      </c>
      <c r="R33" s="103">
        <v>96.2</v>
      </c>
      <c r="S33" s="103">
        <v>101.5</v>
      </c>
      <c r="T33" s="103">
        <v>96.6</v>
      </c>
      <c r="U33" s="103">
        <v>97.7</v>
      </c>
    </row>
    <row r="34" spans="1:21" ht="15" customHeight="1">
      <c r="A34" s="662"/>
      <c r="B34" s="133"/>
      <c r="C34" s="145" t="s">
        <v>19</v>
      </c>
      <c r="D34" s="385">
        <v>11699</v>
      </c>
      <c r="E34" s="5">
        <v>12681</v>
      </c>
      <c r="F34" s="5">
        <v>12833</v>
      </c>
      <c r="G34" s="5">
        <v>11945</v>
      </c>
      <c r="H34" s="5">
        <v>11263</v>
      </c>
      <c r="I34" s="388">
        <f>100*(H34-G34)/G34</f>
        <v>-5.70950188363332</v>
      </c>
      <c r="K34" s="133"/>
      <c r="L34" s="220">
        <v>60</v>
      </c>
      <c r="M34" s="264">
        <v>100</v>
      </c>
      <c r="N34" s="265">
        <v>100</v>
      </c>
      <c r="O34" s="265">
        <v>100</v>
      </c>
      <c r="P34" s="265">
        <v>100</v>
      </c>
      <c r="Q34" s="265">
        <v>100</v>
      </c>
      <c r="R34" s="265">
        <v>100</v>
      </c>
      <c r="S34" s="265">
        <v>100</v>
      </c>
      <c r="T34" s="265">
        <v>100</v>
      </c>
      <c r="U34" s="265">
        <v>100</v>
      </c>
    </row>
    <row r="35" spans="1:21" ht="15" customHeight="1">
      <c r="A35" s="662"/>
      <c r="B35" s="133"/>
      <c r="C35" s="145"/>
      <c r="D35" s="385"/>
      <c r="E35" s="386"/>
      <c r="F35" s="386"/>
      <c r="G35" s="386"/>
      <c r="H35" s="386"/>
      <c r="I35" s="387"/>
      <c r="K35" s="133"/>
      <c r="L35" s="220">
        <v>61</v>
      </c>
      <c r="M35" s="264">
        <v>101.5</v>
      </c>
      <c r="N35" s="265">
        <v>100.3</v>
      </c>
      <c r="O35" s="265">
        <v>100.4</v>
      </c>
      <c r="P35" s="265">
        <v>100.5</v>
      </c>
      <c r="Q35" s="265">
        <v>106.2</v>
      </c>
      <c r="R35" s="265">
        <v>102.8</v>
      </c>
      <c r="S35" s="265">
        <v>98.3</v>
      </c>
      <c r="T35" s="265">
        <v>99.7</v>
      </c>
      <c r="U35" s="265">
        <v>104.6</v>
      </c>
    </row>
    <row r="36" spans="1:21" ht="15" customHeight="1">
      <c r="A36" s="662"/>
      <c r="B36" s="133"/>
      <c r="C36" s="145" t="s">
        <v>404</v>
      </c>
      <c r="D36" s="385">
        <v>7960</v>
      </c>
      <c r="E36" s="5">
        <v>9562</v>
      </c>
      <c r="F36" s="5">
        <v>8979</v>
      </c>
      <c r="G36" s="5">
        <v>7177</v>
      </c>
      <c r="H36" s="5">
        <v>6376</v>
      </c>
      <c r="I36" s="388">
        <f>100*(H36-G36)/G36</f>
        <v>-11.160652083043054</v>
      </c>
      <c r="K36" s="133"/>
      <c r="L36" s="220">
        <v>62</v>
      </c>
      <c r="M36" s="264">
        <v>103.4</v>
      </c>
      <c r="N36" s="265">
        <v>102.4</v>
      </c>
      <c r="O36" s="265">
        <v>103.4</v>
      </c>
      <c r="P36" s="265">
        <v>102.5</v>
      </c>
      <c r="Q36" s="265">
        <v>110.7</v>
      </c>
      <c r="R36" s="265">
        <v>105.8</v>
      </c>
      <c r="S36" s="265">
        <v>100.1</v>
      </c>
      <c r="T36" s="265">
        <v>105.5</v>
      </c>
      <c r="U36" s="265">
        <v>105.9</v>
      </c>
    </row>
    <row r="37" spans="1:21" ht="15" customHeight="1">
      <c r="A37" s="662"/>
      <c r="B37" s="133"/>
      <c r="C37" s="133"/>
      <c r="D37" s="385"/>
      <c r="E37" s="5"/>
      <c r="F37" s="5"/>
      <c r="G37" s="5"/>
      <c r="H37" s="5"/>
      <c r="I37" s="388"/>
      <c r="K37" s="133"/>
      <c r="L37" s="128">
        <v>63</v>
      </c>
      <c r="M37" s="290">
        <v>106</v>
      </c>
      <c r="N37" s="298">
        <v>105.5</v>
      </c>
      <c r="O37" s="298">
        <v>110.6</v>
      </c>
      <c r="P37" s="298">
        <v>106.7</v>
      </c>
      <c r="Q37" s="298">
        <f>AVERAGE(Q39:Q44,Q46:Q51)</f>
        <v>115.27500000000002</v>
      </c>
      <c r="R37" s="298">
        <f>SUM(R39:R51)</f>
        <v>1270.3</v>
      </c>
      <c r="S37" s="298">
        <f>AVERAGE(S39:S44,S46:S51)</f>
        <v>99.18333333333332</v>
      </c>
      <c r="T37" s="298">
        <f>AVERAGE(T39:T44,T46:T51)</f>
        <v>112.90000000000002</v>
      </c>
      <c r="U37" s="298">
        <v>107.2</v>
      </c>
    </row>
    <row r="38" spans="1:21" ht="15" customHeight="1">
      <c r="A38" s="662"/>
      <c r="B38" s="133"/>
      <c r="C38" s="630" t="s">
        <v>216</v>
      </c>
      <c r="D38" s="385"/>
      <c r="E38" s="5"/>
      <c r="F38" s="5"/>
      <c r="G38" s="5"/>
      <c r="H38" s="5"/>
      <c r="I38" s="388"/>
      <c r="K38" s="133"/>
      <c r="L38" s="140"/>
      <c r="M38" s="255"/>
      <c r="N38" s="184"/>
      <c r="O38" s="184"/>
      <c r="P38" s="184"/>
      <c r="Q38" s="276"/>
      <c r="R38" s="184"/>
      <c r="S38" s="184"/>
      <c r="T38" s="184"/>
      <c r="U38" s="184"/>
    </row>
    <row r="39" spans="1:21" ht="15" customHeight="1">
      <c r="A39" s="662"/>
      <c r="B39" s="133"/>
      <c r="C39" s="630"/>
      <c r="D39" s="389">
        <f>D32/D30*100</f>
        <v>42.18122729879564</v>
      </c>
      <c r="E39" s="390">
        <f>E32/E30*100</f>
        <v>43.077452931272006</v>
      </c>
      <c r="F39" s="390">
        <f>F32/F30*100</f>
        <v>44.052992555249425</v>
      </c>
      <c r="G39" s="390">
        <f>G32/G30*100</f>
        <v>43.64312112417264</v>
      </c>
      <c r="H39" s="390">
        <f>H32/H30*100</f>
        <v>44.296669588080626</v>
      </c>
      <c r="I39" s="391" t="s">
        <v>447</v>
      </c>
      <c r="K39" s="133"/>
      <c r="L39" s="117" t="s">
        <v>316</v>
      </c>
      <c r="M39" s="266">
        <v>80.1</v>
      </c>
      <c r="N39" s="265">
        <v>79.2</v>
      </c>
      <c r="O39" s="265">
        <v>84.4</v>
      </c>
      <c r="P39" s="265">
        <v>80.7</v>
      </c>
      <c r="Q39" s="265">
        <v>84.5</v>
      </c>
      <c r="R39" s="265">
        <v>79</v>
      </c>
      <c r="S39" s="265">
        <v>76.8</v>
      </c>
      <c r="T39" s="265">
        <v>76.2</v>
      </c>
      <c r="U39" s="265">
        <v>82.1</v>
      </c>
    </row>
    <row r="40" spans="1:21" ht="15" customHeight="1">
      <c r="A40" s="279"/>
      <c r="B40" s="280"/>
      <c r="C40" s="631"/>
      <c r="D40" s="392"/>
      <c r="E40" s="33"/>
      <c r="F40" s="33"/>
      <c r="G40" s="33"/>
      <c r="H40" s="33"/>
      <c r="I40" s="393"/>
      <c r="K40" s="133"/>
      <c r="L40" s="295">
        <v>2</v>
      </c>
      <c r="M40" s="266">
        <v>81.6</v>
      </c>
      <c r="N40" s="265">
        <v>80.9</v>
      </c>
      <c r="O40" s="265">
        <v>87.2</v>
      </c>
      <c r="P40" s="265">
        <v>84.1</v>
      </c>
      <c r="Q40" s="265">
        <v>84.1</v>
      </c>
      <c r="R40" s="265">
        <v>77.7</v>
      </c>
      <c r="S40" s="265">
        <v>77.8</v>
      </c>
      <c r="T40" s="265">
        <v>76.9</v>
      </c>
      <c r="U40" s="265">
        <v>83</v>
      </c>
    </row>
    <row r="41" spans="1:21" ht="15" customHeight="1">
      <c r="A41" s="275"/>
      <c r="B41" s="133"/>
      <c r="C41" s="186" t="s">
        <v>9</v>
      </c>
      <c r="D41" s="385">
        <v>21949</v>
      </c>
      <c r="E41" s="5">
        <v>22160</v>
      </c>
      <c r="F41" s="5">
        <v>20941</v>
      </c>
      <c r="G41" s="5">
        <v>22568</v>
      </c>
      <c r="H41" s="5">
        <v>22306</v>
      </c>
      <c r="I41" s="388">
        <f>100*(H41-G41)/G41</f>
        <v>-1.160935838355193</v>
      </c>
      <c r="K41" s="133"/>
      <c r="L41" s="295">
        <v>3</v>
      </c>
      <c r="M41" s="266">
        <v>91.5</v>
      </c>
      <c r="N41" s="265">
        <v>87.9</v>
      </c>
      <c r="O41" s="265">
        <v>92.6</v>
      </c>
      <c r="P41" s="265">
        <v>85.2</v>
      </c>
      <c r="Q41" s="265">
        <v>94.9</v>
      </c>
      <c r="R41" s="265">
        <v>95</v>
      </c>
      <c r="S41" s="265">
        <v>80.8</v>
      </c>
      <c r="T41" s="265">
        <v>100.2</v>
      </c>
      <c r="U41" s="265">
        <v>99.8</v>
      </c>
    </row>
    <row r="42" spans="1:21" ht="15" customHeight="1">
      <c r="A42" s="662" t="s">
        <v>21</v>
      </c>
      <c r="B42" s="133"/>
      <c r="C42" s="179"/>
      <c r="D42" s="385"/>
      <c r="E42" s="386"/>
      <c r="F42" s="386"/>
      <c r="G42" s="386"/>
      <c r="H42" s="386"/>
      <c r="I42" s="387"/>
      <c r="K42" s="133"/>
      <c r="L42" s="295">
        <v>4</v>
      </c>
      <c r="M42" s="266">
        <v>83.9</v>
      </c>
      <c r="N42" s="265">
        <v>83.7</v>
      </c>
      <c r="O42" s="265">
        <v>94.7</v>
      </c>
      <c r="P42" s="265">
        <v>83.6</v>
      </c>
      <c r="Q42" s="265">
        <v>83.6</v>
      </c>
      <c r="R42" s="265">
        <v>86.8</v>
      </c>
      <c r="S42" s="265">
        <v>81.8</v>
      </c>
      <c r="T42" s="265">
        <v>77.1</v>
      </c>
      <c r="U42" s="265">
        <v>84.4</v>
      </c>
    </row>
    <row r="43" spans="1:21" ht="15" customHeight="1">
      <c r="A43" s="662"/>
      <c r="B43" s="133"/>
      <c r="C43" s="186" t="s">
        <v>7</v>
      </c>
      <c r="D43" s="385">
        <v>9452</v>
      </c>
      <c r="E43" s="5">
        <v>8981</v>
      </c>
      <c r="F43" s="5">
        <v>8778</v>
      </c>
      <c r="G43" s="5">
        <v>9472</v>
      </c>
      <c r="H43" s="5">
        <v>9470</v>
      </c>
      <c r="I43" s="388">
        <v>0</v>
      </c>
      <c r="K43" s="133"/>
      <c r="L43" s="295">
        <v>5</v>
      </c>
      <c r="M43" s="266">
        <v>80.2</v>
      </c>
      <c r="N43" s="265">
        <v>80.2</v>
      </c>
      <c r="O43" s="265">
        <v>86.3</v>
      </c>
      <c r="P43" s="265">
        <v>83.3</v>
      </c>
      <c r="Q43" s="265">
        <v>85</v>
      </c>
      <c r="R43" s="265">
        <v>75.1</v>
      </c>
      <c r="S43" s="265">
        <v>78.5</v>
      </c>
      <c r="T43" s="265">
        <v>78.5</v>
      </c>
      <c r="U43" s="265">
        <v>80.3</v>
      </c>
    </row>
    <row r="44" spans="1:21" ht="15" customHeight="1">
      <c r="A44" s="662"/>
      <c r="B44" s="133"/>
      <c r="C44" s="179"/>
      <c r="D44" s="385"/>
      <c r="E44" s="386"/>
      <c r="F44" s="386"/>
      <c r="G44" s="386"/>
      <c r="H44" s="386"/>
      <c r="I44" s="387"/>
      <c r="K44" s="133"/>
      <c r="L44" s="295">
        <v>6</v>
      </c>
      <c r="M44" s="266">
        <v>135.6</v>
      </c>
      <c r="N44" s="265">
        <v>126.5</v>
      </c>
      <c r="O44" s="265">
        <v>90.3</v>
      </c>
      <c r="P44" s="265">
        <v>119.1</v>
      </c>
      <c r="Q44" s="265">
        <v>253.6</v>
      </c>
      <c r="R44" s="265">
        <v>132.4</v>
      </c>
      <c r="S44" s="265">
        <v>102.8</v>
      </c>
      <c r="T44" s="265">
        <v>221.8</v>
      </c>
      <c r="U44" s="265">
        <v>156.9</v>
      </c>
    </row>
    <row r="45" spans="1:21" ht="15" customHeight="1">
      <c r="A45" s="662"/>
      <c r="B45" s="133"/>
      <c r="C45" s="145" t="s">
        <v>19</v>
      </c>
      <c r="D45" s="385">
        <v>3235</v>
      </c>
      <c r="E45" s="5">
        <v>3305</v>
      </c>
      <c r="F45" s="5">
        <v>2952</v>
      </c>
      <c r="G45" s="5">
        <v>3950</v>
      </c>
      <c r="H45" s="5">
        <v>4424</v>
      </c>
      <c r="I45" s="388">
        <f>100*(H45-G45)/G45</f>
        <v>12</v>
      </c>
      <c r="K45" s="133"/>
      <c r="L45" s="296"/>
      <c r="M45" s="255"/>
      <c r="N45" s="184"/>
      <c r="O45" s="184"/>
      <c r="P45" s="184"/>
      <c r="Q45" s="184"/>
      <c r="R45" s="184"/>
      <c r="S45" s="184"/>
      <c r="T45" s="184"/>
      <c r="U45" s="184"/>
    </row>
    <row r="46" spans="1:21" ht="15" customHeight="1">
      <c r="A46" s="662"/>
      <c r="B46" s="133"/>
      <c r="C46" s="145"/>
      <c r="D46" s="385"/>
      <c r="E46" s="386"/>
      <c r="F46" s="386"/>
      <c r="G46" s="386"/>
      <c r="H46" s="386"/>
      <c r="I46" s="387"/>
      <c r="K46" s="133"/>
      <c r="L46" s="295">
        <v>7</v>
      </c>
      <c r="M46" s="266">
        <v>147</v>
      </c>
      <c r="N46" s="265">
        <v>157.8</v>
      </c>
      <c r="O46" s="265">
        <v>188.5</v>
      </c>
      <c r="P46" s="265">
        <v>166.5</v>
      </c>
      <c r="Q46" s="265">
        <v>84.6</v>
      </c>
      <c r="R46" s="265">
        <v>140.1</v>
      </c>
      <c r="S46" s="265">
        <v>165.5</v>
      </c>
      <c r="T46" s="265">
        <v>131.1</v>
      </c>
      <c r="U46" s="265">
        <v>122.2</v>
      </c>
    </row>
    <row r="47" spans="1:21" ht="15" customHeight="1">
      <c r="A47" s="662"/>
      <c r="B47" s="133"/>
      <c r="C47" s="145" t="s">
        <v>404</v>
      </c>
      <c r="D47" s="385">
        <v>1332</v>
      </c>
      <c r="E47" s="5">
        <v>1562</v>
      </c>
      <c r="F47" s="5">
        <v>1415</v>
      </c>
      <c r="G47" s="5">
        <v>1836</v>
      </c>
      <c r="H47" s="5">
        <v>1673</v>
      </c>
      <c r="I47" s="388">
        <f>100*(H47-G47)/G47</f>
        <v>-8.877995642701524</v>
      </c>
      <c r="K47" s="133"/>
      <c r="L47" s="295">
        <v>8</v>
      </c>
      <c r="M47" s="266">
        <v>89.3</v>
      </c>
      <c r="N47" s="265">
        <v>88.9</v>
      </c>
      <c r="O47" s="265">
        <v>92.3</v>
      </c>
      <c r="P47" s="265">
        <v>95.3</v>
      </c>
      <c r="Q47" s="265">
        <v>91.9</v>
      </c>
      <c r="R47" s="265">
        <v>88.9</v>
      </c>
      <c r="S47" s="265">
        <v>77.8</v>
      </c>
      <c r="T47" s="265">
        <v>81</v>
      </c>
      <c r="U47" s="265">
        <v>90.2</v>
      </c>
    </row>
    <row r="48" spans="1:21" ht="15" customHeight="1">
      <c r="A48" s="662"/>
      <c r="B48" s="133"/>
      <c r="C48" s="133"/>
      <c r="D48" s="385"/>
      <c r="E48" s="5"/>
      <c r="F48" s="5"/>
      <c r="G48" s="5"/>
      <c r="H48" s="5"/>
      <c r="I48" s="388"/>
      <c r="K48" s="133"/>
      <c r="L48" s="295">
        <v>9</v>
      </c>
      <c r="M48" s="266">
        <v>81.3</v>
      </c>
      <c r="N48" s="265">
        <v>81.2</v>
      </c>
      <c r="O48" s="265">
        <v>91.1</v>
      </c>
      <c r="P48" s="265">
        <v>83.3</v>
      </c>
      <c r="Q48" s="265">
        <v>83.7</v>
      </c>
      <c r="R48" s="265">
        <v>83.3</v>
      </c>
      <c r="S48" s="265">
        <v>74.9</v>
      </c>
      <c r="T48" s="265">
        <v>75.6</v>
      </c>
      <c r="U48" s="265">
        <v>81.4</v>
      </c>
    </row>
    <row r="49" spans="1:21" ht="15" customHeight="1">
      <c r="A49" s="662"/>
      <c r="B49" s="133"/>
      <c r="C49" s="630" t="s">
        <v>216</v>
      </c>
      <c r="D49" s="385"/>
      <c r="E49" s="5"/>
      <c r="F49" s="5"/>
      <c r="G49" s="5"/>
      <c r="H49" s="5"/>
      <c r="I49" s="388"/>
      <c r="K49" s="133"/>
      <c r="L49" s="295">
        <v>10</v>
      </c>
      <c r="M49" s="266">
        <v>81.7</v>
      </c>
      <c r="N49" s="265">
        <v>81.7</v>
      </c>
      <c r="O49" s="265">
        <v>88.8</v>
      </c>
      <c r="P49" s="265">
        <v>84.4</v>
      </c>
      <c r="Q49" s="265">
        <v>81.8</v>
      </c>
      <c r="R49" s="265">
        <v>83.2</v>
      </c>
      <c r="S49" s="265">
        <v>77.5</v>
      </c>
      <c r="T49" s="265">
        <v>72.8</v>
      </c>
      <c r="U49" s="265">
        <v>81.8</v>
      </c>
    </row>
    <row r="50" spans="1:21" ht="15" customHeight="1">
      <c r="A50" s="662"/>
      <c r="B50" s="133"/>
      <c r="C50" s="630"/>
      <c r="D50" s="389">
        <f>D43/D41*100</f>
        <v>43.06346530593649</v>
      </c>
      <c r="E50" s="390">
        <f>E43/E41*100</f>
        <v>40.52797833935018</v>
      </c>
      <c r="F50" s="390">
        <f>F43/F41*100</f>
        <v>41.917768969963234</v>
      </c>
      <c r="G50" s="390">
        <f>G43/G41*100</f>
        <v>41.970932293512945</v>
      </c>
      <c r="H50" s="390">
        <f>H43/H41*100</f>
        <v>42.45494485788577</v>
      </c>
      <c r="I50" s="391" t="s">
        <v>448</v>
      </c>
      <c r="K50" s="133"/>
      <c r="L50" s="295">
        <v>11</v>
      </c>
      <c r="M50" s="266">
        <v>81.1</v>
      </c>
      <c r="N50" s="265">
        <v>80.7</v>
      </c>
      <c r="O50" s="265">
        <v>91.9</v>
      </c>
      <c r="P50" s="265">
        <v>83.5</v>
      </c>
      <c r="Q50" s="265">
        <v>83</v>
      </c>
      <c r="R50" s="265">
        <v>79</v>
      </c>
      <c r="S50" s="265">
        <v>76.8</v>
      </c>
      <c r="T50" s="265">
        <v>73</v>
      </c>
      <c r="U50" s="265">
        <v>82.2</v>
      </c>
    </row>
    <row r="51" spans="1:21" ht="15" customHeight="1">
      <c r="A51" s="662"/>
      <c r="B51" s="133"/>
      <c r="C51" s="630"/>
      <c r="D51" s="385"/>
      <c r="E51" s="1"/>
      <c r="F51" s="1"/>
      <c r="G51" s="1"/>
      <c r="H51" s="1"/>
      <c r="I51" s="391"/>
      <c r="K51" s="133"/>
      <c r="L51" s="295">
        <v>12</v>
      </c>
      <c r="M51" s="266">
        <v>237.8</v>
      </c>
      <c r="N51" s="265">
        <v>236.5</v>
      </c>
      <c r="O51" s="265">
        <v>238.4</v>
      </c>
      <c r="P51" s="265">
        <v>229.7</v>
      </c>
      <c r="Q51" s="265">
        <v>272.6</v>
      </c>
      <c r="R51" s="265">
        <v>249.8</v>
      </c>
      <c r="S51" s="265">
        <v>219.2</v>
      </c>
      <c r="T51" s="265">
        <v>290.6</v>
      </c>
      <c r="U51" s="265">
        <v>240.7</v>
      </c>
    </row>
    <row r="52" spans="1:21" ht="15" customHeight="1">
      <c r="A52" s="277"/>
      <c r="B52" s="133"/>
      <c r="C52" s="278"/>
      <c r="D52" s="385"/>
      <c r="E52" s="5"/>
      <c r="F52" s="394"/>
      <c r="G52" s="394"/>
      <c r="H52" s="394"/>
      <c r="I52" s="395"/>
      <c r="K52" s="133"/>
      <c r="L52" s="295"/>
      <c r="M52" s="266"/>
      <c r="N52" s="265"/>
      <c r="O52" s="265"/>
      <c r="P52" s="265"/>
      <c r="Q52" s="265"/>
      <c r="R52" s="265"/>
      <c r="S52" s="265"/>
      <c r="T52" s="265"/>
      <c r="U52" s="265"/>
    </row>
    <row r="53" spans="1:21" ht="15" customHeight="1">
      <c r="A53" s="282"/>
      <c r="B53" s="254"/>
      <c r="C53" s="189" t="s">
        <v>217</v>
      </c>
      <c r="D53" s="396">
        <f>100*D43/D32</f>
        <v>42.83707228642647</v>
      </c>
      <c r="E53" s="397">
        <f>100*E43/E32</f>
        <v>39.89073465399307</v>
      </c>
      <c r="F53" s="397">
        <f>100*F43/F32</f>
        <v>38.9354624085163</v>
      </c>
      <c r="G53" s="397">
        <f>100*G43/G32</f>
        <v>45.31623768060473</v>
      </c>
      <c r="H53" s="397">
        <f>100*H43/H32</f>
        <v>46.84176682989563</v>
      </c>
      <c r="I53" s="398" t="s">
        <v>449</v>
      </c>
      <c r="K53" s="532" t="s">
        <v>8</v>
      </c>
      <c r="L53" s="629"/>
      <c r="M53" s="255"/>
      <c r="N53" s="184"/>
      <c r="O53" s="184"/>
      <c r="P53" s="184"/>
      <c r="Q53" s="276"/>
      <c r="R53" s="184"/>
      <c r="S53" s="184"/>
      <c r="T53" s="184"/>
      <c r="U53" s="184"/>
    </row>
    <row r="54" spans="1:21" ht="15" customHeight="1">
      <c r="A54" s="672" t="s">
        <v>312</v>
      </c>
      <c r="B54" s="672"/>
      <c r="C54" s="283" t="s">
        <v>314</v>
      </c>
      <c r="D54" s="674" t="s">
        <v>313</v>
      </c>
      <c r="K54" s="133"/>
      <c r="L54" s="118" t="s">
        <v>262</v>
      </c>
      <c r="M54" s="281">
        <v>99</v>
      </c>
      <c r="N54" s="281">
        <v>100.1</v>
      </c>
      <c r="O54" s="281">
        <v>107.2</v>
      </c>
      <c r="P54" s="281">
        <v>98.7</v>
      </c>
      <c r="Q54" s="281">
        <v>99.6</v>
      </c>
      <c r="R54" s="281">
        <v>98.6</v>
      </c>
      <c r="S54" s="281">
        <v>99.3</v>
      </c>
      <c r="T54" s="281">
        <v>106.2</v>
      </c>
      <c r="U54" s="281">
        <v>96.1</v>
      </c>
    </row>
    <row r="55" spans="1:21" ht="15" customHeight="1">
      <c r="A55" s="673"/>
      <c r="B55" s="673"/>
      <c r="C55" s="185" t="s">
        <v>315</v>
      </c>
      <c r="D55" s="673"/>
      <c r="K55" s="133"/>
      <c r="L55" s="220">
        <v>60</v>
      </c>
      <c r="M55" s="264">
        <v>100</v>
      </c>
      <c r="N55" s="265">
        <v>100</v>
      </c>
      <c r="O55" s="265">
        <v>100</v>
      </c>
      <c r="P55" s="265">
        <v>100</v>
      </c>
      <c r="Q55" s="265">
        <v>100</v>
      </c>
      <c r="R55" s="265">
        <v>100</v>
      </c>
      <c r="S55" s="265">
        <v>100</v>
      </c>
      <c r="T55" s="265">
        <v>100</v>
      </c>
      <c r="U55" s="265">
        <v>100</v>
      </c>
    </row>
    <row r="56" spans="1:21" ht="15" customHeight="1">
      <c r="A56" s="284" t="s">
        <v>254</v>
      </c>
      <c r="K56" s="133"/>
      <c r="L56" s="220">
        <v>61</v>
      </c>
      <c r="M56" s="264">
        <v>101.3</v>
      </c>
      <c r="N56" s="265">
        <v>100.4</v>
      </c>
      <c r="O56" s="265">
        <v>102.1</v>
      </c>
      <c r="P56" s="265">
        <v>100.1</v>
      </c>
      <c r="Q56" s="265">
        <v>97.7</v>
      </c>
      <c r="R56" s="265">
        <v>99.5</v>
      </c>
      <c r="S56" s="265">
        <v>103.2</v>
      </c>
      <c r="T56" s="265">
        <v>95.5</v>
      </c>
      <c r="U56" s="265">
        <v>103.6</v>
      </c>
    </row>
    <row r="57" spans="1:21" ht="15" customHeight="1">
      <c r="A57" s="106" t="s">
        <v>197</v>
      </c>
      <c r="E57" s="284"/>
      <c r="I57" s="285"/>
      <c r="K57" s="133"/>
      <c r="L57" s="220">
        <v>62</v>
      </c>
      <c r="M57" s="264">
        <v>100</v>
      </c>
      <c r="N57" s="265">
        <v>97.5</v>
      </c>
      <c r="O57" s="265">
        <v>94.9</v>
      </c>
      <c r="P57" s="265">
        <v>99.3</v>
      </c>
      <c r="Q57" s="265">
        <v>93.3</v>
      </c>
      <c r="R57" s="265">
        <v>87.8</v>
      </c>
      <c r="S57" s="265">
        <v>104.4</v>
      </c>
      <c r="T57" s="265">
        <v>91</v>
      </c>
      <c r="U57" s="265">
        <v>106.8</v>
      </c>
    </row>
    <row r="58" spans="1:21" ht="15" customHeight="1">
      <c r="A58" s="106"/>
      <c r="E58" s="284"/>
      <c r="I58" s="285"/>
      <c r="K58" s="133"/>
      <c r="L58" s="128">
        <v>63</v>
      </c>
      <c r="M58" s="399">
        <f>AVERAGE(M60:M65,M67:M72)</f>
        <v>102.42500000000001</v>
      </c>
      <c r="N58" s="298">
        <f aca="true" t="shared" si="1" ref="N58:U58">AVERAGE(N60:N65,N67:N72)</f>
        <v>99.25833333333334</v>
      </c>
      <c r="O58" s="298">
        <f t="shared" si="1"/>
        <v>104.15000000000002</v>
      </c>
      <c r="P58" s="298">
        <f t="shared" si="1"/>
        <v>101.60833333333333</v>
      </c>
      <c r="Q58" s="298">
        <f t="shared" si="1"/>
        <v>93.33333333333336</v>
      </c>
      <c r="R58" s="298">
        <f t="shared" si="1"/>
        <v>85.72500000000001</v>
      </c>
      <c r="S58" s="298">
        <f t="shared" si="1"/>
        <v>106.17500000000001</v>
      </c>
      <c r="T58" s="298">
        <f t="shared" si="1"/>
        <v>88.75</v>
      </c>
      <c r="U58" s="298">
        <f t="shared" si="1"/>
        <v>110.74166666666666</v>
      </c>
    </row>
    <row r="59" spans="1:21" ht="15" customHeight="1">
      <c r="A59" s="106"/>
      <c r="E59" s="284"/>
      <c r="I59" s="285"/>
      <c r="K59" s="133"/>
      <c r="L59" s="140"/>
      <c r="M59" s="255"/>
      <c r="N59" s="184"/>
      <c r="O59" s="184"/>
      <c r="P59" s="184"/>
      <c r="Q59" s="276"/>
      <c r="R59" s="184"/>
      <c r="S59" s="184"/>
      <c r="T59" s="184"/>
      <c r="U59" s="184"/>
    </row>
    <row r="60" spans="1:21" ht="15" customHeight="1">
      <c r="A60" s="106"/>
      <c r="E60" s="284"/>
      <c r="I60" s="285"/>
      <c r="K60" s="133"/>
      <c r="L60" s="117" t="s">
        <v>316</v>
      </c>
      <c r="M60" s="266">
        <v>99.5</v>
      </c>
      <c r="N60" s="265">
        <v>96.6</v>
      </c>
      <c r="O60" s="265">
        <v>94.3</v>
      </c>
      <c r="P60" s="265">
        <v>98.9</v>
      </c>
      <c r="Q60" s="265">
        <v>91.6</v>
      </c>
      <c r="R60" s="265">
        <v>86</v>
      </c>
      <c r="S60" s="265">
        <v>104.2</v>
      </c>
      <c r="T60" s="265">
        <v>86</v>
      </c>
      <c r="U60" s="265">
        <v>107.1</v>
      </c>
    </row>
    <row r="61" spans="11:21" ht="15" customHeight="1">
      <c r="K61" s="133"/>
      <c r="L61" s="295">
        <v>2</v>
      </c>
      <c r="M61" s="266">
        <v>99.6</v>
      </c>
      <c r="N61" s="265">
        <v>96.7</v>
      </c>
      <c r="O61" s="265">
        <v>96</v>
      </c>
      <c r="P61" s="265">
        <v>98.8</v>
      </c>
      <c r="Q61" s="265">
        <v>91.6</v>
      </c>
      <c r="R61" s="265">
        <v>87</v>
      </c>
      <c r="S61" s="265">
        <v>103.3</v>
      </c>
      <c r="T61" s="265">
        <v>86.6</v>
      </c>
      <c r="U61" s="265">
        <v>107.2</v>
      </c>
    </row>
    <row r="62" spans="3:21" ht="15" customHeight="1">
      <c r="C62" s="284"/>
      <c r="K62" s="133"/>
      <c r="L62" s="295">
        <v>3</v>
      </c>
      <c r="M62" s="266">
        <v>100.1</v>
      </c>
      <c r="N62" s="265">
        <v>97.2</v>
      </c>
      <c r="O62" s="265">
        <v>101.2</v>
      </c>
      <c r="P62" s="265">
        <v>98.9</v>
      </c>
      <c r="Q62" s="265">
        <v>91.3</v>
      </c>
      <c r="R62" s="265">
        <v>86.3</v>
      </c>
      <c r="S62" s="265">
        <v>104.1</v>
      </c>
      <c r="T62" s="265">
        <v>86.8</v>
      </c>
      <c r="U62" s="265">
        <v>107.7</v>
      </c>
    </row>
    <row r="63" spans="1:21" ht="15" customHeight="1">
      <c r="A63" s="462" t="s">
        <v>405</v>
      </c>
      <c r="B63" s="462"/>
      <c r="C63" s="462"/>
      <c r="D63" s="462"/>
      <c r="E63" s="462"/>
      <c r="F63" s="462"/>
      <c r="G63" s="462"/>
      <c r="H63" s="462"/>
      <c r="I63" s="462"/>
      <c r="K63" s="133"/>
      <c r="L63" s="295">
        <v>4</v>
      </c>
      <c r="M63" s="266">
        <v>103.7</v>
      </c>
      <c r="N63" s="265">
        <v>100.7</v>
      </c>
      <c r="O63" s="265">
        <v>108.8</v>
      </c>
      <c r="P63" s="265">
        <v>102.7</v>
      </c>
      <c r="Q63" s="265">
        <v>91.1</v>
      </c>
      <c r="R63" s="265">
        <v>86.4</v>
      </c>
      <c r="S63" s="265">
        <v>108.3</v>
      </c>
      <c r="T63" s="265">
        <v>89.9</v>
      </c>
      <c r="U63" s="265">
        <v>111.5</v>
      </c>
    </row>
    <row r="64" spans="6:21" ht="15" customHeight="1" thickBot="1">
      <c r="F64" s="180"/>
      <c r="G64" s="180"/>
      <c r="H64" s="180"/>
      <c r="I64" s="180"/>
      <c r="J64" s="133"/>
      <c r="K64" s="133"/>
      <c r="L64" s="295">
        <v>5</v>
      </c>
      <c r="M64" s="266">
        <v>103.7</v>
      </c>
      <c r="N64" s="265">
        <v>100.7</v>
      </c>
      <c r="O64" s="265">
        <v>108.6</v>
      </c>
      <c r="P64" s="265">
        <v>102.8</v>
      </c>
      <c r="Q64" s="265">
        <v>93.4</v>
      </c>
      <c r="R64" s="265">
        <v>85.8</v>
      </c>
      <c r="S64" s="265">
        <v>108.5</v>
      </c>
      <c r="T64" s="265">
        <v>89.8</v>
      </c>
      <c r="U64" s="265">
        <v>111.8</v>
      </c>
    </row>
    <row r="65" spans="1:21" ht="15" customHeight="1">
      <c r="A65" s="671" t="s">
        <v>222</v>
      </c>
      <c r="B65" s="461"/>
      <c r="C65" s="637" t="s">
        <v>409</v>
      </c>
      <c r="D65" s="640" t="s">
        <v>1</v>
      </c>
      <c r="E65" s="660" t="s">
        <v>223</v>
      </c>
      <c r="F65" s="664" t="s">
        <v>227</v>
      </c>
      <c r="G65" s="665"/>
      <c r="H65" s="665"/>
      <c r="I65" s="665"/>
      <c r="J65" s="133"/>
      <c r="K65" s="133"/>
      <c r="L65" s="295">
        <v>6</v>
      </c>
      <c r="M65" s="266">
        <v>103.6</v>
      </c>
      <c r="N65" s="265">
        <v>100.2</v>
      </c>
      <c r="O65" s="265">
        <v>105.4</v>
      </c>
      <c r="P65" s="265">
        <v>102.6</v>
      </c>
      <c r="Q65" s="265">
        <v>92.2</v>
      </c>
      <c r="R65" s="265">
        <v>85.2</v>
      </c>
      <c r="S65" s="265">
        <v>108.2</v>
      </c>
      <c r="T65" s="265">
        <v>90.2</v>
      </c>
      <c r="U65" s="265">
        <v>112.4</v>
      </c>
    </row>
    <row r="66" spans="1:21" ht="15" customHeight="1">
      <c r="A66" s="462"/>
      <c r="B66" s="463"/>
      <c r="C66" s="638"/>
      <c r="D66" s="638"/>
      <c r="E66" s="661"/>
      <c r="F66" s="666" t="s">
        <v>226</v>
      </c>
      <c r="G66" s="667" t="s">
        <v>224</v>
      </c>
      <c r="H66" s="668" t="s">
        <v>225</v>
      </c>
      <c r="I66" s="669" t="s">
        <v>453</v>
      </c>
      <c r="J66" s="133"/>
      <c r="K66" s="133"/>
      <c r="L66" s="296"/>
      <c r="M66" s="255"/>
      <c r="N66" s="184"/>
      <c r="O66" s="184"/>
      <c r="P66" s="184"/>
      <c r="Q66" s="184"/>
      <c r="R66" s="184"/>
      <c r="S66" s="184"/>
      <c r="T66" s="184"/>
      <c r="U66" s="184"/>
    </row>
    <row r="67" spans="1:21" ht="15" customHeight="1">
      <c r="A67" s="464"/>
      <c r="B67" s="465"/>
      <c r="C67" s="639"/>
      <c r="D67" s="639"/>
      <c r="E67" s="550"/>
      <c r="F67" s="666"/>
      <c r="G67" s="667"/>
      <c r="H67" s="668"/>
      <c r="I67" s="670"/>
      <c r="K67" s="133"/>
      <c r="L67" s="295">
        <v>7</v>
      </c>
      <c r="M67" s="266">
        <v>103.6</v>
      </c>
      <c r="N67" s="265">
        <v>100.3</v>
      </c>
      <c r="O67" s="265">
        <v>107.6</v>
      </c>
      <c r="P67" s="265">
        <v>102.4</v>
      </c>
      <c r="Q67" s="265">
        <v>94.5</v>
      </c>
      <c r="R67" s="265">
        <v>85.4</v>
      </c>
      <c r="S67" s="265">
        <v>107.6</v>
      </c>
      <c r="T67" s="265">
        <v>90.2</v>
      </c>
      <c r="U67" s="265">
        <v>112.3</v>
      </c>
    </row>
    <row r="68" spans="1:21" ht="15" customHeight="1">
      <c r="A68" s="677" t="s">
        <v>264</v>
      </c>
      <c r="B68" s="678"/>
      <c r="C68" s="286">
        <v>2293</v>
      </c>
      <c r="D68" s="286">
        <v>2570</v>
      </c>
      <c r="E68" s="286">
        <v>2257</v>
      </c>
      <c r="F68" s="286">
        <f>SUM(G68:I68)</f>
        <v>38543</v>
      </c>
      <c r="G68" s="286">
        <v>647</v>
      </c>
      <c r="H68" s="286">
        <v>36726</v>
      </c>
      <c r="I68" s="286">
        <v>1170</v>
      </c>
      <c r="K68" s="133"/>
      <c r="L68" s="295">
        <v>8</v>
      </c>
      <c r="M68" s="266">
        <v>103.2</v>
      </c>
      <c r="N68" s="265">
        <v>99.9</v>
      </c>
      <c r="O68" s="265">
        <v>107</v>
      </c>
      <c r="P68" s="265">
        <v>102.2</v>
      </c>
      <c r="Q68" s="265">
        <v>95.2</v>
      </c>
      <c r="R68" s="265">
        <v>85.4</v>
      </c>
      <c r="S68" s="265">
        <v>106.7</v>
      </c>
      <c r="T68" s="265">
        <v>89.4</v>
      </c>
      <c r="U68" s="265">
        <v>111.9</v>
      </c>
    </row>
    <row r="69" spans="1:21" ht="15" customHeight="1">
      <c r="A69" s="526">
        <v>60</v>
      </c>
      <c r="B69" s="679"/>
      <c r="C69" s="286">
        <v>2137</v>
      </c>
      <c r="D69" s="286">
        <v>1706</v>
      </c>
      <c r="E69" s="286">
        <v>2088</v>
      </c>
      <c r="F69" s="286">
        <f>SUM(G69:I69)</f>
        <v>35980</v>
      </c>
      <c r="G69" s="286">
        <v>514</v>
      </c>
      <c r="H69" s="286">
        <v>34675</v>
      </c>
      <c r="I69" s="286">
        <v>791</v>
      </c>
      <c r="K69" s="133"/>
      <c r="L69" s="295">
        <v>9</v>
      </c>
      <c r="M69" s="266">
        <v>103</v>
      </c>
      <c r="N69" s="265">
        <v>99.7</v>
      </c>
      <c r="O69" s="265">
        <v>104.6</v>
      </c>
      <c r="P69" s="265">
        <v>102.4</v>
      </c>
      <c r="Q69" s="265">
        <v>95.2</v>
      </c>
      <c r="R69" s="265">
        <v>85.7</v>
      </c>
      <c r="S69" s="265">
        <v>105.8</v>
      </c>
      <c r="T69" s="265">
        <v>89.1</v>
      </c>
      <c r="U69" s="265">
        <v>111.7</v>
      </c>
    </row>
    <row r="70" spans="1:21" ht="15" customHeight="1">
      <c r="A70" s="526">
        <v>61</v>
      </c>
      <c r="B70" s="679"/>
      <c r="C70" s="286">
        <v>1223</v>
      </c>
      <c r="D70" s="286">
        <v>1071</v>
      </c>
      <c r="E70" s="286">
        <v>1226</v>
      </c>
      <c r="F70" s="286">
        <f>SUM(G70:I70)</f>
        <v>21778</v>
      </c>
      <c r="G70" s="286">
        <v>330</v>
      </c>
      <c r="H70" s="286">
        <v>21004</v>
      </c>
      <c r="I70" s="286">
        <v>444</v>
      </c>
      <c r="K70" s="133"/>
      <c r="L70" s="295">
        <v>10</v>
      </c>
      <c r="M70" s="266">
        <v>103</v>
      </c>
      <c r="N70" s="265">
        <v>99.5</v>
      </c>
      <c r="O70" s="265">
        <v>104.7</v>
      </c>
      <c r="P70" s="265">
        <v>102.4</v>
      </c>
      <c r="Q70" s="265">
        <v>95.5</v>
      </c>
      <c r="R70" s="265">
        <v>85.1</v>
      </c>
      <c r="S70" s="265">
        <v>105.6</v>
      </c>
      <c r="T70" s="265">
        <v>88.9</v>
      </c>
      <c r="U70" s="265">
        <v>112.1</v>
      </c>
    </row>
    <row r="71" spans="1:21" ht="15" customHeight="1">
      <c r="A71" s="526">
        <v>62</v>
      </c>
      <c r="B71" s="679"/>
      <c r="C71" s="286">
        <v>736</v>
      </c>
      <c r="D71" s="286">
        <v>992</v>
      </c>
      <c r="E71" s="286">
        <v>734</v>
      </c>
      <c r="F71" s="286">
        <f>SUM(G71:I71)</f>
        <v>14621</v>
      </c>
      <c r="G71" s="286">
        <v>839</v>
      </c>
      <c r="H71" s="286">
        <v>13782</v>
      </c>
      <c r="I71" s="286" t="s">
        <v>352</v>
      </c>
      <c r="K71" s="133"/>
      <c r="L71" s="295">
        <v>11</v>
      </c>
      <c r="M71" s="266">
        <v>103.2</v>
      </c>
      <c r="N71" s="265">
        <v>99.9</v>
      </c>
      <c r="O71" s="265">
        <v>106.2</v>
      </c>
      <c r="P71" s="265">
        <v>102.7</v>
      </c>
      <c r="Q71" s="265">
        <v>94.5</v>
      </c>
      <c r="R71" s="265">
        <v>85</v>
      </c>
      <c r="S71" s="265">
        <v>106</v>
      </c>
      <c r="T71" s="265">
        <v>89.2</v>
      </c>
      <c r="U71" s="265">
        <v>112</v>
      </c>
    </row>
    <row r="72" spans="1:21" ht="15" customHeight="1">
      <c r="A72" s="675">
        <v>63</v>
      </c>
      <c r="B72" s="676"/>
      <c r="C72" s="293">
        <v>594</v>
      </c>
      <c r="D72" s="294">
        <v>594</v>
      </c>
      <c r="E72" s="294">
        <v>591</v>
      </c>
      <c r="F72" s="294">
        <f>SUM(G72:I72)</f>
        <v>11915</v>
      </c>
      <c r="G72" s="294">
        <v>506</v>
      </c>
      <c r="H72" s="294">
        <v>11409</v>
      </c>
      <c r="I72" s="294" t="s">
        <v>410</v>
      </c>
      <c r="K72" s="254"/>
      <c r="L72" s="297">
        <v>12</v>
      </c>
      <c r="M72" s="287">
        <v>102.9</v>
      </c>
      <c r="N72" s="288">
        <v>99.7</v>
      </c>
      <c r="O72" s="288">
        <v>105.4</v>
      </c>
      <c r="P72" s="288">
        <v>102.5</v>
      </c>
      <c r="Q72" s="288">
        <v>93.9</v>
      </c>
      <c r="R72" s="288">
        <v>85.4</v>
      </c>
      <c r="S72" s="288">
        <v>105.8</v>
      </c>
      <c r="T72" s="288">
        <v>88.9</v>
      </c>
      <c r="U72" s="288">
        <v>111.2</v>
      </c>
    </row>
    <row r="73" spans="1:11" ht="15" customHeight="1">
      <c r="A73" s="106" t="s">
        <v>197</v>
      </c>
      <c r="K73" s="103" t="s">
        <v>221</v>
      </c>
    </row>
  </sheetData>
  <sheetProtection/>
  <mergeCells count="56">
    <mergeCell ref="C65:C67"/>
    <mergeCell ref="D65:D67"/>
    <mergeCell ref="E65:E67"/>
    <mergeCell ref="A54:B55"/>
    <mergeCell ref="D54:D55"/>
    <mergeCell ref="A72:B72"/>
    <mergeCell ref="A68:B68"/>
    <mergeCell ref="A69:B69"/>
    <mergeCell ref="A70:B70"/>
    <mergeCell ref="A71:B71"/>
    <mergeCell ref="A63:I63"/>
    <mergeCell ref="A31:A39"/>
    <mergeCell ref="A42:A51"/>
    <mergeCell ref="A2:I2"/>
    <mergeCell ref="F65:I65"/>
    <mergeCell ref="F66:F67"/>
    <mergeCell ref="G66:G67"/>
    <mergeCell ref="H66:H67"/>
    <mergeCell ref="I66:I67"/>
    <mergeCell ref="A65:B67"/>
    <mergeCell ref="K3:U3"/>
    <mergeCell ref="D6:D7"/>
    <mergeCell ref="E6:E7"/>
    <mergeCell ref="F6:F7"/>
    <mergeCell ref="G6:G7"/>
    <mergeCell ref="H6:H7"/>
    <mergeCell ref="I6:I7"/>
    <mergeCell ref="A3:I3"/>
    <mergeCell ref="U8:U10"/>
    <mergeCell ref="B14:C14"/>
    <mergeCell ref="R8:R10"/>
    <mergeCell ref="S8:S10"/>
    <mergeCell ref="K32:L32"/>
    <mergeCell ref="Q8:Q10"/>
    <mergeCell ref="K8:L10"/>
    <mergeCell ref="O8:O10"/>
    <mergeCell ref="P8:P10"/>
    <mergeCell ref="A25:I25"/>
    <mergeCell ref="T8:T10"/>
    <mergeCell ref="M8:M10"/>
    <mergeCell ref="N8:N10"/>
    <mergeCell ref="K11:L11"/>
    <mergeCell ref="A18:C18"/>
    <mergeCell ref="B10:C10"/>
    <mergeCell ref="B12:C12"/>
    <mergeCell ref="A8:C8"/>
    <mergeCell ref="B16:C16"/>
    <mergeCell ref="K53:L53"/>
    <mergeCell ref="C38:C40"/>
    <mergeCell ref="C49:C51"/>
    <mergeCell ref="D27:D29"/>
    <mergeCell ref="E27:E29"/>
    <mergeCell ref="F27:F29"/>
    <mergeCell ref="G27:G29"/>
    <mergeCell ref="H27:H29"/>
    <mergeCell ref="I27:I2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PageLayoutView="0" workbookViewId="0" topLeftCell="A1">
      <selection activeCell="A2" sqref="A2:Y2"/>
    </sheetView>
  </sheetViews>
  <sheetFormatPr defaultColWidth="10.59765625" defaultRowHeight="15"/>
  <cols>
    <col min="1" max="1" width="15.09765625" style="103" customWidth="1"/>
    <col min="2" max="25" width="10.59765625" style="103" customWidth="1"/>
    <col min="26" max="16384" width="10.59765625" style="103" customWidth="1"/>
  </cols>
  <sheetData>
    <row r="1" spans="1:25" s="102" customFormat="1" ht="19.5" customHeight="1">
      <c r="A1" s="2" t="s">
        <v>219</v>
      </c>
      <c r="Y1" s="3" t="s">
        <v>220</v>
      </c>
    </row>
    <row r="2" spans="1:25" ht="19.5" customHeight="1">
      <c r="A2" s="415" t="s">
        <v>413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</row>
    <row r="3" spans="2:25" ht="18" customHeight="1" thickBot="1">
      <c r="B3" s="209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6" t="s">
        <v>412</v>
      </c>
    </row>
    <row r="4" spans="1:25" ht="17.25" customHeight="1">
      <c r="A4" s="299" t="s">
        <v>22</v>
      </c>
      <c r="B4" s="500" t="s">
        <v>23</v>
      </c>
      <c r="C4" s="671"/>
      <c r="D4" s="461"/>
      <c r="E4" s="500" t="s">
        <v>24</v>
      </c>
      <c r="F4" s="671"/>
      <c r="G4" s="461"/>
      <c r="H4" s="500" t="s">
        <v>25</v>
      </c>
      <c r="I4" s="671"/>
      <c r="J4" s="461"/>
      <c r="K4" s="520" t="s">
        <v>26</v>
      </c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</row>
    <row r="5" spans="1:25" ht="17.25" customHeight="1">
      <c r="A5" s="116"/>
      <c r="B5" s="550"/>
      <c r="C5" s="464"/>
      <c r="D5" s="465"/>
      <c r="E5" s="550"/>
      <c r="F5" s="464"/>
      <c r="G5" s="465"/>
      <c r="H5" s="550"/>
      <c r="I5" s="464"/>
      <c r="J5" s="465"/>
      <c r="K5" s="494" t="s">
        <v>27</v>
      </c>
      <c r="L5" s="495"/>
      <c r="M5" s="685"/>
      <c r="N5" s="494" t="s">
        <v>28</v>
      </c>
      <c r="O5" s="495"/>
      <c r="P5" s="685"/>
      <c r="Q5" s="494" t="s">
        <v>29</v>
      </c>
      <c r="R5" s="495"/>
      <c r="S5" s="685"/>
      <c r="T5" s="494" t="s">
        <v>30</v>
      </c>
      <c r="U5" s="495"/>
      <c r="V5" s="685"/>
      <c r="W5" s="494" t="s">
        <v>31</v>
      </c>
      <c r="X5" s="495"/>
      <c r="Y5" s="495"/>
    </row>
    <row r="6" spans="1:25" ht="17.25" customHeight="1">
      <c r="A6" s="682" t="s">
        <v>32</v>
      </c>
      <c r="B6" s="681" t="s">
        <v>33</v>
      </c>
      <c r="C6" s="680" t="s">
        <v>34</v>
      </c>
      <c r="D6" s="680" t="s">
        <v>35</v>
      </c>
      <c r="E6" s="681" t="s">
        <v>33</v>
      </c>
      <c r="F6" s="680" t="s">
        <v>34</v>
      </c>
      <c r="G6" s="680" t="s">
        <v>35</v>
      </c>
      <c r="H6" s="681" t="s">
        <v>33</v>
      </c>
      <c r="I6" s="680" t="s">
        <v>34</v>
      </c>
      <c r="J6" s="680" t="s">
        <v>35</v>
      </c>
      <c r="K6" s="681" t="s">
        <v>33</v>
      </c>
      <c r="L6" s="680" t="s">
        <v>34</v>
      </c>
      <c r="M6" s="680" t="s">
        <v>35</v>
      </c>
      <c r="N6" s="681" t="s">
        <v>33</v>
      </c>
      <c r="O6" s="680" t="s">
        <v>34</v>
      </c>
      <c r="P6" s="680" t="s">
        <v>35</v>
      </c>
      <c r="Q6" s="681" t="s">
        <v>33</v>
      </c>
      <c r="R6" s="680" t="s">
        <v>34</v>
      </c>
      <c r="S6" s="680" t="s">
        <v>35</v>
      </c>
      <c r="T6" s="681" t="s">
        <v>33</v>
      </c>
      <c r="U6" s="680" t="s">
        <v>34</v>
      </c>
      <c r="V6" s="680" t="s">
        <v>35</v>
      </c>
      <c r="W6" s="681" t="s">
        <v>33</v>
      </c>
      <c r="X6" s="680" t="s">
        <v>34</v>
      </c>
      <c r="Y6" s="547" t="s">
        <v>35</v>
      </c>
    </row>
    <row r="7" spans="1:25" ht="17.25" customHeight="1">
      <c r="A7" s="683"/>
      <c r="B7" s="639"/>
      <c r="C7" s="657"/>
      <c r="D7" s="657"/>
      <c r="E7" s="639"/>
      <c r="F7" s="657"/>
      <c r="G7" s="657"/>
      <c r="H7" s="639"/>
      <c r="I7" s="657"/>
      <c r="J7" s="657"/>
      <c r="K7" s="639"/>
      <c r="L7" s="657"/>
      <c r="M7" s="657"/>
      <c r="N7" s="639"/>
      <c r="O7" s="657"/>
      <c r="P7" s="657"/>
      <c r="Q7" s="639"/>
      <c r="R7" s="657"/>
      <c r="S7" s="657"/>
      <c r="T7" s="639"/>
      <c r="U7" s="657"/>
      <c r="V7" s="657"/>
      <c r="W7" s="639"/>
      <c r="X7" s="657"/>
      <c r="Y7" s="550"/>
    </row>
    <row r="8" spans="1:25" ht="17.25" customHeight="1">
      <c r="A8" s="26" t="s">
        <v>414</v>
      </c>
      <c r="B8" s="300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</row>
    <row r="9" spans="1:25" s="301" customFormat="1" ht="17.25" customHeight="1">
      <c r="A9" s="304" t="s">
        <v>317</v>
      </c>
      <c r="B9" s="16">
        <f>SUM(C9:D9)</f>
        <v>287997</v>
      </c>
      <c r="C9" s="16">
        <v>221464</v>
      </c>
      <c r="D9" s="16">
        <v>66533</v>
      </c>
      <c r="E9" s="16">
        <f>SUM(F9:G9)</f>
        <v>282466</v>
      </c>
      <c r="F9" s="16">
        <v>219214</v>
      </c>
      <c r="G9" s="16">
        <v>63252</v>
      </c>
      <c r="H9" s="16">
        <f>SUM(I9:J9)</f>
        <v>527611</v>
      </c>
      <c r="I9" s="16">
        <v>220481</v>
      </c>
      <c r="J9" s="16">
        <v>307130</v>
      </c>
      <c r="K9" s="16">
        <f>SUM(L9:M9)</f>
        <v>261070</v>
      </c>
      <c r="L9" s="16">
        <v>206228</v>
      </c>
      <c r="M9" s="16">
        <v>54842</v>
      </c>
      <c r="N9" s="16">
        <f>SUM(O9:P9)</f>
        <v>204878</v>
      </c>
      <c r="O9" s="16">
        <v>164360</v>
      </c>
      <c r="P9" s="16">
        <v>40518</v>
      </c>
      <c r="Q9" s="16">
        <f>SUM(R9:S9)</f>
        <v>264198</v>
      </c>
      <c r="R9" s="16">
        <v>213630</v>
      </c>
      <c r="S9" s="16">
        <v>50568</v>
      </c>
      <c r="T9" s="16">
        <f>SUM(U9:V9)</f>
        <v>127417</v>
      </c>
      <c r="U9" s="16">
        <v>111218</v>
      </c>
      <c r="V9" s="16">
        <v>16199</v>
      </c>
      <c r="W9" s="16">
        <f>SUM(X9:Y9)</f>
        <v>390054</v>
      </c>
      <c r="X9" s="16">
        <v>285605</v>
      </c>
      <c r="Y9" s="16">
        <v>104449</v>
      </c>
    </row>
    <row r="10" spans="1:25" ht="17.25" customHeight="1">
      <c r="A10" s="289">
        <v>62</v>
      </c>
      <c r="B10" s="16">
        <f>SUM(C10:D10)</f>
        <v>294968</v>
      </c>
      <c r="C10" s="5">
        <v>227708</v>
      </c>
      <c r="D10" s="5">
        <v>67260</v>
      </c>
      <c r="E10" s="16">
        <f>SUM(F10:G10)</f>
        <v>290047</v>
      </c>
      <c r="F10" s="5">
        <v>225966</v>
      </c>
      <c r="G10" s="5">
        <v>64081</v>
      </c>
      <c r="H10" s="16">
        <f>SUM(I10:J10)</f>
        <v>262802</v>
      </c>
      <c r="I10" s="5">
        <v>227770</v>
      </c>
      <c r="J10" s="5">
        <v>35032</v>
      </c>
      <c r="K10" s="16">
        <f>SUM(L10:M10)</f>
        <v>267941</v>
      </c>
      <c r="L10" s="5">
        <v>212463</v>
      </c>
      <c r="M10" s="5">
        <v>55478</v>
      </c>
      <c r="N10" s="16">
        <f>SUM(O10:P10)</f>
        <v>214810</v>
      </c>
      <c r="O10" s="5">
        <v>171822</v>
      </c>
      <c r="P10" s="5">
        <v>42988</v>
      </c>
      <c r="Q10" s="16">
        <f>SUM(R10:S10)</f>
        <v>266756</v>
      </c>
      <c r="R10" s="5">
        <v>215474</v>
      </c>
      <c r="S10" s="5">
        <v>51282</v>
      </c>
      <c r="T10" s="16">
        <f>SUM(U10:V10)</f>
        <v>132539</v>
      </c>
      <c r="U10" s="5">
        <v>114872</v>
      </c>
      <c r="V10" s="5">
        <v>17667</v>
      </c>
      <c r="W10" s="16">
        <f>SUM(X10:Y10)</f>
        <v>395550</v>
      </c>
      <c r="X10" s="5">
        <v>291520</v>
      </c>
      <c r="Y10" s="5">
        <v>104030</v>
      </c>
    </row>
    <row r="11" spans="1:25" s="83" customFormat="1" ht="17.25" customHeight="1">
      <c r="A11" s="82">
        <v>63</v>
      </c>
      <c r="B11" s="292">
        <f>AVERAGE(B13:B26)</f>
        <v>303340.4166666667</v>
      </c>
      <c r="C11" s="292">
        <f aca="true" t="shared" si="0" ref="C11:Y11">AVERAGE(C13:C26)</f>
        <v>230934.83333333334</v>
      </c>
      <c r="D11" s="292">
        <f t="shared" si="0"/>
        <v>72405.58333333333</v>
      </c>
      <c r="E11" s="292">
        <f t="shared" si="0"/>
        <v>302205.5833333333</v>
      </c>
      <c r="F11" s="292">
        <f t="shared" si="0"/>
        <v>229910.91666666666</v>
      </c>
      <c r="G11" s="292">
        <f t="shared" si="0"/>
        <v>72294.66666666667</v>
      </c>
      <c r="H11" s="292">
        <f t="shared" si="0"/>
        <v>300689.8333333333</v>
      </c>
      <c r="I11" s="292">
        <f t="shared" si="0"/>
        <v>242670.08333333334</v>
      </c>
      <c r="J11" s="292">
        <f t="shared" si="0"/>
        <v>58019.75</v>
      </c>
      <c r="K11" s="292">
        <f t="shared" si="0"/>
        <v>268057.75</v>
      </c>
      <c r="L11" s="292">
        <f t="shared" si="0"/>
        <v>208393.91666666666</v>
      </c>
      <c r="M11" s="292">
        <f t="shared" si="0"/>
        <v>59663.833333333336</v>
      </c>
      <c r="N11" s="292">
        <f t="shared" si="0"/>
        <v>225675.16666666666</v>
      </c>
      <c r="O11" s="292">
        <f t="shared" si="0"/>
        <v>178139.91666666666</v>
      </c>
      <c r="P11" s="292">
        <f t="shared" si="0"/>
        <v>47535.25</v>
      </c>
      <c r="Q11" s="292">
        <f t="shared" si="0"/>
        <v>237178.41666666666</v>
      </c>
      <c r="R11" s="292">
        <f t="shared" si="0"/>
        <v>190790</v>
      </c>
      <c r="S11" s="292">
        <f t="shared" si="0"/>
        <v>46388.416666666664</v>
      </c>
      <c r="T11" s="292">
        <f t="shared" si="0"/>
        <v>153281.5</v>
      </c>
      <c r="U11" s="292">
        <f t="shared" si="0"/>
        <v>127078.75</v>
      </c>
      <c r="V11" s="292">
        <f t="shared" si="0"/>
        <v>26202.75</v>
      </c>
      <c r="W11" s="292">
        <f t="shared" si="0"/>
        <v>374208.25</v>
      </c>
      <c r="X11" s="292">
        <f t="shared" si="0"/>
        <v>277404.25</v>
      </c>
      <c r="Y11" s="292">
        <f t="shared" si="0"/>
        <v>96804</v>
      </c>
    </row>
    <row r="12" spans="1:25" ht="17.25" customHeight="1">
      <c r="A12" s="30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7.25" customHeight="1">
      <c r="A13" s="210" t="s">
        <v>316</v>
      </c>
      <c r="B13" s="16">
        <f>SUM(C13:D13)</f>
        <v>227449</v>
      </c>
      <c r="C13" s="5">
        <v>226559</v>
      </c>
      <c r="D13" s="5">
        <v>890</v>
      </c>
      <c r="E13" s="16">
        <f>SUM(F13:G13)</f>
        <v>225196</v>
      </c>
      <c r="F13" s="5">
        <v>224519</v>
      </c>
      <c r="G13" s="5">
        <v>677</v>
      </c>
      <c r="H13" s="16">
        <f>SUM(I13:J13)</f>
        <v>227348</v>
      </c>
      <c r="I13" s="5">
        <v>226976</v>
      </c>
      <c r="J13" s="5">
        <v>372</v>
      </c>
      <c r="K13" s="16">
        <f>SUM(L13:M13)</f>
        <v>201447</v>
      </c>
      <c r="L13" s="5">
        <v>201200</v>
      </c>
      <c r="M13" s="5">
        <v>247</v>
      </c>
      <c r="N13" s="16">
        <f>SUM(O13:P13)</f>
        <v>171867</v>
      </c>
      <c r="O13" s="5">
        <v>171759</v>
      </c>
      <c r="P13" s="5">
        <v>108</v>
      </c>
      <c r="Q13" s="16">
        <f>SUM(R13:S13)</f>
        <v>181820</v>
      </c>
      <c r="R13" s="5">
        <v>181820</v>
      </c>
      <c r="S13" s="5">
        <v>0</v>
      </c>
      <c r="T13" s="16">
        <f>SUM(U13:V13)</f>
        <v>122602</v>
      </c>
      <c r="U13" s="5">
        <v>122602</v>
      </c>
      <c r="V13" s="5">
        <v>0</v>
      </c>
      <c r="W13" s="16">
        <f>SUM(X13:Y13)</f>
        <v>270374</v>
      </c>
      <c r="X13" s="5">
        <v>270374</v>
      </c>
      <c r="Y13" s="5">
        <v>0</v>
      </c>
    </row>
    <row r="14" spans="1:25" ht="17.25" customHeight="1">
      <c r="A14" s="305">
        <v>2</v>
      </c>
      <c r="B14" s="16">
        <f>SUM(C14:D14)</f>
        <v>230442</v>
      </c>
      <c r="C14" s="5">
        <v>229161</v>
      </c>
      <c r="D14" s="5">
        <v>1281</v>
      </c>
      <c r="E14" s="16">
        <f>SUM(F14:G14)</f>
        <v>228932</v>
      </c>
      <c r="F14" s="5">
        <v>227188</v>
      </c>
      <c r="G14" s="5">
        <v>1744</v>
      </c>
      <c r="H14" s="16">
        <f>SUM(I14:J14)</f>
        <v>233960</v>
      </c>
      <c r="I14" s="5">
        <v>233672</v>
      </c>
      <c r="J14" s="5">
        <v>288</v>
      </c>
      <c r="K14" s="16">
        <f>SUM(L14:M14)</f>
        <v>208714</v>
      </c>
      <c r="L14" s="5">
        <v>206218</v>
      </c>
      <c r="M14" s="5">
        <v>2496</v>
      </c>
      <c r="N14" s="16">
        <f>SUM(O14:P14)</f>
        <v>176579</v>
      </c>
      <c r="O14" s="5">
        <v>176516</v>
      </c>
      <c r="P14" s="5">
        <v>63</v>
      </c>
      <c r="Q14" s="16">
        <f>SUM(R14:S14)</f>
        <v>190920</v>
      </c>
      <c r="R14" s="5">
        <v>190920</v>
      </c>
      <c r="S14" s="5">
        <v>0</v>
      </c>
      <c r="T14" s="16">
        <f>SUM(U14:V14)</f>
        <v>129655</v>
      </c>
      <c r="U14" s="5">
        <v>127110</v>
      </c>
      <c r="V14" s="5">
        <v>2545</v>
      </c>
      <c r="W14" s="16">
        <f>SUM(X14:Y14)</f>
        <v>272645</v>
      </c>
      <c r="X14" s="5">
        <v>272645</v>
      </c>
      <c r="Y14" s="5">
        <v>0</v>
      </c>
    </row>
    <row r="15" spans="1:25" ht="17.25" customHeight="1">
      <c r="A15" s="305">
        <v>3</v>
      </c>
      <c r="B15" s="16">
        <f>SUM(C15:D15)</f>
        <v>259032</v>
      </c>
      <c r="C15" s="5">
        <v>229549</v>
      </c>
      <c r="D15" s="5">
        <v>29483</v>
      </c>
      <c r="E15" s="16">
        <f>SUM(F15:G15)</f>
        <v>249124</v>
      </c>
      <c r="F15" s="5">
        <v>228251</v>
      </c>
      <c r="G15" s="5">
        <v>20873</v>
      </c>
      <c r="H15" s="16">
        <f>SUM(I15:J15)</f>
        <v>248983</v>
      </c>
      <c r="I15" s="5">
        <v>248873</v>
      </c>
      <c r="J15" s="5">
        <v>110</v>
      </c>
      <c r="K15" s="16">
        <f>SUM(L15:M15)</f>
        <v>211781</v>
      </c>
      <c r="L15" s="5">
        <v>204907</v>
      </c>
      <c r="M15" s="5">
        <v>6874</v>
      </c>
      <c r="N15" s="16">
        <f>SUM(O15:P15)</f>
        <v>200766</v>
      </c>
      <c r="O15" s="5">
        <v>172945</v>
      </c>
      <c r="P15" s="5">
        <v>27821</v>
      </c>
      <c r="Q15" s="16">
        <f>SUM(R15:S15)</f>
        <v>188598</v>
      </c>
      <c r="R15" s="5">
        <v>188598</v>
      </c>
      <c r="S15" s="5">
        <v>0</v>
      </c>
      <c r="T15" s="16">
        <f>SUM(U15:V15)</f>
        <v>125644</v>
      </c>
      <c r="U15" s="5">
        <v>125415</v>
      </c>
      <c r="V15" s="5">
        <v>229</v>
      </c>
      <c r="W15" s="16">
        <f>SUM(X15:Y15)</f>
        <v>274107</v>
      </c>
      <c r="X15" s="5">
        <v>274107</v>
      </c>
      <c r="Y15" s="5">
        <v>0</v>
      </c>
    </row>
    <row r="16" spans="1:25" ht="17.25" customHeight="1">
      <c r="A16" s="305">
        <v>4</v>
      </c>
      <c r="B16" s="16">
        <f>SUM(C16:D16)</f>
        <v>239833</v>
      </c>
      <c r="C16" s="5">
        <v>230769</v>
      </c>
      <c r="D16" s="5">
        <v>9064</v>
      </c>
      <c r="E16" s="16">
        <f>SUM(F16:G16)</f>
        <v>239485</v>
      </c>
      <c r="F16" s="5">
        <v>229937</v>
      </c>
      <c r="G16" s="5">
        <v>9548</v>
      </c>
      <c r="H16" s="16">
        <f>SUM(I16:J16)</f>
        <v>257103</v>
      </c>
      <c r="I16" s="5">
        <v>246738</v>
      </c>
      <c r="J16" s="5">
        <v>10365</v>
      </c>
      <c r="K16" s="16">
        <f>SUM(L16:M16)</f>
        <v>209897</v>
      </c>
      <c r="L16" s="5">
        <v>207631</v>
      </c>
      <c r="M16" s="5">
        <v>2266</v>
      </c>
      <c r="N16" s="16">
        <f>SUM(O16:P16)</f>
        <v>179982</v>
      </c>
      <c r="O16" s="5">
        <v>179135</v>
      </c>
      <c r="P16" s="5">
        <v>847</v>
      </c>
      <c r="Q16" s="16">
        <f>SUM(R16:S16)</f>
        <v>190037</v>
      </c>
      <c r="R16" s="5">
        <v>190037</v>
      </c>
      <c r="S16" s="5">
        <v>0</v>
      </c>
      <c r="T16" s="16">
        <f>SUM(U16:V16)</f>
        <v>132164</v>
      </c>
      <c r="U16" s="5">
        <v>131283</v>
      </c>
      <c r="V16" s="5">
        <v>881</v>
      </c>
      <c r="W16" s="16">
        <f>SUM(X16:Y16)</f>
        <v>281373</v>
      </c>
      <c r="X16" s="5">
        <v>277589</v>
      </c>
      <c r="Y16" s="5">
        <v>3784</v>
      </c>
    </row>
    <row r="17" spans="1:25" ht="17.25" customHeight="1">
      <c r="A17" s="30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7.25" customHeight="1">
      <c r="A18" s="305">
        <v>5</v>
      </c>
      <c r="B18" s="16">
        <f>SUM(C18:D18)</f>
        <v>230157</v>
      </c>
      <c r="C18" s="5">
        <v>228274</v>
      </c>
      <c r="D18" s="5">
        <v>1883</v>
      </c>
      <c r="E18" s="16">
        <f>SUM(F18:G18)</f>
        <v>230238</v>
      </c>
      <c r="F18" s="5">
        <v>227761</v>
      </c>
      <c r="G18" s="5">
        <v>2477</v>
      </c>
      <c r="H18" s="16">
        <f>SUM(I18:J18)</f>
        <v>235075</v>
      </c>
      <c r="I18" s="5">
        <v>234554</v>
      </c>
      <c r="J18" s="5">
        <v>521</v>
      </c>
      <c r="K18" s="16">
        <f>SUM(L18:M18)</f>
        <v>209894</v>
      </c>
      <c r="L18" s="5">
        <v>206721</v>
      </c>
      <c r="M18" s="5">
        <v>3173</v>
      </c>
      <c r="N18" s="16">
        <f>SUM(O18:P18)</f>
        <v>176346</v>
      </c>
      <c r="O18" s="5">
        <v>176239</v>
      </c>
      <c r="P18" s="5">
        <v>107</v>
      </c>
      <c r="Q18" s="16">
        <f>SUM(R18:S18)</f>
        <v>193323</v>
      </c>
      <c r="R18" s="5">
        <v>191310</v>
      </c>
      <c r="S18" s="5">
        <v>2013</v>
      </c>
      <c r="T18" s="16">
        <f>SUM(U18:V18)</f>
        <v>138174</v>
      </c>
      <c r="U18" s="5">
        <v>123038</v>
      </c>
      <c r="V18" s="5">
        <v>15136</v>
      </c>
      <c r="W18" s="16">
        <f>SUM(X18:Y18)</f>
        <v>281742</v>
      </c>
      <c r="X18" s="5">
        <v>277530</v>
      </c>
      <c r="Y18" s="5">
        <v>4212</v>
      </c>
    </row>
    <row r="19" spans="1:25" ht="17.25" customHeight="1">
      <c r="A19" s="305">
        <v>6</v>
      </c>
      <c r="B19" s="16">
        <f>SUM(C19:D19)</f>
        <v>388213</v>
      </c>
      <c r="C19" s="5">
        <v>230942</v>
      </c>
      <c r="D19" s="5">
        <v>157271</v>
      </c>
      <c r="E19" s="16">
        <f>SUM(F19:G19)</f>
        <v>362161</v>
      </c>
      <c r="F19" s="5">
        <v>230108</v>
      </c>
      <c r="G19" s="5">
        <v>132053</v>
      </c>
      <c r="H19" s="16">
        <f>SUM(I19:J19)</f>
        <v>245700</v>
      </c>
      <c r="I19" s="5">
        <v>245231</v>
      </c>
      <c r="J19" s="5">
        <v>469</v>
      </c>
      <c r="K19" s="16">
        <f>SUM(L19:M19)</f>
        <v>299320</v>
      </c>
      <c r="L19" s="5">
        <v>209801</v>
      </c>
      <c r="M19" s="5">
        <v>89519</v>
      </c>
      <c r="N19" s="16">
        <f>SUM(O19:P19)</f>
        <v>311394</v>
      </c>
      <c r="O19" s="5">
        <v>179972</v>
      </c>
      <c r="P19" s="5">
        <v>131422</v>
      </c>
      <c r="Q19" s="16">
        <f>SUM(R19:S19)</f>
        <v>240996</v>
      </c>
      <c r="R19" s="5">
        <v>197178</v>
      </c>
      <c r="S19" s="5">
        <v>43818</v>
      </c>
      <c r="T19" s="16">
        <f>SUM(U19:V19)</f>
        <v>138786</v>
      </c>
      <c r="U19" s="5">
        <v>131954</v>
      </c>
      <c r="V19" s="5">
        <v>6832</v>
      </c>
      <c r="W19" s="16">
        <f>SUM(X19:Y19)</f>
        <v>566085</v>
      </c>
      <c r="X19" s="5">
        <v>280011</v>
      </c>
      <c r="Y19" s="5">
        <v>286074</v>
      </c>
    </row>
    <row r="20" spans="1:25" ht="17.25" customHeight="1">
      <c r="A20" s="305">
        <v>7</v>
      </c>
      <c r="B20" s="16">
        <f>SUM(C20:D20)</f>
        <v>420218</v>
      </c>
      <c r="C20" s="5">
        <v>230737</v>
      </c>
      <c r="D20" s="5">
        <v>189481</v>
      </c>
      <c r="E20" s="16">
        <f>SUM(F20:G20)</f>
        <v>451430</v>
      </c>
      <c r="F20" s="5">
        <v>230212</v>
      </c>
      <c r="G20" s="5">
        <v>221218</v>
      </c>
      <c r="H20" s="16">
        <f>SUM(I20:J20)</f>
        <v>511944</v>
      </c>
      <c r="I20" s="5">
        <v>247327</v>
      </c>
      <c r="J20" s="5">
        <v>264617</v>
      </c>
      <c r="K20" s="16">
        <f>SUM(L20:M20)</f>
        <v>418249</v>
      </c>
      <c r="L20" s="5">
        <v>210464</v>
      </c>
      <c r="M20" s="5">
        <v>207785</v>
      </c>
      <c r="N20" s="16">
        <f>SUM(O20:P20)</f>
        <v>241544</v>
      </c>
      <c r="O20" s="5">
        <v>179814</v>
      </c>
      <c r="P20" s="5">
        <v>61730</v>
      </c>
      <c r="Q20" s="16">
        <f>SUM(R20:S20)</f>
        <v>386225</v>
      </c>
      <c r="R20" s="5">
        <v>192216</v>
      </c>
      <c r="S20" s="5">
        <v>194009</v>
      </c>
      <c r="T20" s="16">
        <f>SUM(U20:V20)</f>
        <v>229686</v>
      </c>
      <c r="U20" s="5">
        <v>127454</v>
      </c>
      <c r="V20" s="5">
        <v>102232</v>
      </c>
      <c r="W20" s="16">
        <f>SUM(X20:Y20)</f>
        <v>516554</v>
      </c>
      <c r="X20" s="5">
        <v>276878</v>
      </c>
      <c r="Y20" s="5">
        <v>239676</v>
      </c>
    </row>
    <row r="21" spans="1:25" ht="17.25" customHeight="1">
      <c r="A21" s="305">
        <v>8</v>
      </c>
      <c r="B21" s="16">
        <f>SUM(C21:D21)</f>
        <v>254795</v>
      </c>
      <c r="C21" s="5">
        <v>231820</v>
      </c>
      <c r="D21" s="5">
        <v>22975</v>
      </c>
      <c r="E21" s="16">
        <f>SUM(F21:G21)</f>
        <v>253880</v>
      </c>
      <c r="F21" s="5">
        <v>230518</v>
      </c>
      <c r="G21" s="5">
        <v>23362</v>
      </c>
      <c r="H21" s="16">
        <f>SUM(I21:J21)</f>
        <v>250182</v>
      </c>
      <c r="I21" s="5">
        <v>241407</v>
      </c>
      <c r="J21" s="5">
        <v>8775</v>
      </c>
      <c r="K21" s="16">
        <f>SUM(L21:M21)</f>
        <v>238965</v>
      </c>
      <c r="L21" s="5">
        <v>208298</v>
      </c>
      <c r="M21" s="5">
        <v>30667</v>
      </c>
      <c r="N21" s="16">
        <f>SUM(O21:P21)</f>
        <v>245538</v>
      </c>
      <c r="O21" s="5">
        <v>182373</v>
      </c>
      <c r="P21" s="5">
        <v>63165</v>
      </c>
      <c r="Q21" s="16">
        <f>SUM(R21:S21)</f>
        <v>216807</v>
      </c>
      <c r="R21" s="5">
        <v>190693</v>
      </c>
      <c r="S21" s="5">
        <v>26114</v>
      </c>
      <c r="T21" s="16">
        <f>SUM(U21:V21)</f>
        <v>161086</v>
      </c>
      <c r="U21" s="5">
        <v>125360</v>
      </c>
      <c r="V21" s="5">
        <v>35726</v>
      </c>
      <c r="W21" s="16">
        <f>SUM(X21:Y21)</f>
        <v>277630</v>
      </c>
      <c r="X21" s="5">
        <v>275555</v>
      </c>
      <c r="Y21" s="5">
        <v>2075</v>
      </c>
    </row>
    <row r="22" spans="1:25" ht="17.25" customHeight="1">
      <c r="A22" s="30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7.25" customHeight="1">
      <c r="A23" s="305">
        <v>9</v>
      </c>
      <c r="B23" s="16">
        <f>SUM(C23:D23)</f>
        <v>234587</v>
      </c>
      <c r="C23" s="5">
        <v>231649</v>
      </c>
      <c r="D23" s="5">
        <v>2938</v>
      </c>
      <c r="E23" s="16">
        <f>SUM(F23:G23)</f>
        <v>234614</v>
      </c>
      <c r="F23" s="5">
        <v>230990</v>
      </c>
      <c r="G23" s="5">
        <v>3624</v>
      </c>
      <c r="H23" s="16">
        <f>SUM(I23:J23)</f>
        <v>249783</v>
      </c>
      <c r="I23" s="5">
        <v>245991</v>
      </c>
      <c r="J23" s="5">
        <v>3792</v>
      </c>
      <c r="K23" s="16">
        <f>SUM(L23:M23)</f>
        <v>211022</v>
      </c>
      <c r="L23" s="5">
        <v>210749</v>
      </c>
      <c r="M23" s="5">
        <v>273</v>
      </c>
      <c r="N23" s="16">
        <f>SUM(O23:P23)</f>
        <v>179072</v>
      </c>
      <c r="O23" s="5">
        <v>178957</v>
      </c>
      <c r="P23" s="5">
        <v>115</v>
      </c>
      <c r="Q23" s="16">
        <f>SUM(R23:S23)</f>
        <v>190472</v>
      </c>
      <c r="R23" s="5">
        <v>190472</v>
      </c>
      <c r="S23" s="5">
        <v>0</v>
      </c>
      <c r="T23" s="16">
        <f>SUM(U23:V23)</f>
        <v>126212</v>
      </c>
      <c r="U23" s="5">
        <v>126212</v>
      </c>
      <c r="V23" s="5">
        <v>0</v>
      </c>
      <c r="W23" s="16">
        <f>SUM(X23:Y23)</f>
        <v>281207</v>
      </c>
      <c r="X23" s="5">
        <v>281207</v>
      </c>
      <c r="Y23" s="5">
        <v>0</v>
      </c>
    </row>
    <row r="24" spans="1:25" ht="17.25" customHeight="1">
      <c r="A24" s="305">
        <v>10</v>
      </c>
      <c r="B24" s="16">
        <f>SUM(C24:D24)</f>
        <v>237319</v>
      </c>
      <c r="C24" s="5">
        <v>233289</v>
      </c>
      <c r="D24" s="5">
        <v>4030</v>
      </c>
      <c r="E24" s="16">
        <f>SUM(F24:G24)</f>
        <v>237494</v>
      </c>
      <c r="F24" s="5">
        <v>232226</v>
      </c>
      <c r="G24" s="5">
        <v>5268</v>
      </c>
      <c r="H24" s="16">
        <f>SUM(I24:J24)</f>
        <v>245022</v>
      </c>
      <c r="I24" s="5">
        <v>244673</v>
      </c>
      <c r="J24" s="5">
        <v>349</v>
      </c>
      <c r="K24" s="16">
        <f>SUM(L24:M24)</f>
        <v>215443</v>
      </c>
      <c r="L24" s="5">
        <v>211372</v>
      </c>
      <c r="M24" s="5">
        <v>4071</v>
      </c>
      <c r="N24" s="16">
        <f>SUM(O24:P24)</f>
        <v>178739</v>
      </c>
      <c r="O24" s="5">
        <v>178646</v>
      </c>
      <c r="P24" s="5">
        <v>93</v>
      </c>
      <c r="Q24" s="16">
        <f>SUM(R24:S24)</f>
        <v>190102</v>
      </c>
      <c r="R24" s="5">
        <v>190102</v>
      </c>
      <c r="S24" s="5">
        <v>0</v>
      </c>
      <c r="T24" s="16">
        <f>SUM(U24:V24)</f>
        <v>125275</v>
      </c>
      <c r="U24" s="5">
        <v>125275</v>
      </c>
      <c r="V24" s="5">
        <v>0</v>
      </c>
      <c r="W24" s="16">
        <f>SUM(X24:Y24)</f>
        <v>283132</v>
      </c>
      <c r="X24" s="5">
        <v>279356</v>
      </c>
      <c r="Y24" s="5">
        <v>3776</v>
      </c>
    </row>
    <row r="25" spans="1:25" ht="17.25" customHeight="1">
      <c r="A25" s="305">
        <v>11</v>
      </c>
      <c r="B25" s="16">
        <f>SUM(C25:D25)</f>
        <v>234078</v>
      </c>
      <c r="C25" s="5">
        <v>233925</v>
      </c>
      <c r="D25" s="5">
        <v>153</v>
      </c>
      <c r="E25" s="16">
        <f>SUM(F25:G25)</f>
        <v>232955</v>
      </c>
      <c r="F25" s="5">
        <v>232750</v>
      </c>
      <c r="G25" s="5">
        <v>205</v>
      </c>
      <c r="H25" s="16">
        <f>SUM(I25:J25)</f>
        <v>251882</v>
      </c>
      <c r="I25" s="5">
        <v>251122</v>
      </c>
      <c r="J25" s="5">
        <v>760</v>
      </c>
      <c r="K25" s="16">
        <f>SUM(L25:M25)</f>
        <v>211534</v>
      </c>
      <c r="L25" s="5">
        <v>211444</v>
      </c>
      <c r="M25" s="5">
        <v>90</v>
      </c>
      <c r="N25" s="16">
        <f>SUM(O25:P25)</f>
        <v>179637</v>
      </c>
      <c r="O25" s="5">
        <v>179605</v>
      </c>
      <c r="P25" s="5">
        <v>32</v>
      </c>
      <c r="Q25" s="16">
        <f>SUM(R25:S25)</f>
        <v>192321</v>
      </c>
      <c r="R25" s="5">
        <v>192321</v>
      </c>
      <c r="S25" s="5">
        <v>0</v>
      </c>
      <c r="T25" s="16">
        <f>SUM(U25:V25)</f>
        <v>129291</v>
      </c>
      <c r="U25" s="5">
        <v>129291</v>
      </c>
      <c r="V25" s="5">
        <v>0</v>
      </c>
      <c r="W25" s="16">
        <f>SUM(X25:Y25)</f>
        <v>281554</v>
      </c>
      <c r="X25" s="5">
        <v>281554</v>
      </c>
      <c r="Y25" s="5">
        <v>0</v>
      </c>
    </row>
    <row r="26" spans="1:25" ht="17.25" customHeight="1">
      <c r="A26" s="305">
        <v>12</v>
      </c>
      <c r="B26" s="16">
        <f>SUM(C26:D26)</f>
        <v>683962</v>
      </c>
      <c r="C26" s="5">
        <v>234544</v>
      </c>
      <c r="D26" s="5">
        <v>449418</v>
      </c>
      <c r="E26" s="16">
        <f>SUM(F26:G26)</f>
        <v>680958</v>
      </c>
      <c r="F26" s="5">
        <v>234471</v>
      </c>
      <c r="G26" s="5">
        <v>446487</v>
      </c>
      <c r="H26" s="16">
        <f>SUM(I26:J26)</f>
        <v>651296</v>
      </c>
      <c r="I26" s="5">
        <v>245477</v>
      </c>
      <c r="J26" s="5">
        <v>405819</v>
      </c>
      <c r="K26" s="16">
        <f>SUM(L26:M26)</f>
        <v>580427</v>
      </c>
      <c r="L26" s="5">
        <v>211922</v>
      </c>
      <c r="M26" s="5">
        <v>368505</v>
      </c>
      <c r="N26" s="16">
        <f>SUM(O26:P26)</f>
        <v>466638</v>
      </c>
      <c r="O26" s="5">
        <v>181718</v>
      </c>
      <c r="P26" s="5">
        <v>284920</v>
      </c>
      <c r="Q26" s="16">
        <f>SUM(R26:S26)</f>
        <v>484520</v>
      </c>
      <c r="R26" s="5">
        <v>193813</v>
      </c>
      <c r="S26" s="5">
        <v>290707</v>
      </c>
      <c r="T26" s="16">
        <f>SUM(U26:V26)</f>
        <v>280803</v>
      </c>
      <c r="U26" s="5">
        <v>129951</v>
      </c>
      <c r="V26" s="5">
        <v>150852</v>
      </c>
      <c r="W26" s="16">
        <f>SUM(X26:Y26)</f>
        <v>904096</v>
      </c>
      <c r="X26" s="5">
        <v>282045</v>
      </c>
      <c r="Y26" s="5">
        <v>622051</v>
      </c>
    </row>
    <row r="27" spans="1:25" ht="17.25" customHeight="1">
      <c r="A27" s="303"/>
      <c r="B27" s="5"/>
      <c r="C27" s="5"/>
      <c r="D27" s="5"/>
      <c r="E27" s="5"/>
      <c r="F27" s="5"/>
      <c r="G27" s="5"/>
      <c r="H27" s="5"/>
      <c r="I27" s="5"/>
      <c r="J27" s="5"/>
      <c r="K27" s="1"/>
      <c r="L27" s="5"/>
      <c r="M27" s="5"/>
      <c r="N27" s="5"/>
      <c r="O27" s="5"/>
      <c r="P27" s="14"/>
      <c r="Q27" s="5"/>
      <c r="R27" s="5"/>
      <c r="S27" s="14"/>
      <c r="T27" s="5"/>
      <c r="U27" s="5"/>
      <c r="V27" s="14"/>
      <c r="W27" s="5"/>
      <c r="X27" s="5"/>
      <c r="Y27" s="14"/>
    </row>
    <row r="28" spans="1:25" ht="17.25" customHeight="1">
      <c r="A28" s="82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301" customFormat="1" ht="17.25" customHeight="1">
      <c r="A29" s="304" t="s">
        <v>317</v>
      </c>
      <c r="B29" s="16">
        <f>SUM(C29:D29)</f>
        <v>350733</v>
      </c>
      <c r="C29" s="16">
        <v>267145</v>
      </c>
      <c r="D29" s="16">
        <v>83588</v>
      </c>
      <c r="E29" s="16">
        <f>SUM(F29:G29)</f>
        <v>340948</v>
      </c>
      <c r="F29" s="16">
        <v>262384</v>
      </c>
      <c r="G29" s="16">
        <v>78564</v>
      </c>
      <c r="H29" s="16">
        <f>SUM(I29:J29)</f>
        <v>279383</v>
      </c>
      <c r="I29" s="16">
        <v>244007</v>
      </c>
      <c r="J29" s="16">
        <v>35376</v>
      </c>
      <c r="K29" s="16">
        <f>SUM(L29:M29)</f>
        <v>331620</v>
      </c>
      <c r="L29" s="16">
        <v>260607</v>
      </c>
      <c r="M29" s="16">
        <v>71013</v>
      </c>
      <c r="N29" s="16">
        <f>SUM(O29:P29)</f>
        <v>304320</v>
      </c>
      <c r="O29" s="16">
        <v>235729</v>
      </c>
      <c r="P29" s="16">
        <v>68591</v>
      </c>
      <c r="Q29" s="16">
        <f>SUM(R29:S29)</f>
        <v>322416</v>
      </c>
      <c r="R29" s="16">
        <v>261749</v>
      </c>
      <c r="S29" s="16">
        <v>60667</v>
      </c>
      <c r="T29" s="16">
        <f>SUM(U29:V29)</f>
        <v>224342</v>
      </c>
      <c r="U29" s="16">
        <v>193146</v>
      </c>
      <c r="V29" s="16">
        <v>31196</v>
      </c>
      <c r="W29" s="16">
        <f>SUM(X29:Y29)</f>
        <v>456304</v>
      </c>
      <c r="X29" s="16">
        <v>332385</v>
      </c>
      <c r="Y29" s="16">
        <v>123919</v>
      </c>
    </row>
    <row r="30" spans="1:25" ht="17.25" customHeight="1">
      <c r="A30" s="289">
        <v>62</v>
      </c>
      <c r="B30" s="16">
        <f>SUM(C30:D30)</f>
        <v>357973</v>
      </c>
      <c r="C30" s="5">
        <v>273487</v>
      </c>
      <c r="D30" s="5">
        <v>84486</v>
      </c>
      <c r="E30" s="16">
        <f>SUM(F30:G30)</f>
        <v>348117</v>
      </c>
      <c r="F30" s="5">
        <v>268733</v>
      </c>
      <c r="G30" s="5">
        <v>79384</v>
      </c>
      <c r="H30" s="16">
        <f>SUM(I30:J30)</f>
        <v>287012</v>
      </c>
      <c r="I30" s="5">
        <v>247483</v>
      </c>
      <c r="J30" s="5">
        <v>39529</v>
      </c>
      <c r="K30" s="16">
        <f>SUM(L30:M30)</f>
        <v>337951</v>
      </c>
      <c r="L30" s="5">
        <v>266742</v>
      </c>
      <c r="M30" s="5">
        <v>71209</v>
      </c>
      <c r="N30" s="16">
        <f>SUM(O30:P30)</f>
        <v>313009</v>
      </c>
      <c r="O30" s="5">
        <v>243395</v>
      </c>
      <c r="P30" s="5">
        <v>69614</v>
      </c>
      <c r="Q30" s="16">
        <f>SUM(R30:S30)</f>
        <v>321911</v>
      </c>
      <c r="R30" s="5">
        <v>261526</v>
      </c>
      <c r="S30" s="5">
        <v>60385</v>
      </c>
      <c r="T30" s="16">
        <f>SUM(U30:V30)</f>
        <v>227045</v>
      </c>
      <c r="U30" s="5">
        <v>196533</v>
      </c>
      <c r="V30" s="5">
        <v>30512</v>
      </c>
      <c r="W30" s="16">
        <f>SUM(X30:Y30)</f>
        <v>460235</v>
      </c>
      <c r="X30" s="5">
        <v>337173</v>
      </c>
      <c r="Y30" s="5">
        <v>123062</v>
      </c>
    </row>
    <row r="31" spans="1:25" s="83" customFormat="1" ht="17.25" customHeight="1">
      <c r="A31" s="82">
        <v>63</v>
      </c>
      <c r="B31" s="292">
        <f>AVERAGE(B33:B46)</f>
        <v>372162.4166666667</v>
      </c>
      <c r="C31" s="292">
        <f aca="true" t="shared" si="1" ref="C31:X31">AVERAGE(C33:C46)</f>
        <v>281027.6666666667</v>
      </c>
      <c r="D31" s="292">
        <v>91134</v>
      </c>
      <c r="E31" s="292">
        <f t="shared" si="1"/>
        <v>367016.6666666667</v>
      </c>
      <c r="F31" s="292">
        <f t="shared" si="1"/>
        <v>277542.75</v>
      </c>
      <c r="G31" s="292">
        <f t="shared" si="1"/>
        <v>89473.91666666667</v>
      </c>
      <c r="H31" s="292">
        <f t="shared" si="1"/>
        <v>327330.25</v>
      </c>
      <c r="I31" s="292">
        <f t="shared" si="1"/>
        <v>263644.0833333333</v>
      </c>
      <c r="J31" s="292">
        <f t="shared" si="1"/>
        <v>63686.166666666664</v>
      </c>
      <c r="K31" s="292">
        <f t="shared" si="1"/>
        <v>347556.5</v>
      </c>
      <c r="L31" s="292">
        <f t="shared" si="1"/>
        <v>268700.4166666667</v>
      </c>
      <c r="M31" s="292">
        <v>78857</v>
      </c>
      <c r="N31" s="292">
        <f t="shared" si="1"/>
        <v>295519</v>
      </c>
      <c r="O31" s="292">
        <f t="shared" si="1"/>
        <v>229234.08333333334</v>
      </c>
      <c r="P31" s="292">
        <f t="shared" si="1"/>
        <v>66284.91666666667</v>
      </c>
      <c r="Q31" s="292">
        <f t="shared" si="1"/>
        <v>340184.3333333333</v>
      </c>
      <c r="R31" s="292">
        <f t="shared" si="1"/>
        <v>274264.6666666667</v>
      </c>
      <c r="S31" s="292">
        <v>65919</v>
      </c>
      <c r="T31" s="292">
        <f t="shared" si="1"/>
        <v>290896.0833333333</v>
      </c>
      <c r="U31" s="292">
        <f t="shared" si="1"/>
        <v>238547.83333333334</v>
      </c>
      <c r="V31" s="292">
        <f t="shared" si="1"/>
        <v>52348.25</v>
      </c>
      <c r="W31" s="292">
        <f t="shared" si="1"/>
        <v>463868.5833333333</v>
      </c>
      <c r="X31" s="292">
        <f t="shared" si="1"/>
        <v>339411.1666666667</v>
      </c>
      <c r="Y31" s="292">
        <v>124458</v>
      </c>
    </row>
    <row r="32" spans="1:25" ht="17.25" customHeight="1">
      <c r="A32" s="30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7.25" customHeight="1">
      <c r="A33" s="210" t="s">
        <v>316</v>
      </c>
      <c r="B33" s="16">
        <f>SUM(C33:D33)</f>
        <v>275983</v>
      </c>
      <c r="C33" s="5">
        <v>274926</v>
      </c>
      <c r="D33" s="5">
        <v>1057</v>
      </c>
      <c r="E33" s="16">
        <f>SUM(F33:G33)</f>
        <v>271398</v>
      </c>
      <c r="F33" s="5">
        <v>270570</v>
      </c>
      <c r="G33" s="5">
        <v>828</v>
      </c>
      <c r="H33" s="16">
        <f>SUM(I33:J33)</f>
        <v>244244</v>
      </c>
      <c r="I33" s="5">
        <v>243877</v>
      </c>
      <c r="J33" s="5">
        <v>367</v>
      </c>
      <c r="K33" s="16">
        <f>SUM(L33:M33)</f>
        <v>260065</v>
      </c>
      <c r="L33" s="5">
        <v>259862</v>
      </c>
      <c r="M33" s="5">
        <v>203</v>
      </c>
      <c r="N33" s="16">
        <f>SUM(O33:P33)</f>
        <v>222980</v>
      </c>
      <c r="O33" s="5">
        <v>222980</v>
      </c>
      <c r="P33" s="5">
        <v>0</v>
      </c>
      <c r="Q33" s="16">
        <f>SUM(R33:S33)</f>
        <v>258128</v>
      </c>
      <c r="R33" s="5">
        <v>258128</v>
      </c>
      <c r="S33" s="5">
        <v>0</v>
      </c>
      <c r="T33" s="16">
        <f>SUM(U33:V33)</f>
        <v>228784</v>
      </c>
      <c r="U33" s="5">
        <v>228784</v>
      </c>
      <c r="V33" s="5">
        <v>0</v>
      </c>
      <c r="W33" s="16">
        <f>SUM(X33:Y33)</f>
        <v>328299</v>
      </c>
      <c r="X33" s="5">
        <v>328299</v>
      </c>
      <c r="Y33" s="5">
        <v>0</v>
      </c>
    </row>
    <row r="34" spans="1:25" ht="17.25" customHeight="1">
      <c r="A34" s="305">
        <v>2</v>
      </c>
      <c r="B34" s="16">
        <f>SUM(C34:D34)</f>
        <v>279522</v>
      </c>
      <c r="C34" s="5">
        <v>277845</v>
      </c>
      <c r="D34" s="5">
        <v>1677</v>
      </c>
      <c r="E34" s="16">
        <f>SUM(F34:G34)</f>
        <v>275608</v>
      </c>
      <c r="F34" s="5">
        <v>273465</v>
      </c>
      <c r="G34" s="5">
        <v>2143</v>
      </c>
      <c r="H34" s="16">
        <f>SUM(I34:J34)</f>
        <v>251171</v>
      </c>
      <c r="I34" s="5">
        <v>250901</v>
      </c>
      <c r="J34" s="5">
        <v>270</v>
      </c>
      <c r="K34" s="16">
        <f>SUM(L34:M34)</f>
        <v>268250</v>
      </c>
      <c r="L34" s="5">
        <v>264752</v>
      </c>
      <c r="M34" s="5">
        <v>3498</v>
      </c>
      <c r="N34" s="16">
        <f>SUM(O34:P34)</f>
        <v>225868</v>
      </c>
      <c r="O34" s="5">
        <v>225868</v>
      </c>
      <c r="P34" s="5">
        <v>0</v>
      </c>
      <c r="Q34" s="16">
        <f>SUM(R34:S34)</f>
        <v>267638</v>
      </c>
      <c r="R34" s="5">
        <v>267638</v>
      </c>
      <c r="S34" s="5">
        <v>0</v>
      </c>
      <c r="T34" s="16">
        <f>SUM(U34:V34)</f>
        <v>236484</v>
      </c>
      <c r="U34" s="5">
        <v>234113</v>
      </c>
      <c r="V34" s="5">
        <v>2371</v>
      </c>
      <c r="W34" s="16">
        <f>SUM(X34:Y34)</f>
        <v>330886</v>
      </c>
      <c r="X34" s="5">
        <v>330886</v>
      </c>
      <c r="Y34" s="5">
        <v>0</v>
      </c>
    </row>
    <row r="35" spans="1:25" ht="17.25" customHeight="1">
      <c r="A35" s="305">
        <v>3</v>
      </c>
      <c r="B35" s="16">
        <f>SUM(C35:D35)</f>
        <v>316308</v>
      </c>
      <c r="C35" s="5">
        <v>280019</v>
      </c>
      <c r="D35" s="5">
        <v>36289</v>
      </c>
      <c r="E35" s="16">
        <f>SUM(F35:G35)</f>
        <v>300508</v>
      </c>
      <c r="F35" s="5">
        <v>276123</v>
      </c>
      <c r="G35" s="5">
        <v>24385</v>
      </c>
      <c r="H35" s="16">
        <f>SUM(I35:J35)</f>
        <v>268820</v>
      </c>
      <c r="I35" s="5">
        <v>268695</v>
      </c>
      <c r="J35" s="5">
        <v>125</v>
      </c>
      <c r="K35" s="16">
        <f>SUM(L35:M35)</f>
        <v>273313</v>
      </c>
      <c r="L35" s="5">
        <v>264730</v>
      </c>
      <c r="M35" s="5">
        <v>8583</v>
      </c>
      <c r="N35" s="16">
        <f>SUM(O35:P35)</f>
        <v>257957</v>
      </c>
      <c r="O35" s="5">
        <v>222473</v>
      </c>
      <c r="P35" s="5">
        <v>35484</v>
      </c>
      <c r="Q35" s="16">
        <f>SUM(R35:S35)</f>
        <v>269373</v>
      </c>
      <c r="R35" s="5">
        <v>269373</v>
      </c>
      <c r="S35" s="5">
        <v>0</v>
      </c>
      <c r="T35" s="16">
        <f>SUM(U35:V35)</f>
        <v>236870</v>
      </c>
      <c r="U35" s="5">
        <v>236178</v>
      </c>
      <c r="V35" s="5">
        <v>692</v>
      </c>
      <c r="W35" s="16">
        <f>SUM(X35:Y35)</f>
        <v>334209</v>
      </c>
      <c r="X35" s="5">
        <v>334209</v>
      </c>
      <c r="Y35" s="5">
        <v>0</v>
      </c>
    </row>
    <row r="36" spans="1:25" ht="17.25" customHeight="1">
      <c r="A36" s="305">
        <v>4</v>
      </c>
      <c r="B36" s="16">
        <f>SUM(C36:D36)</f>
        <v>293543</v>
      </c>
      <c r="C36" s="5">
        <v>280271</v>
      </c>
      <c r="D36" s="5">
        <v>13272</v>
      </c>
      <c r="E36" s="16">
        <f>SUM(F36:G36)</f>
        <v>290122</v>
      </c>
      <c r="F36" s="5">
        <v>276364</v>
      </c>
      <c r="G36" s="5">
        <v>13758</v>
      </c>
      <c r="H36" s="16">
        <f>SUM(I36:J36)</f>
        <v>280340</v>
      </c>
      <c r="I36" s="5">
        <v>268129</v>
      </c>
      <c r="J36" s="5">
        <v>12211</v>
      </c>
      <c r="K36" s="16">
        <f>SUM(L36:M36)</f>
        <v>269731</v>
      </c>
      <c r="L36" s="5">
        <v>266456</v>
      </c>
      <c r="M36" s="5">
        <v>3275</v>
      </c>
      <c r="N36" s="16">
        <f>SUM(O36:P36)</f>
        <v>230736</v>
      </c>
      <c r="O36" s="5">
        <v>229743</v>
      </c>
      <c r="P36" s="5">
        <v>993</v>
      </c>
      <c r="Q36" s="16">
        <f>SUM(R36:S36)</f>
        <v>270658</v>
      </c>
      <c r="R36" s="5">
        <v>270658</v>
      </c>
      <c r="S36" s="5">
        <v>0</v>
      </c>
      <c r="T36" s="16">
        <f>SUM(U36:V36)</f>
        <v>244097</v>
      </c>
      <c r="U36" s="5">
        <v>242694</v>
      </c>
      <c r="V36" s="5">
        <v>1403</v>
      </c>
      <c r="W36" s="16">
        <f>SUM(X36:Y36)</f>
        <v>342559</v>
      </c>
      <c r="X36" s="5">
        <v>337262</v>
      </c>
      <c r="Y36" s="5">
        <v>5297</v>
      </c>
    </row>
    <row r="37" spans="1:25" ht="17.25" customHeight="1">
      <c r="A37" s="30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9"/>
      <c r="Q37" s="9"/>
      <c r="R37" s="1"/>
      <c r="S37" s="9"/>
      <c r="T37" s="9"/>
      <c r="U37" s="9"/>
      <c r="V37" s="9"/>
      <c r="W37" s="9"/>
      <c r="X37" s="9"/>
      <c r="Y37" s="9"/>
    </row>
    <row r="38" spans="1:25" ht="17.25" customHeight="1">
      <c r="A38" s="305">
        <v>5</v>
      </c>
      <c r="B38" s="16">
        <f>SUM(C38:D38)</f>
        <v>279738</v>
      </c>
      <c r="C38" s="5">
        <v>277373</v>
      </c>
      <c r="D38" s="5">
        <v>2365</v>
      </c>
      <c r="E38" s="16">
        <f>SUM(F38:G38)</f>
        <v>276802</v>
      </c>
      <c r="F38" s="5">
        <v>273951</v>
      </c>
      <c r="G38" s="5">
        <v>2851</v>
      </c>
      <c r="H38" s="16">
        <f>SUM(I38:J38)</f>
        <v>253631</v>
      </c>
      <c r="I38" s="5">
        <v>253108</v>
      </c>
      <c r="J38" s="5">
        <v>523</v>
      </c>
      <c r="K38" s="16">
        <f>SUM(L38:M38)</f>
        <v>270584</v>
      </c>
      <c r="L38" s="5">
        <v>266603</v>
      </c>
      <c r="M38" s="5">
        <v>3981</v>
      </c>
      <c r="N38" s="16">
        <f>SUM(O38:P38)</f>
        <v>226004</v>
      </c>
      <c r="O38" s="84">
        <v>226004</v>
      </c>
      <c r="P38" s="5">
        <v>0</v>
      </c>
      <c r="Q38" s="16">
        <f>SUM(R38:S38)</f>
        <v>275201</v>
      </c>
      <c r="R38" s="84">
        <v>272325</v>
      </c>
      <c r="S38" s="5">
        <v>2876</v>
      </c>
      <c r="T38" s="16">
        <f>SUM(U38:V38)</f>
        <v>307393</v>
      </c>
      <c r="U38" s="5">
        <v>243814</v>
      </c>
      <c r="V38" s="5">
        <v>63579</v>
      </c>
      <c r="W38" s="16">
        <f>SUM(X38:Y38)</f>
        <v>344979</v>
      </c>
      <c r="X38" s="5">
        <v>340058</v>
      </c>
      <c r="Y38" s="5">
        <v>4921</v>
      </c>
    </row>
    <row r="39" spans="1:25" ht="17.25" customHeight="1">
      <c r="A39" s="305">
        <v>6</v>
      </c>
      <c r="B39" s="16">
        <f>SUM(C39:D39)</f>
        <v>474340</v>
      </c>
      <c r="C39" s="5">
        <v>280513</v>
      </c>
      <c r="D39" s="5">
        <v>193827</v>
      </c>
      <c r="E39" s="16">
        <f>SUM(F39:G39)</f>
        <v>433051</v>
      </c>
      <c r="F39" s="5">
        <v>277359</v>
      </c>
      <c r="G39" s="5">
        <v>155692</v>
      </c>
      <c r="H39" s="16">
        <f>SUM(I39:J39)</f>
        <v>266681</v>
      </c>
      <c r="I39" s="5">
        <v>266155</v>
      </c>
      <c r="J39" s="5">
        <v>526</v>
      </c>
      <c r="K39" s="16">
        <f>SUM(L39:M39)</f>
        <v>384683</v>
      </c>
      <c r="L39" s="5">
        <v>269476</v>
      </c>
      <c r="M39" s="5">
        <v>115207</v>
      </c>
      <c r="N39" s="16">
        <f>SUM(O39:P39)</f>
        <v>418124</v>
      </c>
      <c r="O39" s="5">
        <v>230180</v>
      </c>
      <c r="P39" s="5">
        <v>187944</v>
      </c>
      <c r="Q39" s="16">
        <f>SUM(R39:S39)</f>
        <v>326074</v>
      </c>
      <c r="R39" s="84">
        <v>280019</v>
      </c>
      <c r="S39" s="5">
        <v>46055</v>
      </c>
      <c r="T39" s="16">
        <f>SUM(U39:V39)</f>
        <v>251907</v>
      </c>
      <c r="U39" s="5">
        <v>244394</v>
      </c>
      <c r="V39" s="5">
        <v>7513</v>
      </c>
      <c r="W39" s="16">
        <f>SUM(X39:Y39)</f>
        <v>741614</v>
      </c>
      <c r="X39" s="5">
        <v>344150</v>
      </c>
      <c r="Y39" s="5">
        <v>397464</v>
      </c>
    </row>
    <row r="40" spans="1:25" ht="17.25" customHeight="1">
      <c r="A40" s="305">
        <v>7</v>
      </c>
      <c r="B40" s="16">
        <f>SUM(C40:D40)</f>
        <v>523904</v>
      </c>
      <c r="C40" s="5">
        <v>280730</v>
      </c>
      <c r="D40" s="5">
        <v>243174</v>
      </c>
      <c r="E40" s="16">
        <f>SUM(F40:G40)</f>
        <v>559198</v>
      </c>
      <c r="F40" s="5">
        <v>277345</v>
      </c>
      <c r="G40" s="5">
        <v>281853</v>
      </c>
      <c r="H40" s="16">
        <f>SUM(I40:J40)</f>
        <v>558723</v>
      </c>
      <c r="I40" s="5">
        <v>269145</v>
      </c>
      <c r="J40" s="5">
        <v>289578</v>
      </c>
      <c r="K40" s="16">
        <f>SUM(L40:M40)</f>
        <v>557465</v>
      </c>
      <c r="L40" s="5">
        <v>271768</v>
      </c>
      <c r="M40" s="5">
        <v>285697</v>
      </c>
      <c r="N40" s="16">
        <f>SUM(O40:P40)</f>
        <v>315572</v>
      </c>
      <c r="O40" s="5">
        <v>232193</v>
      </c>
      <c r="P40" s="5">
        <v>83379</v>
      </c>
      <c r="Q40" s="16">
        <f>SUM(R40:S40)</f>
        <v>599742</v>
      </c>
      <c r="R40" s="84">
        <v>280296</v>
      </c>
      <c r="S40" s="5">
        <v>319446</v>
      </c>
      <c r="T40" s="16">
        <f>SUM(U40:V40)</f>
        <v>463669</v>
      </c>
      <c r="U40" s="5">
        <v>239230</v>
      </c>
      <c r="V40" s="5">
        <v>224439</v>
      </c>
      <c r="W40" s="16">
        <f>SUM(X40:Y40)</f>
        <v>621943</v>
      </c>
      <c r="X40" s="5">
        <v>340579</v>
      </c>
      <c r="Y40" s="5">
        <v>281364</v>
      </c>
    </row>
    <row r="41" spans="1:25" ht="17.25" customHeight="1">
      <c r="A41" s="305">
        <v>8</v>
      </c>
      <c r="B41" s="16">
        <f>SUM(C41:D41)</f>
        <v>309215</v>
      </c>
      <c r="C41" s="5">
        <v>281769</v>
      </c>
      <c r="D41" s="5">
        <v>27446</v>
      </c>
      <c r="E41" s="16">
        <f>SUM(F41:G41)</f>
        <v>304849</v>
      </c>
      <c r="F41" s="5">
        <v>278156</v>
      </c>
      <c r="G41" s="5">
        <v>26693</v>
      </c>
      <c r="H41" s="16">
        <f>SUM(I41:J41)</f>
        <v>272440</v>
      </c>
      <c r="I41" s="5">
        <v>262945</v>
      </c>
      <c r="J41" s="5">
        <v>9495</v>
      </c>
      <c r="K41" s="16">
        <f>SUM(L41:M41)</f>
        <v>303603</v>
      </c>
      <c r="L41" s="5">
        <v>268748</v>
      </c>
      <c r="M41" s="5">
        <v>34855</v>
      </c>
      <c r="N41" s="16">
        <f>SUM(O41:P41)</f>
        <v>318895</v>
      </c>
      <c r="O41" s="5">
        <v>235102</v>
      </c>
      <c r="P41" s="5">
        <v>83793</v>
      </c>
      <c r="Q41" s="16">
        <f>SUM(R41:S41)</f>
        <v>286387</v>
      </c>
      <c r="R41" s="84">
        <v>277590</v>
      </c>
      <c r="S41" s="5">
        <v>8797</v>
      </c>
      <c r="T41" s="16">
        <f>SUM(U41:V41)</f>
        <v>268030</v>
      </c>
      <c r="U41" s="5">
        <v>235946</v>
      </c>
      <c r="V41" s="5">
        <v>32084</v>
      </c>
      <c r="W41" s="16">
        <f>SUM(X41:Y41)</f>
        <v>341401</v>
      </c>
      <c r="X41" s="5">
        <v>339156</v>
      </c>
      <c r="Y41" s="5">
        <v>2245</v>
      </c>
    </row>
    <row r="42" spans="1:25" ht="17.25" customHeight="1">
      <c r="A42" s="306"/>
      <c r="B42" s="9"/>
      <c r="C42" s="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84"/>
      <c r="S42" s="9"/>
      <c r="T42" s="9"/>
      <c r="U42" s="9"/>
      <c r="V42" s="9"/>
      <c r="W42" s="9"/>
      <c r="X42" s="9"/>
      <c r="Y42" s="9"/>
    </row>
    <row r="43" spans="1:25" ht="17.25" customHeight="1">
      <c r="A43" s="305">
        <v>9</v>
      </c>
      <c r="B43" s="16">
        <f>SUM(C43:D43)</f>
        <v>286469</v>
      </c>
      <c r="C43" s="9">
        <v>282316</v>
      </c>
      <c r="D43" s="5">
        <v>4153</v>
      </c>
      <c r="E43" s="16">
        <f>SUM(F43:G43)</f>
        <v>284194</v>
      </c>
      <c r="F43" s="5">
        <v>279412</v>
      </c>
      <c r="G43" s="5">
        <v>4782</v>
      </c>
      <c r="H43" s="16">
        <f>SUM(I43:J43)</f>
        <v>273076</v>
      </c>
      <c r="I43" s="5">
        <v>268775</v>
      </c>
      <c r="J43" s="5">
        <v>4301</v>
      </c>
      <c r="K43" s="16">
        <f>SUM(L43:M43)</f>
        <v>273209</v>
      </c>
      <c r="L43" s="5">
        <v>272763</v>
      </c>
      <c r="M43" s="5">
        <v>446</v>
      </c>
      <c r="N43" s="16">
        <f>SUM(O43:P43)</f>
        <v>229846</v>
      </c>
      <c r="O43" s="5">
        <v>229846</v>
      </c>
      <c r="P43" s="5">
        <v>0</v>
      </c>
      <c r="Q43" s="16">
        <f>SUM(R43:S43)</f>
        <v>278357</v>
      </c>
      <c r="R43" s="84">
        <v>278357</v>
      </c>
      <c r="S43" s="5">
        <v>0</v>
      </c>
      <c r="T43" s="16">
        <f>SUM(U43:V43)</f>
        <v>236593</v>
      </c>
      <c r="U43" s="5">
        <v>236593</v>
      </c>
      <c r="V43" s="5">
        <v>0</v>
      </c>
      <c r="W43" s="16">
        <f>SUM(X43:Y43)</f>
        <v>344773</v>
      </c>
      <c r="X43" s="5">
        <v>344773</v>
      </c>
      <c r="Y43" s="5">
        <v>0</v>
      </c>
    </row>
    <row r="44" spans="1:25" ht="17.25" customHeight="1">
      <c r="A44" s="305">
        <v>10</v>
      </c>
      <c r="B44" s="16">
        <f>SUM(C44:D44)</f>
        <v>290654</v>
      </c>
      <c r="C44" s="5">
        <v>284669</v>
      </c>
      <c r="D44" s="5">
        <v>5985</v>
      </c>
      <c r="E44" s="16">
        <f>SUM(F44:G44)</f>
        <v>289171</v>
      </c>
      <c r="F44" s="5">
        <v>281467</v>
      </c>
      <c r="G44" s="5">
        <v>7704</v>
      </c>
      <c r="H44" s="16">
        <f>SUM(I44:J44)</f>
        <v>268582</v>
      </c>
      <c r="I44" s="5">
        <v>268228</v>
      </c>
      <c r="J44" s="5">
        <v>354</v>
      </c>
      <c r="K44" s="16">
        <f>SUM(L44:M44)</f>
        <v>279657</v>
      </c>
      <c r="L44" s="5">
        <v>273138</v>
      </c>
      <c r="M44" s="5">
        <v>6519</v>
      </c>
      <c r="N44" s="16">
        <f>SUM(O44:P44)</f>
        <v>229017</v>
      </c>
      <c r="O44" s="5">
        <v>229017</v>
      </c>
      <c r="P44" s="5">
        <v>0</v>
      </c>
      <c r="Q44" s="16">
        <f>SUM(R44:S44)</f>
        <v>276326</v>
      </c>
      <c r="R44" s="84">
        <v>276326</v>
      </c>
      <c r="S44" s="5">
        <v>0</v>
      </c>
      <c r="T44" s="16">
        <f>SUM(U44:V44)</f>
        <v>239300</v>
      </c>
      <c r="U44" s="5">
        <v>239300</v>
      </c>
      <c r="V44" s="5">
        <v>0</v>
      </c>
      <c r="W44" s="16">
        <f>SUM(X44:Y44)</f>
        <v>347590</v>
      </c>
      <c r="X44" s="5">
        <v>342293</v>
      </c>
      <c r="Y44" s="5">
        <v>5297</v>
      </c>
    </row>
    <row r="45" spans="1:25" ht="17.25" customHeight="1">
      <c r="A45" s="305">
        <v>11</v>
      </c>
      <c r="B45" s="16">
        <f>SUM(C45:D45)</f>
        <v>285045</v>
      </c>
      <c r="C45" s="5">
        <v>284845</v>
      </c>
      <c r="D45" s="5">
        <v>200</v>
      </c>
      <c r="E45" s="16">
        <f>SUM(F45:G45)</f>
        <v>282269</v>
      </c>
      <c r="F45" s="5">
        <v>282008</v>
      </c>
      <c r="G45" s="5">
        <v>261</v>
      </c>
      <c r="H45" s="16">
        <f>SUM(I45:J45)</f>
        <v>275775</v>
      </c>
      <c r="I45" s="5">
        <v>274991</v>
      </c>
      <c r="J45" s="5">
        <v>784</v>
      </c>
      <c r="K45" s="16">
        <f>SUM(L45:M45)</f>
        <v>272922</v>
      </c>
      <c r="L45" s="5">
        <v>272851</v>
      </c>
      <c r="M45" s="5">
        <v>71</v>
      </c>
      <c r="N45" s="16">
        <f>SUM(O45:P45)</f>
        <v>233080</v>
      </c>
      <c r="O45" s="5">
        <v>233080</v>
      </c>
      <c r="P45" s="5">
        <v>0</v>
      </c>
      <c r="Q45" s="16">
        <f>SUM(R45:S45)</f>
        <v>279387</v>
      </c>
      <c r="R45" s="84">
        <v>279387</v>
      </c>
      <c r="S45" s="5">
        <v>0</v>
      </c>
      <c r="T45" s="16">
        <f>SUM(U45:V45)</f>
        <v>240873</v>
      </c>
      <c r="U45" s="5">
        <v>240873</v>
      </c>
      <c r="V45" s="5">
        <v>0</v>
      </c>
      <c r="W45" s="16">
        <f>SUM(X45:Y45)</f>
        <v>345536</v>
      </c>
      <c r="X45" s="5">
        <v>345536</v>
      </c>
      <c r="Y45" s="5">
        <v>0</v>
      </c>
    </row>
    <row r="46" spans="1:25" ht="17.25" customHeight="1">
      <c r="A46" s="305">
        <v>12</v>
      </c>
      <c r="B46" s="16">
        <f>SUM(C46:D46)</f>
        <v>851228</v>
      </c>
      <c r="C46" s="5">
        <v>287056</v>
      </c>
      <c r="D46" s="5">
        <v>564172</v>
      </c>
      <c r="E46" s="16">
        <f>SUM(F46:G46)</f>
        <v>837030</v>
      </c>
      <c r="F46" s="5">
        <v>284293</v>
      </c>
      <c r="G46" s="5">
        <v>552737</v>
      </c>
      <c r="H46" s="16">
        <f>SUM(I46:J46)</f>
        <v>714480</v>
      </c>
      <c r="I46" s="5">
        <v>268780</v>
      </c>
      <c r="J46" s="5">
        <v>445700</v>
      </c>
      <c r="K46" s="16">
        <f>SUM(L46:M46)</f>
        <v>757196</v>
      </c>
      <c r="L46" s="5">
        <v>273258</v>
      </c>
      <c r="M46" s="5">
        <v>483938</v>
      </c>
      <c r="N46" s="16">
        <f>SUM(O46:P46)</f>
        <v>638149</v>
      </c>
      <c r="O46" s="5">
        <v>234323</v>
      </c>
      <c r="P46" s="5">
        <v>403826</v>
      </c>
      <c r="Q46" s="16">
        <f>SUM(R46:S46)</f>
        <v>694941</v>
      </c>
      <c r="R46" s="84">
        <v>281079</v>
      </c>
      <c r="S46" s="5">
        <v>413862</v>
      </c>
      <c r="T46" s="16">
        <f>SUM(U46:V46)</f>
        <v>536753</v>
      </c>
      <c r="U46" s="5">
        <v>240655</v>
      </c>
      <c r="V46" s="5">
        <v>296098</v>
      </c>
      <c r="W46" s="16">
        <f>SUM(X46:Y46)</f>
        <v>1142634</v>
      </c>
      <c r="X46" s="5">
        <v>345733</v>
      </c>
      <c r="Y46" s="5">
        <v>796901</v>
      </c>
    </row>
    <row r="47" spans="1:25" ht="17.25" customHeight="1">
      <c r="A47" s="30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5"/>
      <c r="R47" s="5"/>
      <c r="S47" s="14"/>
      <c r="T47" s="5"/>
      <c r="U47" s="5"/>
      <c r="V47" s="14"/>
      <c r="W47" s="5"/>
      <c r="X47" s="5"/>
      <c r="Y47" s="14"/>
    </row>
    <row r="48" spans="1:25" ht="17.25" customHeight="1">
      <c r="A48" s="82" t="s">
        <v>37</v>
      </c>
      <c r="B48" s="9"/>
      <c r="C48" s="9"/>
      <c r="D48" s="9"/>
      <c r="E48" s="9"/>
      <c r="F48" s="9"/>
      <c r="G48" s="9"/>
      <c r="H48" s="9"/>
      <c r="I48" s="9"/>
      <c r="J48" s="9"/>
      <c r="K48" s="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301" customFormat="1" ht="17.25" customHeight="1">
      <c r="A49" s="304" t="s">
        <v>317</v>
      </c>
      <c r="B49" s="16">
        <f>SUM(C49:D49)</f>
        <v>188183</v>
      </c>
      <c r="C49" s="16">
        <v>148650</v>
      </c>
      <c r="D49" s="16">
        <v>39533</v>
      </c>
      <c r="E49" s="16">
        <f>SUM(F49:G49)</f>
        <v>170405</v>
      </c>
      <c r="F49" s="16">
        <v>136379</v>
      </c>
      <c r="G49" s="16">
        <v>34026</v>
      </c>
      <c r="H49" s="16">
        <f>SUM(I49:J49)</f>
        <v>132977</v>
      </c>
      <c r="I49" s="16">
        <v>122110</v>
      </c>
      <c r="J49" s="16">
        <v>10867</v>
      </c>
      <c r="K49" s="16">
        <f>SUM(L49:M49)</f>
        <v>151318</v>
      </c>
      <c r="L49" s="16">
        <v>121627</v>
      </c>
      <c r="M49" s="16">
        <v>29691</v>
      </c>
      <c r="N49" s="16">
        <f>SUM(O49:P49)</f>
        <v>114652</v>
      </c>
      <c r="O49" s="16">
        <v>99069</v>
      </c>
      <c r="P49" s="16">
        <v>15583</v>
      </c>
      <c r="Q49" s="16">
        <f>SUM(R49:S49)</f>
        <v>167352</v>
      </c>
      <c r="R49" s="16">
        <v>133608</v>
      </c>
      <c r="S49" s="16">
        <v>33744</v>
      </c>
      <c r="T49" s="16">
        <f>SUM(U49:V49)</f>
        <v>113320</v>
      </c>
      <c r="U49" s="16">
        <v>99269</v>
      </c>
      <c r="V49" s="16">
        <v>14051</v>
      </c>
      <c r="W49" s="16">
        <f>SUM(X49:Y49)</f>
        <v>190667</v>
      </c>
      <c r="X49" s="16">
        <v>144799</v>
      </c>
      <c r="Y49" s="16">
        <v>45868</v>
      </c>
    </row>
    <row r="50" spans="1:25" ht="17.25" customHeight="1">
      <c r="A50" s="289">
        <v>62</v>
      </c>
      <c r="B50" s="16">
        <f>SUM(C50:D50)</f>
        <v>195706</v>
      </c>
      <c r="C50" s="5">
        <v>155496</v>
      </c>
      <c r="D50" s="5">
        <v>40210</v>
      </c>
      <c r="E50" s="16">
        <f>SUM(F50:G50)</f>
        <v>179302</v>
      </c>
      <c r="F50" s="5">
        <v>144305</v>
      </c>
      <c r="G50" s="5">
        <v>34997</v>
      </c>
      <c r="H50" s="16">
        <f>SUM(I50:J50)</f>
        <v>140767</v>
      </c>
      <c r="I50" s="5">
        <v>126845</v>
      </c>
      <c r="J50" s="5">
        <v>13922</v>
      </c>
      <c r="K50" s="16">
        <f>SUM(L50:M50)</f>
        <v>155874</v>
      </c>
      <c r="L50" s="5">
        <v>125740</v>
      </c>
      <c r="M50" s="5">
        <v>30134</v>
      </c>
      <c r="N50" s="16">
        <f>SUM(O50:P50)</f>
        <v>121710</v>
      </c>
      <c r="O50" s="5">
        <v>104197</v>
      </c>
      <c r="P50" s="5">
        <v>17513</v>
      </c>
      <c r="Q50" s="16">
        <f>SUM(R50:S50)</f>
        <v>174569</v>
      </c>
      <c r="R50" s="5">
        <v>138503</v>
      </c>
      <c r="S50" s="5">
        <v>36066</v>
      </c>
      <c r="T50" s="16">
        <f>SUM(U50:V50)</f>
        <v>118577</v>
      </c>
      <c r="U50" s="5">
        <v>102868</v>
      </c>
      <c r="V50" s="5">
        <v>15709</v>
      </c>
      <c r="W50" s="16">
        <f>SUM(X50:Y50)</f>
        <v>197580</v>
      </c>
      <c r="X50" s="5">
        <v>151693</v>
      </c>
      <c r="Y50" s="5">
        <v>45887</v>
      </c>
    </row>
    <row r="51" spans="1:25" s="83" customFormat="1" ht="17.25" customHeight="1">
      <c r="A51" s="82">
        <v>63</v>
      </c>
      <c r="B51" s="292">
        <f>AVERAGE(B53:B66)</f>
        <v>197792.75</v>
      </c>
      <c r="C51" s="292">
        <f aca="true" t="shared" si="2" ref="C51:Y51">AVERAGE(C53:C66)</f>
        <v>153910.41666666666</v>
      </c>
      <c r="D51" s="292">
        <v>43883</v>
      </c>
      <c r="E51" s="292">
        <f t="shared" si="2"/>
        <v>182060.58333333334</v>
      </c>
      <c r="F51" s="292">
        <f t="shared" si="2"/>
        <v>141389.91666666666</v>
      </c>
      <c r="G51" s="292">
        <f t="shared" si="2"/>
        <v>40670.666666666664</v>
      </c>
      <c r="H51" s="292">
        <f t="shared" si="2"/>
        <v>169414.41666666666</v>
      </c>
      <c r="I51" s="292">
        <f t="shared" si="2"/>
        <v>138128.66666666666</v>
      </c>
      <c r="J51" s="292">
        <v>31285</v>
      </c>
      <c r="K51" s="292">
        <f t="shared" si="2"/>
        <v>162064.58333333334</v>
      </c>
      <c r="L51" s="292">
        <v>127832</v>
      </c>
      <c r="M51" s="292">
        <f t="shared" si="2"/>
        <v>34233.333333333336</v>
      </c>
      <c r="N51" s="292">
        <f t="shared" si="2"/>
        <v>145857.5</v>
      </c>
      <c r="O51" s="292">
        <f t="shared" si="2"/>
        <v>119488.41666666667</v>
      </c>
      <c r="P51" s="292">
        <v>26370</v>
      </c>
      <c r="Q51" s="292">
        <f t="shared" si="2"/>
        <v>155907.91666666666</v>
      </c>
      <c r="R51" s="292">
        <f t="shared" si="2"/>
        <v>124418.91666666667</v>
      </c>
      <c r="S51" s="292">
        <f t="shared" si="2"/>
        <v>31489</v>
      </c>
      <c r="T51" s="292">
        <f t="shared" si="2"/>
        <v>131108.83333333334</v>
      </c>
      <c r="U51" s="292">
        <f t="shared" si="2"/>
        <v>108937</v>
      </c>
      <c r="V51" s="292">
        <f t="shared" si="2"/>
        <v>22171.833333333332</v>
      </c>
      <c r="W51" s="292">
        <f t="shared" si="2"/>
        <v>176639.08333333334</v>
      </c>
      <c r="X51" s="292">
        <f t="shared" si="2"/>
        <v>139999.08333333334</v>
      </c>
      <c r="Y51" s="292">
        <f t="shared" si="2"/>
        <v>36640</v>
      </c>
    </row>
    <row r="52" spans="1:25" ht="17.25" customHeight="1">
      <c r="A52" s="30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7.25" customHeight="1">
      <c r="A53" s="210" t="s">
        <v>316</v>
      </c>
      <c r="B53" s="16">
        <f>SUM(C53:D53)</f>
        <v>150852</v>
      </c>
      <c r="C53" s="5">
        <v>150225</v>
      </c>
      <c r="D53" s="5">
        <v>627</v>
      </c>
      <c r="E53" s="16">
        <f>SUM(F53:G53)</f>
        <v>137998</v>
      </c>
      <c r="F53" s="5">
        <v>137606</v>
      </c>
      <c r="G53" s="5">
        <v>392</v>
      </c>
      <c r="H53" s="16">
        <f>SUM(I53:J53)</f>
        <v>134172</v>
      </c>
      <c r="I53" s="5">
        <v>133773</v>
      </c>
      <c r="J53" s="5">
        <v>399</v>
      </c>
      <c r="K53" s="16">
        <f>SUM(L53:M53)</f>
        <v>122659</v>
      </c>
      <c r="L53" s="5">
        <v>122354</v>
      </c>
      <c r="M53" s="5">
        <v>305</v>
      </c>
      <c r="N53" s="16">
        <f>SUM(O53:P53)</f>
        <v>113170</v>
      </c>
      <c r="O53" s="5">
        <v>112938</v>
      </c>
      <c r="P53" s="5">
        <v>232</v>
      </c>
      <c r="Q53" s="16">
        <f>SUM(R53:S53)</f>
        <v>117533</v>
      </c>
      <c r="R53" s="5">
        <v>117533</v>
      </c>
      <c r="S53" s="5">
        <v>0</v>
      </c>
      <c r="T53" s="16">
        <f>SUM(U53:V53)</f>
        <v>103966</v>
      </c>
      <c r="U53" s="5">
        <v>103966</v>
      </c>
      <c r="V53" s="5">
        <v>0</v>
      </c>
      <c r="W53" s="16">
        <f>SUM(X53:Y53)</f>
        <v>134908</v>
      </c>
      <c r="X53" s="5">
        <v>134908</v>
      </c>
      <c r="Y53" s="5">
        <v>0</v>
      </c>
    </row>
    <row r="54" spans="1:25" ht="17.25" customHeight="1">
      <c r="A54" s="305">
        <v>2</v>
      </c>
      <c r="B54" s="16">
        <f>SUM(C54:D54)</f>
        <v>152746</v>
      </c>
      <c r="C54" s="5">
        <v>152093</v>
      </c>
      <c r="D54" s="5">
        <v>653</v>
      </c>
      <c r="E54" s="16">
        <f>SUM(F54:G54)</f>
        <v>140431</v>
      </c>
      <c r="F54" s="5">
        <v>139445</v>
      </c>
      <c r="G54" s="5">
        <v>986</v>
      </c>
      <c r="H54" s="16">
        <f>SUM(I54:J54)</f>
        <v>134722</v>
      </c>
      <c r="I54" s="5">
        <v>134331</v>
      </c>
      <c r="J54" s="5">
        <v>391</v>
      </c>
      <c r="K54" s="16">
        <f>SUM(L54:M54)</f>
        <v>128171</v>
      </c>
      <c r="L54" s="5">
        <v>127029</v>
      </c>
      <c r="M54" s="5">
        <v>1142</v>
      </c>
      <c r="N54" s="16">
        <f>SUM(O54:P54)</f>
        <v>119419</v>
      </c>
      <c r="O54" s="5">
        <v>119282</v>
      </c>
      <c r="P54" s="5">
        <v>137</v>
      </c>
      <c r="Q54" s="16">
        <f>SUM(R54:S54)</f>
        <v>126389</v>
      </c>
      <c r="R54" s="5">
        <v>126389</v>
      </c>
      <c r="S54" s="5">
        <v>0</v>
      </c>
      <c r="T54" s="16">
        <f>SUM(U54:V54)</f>
        <v>110916</v>
      </c>
      <c r="U54" s="5">
        <v>108340</v>
      </c>
      <c r="V54" s="5">
        <v>2576</v>
      </c>
      <c r="W54" s="16">
        <f>SUM(X54:Y54)</f>
        <v>136226</v>
      </c>
      <c r="X54" s="5">
        <v>136226</v>
      </c>
      <c r="Y54" s="5">
        <v>0</v>
      </c>
    </row>
    <row r="55" spans="1:25" ht="17.25" customHeight="1">
      <c r="A55" s="305">
        <v>3</v>
      </c>
      <c r="B55" s="16">
        <f>SUM(C55:D55)</f>
        <v>169005</v>
      </c>
      <c r="C55" s="5">
        <v>150219</v>
      </c>
      <c r="D55" s="5">
        <v>18786</v>
      </c>
      <c r="E55" s="16">
        <f>SUM(F55:G55)</f>
        <v>151606</v>
      </c>
      <c r="F55" s="5">
        <v>137397</v>
      </c>
      <c r="G55" s="5">
        <v>14209</v>
      </c>
      <c r="H55" s="16">
        <f>SUM(I55:J55)</f>
        <v>133397</v>
      </c>
      <c r="I55" s="5">
        <v>133372</v>
      </c>
      <c r="J55" s="5">
        <v>25</v>
      </c>
      <c r="K55" s="16">
        <f>SUM(L55:M55)</f>
        <v>128657</v>
      </c>
      <c r="L55" s="5">
        <v>124092</v>
      </c>
      <c r="M55" s="5">
        <v>4565</v>
      </c>
      <c r="N55" s="16">
        <f>SUM(O55:P55)</f>
        <v>135075</v>
      </c>
      <c r="O55" s="5">
        <v>116056</v>
      </c>
      <c r="P55" s="5">
        <v>19019</v>
      </c>
      <c r="Q55" s="16">
        <f>SUM(R55:S55)</f>
        <v>121118</v>
      </c>
      <c r="R55" s="5">
        <v>121118</v>
      </c>
      <c r="S55" s="5">
        <v>0</v>
      </c>
      <c r="T55" s="16">
        <f>SUM(U55:V55)</f>
        <v>106061</v>
      </c>
      <c r="U55" s="5">
        <v>105914</v>
      </c>
      <c r="V55" s="5">
        <v>147</v>
      </c>
      <c r="W55" s="16">
        <f>SUM(X55:Y55)</f>
        <v>135835</v>
      </c>
      <c r="X55" s="5">
        <v>135835</v>
      </c>
      <c r="Y55" s="5">
        <v>0</v>
      </c>
    </row>
    <row r="56" spans="1:25" ht="17.25" customHeight="1">
      <c r="A56" s="305">
        <v>4</v>
      </c>
      <c r="B56" s="16">
        <f>SUM(C56:D56)</f>
        <v>156871</v>
      </c>
      <c r="C56" s="5">
        <v>154308</v>
      </c>
      <c r="D56" s="5">
        <v>2563</v>
      </c>
      <c r="E56" s="16">
        <f>SUM(F56:G56)</f>
        <v>144736</v>
      </c>
      <c r="F56" s="5">
        <v>143066</v>
      </c>
      <c r="G56" s="5">
        <v>1670</v>
      </c>
      <c r="H56" s="16">
        <f>SUM(I56:J56)</f>
        <v>138200</v>
      </c>
      <c r="I56" s="5">
        <v>137282</v>
      </c>
      <c r="J56" s="5">
        <v>918</v>
      </c>
      <c r="K56" s="16">
        <f>SUM(L56:M56)</f>
        <v>129247</v>
      </c>
      <c r="L56" s="5">
        <v>128341</v>
      </c>
      <c r="M56" s="5">
        <v>906</v>
      </c>
      <c r="N56" s="16">
        <f>SUM(O56:P56)</f>
        <v>121171</v>
      </c>
      <c r="O56" s="5">
        <v>120493</v>
      </c>
      <c r="P56" s="5">
        <v>678</v>
      </c>
      <c r="Q56" s="16">
        <f>SUM(R56:S56)</f>
        <v>123518</v>
      </c>
      <c r="R56" s="5">
        <v>123518</v>
      </c>
      <c r="S56" s="5">
        <v>0</v>
      </c>
      <c r="T56" s="16">
        <f>SUM(U56:V56)</f>
        <v>112865</v>
      </c>
      <c r="U56" s="5">
        <v>112074</v>
      </c>
      <c r="V56" s="5">
        <v>791</v>
      </c>
      <c r="W56" s="16">
        <f>SUM(X56:Y56)</f>
        <v>143515</v>
      </c>
      <c r="X56" s="5">
        <v>143139</v>
      </c>
      <c r="Y56" s="5">
        <v>376</v>
      </c>
    </row>
    <row r="57" spans="1:25" ht="17.25" customHeight="1">
      <c r="A57" s="30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7.25" customHeight="1">
      <c r="A58" s="305">
        <v>5</v>
      </c>
      <c r="B58" s="16">
        <f>SUM(C58:D58)</f>
        <v>153924</v>
      </c>
      <c r="C58" s="5">
        <v>152781</v>
      </c>
      <c r="D58" s="5">
        <v>1143</v>
      </c>
      <c r="E58" s="16">
        <f>SUM(F58:G58)</f>
        <v>143153</v>
      </c>
      <c r="F58" s="5">
        <v>141376</v>
      </c>
      <c r="G58" s="5">
        <v>1777</v>
      </c>
      <c r="H58" s="16">
        <f>SUM(I58:J58)</f>
        <v>135614</v>
      </c>
      <c r="I58" s="5">
        <v>135105</v>
      </c>
      <c r="J58" s="5">
        <v>509</v>
      </c>
      <c r="K58" s="16">
        <f>SUM(L58:M58)</f>
        <v>127708</v>
      </c>
      <c r="L58" s="5">
        <v>125629</v>
      </c>
      <c r="M58" s="5">
        <v>2079</v>
      </c>
      <c r="N58" s="16">
        <f>SUM(O58:P58)</f>
        <v>117909</v>
      </c>
      <c r="O58" s="5">
        <v>117677</v>
      </c>
      <c r="P58" s="5">
        <v>232</v>
      </c>
      <c r="Q58" s="16">
        <f>SUM(R58:S58)</f>
        <v>126215</v>
      </c>
      <c r="R58" s="5">
        <v>124909</v>
      </c>
      <c r="S58" s="5">
        <v>1306</v>
      </c>
      <c r="T58" s="16">
        <f>SUM(U58:V58)</f>
        <v>109201</v>
      </c>
      <c r="U58" s="5">
        <v>102359</v>
      </c>
      <c r="V58" s="5">
        <v>6842</v>
      </c>
      <c r="W58" s="16">
        <f>SUM(X58:Y58)</f>
        <v>141605</v>
      </c>
      <c r="X58" s="5">
        <v>138966</v>
      </c>
      <c r="Y58" s="5">
        <v>2639</v>
      </c>
    </row>
    <row r="59" spans="1:25" ht="17.25" customHeight="1">
      <c r="A59" s="305">
        <v>6</v>
      </c>
      <c r="B59" s="16">
        <f>SUM(C59:D59)</f>
        <v>256468</v>
      </c>
      <c r="C59" s="5">
        <v>155115</v>
      </c>
      <c r="D59" s="5">
        <v>101353</v>
      </c>
      <c r="E59" s="16">
        <f>SUM(F59:G59)</f>
        <v>230477</v>
      </c>
      <c r="F59" s="5">
        <v>142336</v>
      </c>
      <c r="G59" s="5">
        <v>88141</v>
      </c>
      <c r="H59" s="16">
        <f>SUM(I59:J59)</f>
        <v>142825</v>
      </c>
      <c r="I59" s="5">
        <v>142638</v>
      </c>
      <c r="J59" s="5">
        <v>187</v>
      </c>
      <c r="K59" s="16">
        <f>SUM(L59:M59)</f>
        <v>184034</v>
      </c>
      <c r="L59" s="5">
        <v>129207</v>
      </c>
      <c r="M59" s="5">
        <v>54827</v>
      </c>
      <c r="N59" s="16">
        <f>SUM(O59:P59)</f>
        <v>187888</v>
      </c>
      <c r="O59" s="5">
        <v>121873</v>
      </c>
      <c r="P59" s="5">
        <v>66015</v>
      </c>
      <c r="Q59" s="16">
        <f>SUM(R59:S59)</f>
        <v>171101</v>
      </c>
      <c r="R59" s="5">
        <v>129120</v>
      </c>
      <c r="S59" s="5">
        <v>41981</v>
      </c>
      <c r="T59" s="16">
        <f>SUM(U59:V59)</f>
        <v>119179</v>
      </c>
      <c r="U59" s="5">
        <v>112465</v>
      </c>
      <c r="V59" s="5">
        <v>6714</v>
      </c>
      <c r="W59" s="16">
        <f>SUM(X59:Y59)</f>
        <v>185193</v>
      </c>
      <c r="X59" s="5">
        <v>140831</v>
      </c>
      <c r="Y59" s="5">
        <v>44362</v>
      </c>
    </row>
    <row r="60" spans="1:25" ht="17.25" customHeight="1">
      <c r="A60" s="305">
        <v>7</v>
      </c>
      <c r="B60" s="16">
        <f>SUM(C60:D60)</f>
        <v>263288</v>
      </c>
      <c r="C60" s="5">
        <v>155072</v>
      </c>
      <c r="D60" s="5">
        <v>108216</v>
      </c>
      <c r="E60" s="16">
        <f>SUM(F60:G60)</f>
        <v>254432</v>
      </c>
      <c r="F60" s="5">
        <v>144054</v>
      </c>
      <c r="G60" s="5">
        <v>110378</v>
      </c>
      <c r="H60" s="16">
        <f>SUM(I60:J60)</f>
        <v>285906</v>
      </c>
      <c r="I60" s="5">
        <v>141902</v>
      </c>
      <c r="J60" s="5">
        <v>144004</v>
      </c>
      <c r="K60" s="16">
        <f>SUM(L60:M60)</f>
        <v>235147</v>
      </c>
      <c r="L60" s="5">
        <v>129834</v>
      </c>
      <c r="M60" s="5">
        <v>105313</v>
      </c>
      <c r="N60" s="16">
        <f>SUM(O60:P60)</f>
        <v>156725</v>
      </c>
      <c r="O60" s="5">
        <v>119800</v>
      </c>
      <c r="P60" s="5">
        <v>36925</v>
      </c>
      <c r="Q60" s="16">
        <f>SUM(R60:S60)</f>
        <v>225788</v>
      </c>
      <c r="R60" s="5">
        <v>126033</v>
      </c>
      <c r="S60" s="5">
        <v>99755</v>
      </c>
      <c r="T60" s="16">
        <f>SUM(U60:V60)</f>
        <v>194121</v>
      </c>
      <c r="U60" s="5">
        <v>110464</v>
      </c>
      <c r="V60" s="5">
        <v>83657</v>
      </c>
      <c r="W60" s="16">
        <f>SUM(X60:Y60)</f>
        <v>290218</v>
      </c>
      <c r="X60" s="5">
        <v>140071</v>
      </c>
      <c r="Y60" s="5">
        <v>150147</v>
      </c>
    </row>
    <row r="61" spans="1:25" ht="17.25" customHeight="1">
      <c r="A61" s="305">
        <v>8</v>
      </c>
      <c r="B61" s="16">
        <f>SUM(C61:D61)</f>
        <v>172229</v>
      </c>
      <c r="C61" s="5">
        <v>156037</v>
      </c>
      <c r="D61" s="5">
        <v>16192</v>
      </c>
      <c r="E61" s="16">
        <f>SUM(F61:G61)</f>
        <v>160559</v>
      </c>
      <c r="F61" s="5">
        <v>143297</v>
      </c>
      <c r="G61" s="5">
        <v>17262</v>
      </c>
      <c r="H61" s="16">
        <f>SUM(I61:J61)</f>
        <v>145844</v>
      </c>
      <c r="I61" s="5">
        <v>140442</v>
      </c>
      <c r="J61" s="5">
        <v>5402</v>
      </c>
      <c r="K61" s="16">
        <f>SUM(L61:M61)</f>
        <v>153920</v>
      </c>
      <c r="L61" s="5">
        <v>128764</v>
      </c>
      <c r="M61" s="5">
        <v>25156</v>
      </c>
      <c r="N61" s="16">
        <f>SUM(O61:P61)</f>
        <v>160921</v>
      </c>
      <c r="O61" s="5">
        <v>121551</v>
      </c>
      <c r="P61" s="5">
        <v>39370</v>
      </c>
      <c r="Q61" s="16">
        <f>SUM(R61:S61)</f>
        <v>164281</v>
      </c>
      <c r="R61" s="5">
        <v>125095</v>
      </c>
      <c r="S61" s="5">
        <v>39186</v>
      </c>
      <c r="T61" s="16">
        <f>SUM(U61:V61)</f>
        <v>144813</v>
      </c>
      <c r="U61" s="5">
        <v>108533</v>
      </c>
      <c r="V61" s="5">
        <v>36280</v>
      </c>
      <c r="W61" s="16">
        <f>SUM(X61:Y61)</f>
        <v>140319</v>
      </c>
      <c r="X61" s="5">
        <v>138611</v>
      </c>
      <c r="Y61" s="5">
        <v>1708</v>
      </c>
    </row>
    <row r="62" spans="1:25" ht="17.25" customHeight="1">
      <c r="A62" s="30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7.25" customHeight="1">
      <c r="A63" s="305">
        <v>9</v>
      </c>
      <c r="B63" s="97">
        <f>SUM(C63:D63)</f>
        <v>155732</v>
      </c>
      <c r="C63" s="5">
        <v>154640</v>
      </c>
      <c r="D63" s="5">
        <v>1092</v>
      </c>
      <c r="E63" s="97">
        <f>SUM(F63:G63)</f>
        <v>143507</v>
      </c>
      <c r="F63" s="5">
        <v>142011</v>
      </c>
      <c r="G63" s="5">
        <v>1496</v>
      </c>
      <c r="H63" s="16">
        <f>SUM(I63:J63)</f>
        <v>142523</v>
      </c>
      <c r="I63" s="5">
        <v>141075</v>
      </c>
      <c r="J63" s="5">
        <v>1448</v>
      </c>
      <c r="K63" s="16">
        <f>SUM(L63:M63)</f>
        <v>128825</v>
      </c>
      <c r="L63" s="5">
        <v>128782</v>
      </c>
      <c r="M63" s="5">
        <v>43</v>
      </c>
      <c r="N63" s="97">
        <f>SUM(O63:P63)</f>
        <v>120525</v>
      </c>
      <c r="O63" s="5">
        <v>120277</v>
      </c>
      <c r="P63" s="5">
        <v>248</v>
      </c>
      <c r="Q63" s="16">
        <f>SUM(R63:S63)</f>
        <v>123513</v>
      </c>
      <c r="R63" s="5">
        <v>123513</v>
      </c>
      <c r="S63" s="5">
        <v>0</v>
      </c>
      <c r="T63" s="16">
        <f>SUM(U63:V63)</f>
        <v>109445</v>
      </c>
      <c r="U63" s="5">
        <v>109445</v>
      </c>
      <c r="V63" s="5">
        <v>0</v>
      </c>
      <c r="W63" s="97">
        <f>SUM(X63:Y63)</f>
        <v>144147</v>
      </c>
      <c r="X63" s="5">
        <v>144147</v>
      </c>
      <c r="Y63" s="5">
        <v>0</v>
      </c>
    </row>
    <row r="64" spans="1:25" ht="17.25" customHeight="1">
      <c r="A64" s="305">
        <v>10</v>
      </c>
      <c r="B64" s="97">
        <f>SUM(C64:D64)</f>
        <v>156272</v>
      </c>
      <c r="C64" s="5">
        <v>155214</v>
      </c>
      <c r="D64" s="5">
        <v>1058</v>
      </c>
      <c r="E64" s="97">
        <f>SUM(F64:G64)</f>
        <v>142255</v>
      </c>
      <c r="F64" s="5">
        <v>141476</v>
      </c>
      <c r="G64" s="5">
        <v>779</v>
      </c>
      <c r="H64" s="16">
        <f>SUM(I64:J64)</f>
        <v>138673</v>
      </c>
      <c r="I64" s="5">
        <v>138349</v>
      </c>
      <c r="J64" s="5">
        <v>324</v>
      </c>
      <c r="K64" s="16">
        <f>SUM(L64:M64)</f>
        <v>130282</v>
      </c>
      <c r="L64" s="5">
        <v>129457</v>
      </c>
      <c r="M64" s="5">
        <v>825</v>
      </c>
      <c r="N64" s="97">
        <f>SUM(O64:P64)</f>
        <v>121203</v>
      </c>
      <c r="O64" s="5">
        <v>121004</v>
      </c>
      <c r="P64" s="5">
        <v>199</v>
      </c>
      <c r="Q64" s="16">
        <f>SUM(R64:S64)</f>
        <v>124027</v>
      </c>
      <c r="R64" s="5">
        <v>124027</v>
      </c>
      <c r="S64" s="5">
        <v>0</v>
      </c>
      <c r="T64" s="16">
        <f>SUM(U64:V64)</f>
        <v>107985</v>
      </c>
      <c r="U64" s="5">
        <v>107985</v>
      </c>
      <c r="V64" s="5">
        <v>0</v>
      </c>
      <c r="W64" s="97">
        <f>SUM(X64:Y64)</f>
        <v>143180</v>
      </c>
      <c r="X64" s="5">
        <v>142707</v>
      </c>
      <c r="Y64" s="5">
        <v>473</v>
      </c>
    </row>
    <row r="65" spans="1:25" ht="17.25" customHeight="1">
      <c r="A65" s="305">
        <v>11</v>
      </c>
      <c r="B65" s="97">
        <f>SUM(C65:D65)</f>
        <v>156654</v>
      </c>
      <c r="C65" s="5">
        <v>156572</v>
      </c>
      <c r="D65" s="5">
        <v>82</v>
      </c>
      <c r="E65" s="97">
        <f>SUM(F65:G65)</f>
        <v>141980</v>
      </c>
      <c r="F65" s="5">
        <v>141878</v>
      </c>
      <c r="G65" s="5">
        <v>102</v>
      </c>
      <c r="H65" s="97">
        <f>SUM(I65:J65)</f>
        <v>142338</v>
      </c>
      <c r="I65" s="5">
        <v>141690</v>
      </c>
      <c r="J65" s="5">
        <v>648</v>
      </c>
      <c r="K65" s="97">
        <f>SUM(L65:M65)</f>
        <v>129967</v>
      </c>
      <c r="L65" s="5">
        <v>129852</v>
      </c>
      <c r="M65" s="5">
        <v>115</v>
      </c>
      <c r="N65" s="97">
        <f>SUM(O65:P65)</f>
        <v>119487</v>
      </c>
      <c r="O65" s="5">
        <v>119419</v>
      </c>
      <c r="P65" s="5">
        <v>68</v>
      </c>
      <c r="Q65" s="97">
        <f>SUM(R65:S65)</f>
        <v>125321</v>
      </c>
      <c r="R65" s="5">
        <v>125321</v>
      </c>
      <c r="S65" s="5">
        <v>0</v>
      </c>
      <c r="T65" s="97">
        <f>SUM(U65:V65)</f>
        <v>112362</v>
      </c>
      <c r="U65" s="5">
        <v>112362</v>
      </c>
      <c r="V65" s="5">
        <v>0</v>
      </c>
      <c r="W65" s="97">
        <f>SUM(X65:Y65)</f>
        <v>141672</v>
      </c>
      <c r="X65" s="5">
        <v>141672</v>
      </c>
      <c r="Y65" s="5">
        <v>0</v>
      </c>
    </row>
    <row r="66" spans="1:25" ht="17.25" customHeight="1">
      <c r="A66" s="307">
        <v>12</v>
      </c>
      <c r="B66" s="92">
        <f>SUM(C66:D66)</f>
        <v>429472</v>
      </c>
      <c r="C66" s="11">
        <v>154649</v>
      </c>
      <c r="D66" s="11">
        <v>274823</v>
      </c>
      <c r="E66" s="92">
        <f>SUM(F66:G66)</f>
        <v>393593</v>
      </c>
      <c r="F66" s="33">
        <v>142737</v>
      </c>
      <c r="G66" s="33">
        <v>250856</v>
      </c>
      <c r="H66" s="92">
        <f>SUM(I66:J66)</f>
        <v>358759</v>
      </c>
      <c r="I66" s="33">
        <v>137585</v>
      </c>
      <c r="J66" s="33">
        <v>221174</v>
      </c>
      <c r="K66" s="92">
        <f>SUM(L66:M66)</f>
        <v>346158</v>
      </c>
      <c r="L66" s="33">
        <v>130634</v>
      </c>
      <c r="M66" s="33">
        <v>215524</v>
      </c>
      <c r="N66" s="92">
        <f>SUM(O66:P66)</f>
        <v>276797</v>
      </c>
      <c r="O66" s="33">
        <v>123491</v>
      </c>
      <c r="P66" s="33">
        <v>153306</v>
      </c>
      <c r="Q66" s="92">
        <f>SUM(R66:S66)</f>
        <v>322091</v>
      </c>
      <c r="R66" s="33">
        <v>126451</v>
      </c>
      <c r="S66" s="33">
        <v>195640</v>
      </c>
      <c r="T66" s="92">
        <f>SUM(U66:V66)</f>
        <v>242392</v>
      </c>
      <c r="U66" s="33">
        <v>113337</v>
      </c>
      <c r="V66" s="33">
        <v>129055</v>
      </c>
      <c r="W66" s="92">
        <f>SUM(X66:Y66)</f>
        <v>382851</v>
      </c>
      <c r="X66" s="33">
        <v>142876</v>
      </c>
      <c r="Y66" s="33">
        <v>239975</v>
      </c>
    </row>
    <row r="67" spans="1:25" ht="15" customHeight="1">
      <c r="A67" s="105" t="s">
        <v>221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:25" ht="14.25">
      <c r="A68" s="10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:25" ht="14.25">
      <c r="A69" s="105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ht="14.25">
      <c r="A70" s="105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ht="14.25">
      <c r="A71" s="105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:25" ht="14.25">
      <c r="A72" s="105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:25" ht="14.25">
      <c r="A73" s="105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:25" ht="14.25">
      <c r="A74" s="105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ht="14.25">
      <c r="A75" s="105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ht="14.25">
      <c r="A76" s="105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1:25" ht="14.25">
      <c r="A77" s="105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1:25" ht="14.25">
      <c r="A78" s="105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:25" ht="14.25">
      <c r="A79" s="105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</sheetData>
  <sheetProtection/>
  <mergeCells count="35">
    <mergeCell ref="A2:Y2"/>
    <mergeCell ref="B4:D5"/>
    <mergeCell ref="E4:G5"/>
    <mergeCell ref="H4:J5"/>
    <mergeCell ref="K4:Y4"/>
    <mergeCell ref="K5:M5"/>
    <mergeCell ref="N5:P5"/>
    <mergeCell ref="Q5:S5"/>
    <mergeCell ref="T5:V5"/>
    <mergeCell ref="W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A1">
      <selection activeCell="B1" sqref="B1"/>
    </sheetView>
  </sheetViews>
  <sheetFormatPr defaultColWidth="10.59765625" defaultRowHeight="15"/>
  <cols>
    <col min="1" max="1" width="15.09765625" style="1" customWidth="1"/>
    <col min="2" max="8" width="9.8984375" style="1" customWidth="1"/>
    <col min="9" max="9" width="9.8984375" style="16" customWidth="1"/>
    <col min="10" max="16" width="9.8984375" style="1" customWidth="1"/>
    <col min="17" max="17" width="11.09765625" style="1" customWidth="1"/>
    <col min="18" max="18" width="9.8984375" style="16" customWidth="1"/>
    <col min="19" max="25" width="9.8984375" style="1" customWidth="1"/>
    <col min="26" max="16384" width="10.59765625" style="1" customWidth="1"/>
  </cols>
  <sheetData>
    <row r="1" spans="1:25" s="102" customFormat="1" ht="19.5" customHeight="1">
      <c r="A1" s="2" t="s">
        <v>415</v>
      </c>
      <c r="I1" s="323"/>
      <c r="R1" s="323"/>
      <c r="Y1" s="3" t="s">
        <v>416</v>
      </c>
    </row>
    <row r="2" spans="1:25" s="103" customFormat="1" ht="19.5" customHeight="1">
      <c r="A2" s="415" t="s">
        <v>459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</row>
    <row r="3" spans="9:25" s="103" customFormat="1" ht="18" customHeight="1" thickBot="1">
      <c r="I3" s="301"/>
      <c r="R3" s="301"/>
      <c r="Y3" s="107" t="s">
        <v>257</v>
      </c>
    </row>
    <row r="4" spans="1:25" s="103" customFormat="1" ht="17.25" customHeight="1">
      <c r="A4" s="299" t="s">
        <v>22</v>
      </c>
      <c r="B4" s="520" t="s">
        <v>417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521"/>
      <c r="Q4" s="500" t="s">
        <v>38</v>
      </c>
      <c r="R4" s="671"/>
      <c r="S4" s="461"/>
      <c r="T4" s="500" t="s">
        <v>418</v>
      </c>
      <c r="U4" s="671"/>
      <c r="V4" s="461"/>
      <c r="W4" s="500" t="s">
        <v>419</v>
      </c>
      <c r="X4" s="671"/>
      <c r="Y4" s="671"/>
    </row>
    <row r="5" spans="1:25" s="103" customFormat="1" ht="17.25" customHeight="1">
      <c r="A5" s="116"/>
      <c r="B5" s="494" t="s">
        <v>420</v>
      </c>
      <c r="C5" s="495"/>
      <c r="D5" s="685"/>
      <c r="E5" s="494" t="s">
        <v>421</v>
      </c>
      <c r="F5" s="495"/>
      <c r="G5" s="685"/>
      <c r="H5" s="494" t="s">
        <v>422</v>
      </c>
      <c r="I5" s="495"/>
      <c r="J5" s="685"/>
      <c r="K5" s="494" t="s">
        <v>423</v>
      </c>
      <c r="L5" s="495"/>
      <c r="M5" s="685"/>
      <c r="N5" s="494" t="s">
        <v>424</v>
      </c>
      <c r="O5" s="495"/>
      <c r="P5" s="685"/>
      <c r="Q5" s="550"/>
      <c r="R5" s="464"/>
      <c r="S5" s="465"/>
      <c r="T5" s="550"/>
      <c r="U5" s="464"/>
      <c r="V5" s="465"/>
      <c r="W5" s="550"/>
      <c r="X5" s="464"/>
      <c r="Y5" s="464"/>
    </row>
    <row r="6" spans="1:36" ht="17.25" customHeight="1">
      <c r="A6" s="694" t="s">
        <v>43</v>
      </c>
      <c r="B6" s="688" t="s">
        <v>44</v>
      </c>
      <c r="C6" s="686" t="s">
        <v>34</v>
      </c>
      <c r="D6" s="686" t="s">
        <v>35</v>
      </c>
      <c r="E6" s="688" t="s">
        <v>44</v>
      </c>
      <c r="F6" s="686" t="s">
        <v>34</v>
      </c>
      <c r="G6" s="686" t="s">
        <v>35</v>
      </c>
      <c r="H6" s="688" t="s">
        <v>44</v>
      </c>
      <c r="I6" s="692" t="s">
        <v>34</v>
      </c>
      <c r="J6" s="686" t="s">
        <v>35</v>
      </c>
      <c r="K6" s="688" t="s">
        <v>44</v>
      </c>
      <c r="L6" s="686" t="s">
        <v>34</v>
      </c>
      <c r="M6" s="686" t="s">
        <v>35</v>
      </c>
      <c r="N6" s="688" t="s">
        <v>44</v>
      </c>
      <c r="O6" s="686" t="s">
        <v>34</v>
      </c>
      <c r="P6" s="686" t="s">
        <v>35</v>
      </c>
      <c r="Q6" s="688" t="s">
        <v>44</v>
      </c>
      <c r="R6" s="692" t="s">
        <v>34</v>
      </c>
      <c r="S6" s="686" t="s">
        <v>35</v>
      </c>
      <c r="T6" s="688" t="s">
        <v>44</v>
      </c>
      <c r="U6" s="686" t="s">
        <v>34</v>
      </c>
      <c r="V6" s="686" t="s">
        <v>35</v>
      </c>
      <c r="W6" s="688" t="s">
        <v>44</v>
      </c>
      <c r="X6" s="686" t="s">
        <v>34</v>
      </c>
      <c r="Y6" s="690" t="s">
        <v>35</v>
      </c>
      <c r="Z6" s="9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7.25" customHeight="1">
      <c r="A7" s="695"/>
      <c r="B7" s="689"/>
      <c r="C7" s="687"/>
      <c r="D7" s="687"/>
      <c r="E7" s="689"/>
      <c r="F7" s="687"/>
      <c r="G7" s="687"/>
      <c r="H7" s="689"/>
      <c r="I7" s="693"/>
      <c r="J7" s="687"/>
      <c r="K7" s="689"/>
      <c r="L7" s="687"/>
      <c r="M7" s="687"/>
      <c r="N7" s="689"/>
      <c r="O7" s="687"/>
      <c r="P7" s="687"/>
      <c r="Q7" s="689"/>
      <c r="R7" s="693"/>
      <c r="S7" s="687"/>
      <c r="T7" s="689"/>
      <c r="U7" s="687"/>
      <c r="V7" s="687"/>
      <c r="W7" s="689"/>
      <c r="X7" s="687"/>
      <c r="Y7" s="691"/>
      <c r="Z7" s="9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" ht="17.25" customHeight="1">
      <c r="A8" s="26" t="s">
        <v>45</v>
      </c>
      <c r="B8" s="32"/>
    </row>
    <row r="9" spans="1:25" s="16" customFormat="1" ht="17.25" customHeight="1">
      <c r="A9" s="324" t="s">
        <v>317</v>
      </c>
      <c r="B9" s="16">
        <v>234863</v>
      </c>
      <c r="C9" s="16">
        <v>185509</v>
      </c>
      <c r="D9" s="16">
        <v>49354</v>
      </c>
      <c r="E9" s="16">
        <v>293621</v>
      </c>
      <c r="F9" s="16">
        <v>226052</v>
      </c>
      <c r="G9" s="16">
        <v>67569</v>
      </c>
      <c r="H9" s="16">
        <v>343709</v>
      </c>
      <c r="I9" s="16">
        <v>269259</v>
      </c>
      <c r="J9" s="16">
        <v>74450</v>
      </c>
      <c r="K9" s="16">
        <v>204604</v>
      </c>
      <c r="L9" s="16">
        <v>161504</v>
      </c>
      <c r="M9" s="16">
        <v>43100</v>
      </c>
      <c r="N9" s="16">
        <v>248206</v>
      </c>
      <c r="O9" s="16">
        <v>192752</v>
      </c>
      <c r="P9" s="16">
        <v>55454</v>
      </c>
      <c r="Q9" s="16">
        <f>SUM(R9:S9)</f>
        <v>407603</v>
      </c>
      <c r="R9" s="16">
        <v>301980</v>
      </c>
      <c r="S9" s="16">
        <v>105623</v>
      </c>
      <c r="T9" s="16">
        <v>332713</v>
      </c>
      <c r="U9" s="16">
        <v>243024</v>
      </c>
      <c r="V9" s="16">
        <v>89689</v>
      </c>
      <c r="W9" s="16">
        <v>273135</v>
      </c>
      <c r="X9" s="16">
        <v>211256</v>
      </c>
      <c r="Y9" s="16">
        <v>61879</v>
      </c>
    </row>
    <row r="10" spans="1:25" ht="17.25" customHeight="1">
      <c r="A10" s="36">
        <v>62</v>
      </c>
      <c r="B10" s="4">
        <v>236599</v>
      </c>
      <c r="C10" s="8">
        <v>186490</v>
      </c>
      <c r="D10" s="8">
        <v>50109</v>
      </c>
      <c r="E10" s="8">
        <v>289120</v>
      </c>
      <c r="F10" s="8">
        <v>220389</v>
      </c>
      <c r="G10" s="8">
        <v>68731</v>
      </c>
      <c r="H10" s="8">
        <v>357644</v>
      </c>
      <c r="I10" s="91">
        <v>281649</v>
      </c>
      <c r="J10" s="8">
        <v>75995</v>
      </c>
      <c r="K10" s="8">
        <v>211680</v>
      </c>
      <c r="L10" s="8">
        <v>169998</v>
      </c>
      <c r="M10" s="8">
        <v>41682</v>
      </c>
      <c r="N10" s="8">
        <v>256828</v>
      </c>
      <c r="O10" s="8">
        <v>200049</v>
      </c>
      <c r="P10" s="8">
        <v>56779</v>
      </c>
      <c r="Q10" s="16">
        <f>SUM(R10:S10)</f>
        <v>424791</v>
      </c>
      <c r="R10" s="400">
        <v>314437</v>
      </c>
      <c r="S10" s="10">
        <v>110354</v>
      </c>
      <c r="T10" s="8">
        <v>336359</v>
      </c>
      <c r="U10" s="8">
        <v>245810</v>
      </c>
      <c r="V10" s="8">
        <v>90549</v>
      </c>
      <c r="W10" s="8">
        <v>287309</v>
      </c>
      <c r="X10" s="8">
        <v>221980</v>
      </c>
      <c r="Y10" s="8">
        <v>65329</v>
      </c>
    </row>
    <row r="11" spans="1:25" s="28" customFormat="1" ht="17.25" customHeight="1">
      <c r="A11" s="81">
        <v>63</v>
      </c>
      <c r="B11" s="401">
        <f>AVERAGE(B13:B26)</f>
        <v>248118</v>
      </c>
      <c r="C11" s="292">
        <f aca="true" t="shared" si="0" ref="C11:Y11">AVERAGE(C13:C26)</f>
        <v>191151.16666666666</v>
      </c>
      <c r="D11" s="292">
        <f t="shared" si="0"/>
        <v>56966.833333333336</v>
      </c>
      <c r="E11" s="292">
        <f t="shared" si="0"/>
        <v>288732.1666666667</v>
      </c>
      <c r="F11" s="292">
        <f t="shared" si="0"/>
        <v>214839.41666666666</v>
      </c>
      <c r="G11" s="292">
        <f t="shared" si="0"/>
        <v>73892.75</v>
      </c>
      <c r="H11" s="292">
        <f t="shared" si="0"/>
        <v>361530.8333333333</v>
      </c>
      <c r="I11" s="292">
        <v>278335</v>
      </c>
      <c r="J11" s="292">
        <f t="shared" si="0"/>
        <v>83195.58333333333</v>
      </c>
      <c r="K11" s="292">
        <f t="shared" si="0"/>
        <v>232635.75</v>
      </c>
      <c r="L11" s="292">
        <f t="shared" si="0"/>
        <v>178991.16666666666</v>
      </c>
      <c r="M11" s="292">
        <f t="shared" si="0"/>
        <v>53644.583333333336</v>
      </c>
      <c r="N11" s="292">
        <f t="shared" si="0"/>
        <v>286802.3333333333</v>
      </c>
      <c r="O11" s="292">
        <f t="shared" si="0"/>
        <v>221870.91666666666</v>
      </c>
      <c r="P11" s="292">
        <v>64981</v>
      </c>
      <c r="Q11" s="292">
        <f t="shared" si="0"/>
        <v>442464.3333333333</v>
      </c>
      <c r="R11" s="292">
        <f t="shared" si="0"/>
        <v>324491.75</v>
      </c>
      <c r="S11" s="292">
        <v>117972</v>
      </c>
      <c r="T11" s="292">
        <f t="shared" si="0"/>
        <v>391571.9166666667</v>
      </c>
      <c r="U11" s="292">
        <f t="shared" si="0"/>
        <v>287125.75</v>
      </c>
      <c r="V11" s="292">
        <f t="shared" si="0"/>
        <v>104446.16666666667</v>
      </c>
      <c r="W11" s="292">
        <f t="shared" si="0"/>
        <v>261474.83333333334</v>
      </c>
      <c r="X11" s="292">
        <f t="shared" si="0"/>
        <v>202262.5</v>
      </c>
      <c r="Y11" s="292">
        <f t="shared" si="0"/>
        <v>59212.333333333336</v>
      </c>
    </row>
    <row r="12" spans="1:25" ht="17.25" customHeight="1">
      <c r="A12" s="80"/>
      <c r="B12" s="22"/>
      <c r="C12" s="9"/>
      <c r="D12" s="9"/>
      <c r="E12" s="9"/>
      <c r="F12" s="9"/>
      <c r="G12" s="9"/>
      <c r="H12" s="9"/>
      <c r="I12" s="90"/>
      <c r="J12" s="9"/>
      <c r="K12" s="9"/>
      <c r="L12" s="9"/>
      <c r="M12" s="9"/>
      <c r="N12" s="9"/>
      <c r="O12" s="9"/>
      <c r="P12" s="9"/>
      <c r="Q12" s="14"/>
      <c r="R12" s="84"/>
      <c r="S12" s="14"/>
      <c r="T12" s="9"/>
      <c r="U12" s="9"/>
      <c r="V12" s="9"/>
      <c r="W12" s="9"/>
      <c r="X12" s="9"/>
      <c r="Y12" s="9"/>
    </row>
    <row r="13" spans="1:25" ht="17.25" customHeight="1">
      <c r="A13" s="325" t="s">
        <v>316</v>
      </c>
      <c r="B13" s="4">
        <v>184503</v>
      </c>
      <c r="C13" s="8">
        <v>184503</v>
      </c>
      <c r="D13" s="8">
        <v>0</v>
      </c>
      <c r="E13" s="8">
        <v>212668</v>
      </c>
      <c r="F13" s="8">
        <v>212668</v>
      </c>
      <c r="G13" s="8">
        <v>0</v>
      </c>
      <c r="H13" s="8">
        <v>270752</v>
      </c>
      <c r="I13" s="16">
        <v>270755</v>
      </c>
      <c r="J13" s="8">
        <v>0</v>
      </c>
      <c r="K13" s="8">
        <v>170540</v>
      </c>
      <c r="L13" s="8">
        <v>170540</v>
      </c>
      <c r="M13" s="8">
        <v>0</v>
      </c>
      <c r="N13" s="8">
        <v>215824</v>
      </c>
      <c r="O13" s="8">
        <v>214021</v>
      </c>
      <c r="P13" s="8">
        <v>1803</v>
      </c>
      <c r="Q13" s="16">
        <f>SUM(R13:S13)</f>
        <v>321325</v>
      </c>
      <c r="R13" s="8">
        <v>321325</v>
      </c>
      <c r="S13" s="8">
        <v>0</v>
      </c>
      <c r="T13" s="8">
        <v>289956</v>
      </c>
      <c r="U13" s="8">
        <v>287218</v>
      </c>
      <c r="V13" s="8">
        <v>2738</v>
      </c>
      <c r="W13" s="8">
        <v>200768</v>
      </c>
      <c r="X13" s="8">
        <v>200112</v>
      </c>
      <c r="Y13" s="8">
        <v>656</v>
      </c>
    </row>
    <row r="14" spans="1:25" ht="17.25" customHeight="1">
      <c r="A14" s="326">
        <v>2</v>
      </c>
      <c r="B14" s="4">
        <v>192299</v>
      </c>
      <c r="C14" s="8">
        <v>192299</v>
      </c>
      <c r="D14" s="8">
        <v>0</v>
      </c>
      <c r="E14" s="8">
        <v>209161</v>
      </c>
      <c r="F14" s="8">
        <v>209161</v>
      </c>
      <c r="G14" s="8">
        <v>0</v>
      </c>
      <c r="H14" s="8">
        <v>273740</v>
      </c>
      <c r="I14" s="16">
        <v>273740</v>
      </c>
      <c r="J14" s="8">
        <v>0</v>
      </c>
      <c r="K14" s="8">
        <v>183100</v>
      </c>
      <c r="L14" s="8">
        <v>173892</v>
      </c>
      <c r="M14" s="8">
        <v>9208</v>
      </c>
      <c r="N14" s="8">
        <v>223259</v>
      </c>
      <c r="O14" s="8">
        <v>222022</v>
      </c>
      <c r="P14" s="8">
        <v>1237</v>
      </c>
      <c r="Q14" s="16">
        <f>SUM(R14:S14)</f>
        <v>318192</v>
      </c>
      <c r="R14" s="8">
        <v>318192</v>
      </c>
      <c r="S14" s="8">
        <v>0</v>
      </c>
      <c r="T14" s="8">
        <v>283438</v>
      </c>
      <c r="U14" s="8">
        <v>282756</v>
      </c>
      <c r="V14" s="8">
        <v>682</v>
      </c>
      <c r="W14" s="8">
        <v>202369</v>
      </c>
      <c r="X14" s="8">
        <v>200518</v>
      </c>
      <c r="Y14" s="8">
        <v>1851</v>
      </c>
    </row>
    <row r="15" spans="1:25" ht="17.25" customHeight="1">
      <c r="A15" s="326">
        <v>3</v>
      </c>
      <c r="B15" s="4">
        <v>226872</v>
      </c>
      <c r="C15" s="8">
        <v>192370</v>
      </c>
      <c r="D15" s="8">
        <v>34502</v>
      </c>
      <c r="E15" s="8">
        <v>271705</v>
      </c>
      <c r="F15" s="8">
        <v>208057</v>
      </c>
      <c r="G15" s="8">
        <v>63648</v>
      </c>
      <c r="H15" s="8">
        <v>272345</v>
      </c>
      <c r="I15" s="16">
        <v>272032</v>
      </c>
      <c r="J15" s="8">
        <v>313</v>
      </c>
      <c r="K15" s="8">
        <v>174231</v>
      </c>
      <c r="L15" s="8">
        <v>173797</v>
      </c>
      <c r="M15" s="8">
        <v>434</v>
      </c>
      <c r="N15" s="8">
        <v>233701</v>
      </c>
      <c r="O15" s="8">
        <v>220791</v>
      </c>
      <c r="P15" s="8">
        <v>12910</v>
      </c>
      <c r="Q15" s="16">
        <f>SUM(R15:S15)</f>
        <v>360135</v>
      </c>
      <c r="R15" s="16">
        <v>319919</v>
      </c>
      <c r="S15" s="8">
        <v>40216</v>
      </c>
      <c r="T15" s="8">
        <v>347246</v>
      </c>
      <c r="U15" s="8">
        <v>283922</v>
      </c>
      <c r="V15" s="8">
        <v>63324</v>
      </c>
      <c r="W15" s="8">
        <v>210565</v>
      </c>
      <c r="X15" s="8">
        <v>202694</v>
      </c>
      <c r="Y15" s="8">
        <v>7871</v>
      </c>
    </row>
    <row r="16" spans="1:25" ht="17.25" customHeight="1">
      <c r="A16" s="326">
        <v>4</v>
      </c>
      <c r="B16" s="4">
        <v>193161</v>
      </c>
      <c r="C16" s="8">
        <v>193161</v>
      </c>
      <c r="D16" s="8">
        <v>0</v>
      </c>
      <c r="E16" s="8">
        <v>212341</v>
      </c>
      <c r="F16" s="8">
        <v>210026</v>
      </c>
      <c r="G16" s="8">
        <v>2315</v>
      </c>
      <c r="H16" s="8">
        <v>278734</v>
      </c>
      <c r="I16" s="16">
        <v>275103</v>
      </c>
      <c r="J16" s="8">
        <v>3631</v>
      </c>
      <c r="K16" s="8">
        <v>180019</v>
      </c>
      <c r="L16" s="8">
        <v>178425</v>
      </c>
      <c r="M16" s="8">
        <v>1594</v>
      </c>
      <c r="N16" s="8">
        <v>223986</v>
      </c>
      <c r="O16" s="8">
        <v>218290</v>
      </c>
      <c r="P16" s="8">
        <v>5696</v>
      </c>
      <c r="Q16" s="16">
        <f>SUM(R16:S16)</f>
        <v>320113</v>
      </c>
      <c r="R16" s="16">
        <v>320113</v>
      </c>
      <c r="S16" s="8">
        <v>0</v>
      </c>
      <c r="T16" s="8">
        <v>320433</v>
      </c>
      <c r="U16" s="8">
        <v>281050</v>
      </c>
      <c r="V16" s="8">
        <v>39383</v>
      </c>
      <c r="W16" s="8">
        <v>215383</v>
      </c>
      <c r="X16" s="8">
        <v>205978</v>
      </c>
      <c r="Y16" s="8">
        <v>9405</v>
      </c>
    </row>
    <row r="17" spans="1:25" ht="17.25" customHeight="1">
      <c r="A17" s="327"/>
      <c r="B17" s="22"/>
      <c r="C17" s="9"/>
      <c r="D17" s="9"/>
      <c r="E17" s="9"/>
      <c r="F17" s="9"/>
      <c r="G17" s="9"/>
      <c r="H17" s="9"/>
      <c r="J17" s="9"/>
      <c r="K17" s="9"/>
      <c r="L17" s="9"/>
      <c r="M17" s="9"/>
      <c r="N17" s="9"/>
      <c r="O17" s="9"/>
      <c r="P17" s="9"/>
      <c r="Q17" s="14"/>
      <c r="S17" s="9"/>
      <c r="T17" s="9"/>
      <c r="U17" s="9"/>
      <c r="V17" s="9"/>
      <c r="W17" s="9"/>
      <c r="X17" s="9"/>
      <c r="Y17" s="9"/>
    </row>
    <row r="18" spans="1:25" ht="17.25" customHeight="1">
      <c r="A18" s="326">
        <v>5</v>
      </c>
      <c r="B18" s="4">
        <v>188204</v>
      </c>
      <c r="C18" s="8">
        <v>187051</v>
      </c>
      <c r="D18" s="8">
        <v>1153</v>
      </c>
      <c r="E18" s="8">
        <v>223000</v>
      </c>
      <c r="F18" s="8">
        <v>209320</v>
      </c>
      <c r="G18" s="8">
        <v>13680</v>
      </c>
      <c r="H18" s="8">
        <v>277228</v>
      </c>
      <c r="I18" s="16">
        <v>275093</v>
      </c>
      <c r="J18" s="8">
        <v>2135</v>
      </c>
      <c r="K18" s="8">
        <v>181054</v>
      </c>
      <c r="L18" s="8">
        <v>179867</v>
      </c>
      <c r="M18" s="8">
        <v>1187</v>
      </c>
      <c r="N18" s="8">
        <v>219495</v>
      </c>
      <c r="O18" s="8">
        <v>217270</v>
      </c>
      <c r="P18" s="8">
        <v>2225</v>
      </c>
      <c r="Q18" s="16">
        <f>SUM(R18:S18)</f>
        <v>326840</v>
      </c>
      <c r="R18" s="16">
        <v>326840</v>
      </c>
      <c r="S18" s="8">
        <v>0</v>
      </c>
      <c r="T18" s="8">
        <v>278129</v>
      </c>
      <c r="U18" s="8">
        <v>276656</v>
      </c>
      <c r="V18" s="8">
        <v>1473</v>
      </c>
      <c r="W18" s="8">
        <v>207037</v>
      </c>
      <c r="X18" s="8">
        <v>204490</v>
      </c>
      <c r="Y18" s="8">
        <v>2547</v>
      </c>
    </row>
    <row r="19" spans="1:25" ht="17.25" customHeight="1">
      <c r="A19" s="326">
        <v>6</v>
      </c>
      <c r="B19" s="4">
        <v>270962</v>
      </c>
      <c r="C19" s="8">
        <v>192670</v>
      </c>
      <c r="D19" s="8">
        <v>78292</v>
      </c>
      <c r="E19" s="8">
        <v>214284</v>
      </c>
      <c r="F19" s="8">
        <v>214284</v>
      </c>
      <c r="G19" s="8">
        <v>0</v>
      </c>
      <c r="H19" s="8">
        <v>346949</v>
      </c>
      <c r="I19" s="16">
        <v>276610</v>
      </c>
      <c r="J19" s="8">
        <v>70339</v>
      </c>
      <c r="K19" s="8">
        <v>314211</v>
      </c>
      <c r="L19" s="8">
        <v>179811</v>
      </c>
      <c r="M19" s="8">
        <v>134400</v>
      </c>
      <c r="N19" s="8">
        <v>309518</v>
      </c>
      <c r="O19" s="8">
        <v>221218</v>
      </c>
      <c r="P19" s="8">
        <v>88300</v>
      </c>
      <c r="Q19" s="16">
        <f>SUM(R19:S19)</f>
        <v>972948</v>
      </c>
      <c r="R19" s="93">
        <v>339384</v>
      </c>
      <c r="S19" s="8">
        <v>633564</v>
      </c>
      <c r="T19" s="8">
        <v>489346</v>
      </c>
      <c r="U19" s="8">
        <v>286377</v>
      </c>
      <c r="V19" s="8">
        <v>202969</v>
      </c>
      <c r="W19" s="8">
        <v>270755</v>
      </c>
      <c r="X19" s="8">
        <v>199103</v>
      </c>
      <c r="Y19" s="8">
        <v>71652</v>
      </c>
    </row>
    <row r="20" spans="1:25" ht="17.25" customHeight="1">
      <c r="A20" s="326">
        <v>7</v>
      </c>
      <c r="B20" s="4">
        <v>418225</v>
      </c>
      <c r="C20" s="8">
        <v>192497</v>
      </c>
      <c r="D20" s="8">
        <v>225728</v>
      </c>
      <c r="E20" s="8">
        <v>626943</v>
      </c>
      <c r="F20" s="8">
        <v>217238</v>
      </c>
      <c r="G20" s="8">
        <v>409705</v>
      </c>
      <c r="H20" s="8">
        <v>614543</v>
      </c>
      <c r="I20" s="16">
        <v>282605</v>
      </c>
      <c r="J20" s="8">
        <v>331938</v>
      </c>
      <c r="K20" s="8">
        <v>323588</v>
      </c>
      <c r="L20" s="8">
        <v>182792</v>
      </c>
      <c r="M20" s="8">
        <v>140796</v>
      </c>
      <c r="N20" s="8">
        <v>470206</v>
      </c>
      <c r="O20" s="8">
        <v>221727</v>
      </c>
      <c r="P20" s="8">
        <v>248479</v>
      </c>
      <c r="Q20" s="16">
        <f>SUM(R20:S20)</f>
        <v>324244</v>
      </c>
      <c r="R20" s="16">
        <v>324244</v>
      </c>
      <c r="S20" s="8">
        <v>0</v>
      </c>
      <c r="T20" s="8">
        <v>517476</v>
      </c>
      <c r="U20" s="8">
        <v>276090</v>
      </c>
      <c r="V20" s="8">
        <v>241386</v>
      </c>
      <c r="W20" s="8">
        <v>435879</v>
      </c>
      <c r="X20" s="8">
        <v>202784</v>
      </c>
      <c r="Y20" s="8">
        <v>233095</v>
      </c>
    </row>
    <row r="21" spans="1:25" ht="17.25" customHeight="1">
      <c r="A21" s="326">
        <v>8</v>
      </c>
      <c r="B21" s="4">
        <v>199434</v>
      </c>
      <c r="C21" s="8">
        <v>187738</v>
      </c>
      <c r="D21" s="8">
        <v>11696</v>
      </c>
      <c r="E21" s="8">
        <v>211114</v>
      </c>
      <c r="F21" s="8">
        <v>211114</v>
      </c>
      <c r="G21" s="8">
        <v>0</v>
      </c>
      <c r="H21" s="8">
        <v>341655</v>
      </c>
      <c r="I21" s="16">
        <v>280930</v>
      </c>
      <c r="J21" s="8">
        <v>60725</v>
      </c>
      <c r="K21" s="8">
        <v>191847</v>
      </c>
      <c r="L21" s="8">
        <v>178902</v>
      </c>
      <c r="M21" s="8">
        <v>12945</v>
      </c>
      <c r="N21" s="8">
        <v>234457</v>
      </c>
      <c r="O21" s="8">
        <v>219811</v>
      </c>
      <c r="P21" s="8">
        <v>14646</v>
      </c>
      <c r="Q21" s="16">
        <f>SUM(R21:S21)</f>
        <v>351578</v>
      </c>
      <c r="R21" s="16">
        <v>329755</v>
      </c>
      <c r="S21" s="8">
        <v>21823</v>
      </c>
      <c r="T21" s="8">
        <v>327800</v>
      </c>
      <c r="U21" s="8">
        <v>288995</v>
      </c>
      <c r="V21" s="8">
        <v>38805</v>
      </c>
      <c r="W21" s="8">
        <v>204488</v>
      </c>
      <c r="X21" s="8">
        <v>201851</v>
      </c>
      <c r="Y21" s="8">
        <v>2637</v>
      </c>
    </row>
    <row r="22" spans="1:25" ht="17.25" customHeight="1">
      <c r="A22" s="327"/>
      <c r="B22" s="22"/>
      <c r="C22" s="9"/>
      <c r="D22" s="9"/>
      <c r="E22" s="9"/>
      <c r="F22" s="9"/>
      <c r="G22" s="9"/>
      <c r="J22" s="9"/>
      <c r="K22" s="9"/>
      <c r="L22" s="9"/>
      <c r="M22" s="9"/>
      <c r="N22" s="9"/>
      <c r="O22" s="9"/>
      <c r="P22" s="9"/>
      <c r="Q22" s="14"/>
      <c r="S22" s="9"/>
      <c r="T22" s="9"/>
      <c r="U22" s="9"/>
      <c r="V22" s="9"/>
      <c r="W22" s="9"/>
      <c r="X22" s="9"/>
      <c r="Y22" s="9"/>
    </row>
    <row r="23" spans="1:25" ht="17.25" customHeight="1">
      <c r="A23" s="326">
        <v>9</v>
      </c>
      <c r="B23" s="4">
        <v>189186</v>
      </c>
      <c r="C23" s="8">
        <v>189186</v>
      </c>
      <c r="D23" s="8">
        <v>0</v>
      </c>
      <c r="E23" s="8">
        <v>214721</v>
      </c>
      <c r="F23" s="8">
        <v>214721</v>
      </c>
      <c r="G23" s="8">
        <v>0</v>
      </c>
      <c r="H23" s="84">
        <v>286142</v>
      </c>
      <c r="I23" s="16">
        <v>286142</v>
      </c>
      <c r="J23" s="8">
        <v>0</v>
      </c>
      <c r="K23" s="8">
        <v>182719</v>
      </c>
      <c r="L23" s="8">
        <v>182265</v>
      </c>
      <c r="M23" s="8">
        <v>454</v>
      </c>
      <c r="N23" s="8">
        <v>223894</v>
      </c>
      <c r="O23" s="8">
        <v>222738</v>
      </c>
      <c r="P23" s="8">
        <v>1156</v>
      </c>
      <c r="Q23" s="16">
        <f>SUM(R23:S23)</f>
        <v>323655</v>
      </c>
      <c r="R23" s="16">
        <v>323655</v>
      </c>
      <c r="S23" s="8">
        <v>0</v>
      </c>
      <c r="T23" s="8">
        <v>310515</v>
      </c>
      <c r="U23" s="8">
        <v>288245</v>
      </c>
      <c r="V23" s="8">
        <v>22270</v>
      </c>
      <c r="W23" s="8">
        <v>199017</v>
      </c>
      <c r="X23" s="8">
        <v>199017</v>
      </c>
      <c r="Y23" s="8">
        <v>0</v>
      </c>
    </row>
    <row r="24" spans="1:25" ht="17.25" customHeight="1">
      <c r="A24" s="326">
        <v>10</v>
      </c>
      <c r="B24" s="4">
        <v>193380</v>
      </c>
      <c r="C24" s="8">
        <v>193380</v>
      </c>
      <c r="D24" s="8">
        <v>0</v>
      </c>
      <c r="E24" s="8">
        <v>224700</v>
      </c>
      <c r="F24" s="8">
        <v>224700</v>
      </c>
      <c r="G24" s="8">
        <v>0</v>
      </c>
      <c r="H24" s="8">
        <v>293354</v>
      </c>
      <c r="I24" s="16">
        <v>284166</v>
      </c>
      <c r="J24" s="8">
        <v>9188</v>
      </c>
      <c r="K24" s="8">
        <v>190766</v>
      </c>
      <c r="L24" s="8">
        <v>183301</v>
      </c>
      <c r="M24" s="8">
        <v>7465</v>
      </c>
      <c r="N24" s="8">
        <v>228733</v>
      </c>
      <c r="O24" s="8">
        <v>227402</v>
      </c>
      <c r="P24" s="8">
        <v>1331</v>
      </c>
      <c r="Q24" s="16">
        <f>SUM(R24:S24)</f>
        <v>318350</v>
      </c>
      <c r="R24" s="16">
        <v>318350</v>
      </c>
      <c r="S24" s="8">
        <v>0</v>
      </c>
      <c r="T24" s="8">
        <v>312150</v>
      </c>
      <c r="U24" s="8">
        <v>295422</v>
      </c>
      <c r="V24" s="8">
        <v>16728</v>
      </c>
      <c r="W24" s="8">
        <v>207006</v>
      </c>
      <c r="X24" s="8">
        <v>203450</v>
      </c>
      <c r="Y24" s="8">
        <v>3556</v>
      </c>
    </row>
    <row r="25" spans="1:25" ht="17.25" customHeight="1">
      <c r="A25" s="326">
        <v>11</v>
      </c>
      <c r="B25" s="4">
        <v>194578</v>
      </c>
      <c r="C25" s="8">
        <v>194578</v>
      </c>
      <c r="D25" s="8">
        <v>0</v>
      </c>
      <c r="E25" s="8">
        <v>220364</v>
      </c>
      <c r="F25" s="8">
        <v>220364</v>
      </c>
      <c r="G25" s="8">
        <v>0</v>
      </c>
      <c r="H25" s="8">
        <v>282463</v>
      </c>
      <c r="I25" s="16">
        <v>282463</v>
      </c>
      <c r="J25" s="8">
        <v>0</v>
      </c>
      <c r="K25" s="8">
        <v>183077</v>
      </c>
      <c r="L25" s="8">
        <v>183077</v>
      </c>
      <c r="M25" s="8">
        <v>0</v>
      </c>
      <c r="N25" s="8">
        <v>226012</v>
      </c>
      <c r="O25" s="8">
        <v>225354</v>
      </c>
      <c r="P25" s="8">
        <v>658</v>
      </c>
      <c r="Q25" s="16">
        <f>SUM(R25:S25)</f>
        <v>321178</v>
      </c>
      <c r="R25" s="16">
        <v>321178</v>
      </c>
      <c r="S25" s="8">
        <v>0</v>
      </c>
      <c r="T25" s="8">
        <v>294402</v>
      </c>
      <c r="U25" s="8">
        <v>293751</v>
      </c>
      <c r="V25" s="8">
        <v>651</v>
      </c>
      <c r="W25" s="8">
        <v>203919</v>
      </c>
      <c r="X25" s="8">
        <v>203919</v>
      </c>
      <c r="Y25" s="8">
        <v>0</v>
      </c>
    </row>
    <row r="26" spans="1:25" ht="17.25" customHeight="1">
      <c r="A26" s="326">
        <v>12</v>
      </c>
      <c r="B26" s="4">
        <v>526612</v>
      </c>
      <c r="C26" s="8">
        <v>194381</v>
      </c>
      <c r="D26" s="8">
        <v>332231</v>
      </c>
      <c r="E26" s="8">
        <v>623785</v>
      </c>
      <c r="F26" s="8">
        <v>226420</v>
      </c>
      <c r="G26" s="8">
        <v>397365</v>
      </c>
      <c r="H26" s="8">
        <v>800465</v>
      </c>
      <c r="I26" s="16">
        <v>280387</v>
      </c>
      <c r="J26" s="8">
        <v>520078</v>
      </c>
      <c r="K26" s="8">
        <v>516477</v>
      </c>
      <c r="L26" s="8">
        <v>181225</v>
      </c>
      <c r="M26" s="8">
        <v>335252</v>
      </c>
      <c r="N26" s="8">
        <v>632543</v>
      </c>
      <c r="O26" s="8">
        <v>231807</v>
      </c>
      <c r="P26" s="8">
        <v>400736</v>
      </c>
      <c r="Q26" s="16">
        <f>SUM(R26:S26)</f>
        <v>1051014</v>
      </c>
      <c r="R26" s="16">
        <v>330946</v>
      </c>
      <c r="S26" s="8">
        <v>720068</v>
      </c>
      <c r="T26" s="8">
        <v>927972</v>
      </c>
      <c r="U26" s="8">
        <v>305027</v>
      </c>
      <c r="V26" s="8">
        <v>622945</v>
      </c>
      <c r="W26" s="8">
        <v>580512</v>
      </c>
      <c r="X26" s="8">
        <v>203234</v>
      </c>
      <c r="Y26" s="8">
        <v>377278</v>
      </c>
    </row>
    <row r="27" spans="1:25" ht="17.25" customHeight="1">
      <c r="A27" s="25"/>
      <c r="B27" s="4"/>
      <c r="C27" s="8"/>
      <c r="D27" s="10"/>
      <c r="E27" s="8"/>
      <c r="F27" s="8"/>
      <c r="G27" s="10"/>
      <c r="H27" s="8"/>
      <c r="I27" s="91"/>
      <c r="J27" s="10"/>
      <c r="K27" s="8"/>
      <c r="L27" s="8"/>
      <c r="M27" s="8"/>
      <c r="N27" s="8"/>
      <c r="O27" s="8"/>
      <c r="P27" s="10"/>
      <c r="Q27" s="14"/>
      <c r="R27" s="84"/>
      <c r="S27" s="14"/>
      <c r="T27" s="8"/>
      <c r="U27" s="8"/>
      <c r="V27" s="8"/>
      <c r="W27" s="8"/>
      <c r="X27" s="8"/>
      <c r="Y27" s="8"/>
    </row>
    <row r="28" spans="1:25" ht="17.25" customHeight="1">
      <c r="A28" s="31" t="s">
        <v>36</v>
      </c>
      <c r="B28" s="22"/>
      <c r="C28" s="9"/>
      <c r="D28" s="9"/>
      <c r="E28" s="9"/>
      <c r="F28" s="9"/>
      <c r="G28" s="9"/>
      <c r="H28" s="9"/>
      <c r="I28" s="90"/>
      <c r="J28" s="9"/>
      <c r="K28" s="15"/>
      <c r="L28" s="9"/>
      <c r="M28" s="9"/>
      <c r="N28" s="9"/>
      <c r="O28" s="9"/>
      <c r="P28" s="9"/>
      <c r="Q28" s="14"/>
      <c r="R28" s="84"/>
      <c r="S28" s="14"/>
      <c r="T28" s="9"/>
      <c r="U28" s="9"/>
      <c r="V28" s="9"/>
      <c r="W28" s="9"/>
      <c r="X28" s="9"/>
      <c r="Y28" s="9"/>
    </row>
    <row r="29" spans="1:25" s="16" customFormat="1" ht="17.25" customHeight="1">
      <c r="A29" s="324" t="s">
        <v>317</v>
      </c>
      <c r="B29" s="16">
        <v>297464</v>
      </c>
      <c r="C29" s="16">
        <v>234599</v>
      </c>
      <c r="D29" s="16">
        <v>62865</v>
      </c>
      <c r="E29" s="16">
        <v>317181</v>
      </c>
      <c r="F29" s="16">
        <v>244591</v>
      </c>
      <c r="G29" s="16">
        <v>72590</v>
      </c>
      <c r="H29" s="16">
        <v>365669</v>
      </c>
      <c r="I29" s="16">
        <v>286535</v>
      </c>
      <c r="J29" s="16">
        <v>79134</v>
      </c>
      <c r="K29" s="16">
        <v>290316</v>
      </c>
      <c r="L29" s="16">
        <v>228191</v>
      </c>
      <c r="M29" s="16">
        <v>62125</v>
      </c>
      <c r="N29" s="16">
        <v>292314</v>
      </c>
      <c r="O29" s="16">
        <v>227705</v>
      </c>
      <c r="P29" s="16">
        <v>64609</v>
      </c>
      <c r="Q29" s="16">
        <f>SUM(R29:S29)</f>
        <v>429447</v>
      </c>
      <c r="R29" s="16">
        <v>318099</v>
      </c>
      <c r="S29" s="16">
        <v>111348</v>
      </c>
      <c r="T29" s="16">
        <v>347888</v>
      </c>
      <c r="U29" s="16">
        <v>253174</v>
      </c>
      <c r="V29" s="16">
        <v>94714</v>
      </c>
      <c r="W29" s="16">
        <v>341241</v>
      </c>
      <c r="X29" s="16">
        <v>260020</v>
      </c>
      <c r="Y29" s="16">
        <v>81221</v>
      </c>
    </row>
    <row r="30" spans="1:25" ht="17.25" customHeight="1">
      <c r="A30" s="36">
        <v>62</v>
      </c>
      <c r="B30" s="4">
        <v>303019</v>
      </c>
      <c r="C30" s="10">
        <v>238430</v>
      </c>
      <c r="D30" s="10">
        <v>64589</v>
      </c>
      <c r="E30" s="8">
        <v>312542</v>
      </c>
      <c r="F30" s="10">
        <v>238036</v>
      </c>
      <c r="G30" s="10">
        <v>74506</v>
      </c>
      <c r="H30" s="8">
        <v>375686</v>
      </c>
      <c r="I30" s="400">
        <v>296214</v>
      </c>
      <c r="J30" s="10">
        <v>79472</v>
      </c>
      <c r="K30" s="8">
        <v>296136</v>
      </c>
      <c r="L30" s="10">
        <v>237155</v>
      </c>
      <c r="M30" s="10">
        <v>58984</v>
      </c>
      <c r="N30" s="8">
        <v>304282</v>
      </c>
      <c r="O30" s="10">
        <v>237545</v>
      </c>
      <c r="P30" s="10">
        <v>66737</v>
      </c>
      <c r="Q30" s="16">
        <f>SUM(R30:S30)</f>
        <v>446094</v>
      </c>
      <c r="R30" s="400">
        <v>329898</v>
      </c>
      <c r="S30" s="10">
        <v>116196</v>
      </c>
      <c r="T30" s="8">
        <v>354755</v>
      </c>
      <c r="U30" s="10">
        <v>257657</v>
      </c>
      <c r="V30" s="10">
        <v>97098</v>
      </c>
      <c r="W30" s="8">
        <v>352948</v>
      </c>
      <c r="X30" s="10">
        <v>268827</v>
      </c>
      <c r="Y30" s="10">
        <v>84121</v>
      </c>
    </row>
    <row r="31" spans="1:25" s="28" customFormat="1" ht="17.25" customHeight="1">
      <c r="A31" s="81">
        <v>63</v>
      </c>
      <c r="B31" s="401">
        <f>AVERAGE(B33:B46)</f>
        <v>333478.1666666667</v>
      </c>
      <c r="C31" s="292">
        <f aca="true" t="shared" si="1" ref="C31:Y31">AVERAGE(C33:C46)</f>
        <v>253359.83333333334</v>
      </c>
      <c r="D31" s="292">
        <f t="shared" si="1"/>
        <v>80118.33333333333</v>
      </c>
      <c r="E31" s="292">
        <f t="shared" si="1"/>
        <v>342168.3333333333</v>
      </c>
      <c r="F31" s="292">
        <f t="shared" si="1"/>
        <v>253700.33333333334</v>
      </c>
      <c r="G31" s="292">
        <f t="shared" si="1"/>
        <v>88468</v>
      </c>
      <c r="H31" s="292">
        <f t="shared" si="1"/>
        <v>381964.25</v>
      </c>
      <c r="I31" s="292">
        <f t="shared" si="1"/>
        <v>293784.8333333333</v>
      </c>
      <c r="J31" s="292">
        <f t="shared" si="1"/>
        <v>88179.41666666667</v>
      </c>
      <c r="K31" s="292">
        <f t="shared" si="1"/>
        <v>311371</v>
      </c>
      <c r="L31" s="292">
        <f t="shared" si="1"/>
        <v>239657.58333333334</v>
      </c>
      <c r="M31" s="292">
        <f t="shared" si="1"/>
        <v>71713.41666666667</v>
      </c>
      <c r="N31" s="292">
        <f t="shared" si="1"/>
        <v>327811</v>
      </c>
      <c r="O31" s="292">
        <f t="shared" si="1"/>
        <v>254488.33333333334</v>
      </c>
      <c r="P31" s="292">
        <f t="shared" si="1"/>
        <v>73322.66666666667</v>
      </c>
      <c r="Q31" s="292">
        <f t="shared" si="1"/>
        <v>465563.0833333333</v>
      </c>
      <c r="R31" s="292">
        <f t="shared" si="1"/>
        <v>341409.75</v>
      </c>
      <c r="S31" s="292">
        <f t="shared" si="1"/>
        <v>124153.33333333333</v>
      </c>
      <c r="T31" s="292">
        <f t="shared" si="1"/>
        <v>394411.3333333333</v>
      </c>
      <c r="U31" s="292">
        <f t="shared" si="1"/>
        <v>291164.3333333333</v>
      </c>
      <c r="V31" s="292">
        <f t="shared" si="1"/>
        <v>103247</v>
      </c>
      <c r="W31" s="292">
        <f t="shared" si="1"/>
        <v>337127.8333333333</v>
      </c>
      <c r="X31" s="292">
        <f t="shared" si="1"/>
        <v>256211.16666666666</v>
      </c>
      <c r="Y31" s="292">
        <f t="shared" si="1"/>
        <v>80916.66666666667</v>
      </c>
    </row>
    <row r="32" spans="1:25" ht="17.25" customHeight="1">
      <c r="A32" s="80"/>
      <c r="B32" s="22"/>
      <c r="C32" s="9"/>
      <c r="D32" s="9"/>
      <c r="E32" s="9"/>
      <c r="F32" s="9"/>
      <c r="G32" s="9"/>
      <c r="H32" s="9"/>
      <c r="I32" s="90"/>
      <c r="J32" s="9"/>
      <c r="K32" s="9"/>
      <c r="L32" s="9"/>
      <c r="M32" s="9"/>
      <c r="N32" s="9"/>
      <c r="O32" s="9"/>
      <c r="P32" s="9"/>
      <c r="Q32" s="14"/>
      <c r="R32" s="84"/>
      <c r="S32" s="14"/>
      <c r="T32" s="9"/>
      <c r="U32" s="9"/>
      <c r="V32" s="9"/>
      <c r="W32" s="9"/>
      <c r="X32" s="9"/>
      <c r="Y32" s="9"/>
    </row>
    <row r="33" spans="1:25" ht="17.25" customHeight="1">
      <c r="A33" s="325" t="s">
        <v>316</v>
      </c>
      <c r="B33" s="4">
        <v>246051</v>
      </c>
      <c r="C33" s="8">
        <v>246051</v>
      </c>
      <c r="D33" s="8">
        <v>0</v>
      </c>
      <c r="E33" s="8">
        <v>245598</v>
      </c>
      <c r="F33" s="8">
        <v>245598</v>
      </c>
      <c r="G33" s="10">
        <v>0</v>
      </c>
      <c r="H33" s="8">
        <v>285066</v>
      </c>
      <c r="I33" s="16">
        <v>285066</v>
      </c>
      <c r="J33" s="10">
        <v>0</v>
      </c>
      <c r="K33" s="10">
        <v>230438</v>
      </c>
      <c r="L33" s="10">
        <v>230438</v>
      </c>
      <c r="M33" s="10">
        <v>0</v>
      </c>
      <c r="N33" s="8">
        <v>248631</v>
      </c>
      <c r="O33" s="10">
        <v>247364</v>
      </c>
      <c r="P33" s="10">
        <v>1267</v>
      </c>
      <c r="Q33" s="16">
        <f>SUM(R33:S33)</f>
        <v>339469</v>
      </c>
      <c r="R33" s="16">
        <v>339469</v>
      </c>
      <c r="S33" s="10">
        <v>0</v>
      </c>
      <c r="T33" s="10">
        <v>294791</v>
      </c>
      <c r="U33" s="10">
        <v>291851</v>
      </c>
      <c r="V33" s="10">
        <v>2940</v>
      </c>
      <c r="W33" s="8">
        <v>251168</v>
      </c>
      <c r="X33" s="10">
        <v>250603</v>
      </c>
      <c r="Y33" s="10">
        <v>565</v>
      </c>
    </row>
    <row r="34" spans="1:25" ht="17.25" customHeight="1">
      <c r="A34" s="326">
        <v>2</v>
      </c>
      <c r="B34" s="4">
        <v>252376</v>
      </c>
      <c r="C34" s="8">
        <v>252376</v>
      </c>
      <c r="D34" s="8">
        <v>0</v>
      </c>
      <c r="E34" s="8">
        <v>244172</v>
      </c>
      <c r="F34" s="8">
        <v>244172</v>
      </c>
      <c r="G34" s="10">
        <v>0</v>
      </c>
      <c r="H34" s="8">
        <v>288282</v>
      </c>
      <c r="I34" s="16">
        <v>288282</v>
      </c>
      <c r="J34" s="10">
        <v>0</v>
      </c>
      <c r="K34" s="10">
        <v>252905</v>
      </c>
      <c r="L34" s="10">
        <v>234067</v>
      </c>
      <c r="M34" s="10">
        <v>18838</v>
      </c>
      <c r="N34" s="8">
        <v>257431</v>
      </c>
      <c r="O34" s="10">
        <v>255950</v>
      </c>
      <c r="P34" s="10">
        <v>1481</v>
      </c>
      <c r="Q34" s="16">
        <f>SUM(R34:S34)</f>
        <v>335898</v>
      </c>
      <c r="R34" s="16">
        <v>335898</v>
      </c>
      <c r="S34" s="10">
        <v>0</v>
      </c>
      <c r="T34" s="10">
        <v>288008</v>
      </c>
      <c r="U34" s="10">
        <v>287288</v>
      </c>
      <c r="V34" s="10">
        <v>720</v>
      </c>
      <c r="W34" s="8">
        <v>257052</v>
      </c>
      <c r="X34" s="10">
        <v>254794</v>
      </c>
      <c r="Y34" s="10">
        <v>2258</v>
      </c>
    </row>
    <row r="35" spans="1:25" ht="17.25" customHeight="1">
      <c r="A35" s="326">
        <v>3</v>
      </c>
      <c r="B35" s="4">
        <v>324438</v>
      </c>
      <c r="C35" s="8">
        <v>258638</v>
      </c>
      <c r="D35" s="8">
        <v>65800</v>
      </c>
      <c r="E35" s="8">
        <v>320591</v>
      </c>
      <c r="F35" s="10">
        <v>245248</v>
      </c>
      <c r="G35" s="10">
        <v>75343</v>
      </c>
      <c r="H35" s="8">
        <v>286653</v>
      </c>
      <c r="I35" s="16">
        <v>286330</v>
      </c>
      <c r="J35" s="10">
        <v>323</v>
      </c>
      <c r="K35" s="10">
        <v>237185</v>
      </c>
      <c r="L35" s="10">
        <v>236168</v>
      </c>
      <c r="M35" s="10">
        <v>1017</v>
      </c>
      <c r="N35" s="8">
        <v>265033</v>
      </c>
      <c r="O35" s="10">
        <v>255432</v>
      </c>
      <c r="P35" s="10">
        <v>9601</v>
      </c>
      <c r="Q35" s="16">
        <f>SUM(R35:S35)</f>
        <v>380300</v>
      </c>
      <c r="R35" s="16">
        <v>337048</v>
      </c>
      <c r="S35" s="10">
        <v>43252</v>
      </c>
      <c r="T35" s="10">
        <v>340442</v>
      </c>
      <c r="U35" s="10">
        <v>287838</v>
      </c>
      <c r="V35" s="10">
        <v>52604</v>
      </c>
      <c r="W35" s="8">
        <v>267709</v>
      </c>
      <c r="X35" s="10">
        <v>257497</v>
      </c>
      <c r="Y35" s="10">
        <v>10212</v>
      </c>
    </row>
    <row r="36" spans="1:25" ht="17.25" customHeight="1">
      <c r="A36" s="326">
        <v>4</v>
      </c>
      <c r="B36" s="4">
        <v>253355</v>
      </c>
      <c r="C36" s="8">
        <v>253355</v>
      </c>
      <c r="D36" s="8">
        <v>0</v>
      </c>
      <c r="E36" s="8">
        <v>249753</v>
      </c>
      <c r="F36" s="10">
        <v>247058</v>
      </c>
      <c r="G36" s="10">
        <v>2695</v>
      </c>
      <c r="H36" s="8">
        <v>293725</v>
      </c>
      <c r="I36" s="16">
        <v>289840</v>
      </c>
      <c r="J36" s="10">
        <v>3885</v>
      </c>
      <c r="K36" s="10">
        <v>242662</v>
      </c>
      <c r="L36" s="10">
        <v>239595</v>
      </c>
      <c r="M36" s="10">
        <v>3067</v>
      </c>
      <c r="N36" s="8">
        <v>257141</v>
      </c>
      <c r="O36" s="10">
        <v>251026</v>
      </c>
      <c r="P36" s="10">
        <v>6115</v>
      </c>
      <c r="Q36" s="16">
        <f>SUM(R36:S36)</f>
        <v>335663</v>
      </c>
      <c r="R36" s="16">
        <v>335663</v>
      </c>
      <c r="S36" s="10">
        <v>0</v>
      </c>
      <c r="T36" s="10">
        <v>327738</v>
      </c>
      <c r="U36" s="10">
        <v>284829</v>
      </c>
      <c r="V36" s="10">
        <v>42909</v>
      </c>
      <c r="W36" s="8">
        <v>272984</v>
      </c>
      <c r="X36" s="10">
        <v>260508</v>
      </c>
      <c r="Y36" s="10">
        <v>12476</v>
      </c>
    </row>
    <row r="37" spans="1:25" ht="17.25" customHeight="1">
      <c r="A37" s="327"/>
      <c r="B37" s="22"/>
      <c r="C37" s="9"/>
      <c r="D37" s="9"/>
      <c r="E37" s="9"/>
      <c r="F37" s="7"/>
      <c r="G37" s="7"/>
      <c r="H37" s="9"/>
      <c r="J37" s="7"/>
      <c r="K37" s="7"/>
      <c r="L37" s="7"/>
      <c r="M37" s="7"/>
      <c r="N37" s="9"/>
      <c r="O37" s="7"/>
      <c r="P37" s="7"/>
      <c r="Q37" s="14"/>
      <c r="S37" s="7"/>
      <c r="T37" s="7"/>
      <c r="U37" s="7"/>
      <c r="V37" s="7"/>
      <c r="W37" s="9"/>
      <c r="X37" s="7"/>
      <c r="Y37" s="7"/>
    </row>
    <row r="38" spans="1:25" ht="17.25" customHeight="1">
      <c r="A38" s="326">
        <v>5</v>
      </c>
      <c r="B38" s="4">
        <v>245516</v>
      </c>
      <c r="C38" s="8">
        <v>244264</v>
      </c>
      <c r="D38" s="8">
        <v>1252</v>
      </c>
      <c r="E38" s="8">
        <v>265486</v>
      </c>
      <c r="F38" s="10">
        <v>248399</v>
      </c>
      <c r="G38" s="10">
        <v>17087</v>
      </c>
      <c r="H38" s="8">
        <v>292327</v>
      </c>
      <c r="I38" s="16">
        <v>290044</v>
      </c>
      <c r="J38" s="10">
        <v>2283</v>
      </c>
      <c r="K38" s="10">
        <v>245819</v>
      </c>
      <c r="L38" s="10">
        <v>243953</v>
      </c>
      <c r="M38" s="10">
        <v>1866</v>
      </c>
      <c r="N38" s="8">
        <v>252052</v>
      </c>
      <c r="O38" s="10">
        <v>249486</v>
      </c>
      <c r="P38" s="10">
        <v>2566</v>
      </c>
      <c r="Q38" s="16">
        <f>SUM(R38:S38)</f>
        <v>344238</v>
      </c>
      <c r="R38" s="16">
        <v>344238</v>
      </c>
      <c r="S38" s="10">
        <v>0</v>
      </c>
      <c r="T38" s="10">
        <v>281628</v>
      </c>
      <c r="U38" s="10">
        <v>280024</v>
      </c>
      <c r="V38" s="10">
        <v>1604</v>
      </c>
      <c r="W38" s="8">
        <v>265575</v>
      </c>
      <c r="X38" s="10">
        <v>262009</v>
      </c>
      <c r="Y38" s="10">
        <v>3566</v>
      </c>
    </row>
    <row r="39" spans="1:25" ht="17.25" customHeight="1">
      <c r="A39" s="326">
        <v>6</v>
      </c>
      <c r="B39" s="4">
        <v>404740</v>
      </c>
      <c r="C39" s="8">
        <v>253098</v>
      </c>
      <c r="D39" s="8">
        <v>151642</v>
      </c>
      <c r="E39" s="8">
        <v>254133</v>
      </c>
      <c r="F39" s="10">
        <v>254133</v>
      </c>
      <c r="G39" s="10">
        <v>0</v>
      </c>
      <c r="H39" s="8">
        <v>367570</v>
      </c>
      <c r="I39" s="16">
        <v>291952</v>
      </c>
      <c r="J39" s="10">
        <v>75618</v>
      </c>
      <c r="K39" s="10">
        <v>418875</v>
      </c>
      <c r="L39" s="10">
        <v>243346</v>
      </c>
      <c r="M39" s="10">
        <v>175529</v>
      </c>
      <c r="N39" s="8">
        <v>355306</v>
      </c>
      <c r="O39" s="10">
        <v>252673</v>
      </c>
      <c r="P39" s="10">
        <v>102633</v>
      </c>
      <c r="Q39" s="16">
        <f>SUM(R39:S39)</f>
        <v>1024150</v>
      </c>
      <c r="R39" s="16">
        <v>357216</v>
      </c>
      <c r="S39" s="10">
        <v>666934</v>
      </c>
      <c r="T39" s="10">
        <v>464387</v>
      </c>
      <c r="U39" s="10">
        <v>290022</v>
      </c>
      <c r="V39" s="10">
        <v>174365</v>
      </c>
      <c r="W39" s="8">
        <v>358504</v>
      </c>
      <c r="X39" s="10">
        <v>253908</v>
      </c>
      <c r="Y39" s="10">
        <v>104596</v>
      </c>
    </row>
    <row r="40" spans="1:25" ht="17.25" customHeight="1">
      <c r="A40" s="326">
        <v>7</v>
      </c>
      <c r="B40" s="4">
        <v>524096</v>
      </c>
      <c r="C40" s="8">
        <v>252591</v>
      </c>
      <c r="D40" s="8">
        <v>271505</v>
      </c>
      <c r="E40" s="8">
        <v>756804</v>
      </c>
      <c r="F40" s="10">
        <v>258022</v>
      </c>
      <c r="G40" s="10">
        <v>498782</v>
      </c>
      <c r="H40" s="8">
        <v>652235</v>
      </c>
      <c r="I40" s="16">
        <v>298316</v>
      </c>
      <c r="J40" s="10">
        <v>353919</v>
      </c>
      <c r="K40" s="10">
        <v>445233</v>
      </c>
      <c r="L40" s="10">
        <v>245162</v>
      </c>
      <c r="M40" s="10">
        <v>200071</v>
      </c>
      <c r="N40" s="8">
        <v>537845</v>
      </c>
      <c r="O40" s="10">
        <v>251983</v>
      </c>
      <c r="P40" s="10">
        <v>285862</v>
      </c>
      <c r="Q40" s="16">
        <f>SUM(R40:S40)</f>
        <v>340330</v>
      </c>
      <c r="R40" s="16">
        <v>340330</v>
      </c>
      <c r="S40" s="10">
        <v>0</v>
      </c>
      <c r="T40" s="10">
        <v>541413</v>
      </c>
      <c r="U40" s="10">
        <v>279640</v>
      </c>
      <c r="V40" s="10">
        <v>261773</v>
      </c>
      <c r="W40" s="8">
        <v>569220</v>
      </c>
      <c r="X40" s="10">
        <v>256326</v>
      </c>
      <c r="Y40" s="10">
        <v>312894</v>
      </c>
    </row>
    <row r="41" spans="1:25" ht="17.25" customHeight="1">
      <c r="A41" s="326">
        <v>8</v>
      </c>
      <c r="B41" s="4">
        <v>259729</v>
      </c>
      <c r="C41" s="8">
        <v>249099</v>
      </c>
      <c r="D41" s="8">
        <v>10630</v>
      </c>
      <c r="E41" s="8">
        <v>250326</v>
      </c>
      <c r="F41" s="10">
        <v>250326</v>
      </c>
      <c r="G41" s="10">
        <v>0</v>
      </c>
      <c r="H41" s="8">
        <v>358626</v>
      </c>
      <c r="I41" s="16">
        <v>296599</v>
      </c>
      <c r="J41" s="10">
        <v>62027</v>
      </c>
      <c r="K41" s="10">
        <v>253799</v>
      </c>
      <c r="L41" s="10">
        <v>235759</v>
      </c>
      <c r="M41" s="10">
        <v>18040</v>
      </c>
      <c r="N41" s="8">
        <v>265528</v>
      </c>
      <c r="O41" s="10">
        <v>251417</v>
      </c>
      <c r="P41" s="10">
        <v>14111</v>
      </c>
      <c r="Q41" s="16">
        <f>SUM(R41:S41)</f>
        <v>370046</v>
      </c>
      <c r="R41" s="16">
        <v>346442</v>
      </c>
      <c r="S41" s="10">
        <v>23604</v>
      </c>
      <c r="T41" s="10">
        <v>334790</v>
      </c>
      <c r="U41" s="10">
        <v>293129</v>
      </c>
      <c r="V41" s="10">
        <v>41661</v>
      </c>
      <c r="W41" s="8">
        <v>258686</v>
      </c>
      <c r="X41" s="10">
        <v>256450</v>
      </c>
      <c r="Y41" s="10">
        <v>2236</v>
      </c>
    </row>
    <row r="42" spans="1:25" ht="17.25" customHeight="1">
      <c r="A42" s="327"/>
      <c r="B42" s="22"/>
      <c r="C42" s="9"/>
      <c r="D42" s="9"/>
      <c r="E42" s="9"/>
      <c r="F42" s="7"/>
      <c r="G42" s="7"/>
      <c r="H42" s="9"/>
      <c r="J42" s="7"/>
      <c r="K42" s="7"/>
      <c r="L42" s="7"/>
      <c r="M42" s="7"/>
      <c r="N42" s="9"/>
      <c r="O42" s="7"/>
      <c r="P42" s="7"/>
      <c r="Q42" s="14"/>
      <c r="S42" s="7"/>
      <c r="T42" s="7"/>
      <c r="U42" s="7"/>
      <c r="V42" s="7"/>
      <c r="W42" s="9"/>
      <c r="X42" s="7"/>
      <c r="Y42" s="7"/>
    </row>
    <row r="43" spans="1:25" ht="17.25" customHeight="1">
      <c r="A43" s="326">
        <v>9</v>
      </c>
      <c r="B43" s="4">
        <v>249216</v>
      </c>
      <c r="C43" s="8">
        <v>249216</v>
      </c>
      <c r="D43" s="8">
        <v>0</v>
      </c>
      <c r="E43" s="8">
        <v>254388</v>
      </c>
      <c r="F43" s="10">
        <v>254388</v>
      </c>
      <c r="G43" s="10">
        <v>0</v>
      </c>
      <c r="H43" s="8">
        <v>302511</v>
      </c>
      <c r="I43" s="16">
        <v>302511</v>
      </c>
      <c r="J43" s="10">
        <v>0</v>
      </c>
      <c r="K43" s="10">
        <v>244287</v>
      </c>
      <c r="L43" s="10">
        <v>243267</v>
      </c>
      <c r="M43" s="10">
        <v>1020</v>
      </c>
      <c r="N43" s="8">
        <v>256504</v>
      </c>
      <c r="O43" s="10">
        <v>254973</v>
      </c>
      <c r="P43" s="10">
        <v>1531</v>
      </c>
      <c r="Q43" s="16">
        <f>SUM(R43:S43)</f>
        <v>338373</v>
      </c>
      <c r="R43" s="16">
        <v>338373</v>
      </c>
      <c r="S43" s="10">
        <v>0</v>
      </c>
      <c r="T43" s="10">
        <v>312732</v>
      </c>
      <c r="U43" s="10">
        <v>292311</v>
      </c>
      <c r="V43" s="10">
        <v>20421</v>
      </c>
      <c r="W43" s="8">
        <v>251207</v>
      </c>
      <c r="X43" s="10">
        <v>251207</v>
      </c>
      <c r="Y43" s="10">
        <v>0</v>
      </c>
    </row>
    <row r="44" spans="1:25" ht="17.25" customHeight="1">
      <c r="A44" s="326">
        <v>10</v>
      </c>
      <c r="B44" s="4">
        <v>257606</v>
      </c>
      <c r="C44" s="8">
        <v>257606</v>
      </c>
      <c r="D44" s="8">
        <v>0</v>
      </c>
      <c r="E44" s="8">
        <v>266606</v>
      </c>
      <c r="F44" s="10">
        <v>266606</v>
      </c>
      <c r="G44" s="10">
        <v>0</v>
      </c>
      <c r="H44" s="8">
        <v>310663</v>
      </c>
      <c r="I44" s="16">
        <v>300590</v>
      </c>
      <c r="J44" s="10">
        <v>10073</v>
      </c>
      <c r="K44" s="10">
        <v>257430</v>
      </c>
      <c r="L44" s="10">
        <v>242977</v>
      </c>
      <c r="M44" s="10">
        <v>14453</v>
      </c>
      <c r="N44" s="8">
        <v>261436</v>
      </c>
      <c r="O44" s="10">
        <v>260117</v>
      </c>
      <c r="P44" s="10">
        <v>1319</v>
      </c>
      <c r="Q44" s="16">
        <f>SUM(R44:S44)</f>
        <v>335122</v>
      </c>
      <c r="R44" s="16">
        <v>335122</v>
      </c>
      <c r="S44" s="10">
        <v>0</v>
      </c>
      <c r="T44" s="10">
        <v>317194</v>
      </c>
      <c r="U44" s="10">
        <v>299413</v>
      </c>
      <c r="V44" s="10">
        <v>17781</v>
      </c>
      <c r="W44" s="8">
        <v>262525</v>
      </c>
      <c r="X44" s="10">
        <v>256747</v>
      </c>
      <c r="Y44" s="10">
        <v>5778</v>
      </c>
    </row>
    <row r="45" spans="1:25" ht="17.25" customHeight="1">
      <c r="A45" s="326">
        <v>11</v>
      </c>
      <c r="B45" s="4">
        <v>261051</v>
      </c>
      <c r="C45" s="8">
        <v>261051</v>
      </c>
      <c r="D45" s="8">
        <v>0</v>
      </c>
      <c r="E45" s="8">
        <v>261684</v>
      </c>
      <c r="F45" s="10">
        <v>261684</v>
      </c>
      <c r="G45" s="10">
        <v>0</v>
      </c>
      <c r="H45" s="8">
        <v>299156</v>
      </c>
      <c r="I45" s="16">
        <v>299156</v>
      </c>
      <c r="J45" s="10">
        <v>0</v>
      </c>
      <c r="K45" s="10">
        <v>241972</v>
      </c>
      <c r="L45" s="10">
        <v>241972</v>
      </c>
      <c r="M45" s="10">
        <v>0</v>
      </c>
      <c r="N45" s="8">
        <v>258319</v>
      </c>
      <c r="O45" s="10">
        <v>257888</v>
      </c>
      <c r="P45" s="10">
        <v>431</v>
      </c>
      <c r="Q45" s="16">
        <f>SUM(R45:S45)</f>
        <v>338933</v>
      </c>
      <c r="R45" s="16">
        <v>338933</v>
      </c>
      <c r="S45" s="10">
        <v>0</v>
      </c>
      <c r="T45" s="10">
        <v>298542</v>
      </c>
      <c r="U45" s="10">
        <v>297835</v>
      </c>
      <c r="V45" s="10">
        <v>707</v>
      </c>
      <c r="W45" s="8">
        <v>257190</v>
      </c>
      <c r="X45" s="10">
        <v>257190</v>
      </c>
      <c r="Y45" s="10">
        <v>0</v>
      </c>
    </row>
    <row r="46" spans="1:25" ht="17.25" customHeight="1">
      <c r="A46" s="326">
        <v>12</v>
      </c>
      <c r="B46" s="4">
        <v>723564</v>
      </c>
      <c r="C46" s="8">
        <v>262973</v>
      </c>
      <c r="D46" s="8">
        <v>460591</v>
      </c>
      <c r="E46" s="8">
        <v>736479</v>
      </c>
      <c r="F46" s="10">
        <v>268770</v>
      </c>
      <c r="G46" s="10">
        <v>467709</v>
      </c>
      <c r="H46" s="8">
        <v>846757</v>
      </c>
      <c r="I46" s="16">
        <v>296732</v>
      </c>
      <c r="J46" s="10">
        <v>550025</v>
      </c>
      <c r="K46" s="10">
        <v>665847</v>
      </c>
      <c r="L46" s="10">
        <v>239187</v>
      </c>
      <c r="M46" s="10">
        <v>426660</v>
      </c>
      <c r="N46" s="8">
        <v>718506</v>
      </c>
      <c r="O46" s="10">
        <v>265551</v>
      </c>
      <c r="P46" s="10">
        <v>452955</v>
      </c>
      <c r="Q46" s="16">
        <f>SUM(R46:S46)</f>
        <v>1104235</v>
      </c>
      <c r="R46" s="16">
        <v>348185</v>
      </c>
      <c r="S46" s="10">
        <v>756050</v>
      </c>
      <c r="T46" s="10">
        <v>931271</v>
      </c>
      <c r="U46" s="10">
        <v>309792</v>
      </c>
      <c r="V46" s="10">
        <v>621479</v>
      </c>
      <c r="W46" s="8">
        <v>773714</v>
      </c>
      <c r="X46" s="10">
        <v>257295</v>
      </c>
      <c r="Y46" s="10">
        <v>516419</v>
      </c>
    </row>
    <row r="47" spans="1:25" ht="17.25" customHeight="1">
      <c r="A47" s="25"/>
      <c r="B47" s="4"/>
      <c r="C47" s="8"/>
      <c r="D47" s="10"/>
      <c r="E47" s="8"/>
      <c r="F47" s="8"/>
      <c r="G47" s="10"/>
      <c r="H47" s="8"/>
      <c r="I47" s="91"/>
      <c r="J47" s="10"/>
      <c r="K47" s="8"/>
      <c r="L47" s="8"/>
      <c r="M47" s="8"/>
      <c r="N47" s="8"/>
      <c r="O47" s="8"/>
      <c r="P47" s="10"/>
      <c r="Q47" s="14"/>
      <c r="R47" s="84"/>
      <c r="S47" s="14"/>
      <c r="T47" s="8"/>
      <c r="U47" s="8"/>
      <c r="V47" s="8"/>
      <c r="W47" s="8"/>
      <c r="X47" s="8"/>
      <c r="Y47" s="8"/>
    </row>
    <row r="48" spans="1:25" ht="17.25" customHeight="1">
      <c r="A48" s="31" t="s">
        <v>37</v>
      </c>
      <c r="B48" s="4"/>
      <c r="C48" s="8"/>
      <c r="D48" s="8"/>
      <c r="E48" s="8"/>
      <c r="F48" s="8"/>
      <c r="G48" s="8"/>
      <c r="H48" s="8"/>
      <c r="I48" s="91"/>
      <c r="J48" s="8"/>
      <c r="K48" s="8"/>
      <c r="L48" s="8"/>
      <c r="M48" s="8"/>
      <c r="N48" s="8"/>
      <c r="O48" s="8"/>
      <c r="P48" s="8"/>
      <c r="Q48" s="14"/>
      <c r="R48" s="84"/>
      <c r="S48" s="14"/>
      <c r="T48" s="8"/>
      <c r="U48" s="8"/>
      <c r="V48" s="8"/>
      <c r="W48" s="8"/>
      <c r="X48" s="8"/>
      <c r="Y48" s="8"/>
    </row>
    <row r="49" spans="1:25" s="16" customFormat="1" ht="17.25" customHeight="1">
      <c r="A49" s="324" t="s">
        <v>317</v>
      </c>
      <c r="B49" s="16">
        <v>162561</v>
      </c>
      <c r="C49" s="16">
        <v>128711</v>
      </c>
      <c r="D49" s="16">
        <v>33850</v>
      </c>
      <c r="E49" s="16">
        <v>184613</v>
      </c>
      <c r="F49" s="16">
        <v>140796</v>
      </c>
      <c r="G49" s="16">
        <v>43817</v>
      </c>
      <c r="H49" s="16">
        <v>198862</v>
      </c>
      <c r="I49" s="16">
        <v>155180</v>
      </c>
      <c r="J49" s="16">
        <v>43682</v>
      </c>
      <c r="K49" s="16">
        <v>146557</v>
      </c>
      <c r="L49" s="16">
        <v>116465</v>
      </c>
      <c r="M49" s="16">
        <v>30092</v>
      </c>
      <c r="N49" s="16">
        <v>167775</v>
      </c>
      <c r="O49" s="16">
        <v>129083</v>
      </c>
      <c r="P49" s="16">
        <v>38692</v>
      </c>
      <c r="Q49" s="16">
        <f>SUM(R49:S49)</f>
        <v>193230</v>
      </c>
      <c r="R49" s="16">
        <v>144680</v>
      </c>
      <c r="S49" s="16">
        <v>48550</v>
      </c>
      <c r="T49" s="16">
        <v>193390</v>
      </c>
      <c r="U49" s="16">
        <v>150162</v>
      </c>
      <c r="V49" s="16">
        <v>43228</v>
      </c>
      <c r="W49" s="16">
        <v>156478</v>
      </c>
      <c r="X49" s="16">
        <v>127484</v>
      </c>
      <c r="Y49" s="16">
        <v>28994</v>
      </c>
    </row>
    <row r="50" spans="1:25" ht="17.25" customHeight="1">
      <c r="A50" s="36">
        <v>62</v>
      </c>
      <c r="B50" s="4">
        <v>164096</v>
      </c>
      <c r="C50" s="10">
        <v>129487</v>
      </c>
      <c r="D50" s="10">
        <v>34609</v>
      </c>
      <c r="E50" s="8">
        <v>182521</v>
      </c>
      <c r="F50" s="10">
        <v>139547</v>
      </c>
      <c r="G50" s="10">
        <v>42974</v>
      </c>
      <c r="H50" s="8">
        <v>210049</v>
      </c>
      <c r="I50" s="400">
        <v>165653</v>
      </c>
      <c r="J50" s="10">
        <v>44396</v>
      </c>
      <c r="K50" s="8">
        <v>150070</v>
      </c>
      <c r="L50" s="10">
        <v>121047</v>
      </c>
      <c r="M50" s="10">
        <v>29023</v>
      </c>
      <c r="N50" s="8">
        <v>171989</v>
      </c>
      <c r="O50" s="10">
        <v>132959</v>
      </c>
      <c r="P50" s="10">
        <v>39030</v>
      </c>
      <c r="Q50" s="16">
        <f>SUM(R50:S50)</f>
        <v>203852</v>
      </c>
      <c r="R50" s="400">
        <v>153183</v>
      </c>
      <c r="S50" s="10">
        <v>50669</v>
      </c>
      <c r="T50" s="8">
        <v>189866</v>
      </c>
      <c r="U50" s="10">
        <v>150762</v>
      </c>
      <c r="V50" s="10">
        <v>39104</v>
      </c>
      <c r="W50" s="8">
        <v>171097</v>
      </c>
      <c r="X50" s="10">
        <v>138905</v>
      </c>
      <c r="Y50" s="10">
        <v>32192</v>
      </c>
    </row>
    <row r="51" spans="1:25" s="28" customFormat="1" ht="17.25" customHeight="1">
      <c r="A51" s="81">
        <v>63</v>
      </c>
      <c r="B51" s="401">
        <f>AVERAGE(B53:B66)</f>
        <v>164495</v>
      </c>
      <c r="C51" s="292">
        <f aca="true" t="shared" si="2" ref="C51:Y51">AVERAGE(C53:C66)</f>
        <v>129947</v>
      </c>
      <c r="D51" s="292">
        <f t="shared" si="2"/>
        <v>34548</v>
      </c>
      <c r="E51" s="292">
        <f t="shared" si="2"/>
        <v>185989.58333333334</v>
      </c>
      <c r="F51" s="292">
        <f t="shared" si="2"/>
        <v>139589.83333333334</v>
      </c>
      <c r="G51" s="292">
        <f t="shared" si="2"/>
        <v>46399.75</v>
      </c>
      <c r="H51" s="292">
        <f t="shared" si="2"/>
        <v>200239.5</v>
      </c>
      <c r="I51" s="292">
        <f t="shared" si="2"/>
        <v>155712.91666666666</v>
      </c>
      <c r="J51" s="292">
        <f t="shared" si="2"/>
        <v>44526.583333333336</v>
      </c>
      <c r="K51" s="292">
        <f t="shared" si="2"/>
        <v>170401.25</v>
      </c>
      <c r="L51" s="292">
        <f t="shared" si="2"/>
        <v>131301.25</v>
      </c>
      <c r="M51" s="292">
        <f t="shared" si="2"/>
        <v>39100</v>
      </c>
      <c r="N51" s="292">
        <f t="shared" si="2"/>
        <v>187045.91666666666</v>
      </c>
      <c r="O51" s="292">
        <f t="shared" si="2"/>
        <v>142861.5</v>
      </c>
      <c r="P51" s="292">
        <f t="shared" si="2"/>
        <v>44184.416666666664</v>
      </c>
      <c r="Q51" s="292">
        <f t="shared" si="2"/>
        <v>229689.08333333334</v>
      </c>
      <c r="R51" s="292">
        <f t="shared" si="2"/>
        <v>168758.83333333334</v>
      </c>
      <c r="S51" s="292">
        <f t="shared" si="2"/>
        <v>60930.25</v>
      </c>
      <c r="T51" s="292">
        <f t="shared" si="2"/>
        <v>359192.5</v>
      </c>
      <c r="U51" s="292">
        <f t="shared" si="2"/>
        <v>241633.41666666666</v>
      </c>
      <c r="V51" s="292">
        <v>117560</v>
      </c>
      <c r="W51" s="292">
        <f t="shared" si="2"/>
        <v>141573.16666666666</v>
      </c>
      <c r="X51" s="292">
        <f t="shared" si="2"/>
        <v>116591.33333333333</v>
      </c>
      <c r="Y51" s="292">
        <f t="shared" si="2"/>
        <v>24981.833333333332</v>
      </c>
    </row>
    <row r="52" spans="1:25" ht="17.25" customHeight="1">
      <c r="A52" s="80"/>
      <c r="B52" s="22"/>
      <c r="C52" s="9"/>
      <c r="D52" s="9"/>
      <c r="E52" s="9"/>
      <c r="F52" s="9"/>
      <c r="G52" s="9"/>
      <c r="H52" s="9"/>
      <c r="I52" s="90"/>
      <c r="J52" s="9"/>
      <c r="K52" s="9"/>
      <c r="L52" s="9"/>
      <c r="M52" s="9"/>
      <c r="N52" s="9"/>
      <c r="O52" s="9"/>
      <c r="P52" s="9"/>
      <c r="Q52" s="14"/>
      <c r="R52" s="84"/>
      <c r="S52" s="14"/>
      <c r="T52" s="9"/>
      <c r="U52" s="9"/>
      <c r="V52" s="9"/>
      <c r="W52" s="9"/>
      <c r="X52" s="9"/>
      <c r="Y52" s="9"/>
    </row>
    <row r="53" spans="1:25" ht="17.25" customHeight="1">
      <c r="A53" s="325" t="s">
        <v>316</v>
      </c>
      <c r="B53" s="4">
        <v>121357</v>
      </c>
      <c r="C53" s="8">
        <v>121357</v>
      </c>
      <c r="D53" s="8">
        <v>0</v>
      </c>
      <c r="E53" s="8">
        <v>143992</v>
      </c>
      <c r="F53" s="10">
        <v>143992</v>
      </c>
      <c r="G53" s="10">
        <v>0</v>
      </c>
      <c r="H53" s="8">
        <v>153429</v>
      </c>
      <c r="I53" s="16">
        <v>153429</v>
      </c>
      <c r="J53" s="10">
        <v>0</v>
      </c>
      <c r="K53" s="10">
        <v>125984</v>
      </c>
      <c r="L53" s="10">
        <v>125984</v>
      </c>
      <c r="M53" s="10">
        <v>0</v>
      </c>
      <c r="N53" s="8">
        <v>140293</v>
      </c>
      <c r="O53" s="10">
        <v>137255</v>
      </c>
      <c r="P53" s="10">
        <v>3038</v>
      </c>
      <c r="Q53" s="16">
        <f>SUM(R53:S53)</f>
        <v>156271</v>
      </c>
      <c r="R53" s="16">
        <v>156271</v>
      </c>
      <c r="S53" s="10">
        <v>0</v>
      </c>
      <c r="T53" s="10">
        <v>237827</v>
      </c>
      <c r="U53" s="10">
        <v>237267</v>
      </c>
      <c r="V53" s="10">
        <v>560</v>
      </c>
      <c r="W53" s="8">
        <v>118402</v>
      </c>
      <c r="X53" s="10">
        <v>117597</v>
      </c>
      <c r="Y53" s="10">
        <v>805</v>
      </c>
    </row>
    <row r="54" spans="1:25" ht="17.25" customHeight="1">
      <c r="A54" s="326">
        <v>2</v>
      </c>
      <c r="B54" s="4">
        <v>131219</v>
      </c>
      <c r="C54" s="8">
        <v>131219</v>
      </c>
      <c r="D54" s="8">
        <v>0</v>
      </c>
      <c r="E54" s="8">
        <v>138049</v>
      </c>
      <c r="F54" s="10">
        <v>138049</v>
      </c>
      <c r="G54" s="10">
        <v>0</v>
      </c>
      <c r="H54" s="8">
        <v>153441</v>
      </c>
      <c r="I54" s="16">
        <v>153441</v>
      </c>
      <c r="J54" s="10">
        <v>0</v>
      </c>
      <c r="K54" s="10">
        <v>131168</v>
      </c>
      <c r="L54" s="10">
        <v>129124</v>
      </c>
      <c r="M54" s="10">
        <v>2044</v>
      </c>
      <c r="N54" s="8">
        <v>141484</v>
      </c>
      <c r="O54" s="10">
        <v>140828</v>
      </c>
      <c r="P54" s="10">
        <v>656</v>
      </c>
      <c r="Q54" s="16">
        <f>SUM(R54:S54)</f>
        <v>157118</v>
      </c>
      <c r="R54" s="16">
        <v>157118</v>
      </c>
      <c r="S54" s="10">
        <v>0</v>
      </c>
      <c r="T54" s="10">
        <v>233909</v>
      </c>
      <c r="U54" s="10">
        <v>233638</v>
      </c>
      <c r="V54" s="10">
        <v>271</v>
      </c>
      <c r="W54" s="8">
        <v>114047</v>
      </c>
      <c r="X54" s="10">
        <v>112855</v>
      </c>
      <c r="Y54" s="10">
        <v>1192</v>
      </c>
    </row>
    <row r="55" spans="1:25" ht="17.25" customHeight="1">
      <c r="A55" s="326">
        <v>3</v>
      </c>
      <c r="B55" s="4">
        <v>127193</v>
      </c>
      <c r="C55" s="8">
        <v>124667</v>
      </c>
      <c r="D55" s="8">
        <v>2526</v>
      </c>
      <c r="E55" s="8">
        <v>174613</v>
      </c>
      <c r="F55" s="10">
        <v>134193</v>
      </c>
      <c r="G55" s="10">
        <v>40420</v>
      </c>
      <c r="H55" s="8">
        <v>152604</v>
      </c>
      <c r="I55" s="16">
        <v>152369</v>
      </c>
      <c r="J55" s="10">
        <v>235</v>
      </c>
      <c r="K55" s="10">
        <v>127375</v>
      </c>
      <c r="L55" s="10">
        <v>127375</v>
      </c>
      <c r="M55" s="10">
        <v>0</v>
      </c>
      <c r="N55" s="8">
        <v>158867</v>
      </c>
      <c r="O55" s="10">
        <v>138056</v>
      </c>
      <c r="P55" s="10">
        <v>20811</v>
      </c>
      <c r="Q55" s="16">
        <f>SUM(R55:S55)</f>
        <v>175616</v>
      </c>
      <c r="R55" s="16">
        <v>163182</v>
      </c>
      <c r="S55" s="10">
        <v>12434</v>
      </c>
      <c r="T55" s="10">
        <v>421029</v>
      </c>
      <c r="U55" s="10">
        <v>241442</v>
      </c>
      <c r="V55" s="10">
        <v>179587</v>
      </c>
      <c r="W55" s="8">
        <v>118607</v>
      </c>
      <c r="X55" s="10">
        <v>114505</v>
      </c>
      <c r="Y55" s="10">
        <v>4102</v>
      </c>
    </row>
    <row r="56" spans="1:25" ht="17.25" customHeight="1">
      <c r="A56" s="326">
        <v>4</v>
      </c>
      <c r="B56" s="4">
        <v>131719</v>
      </c>
      <c r="C56" s="8">
        <v>131719</v>
      </c>
      <c r="D56" s="8">
        <v>0</v>
      </c>
      <c r="E56" s="8">
        <v>139722</v>
      </c>
      <c r="F56" s="10">
        <v>138144</v>
      </c>
      <c r="G56" s="10">
        <v>1578</v>
      </c>
      <c r="H56" s="8">
        <v>157750</v>
      </c>
      <c r="I56" s="16">
        <v>156171</v>
      </c>
      <c r="J56" s="10">
        <v>1579</v>
      </c>
      <c r="K56" s="10">
        <v>132185</v>
      </c>
      <c r="L56" s="10">
        <v>131716</v>
      </c>
      <c r="M56" s="10">
        <v>469</v>
      </c>
      <c r="N56" s="8">
        <v>144723</v>
      </c>
      <c r="O56" s="10">
        <v>140030</v>
      </c>
      <c r="P56" s="10">
        <v>4693</v>
      </c>
      <c r="Q56" s="16">
        <f>SUM(R56:S56)</f>
        <v>177768</v>
      </c>
      <c r="R56" s="16">
        <v>177768</v>
      </c>
      <c r="S56" s="10">
        <v>0</v>
      </c>
      <c r="T56" s="10">
        <v>241150</v>
      </c>
      <c r="U56" s="10">
        <v>240035</v>
      </c>
      <c r="V56" s="10">
        <v>1115</v>
      </c>
      <c r="W56" s="8">
        <v>124421</v>
      </c>
      <c r="X56" s="10">
        <v>119867</v>
      </c>
      <c r="Y56" s="10">
        <v>4554</v>
      </c>
    </row>
    <row r="57" spans="1:25" ht="17.25" customHeight="1">
      <c r="A57" s="327"/>
      <c r="B57" s="22"/>
      <c r="C57" s="9"/>
      <c r="D57" s="9"/>
      <c r="E57" s="9"/>
      <c r="F57" s="7"/>
      <c r="G57" s="7"/>
      <c r="H57" s="9"/>
      <c r="J57" s="7"/>
      <c r="K57" s="7"/>
      <c r="L57" s="7"/>
      <c r="M57" s="7"/>
      <c r="N57" s="9"/>
      <c r="O57" s="7"/>
      <c r="P57" s="7"/>
      <c r="Q57" s="14"/>
      <c r="S57" s="7"/>
      <c r="T57" s="7"/>
      <c r="V57" s="7"/>
      <c r="W57" s="9"/>
      <c r="X57" s="7"/>
      <c r="Y57" s="7"/>
    </row>
    <row r="58" spans="1:25" ht="17.25" customHeight="1">
      <c r="A58" s="326">
        <v>5</v>
      </c>
      <c r="B58" s="4">
        <v>130459</v>
      </c>
      <c r="C58" s="8">
        <v>129405</v>
      </c>
      <c r="D58" s="8">
        <v>1054</v>
      </c>
      <c r="E58" s="8">
        <v>141246</v>
      </c>
      <c r="F58" s="10">
        <v>134123</v>
      </c>
      <c r="G58" s="10">
        <v>7123</v>
      </c>
      <c r="H58" s="8">
        <v>158191</v>
      </c>
      <c r="I58" s="16">
        <v>157217</v>
      </c>
      <c r="J58" s="10">
        <v>974</v>
      </c>
      <c r="K58" s="10">
        <v>129748</v>
      </c>
      <c r="L58" s="10">
        <v>129099</v>
      </c>
      <c r="M58" s="10">
        <v>649</v>
      </c>
      <c r="N58" s="8">
        <v>140300</v>
      </c>
      <c r="O58" s="10">
        <v>138905</v>
      </c>
      <c r="P58" s="10">
        <v>1395</v>
      </c>
      <c r="Q58" s="16">
        <f>SUM(R58:S58)</f>
        <v>169244</v>
      </c>
      <c r="R58" s="16">
        <v>169244</v>
      </c>
      <c r="S58" s="10">
        <v>0</v>
      </c>
      <c r="T58" s="10">
        <v>239646</v>
      </c>
      <c r="U58" s="84">
        <v>239608</v>
      </c>
      <c r="V58" s="10">
        <v>38</v>
      </c>
      <c r="W58" s="8">
        <v>115755</v>
      </c>
      <c r="X58" s="10">
        <v>114798</v>
      </c>
      <c r="Y58" s="10">
        <v>957</v>
      </c>
    </row>
    <row r="59" spans="1:25" ht="17.25" customHeight="1">
      <c r="A59" s="326">
        <v>6</v>
      </c>
      <c r="B59" s="4">
        <v>139137</v>
      </c>
      <c r="C59" s="8">
        <v>133124</v>
      </c>
      <c r="D59" s="8">
        <v>6013</v>
      </c>
      <c r="E59" s="8">
        <v>138485</v>
      </c>
      <c r="F59" s="10">
        <v>138485</v>
      </c>
      <c r="G59" s="10">
        <v>0</v>
      </c>
      <c r="H59" s="8">
        <v>181851</v>
      </c>
      <c r="I59" s="16">
        <v>153773</v>
      </c>
      <c r="J59" s="10">
        <v>28078</v>
      </c>
      <c r="K59" s="10">
        <v>231357</v>
      </c>
      <c r="L59" s="10">
        <v>129516</v>
      </c>
      <c r="M59" s="10">
        <v>101841</v>
      </c>
      <c r="N59" s="8">
        <v>197376</v>
      </c>
      <c r="O59" s="10">
        <v>144181</v>
      </c>
      <c r="P59" s="10">
        <v>53195</v>
      </c>
      <c r="Q59" s="16">
        <f>SUM(R59:S59)</f>
        <v>511089</v>
      </c>
      <c r="R59" s="16">
        <v>178531</v>
      </c>
      <c r="S59" s="10">
        <v>332558</v>
      </c>
      <c r="T59" s="10">
        <v>766337</v>
      </c>
      <c r="U59" s="10">
        <v>245931</v>
      </c>
      <c r="V59" s="10">
        <v>520406</v>
      </c>
      <c r="W59" s="8">
        <v>132953</v>
      </c>
      <c r="X59" s="10">
        <v>113036</v>
      </c>
      <c r="Y59" s="10">
        <v>19917</v>
      </c>
    </row>
    <row r="60" spans="1:25" ht="17.25" customHeight="1">
      <c r="A60" s="326">
        <v>7</v>
      </c>
      <c r="B60" s="4">
        <v>316513</v>
      </c>
      <c r="C60" s="8">
        <v>134764</v>
      </c>
      <c r="D60" s="8">
        <v>181749</v>
      </c>
      <c r="E60" s="8">
        <v>383669</v>
      </c>
      <c r="F60" s="10">
        <v>140836</v>
      </c>
      <c r="G60" s="10">
        <v>242833</v>
      </c>
      <c r="H60" s="8">
        <v>314734</v>
      </c>
      <c r="I60" s="16">
        <v>157635</v>
      </c>
      <c r="J60" s="10">
        <v>157099</v>
      </c>
      <c r="K60" s="10">
        <v>227674</v>
      </c>
      <c r="L60" s="10">
        <v>133615</v>
      </c>
      <c r="M60" s="10">
        <v>94059</v>
      </c>
      <c r="N60" s="8">
        <v>303931</v>
      </c>
      <c r="O60" s="10">
        <v>147349</v>
      </c>
      <c r="P60" s="10">
        <v>156582</v>
      </c>
      <c r="Q60" s="16">
        <f>SUM(R60:S60)</f>
        <v>172500</v>
      </c>
      <c r="R60" s="16">
        <v>172500</v>
      </c>
      <c r="S60" s="10">
        <v>0</v>
      </c>
      <c r="T60" s="10">
        <v>251221</v>
      </c>
      <c r="U60" s="10">
        <v>236608</v>
      </c>
      <c r="V60" s="10">
        <v>14613</v>
      </c>
      <c r="W60" s="8">
        <v>226516</v>
      </c>
      <c r="X60" s="10">
        <v>118716</v>
      </c>
      <c r="Y60" s="10">
        <v>107800</v>
      </c>
    </row>
    <row r="61" spans="1:25" ht="17.25" customHeight="1">
      <c r="A61" s="326">
        <v>8</v>
      </c>
      <c r="B61" s="4">
        <v>141833</v>
      </c>
      <c r="C61" s="8">
        <v>129119</v>
      </c>
      <c r="D61" s="8">
        <v>12714</v>
      </c>
      <c r="E61" s="8">
        <v>136359</v>
      </c>
      <c r="F61" s="10">
        <v>136359</v>
      </c>
      <c r="G61" s="10">
        <v>0</v>
      </c>
      <c r="H61" s="8">
        <v>208576</v>
      </c>
      <c r="I61" s="16">
        <v>158058</v>
      </c>
      <c r="J61" s="10">
        <v>50518</v>
      </c>
      <c r="K61" s="10">
        <v>142643</v>
      </c>
      <c r="L61" s="10">
        <v>133745</v>
      </c>
      <c r="M61" s="10">
        <v>8898</v>
      </c>
      <c r="N61" s="8">
        <v>158430</v>
      </c>
      <c r="O61" s="10">
        <v>142476</v>
      </c>
      <c r="P61" s="10">
        <v>15954</v>
      </c>
      <c r="Q61" s="16">
        <f>SUM(R61:S61)</f>
        <v>177035</v>
      </c>
      <c r="R61" s="16">
        <v>172049</v>
      </c>
      <c r="S61" s="10">
        <v>4986</v>
      </c>
      <c r="T61" s="10">
        <v>246650</v>
      </c>
      <c r="U61" s="10">
        <v>241000</v>
      </c>
      <c r="V61" s="10">
        <v>5650</v>
      </c>
      <c r="W61" s="8">
        <v>119726</v>
      </c>
      <c r="X61" s="10">
        <v>116463</v>
      </c>
      <c r="Y61" s="10">
        <v>3263</v>
      </c>
    </row>
    <row r="62" spans="1:25" ht="17.25" customHeight="1">
      <c r="A62" s="327"/>
      <c r="B62" s="22"/>
      <c r="C62" s="9"/>
      <c r="D62" s="9"/>
      <c r="E62" s="9"/>
      <c r="F62" s="7"/>
      <c r="G62" s="7"/>
      <c r="H62" s="9"/>
      <c r="J62" s="7"/>
      <c r="K62" s="7"/>
      <c r="L62" s="7"/>
      <c r="M62" s="7"/>
      <c r="N62" s="9"/>
      <c r="O62" s="7"/>
      <c r="P62" s="7"/>
      <c r="Q62" s="14"/>
      <c r="S62" s="7"/>
      <c r="T62" s="7"/>
      <c r="U62" s="7"/>
      <c r="V62" s="7"/>
      <c r="W62" s="9"/>
      <c r="X62" s="7"/>
      <c r="Y62" s="7"/>
    </row>
    <row r="63" spans="1:25" ht="17.25" customHeight="1">
      <c r="A63" s="326">
        <v>9</v>
      </c>
      <c r="B63" s="4">
        <v>131396</v>
      </c>
      <c r="C63" s="5">
        <v>131396</v>
      </c>
      <c r="D63" s="5">
        <v>0</v>
      </c>
      <c r="E63" s="8">
        <v>138037</v>
      </c>
      <c r="F63" s="14">
        <v>138037</v>
      </c>
      <c r="G63" s="14">
        <v>0</v>
      </c>
      <c r="H63" s="8">
        <v>158445</v>
      </c>
      <c r="I63" s="8">
        <v>158445</v>
      </c>
      <c r="J63" s="14">
        <v>0</v>
      </c>
      <c r="K63" s="14">
        <v>133284</v>
      </c>
      <c r="L63" s="14">
        <v>133284</v>
      </c>
      <c r="M63" s="14">
        <v>0</v>
      </c>
      <c r="N63" s="8">
        <v>144227</v>
      </c>
      <c r="O63" s="14">
        <v>143986</v>
      </c>
      <c r="P63" s="14">
        <v>241</v>
      </c>
      <c r="Q63" s="97">
        <f>SUM(R63:S63)</f>
        <v>188115</v>
      </c>
      <c r="R63" s="16">
        <v>188115</v>
      </c>
      <c r="S63" s="14">
        <v>0</v>
      </c>
      <c r="T63" s="14">
        <v>284519</v>
      </c>
      <c r="U63" s="14">
        <v>240574</v>
      </c>
      <c r="V63" s="14">
        <v>43945</v>
      </c>
      <c r="W63" s="8">
        <v>116594</v>
      </c>
      <c r="X63" s="14">
        <v>116594</v>
      </c>
      <c r="Y63" s="14">
        <v>0</v>
      </c>
    </row>
    <row r="64" spans="1:25" ht="17.25" customHeight="1">
      <c r="A64" s="326">
        <v>10</v>
      </c>
      <c r="B64" s="4">
        <v>131621</v>
      </c>
      <c r="C64" s="5">
        <v>131621</v>
      </c>
      <c r="D64" s="5">
        <v>0</v>
      </c>
      <c r="E64" s="8">
        <v>144126</v>
      </c>
      <c r="F64" s="14">
        <v>144126</v>
      </c>
      <c r="G64" s="14">
        <v>0</v>
      </c>
      <c r="H64" s="8">
        <v>159049</v>
      </c>
      <c r="I64" s="16">
        <v>156731</v>
      </c>
      <c r="J64" s="14">
        <v>2318</v>
      </c>
      <c r="K64" s="14">
        <v>136390</v>
      </c>
      <c r="L64" s="14">
        <v>134625</v>
      </c>
      <c r="M64" s="14">
        <v>1765</v>
      </c>
      <c r="N64" s="8">
        <v>149035</v>
      </c>
      <c r="O64" s="14">
        <v>147677</v>
      </c>
      <c r="P64" s="14">
        <v>1358</v>
      </c>
      <c r="Q64" s="97">
        <f>SUM(R64:S64)</f>
        <v>163655</v>
      </c>
      <c r="R64" s="16">
        <v>163655</v>
      </c>
      <c r="S64" s="14">
        <v>0</v>
      </c>
      <c r="T64" s="14">
        <v>252765</v>
      </c>
      <c r="U64" s="14">
        <v>248437</v>
      </c>
      <c r="V64" s="14">
        <v>4328</v>
      </c>
      <c r="W64" s="8">
        <v>118123</v>
      </c>
      <c r="X64" s="14">
        <v>118123</v>
      </c>
      <c r="Y64" s="14">
        <v>0</v>
      </c>
    </row>
    <row r="65" spans="1:25" ht="17.25" customHeight="1">
      <c r="A65" s="326">
        <v>11</v>
      </c>
      <c r="B65" s="4">
        <v>131633</v>
      </c>
      <c r="C65" s="5">
        <v>131633</v>
      </c>
      <c r="D65" s="5">
        <v>0</v>
      </c>
      <c r="E65" s="8">
        <v>142099</v>
      </c>
      <c r="F65" s="14">
        <v>142099</v>
      </c>
      <c r="G65" s="14">
        <v>0</v>
      </c>
      <c r="H65" s="8">
        <v>154561</v>
      </c>
      <c r="I65" s="16">
        <v>154561</v>
      </c>
      <c r="J65" s="14">
        <v>0</v>
      </c>
      <c r="K65" s="14">
        <v>134358</v>
      </c>
      <c r="L65" s="14">
        <v>134358</v>
      </c>
      <c r="M65" s="14">
        <v>0</v>
      </c>
      <c r="N65" s="8">
        <v>146790</v>
      </c>
      <c r="O65" s="14">
        <v>145575</v>
      </c>
      <c r="P65" s="14">
        <v>1215</v>
      </c>
      <c r="Q65" s="97">
        <f>SUM(R65:S65)</f>
        <v>158088</v>
      </c>
      <c r="R65" s="16">
        <v>158088</v>
      </c>
      <c r="S65" s="14">
        <v>0</v>
      </c>
      <c r="T65" s="14">
        <v>246091</v>
      </c>
      <c r="U65" s="14">
        <v>246091</v>
      </c>
      <c r="V65" s="14">
        <v>0</v>
      </c>
      <c r="W65" s="8">
        <v>118818</v>
      </c>
      <c r="X65" s="14">
        <v>118818</v>
      </c>
      <c r="Y65" s="14">
        <v>0</v>
      </c>
    </row>
    <row r="66" spans="1:25" ht="17.25" customHeight="1">
      <c r="A66" s="328">
        <v>12</v>
      </c>
      <c r="B66" s="24">
        <v>339860</v>
      </c>
      <c r="C66" s="33">
        <v>129340</v>
      </c>
      <c r="D66" s="33">
        <v>210520</v>
      </c>
      <c r="E66" s="11">
        <f>SUM(F66:G66)</f>
        <v>411478</v>
      </c>
      <c r="F66" s="40">
        <v>146635</v>
      </c>
      <c r="G66" s="40">
        <v>264843</v>
      </c>
      <c r="H66" s="11">
        <v>450243</v>
      </c>
      <c r="I66" s="92">
        <v>156725</v>
      </c>
      <c r="J66" s="40">
        <v>293518</v>
      </c>
      <c r="K66" s="40">
        <v>392649</v>
      </c>
      <c r="L66" s="40">
        <v>133174</v>
      </c>
      <c r="M66" s="40">
        <v>259475</v>
      </c>
      <c r="N66" s="11">
        <v>419095</v>
      </c>
      <c r="O66" s="40">
        <v>148020</v>
      </c>
      <c r="P66" s="40">
        <v>271075</v>
      </c>
      <c r="Q66" s="92">
        <f>SUM(R66:S66)</f>
        <v>549770</v>
      </c>
      <c r="R66" s="92">
        <v>168585</v>
      </c>
      <c r="S66" s="40">
        <v>381185</v>
      </c>
      <c r="T66" s="40">
        <v>889166</v>
      </c>
      <c r="U66" s="40">
        <v>248970</v>
      </c>
      <c r="V66" s="40">
        <v>640196</v>
      </c>
      <c r="W66" s="11">
        <v>274916</v>
      </c>
      <c r="X66" s="40">
        <v>117724</v>
      </c>
      <c r="Y66" s="40">
        <v>157192</v>
      </c>
    </row>
    <row r="67" spans="1:25" ht="15" customHeight="1">
      <c r="A67" s="12"/>
      <c r="B67" s="8"/>
      <c r="C67" s="8"/>
      <c r="D67" s="8"/>
      <c r="E67" s="8"/>
      <c r="F67" s="8"/>
      <c r="G67" s="8"/>
      <c r="H67" s="8"/>
      <c r="I67" s="91"/>
      <c r="J67" s="8"/>
      <c r="K67" s="9"/>
      <c r="L67" s="8"/>
      <c r="M67" s="8"/>
      <c r="N67" s="8"/>
      <c r="O67" s="8"/>
      <c r="P67" s="8"/>
      <c r="Q67" s="8"/>
      <c r="R67" s="91"/>
      <c r="S67" s="8"/>
      <c r="T67" s="8"/>
      <c r="U67" s="8"/>
      <c r="V67" s="8"/>
      <c r="W67" s="8"/>
      <c r="X67" s="8"/>
      <c r="Y67" s="8"/>
    </row>
    <row r="68" spans="1:25" ht="14.25">
      <c r="A68" s="12"/>
      <c r="B68" s="8"/>
      <c r="C68" s="8"/>
      <c r="D68" s="8"/>
      <c r="E68" s="8"/>
      <c r="F68" s="8"/>
      <c r="G68" s="8"/>
      <c r="H68" s="8"/>
      <c r="I68" s="91"/>
      <c r="J68" s="8"/>
      <c r="K68" s="9"/>
      <c r="L68" s="8"/>
      <c r="M68" s="8"/>
      <c r="N68" s="8"/>
      <c r="O68" s="8"/>
      <c r="P68" s="8"/>
      <c r="Q68" s="8"/>
      <c r="R68" s="91"/>
      <c r="S68" s="8"/>
      <c r="T68" s="8"/>
      <c r="U68" s="8"/>
      <c r="V68" s="8"/>
      <c r="W68" s="8"/>
      <c r="X68" s="8"/>
      <c r="Y68" s="8"/>
    </row>
    <row r="69" spans="1:25" ht="14.25">
      <c r="A69" s="12"/>
      <c r="B69" s="8"/>
      <c r="C69" s="8"/>
      <c r="D69" s="8"/>
      <c r="E69" s="8"/>
      <c r="F69" s="8"/>
      <c r="G69" s="8"/>
      <c r="H69" s="8"/>
      <c r="I69" s="91"/>
      <c r="J69" s="8"/>
      <c r="K69" s="9"/>
      <c r="L69" s="8"/>
      <c r="M69" s="8"/>
      <c r="N69" s="8"/>
      <c r="O69" s="8"/>
      <c r="P69" s="8"/>
      <c r="Q69" s="8"/>
      <c r="R69" s="91"/>
      <c r="S69" s="8"/>
      <c r="T69" s="8"/>
      <c r="U69" s="8"/>
      <c r="V69" s="8"/>
      <c r="W69" s="8"/>
      <c r="X69" s="8"/>
      <c r="Y69" s="8"/>
    </row>
    <row r="70" spans="1:25" ht="14.25">
      <c r="A70" s="12"/>
      <c r="B70" s="8"/>
      <c r="C70" s="8"/>
      <c r="D70" s="8"/>
      <c r="E70" s="8"/>
      <c r="F70" s="8"/>
      <c r="G70" s="8"/>
      <c r="H70" s="8"/>
      <c r="I70" s="91"/>
      <c r="J70" s="8"/>
      <c r="K70" s="9"/>
      <c r="L70" s="8"/>
      <c r="M70" s="8"/>
      <c r="N70" s="8"/>
      <c r="O70" s="8"/>
      <c r="P70" s="8"/>
      <c r="Q70" s="8"/>
      <c r="R70" s="91"/>
      <c r="S70" s="8"/>
      <c r="T70" s="8"/>
      <c r="U70" s="8"/>
      <c r="V70" s="8"/>
      <c r="W70" s="8"/>
      <c r="X70" s="8"/>
      <c r="Y70" s="8"/>
    </row>
    <row r="71" spans="1:25" ht="14.25">
      <c r="A71" s="12"/>
      <c r="B71" s="8"/>
      <c r="C71" s="8"/>
      <c r="D71" s="8"/>
      <c r="E71" s="8"/>
      <c r="F71" s="8"/>
      <c r="G71" s="8"/>
      <c r="H71" s="8"/>
      <c r="I71" s="91"/>
      <c r="J71" s="8"/>
      <c r="K71" s="9"/>
      <c r="L71" s="8"/>
      <c r="M71" s="8"/>
      <c r="N71" s="8"/>
      <c r="O71" s="8"/>
      <c r="P71" s="8"/>
      <c r="Q71" s="8"/>
      <c r="R71" s="91"/>
      <c r="S71" s="8"/>
      <c r="T71" s="8"/>
      <c r="U71" s="8"/>
      <c r="V71" s="8"/>
      <c r="W71" s="8"/>
      <c r="X71" s="8"/>
      <c r="Y71" s="8"/>
    </row>
    <row r="72" spans="1:25" ht="14.25">
      <c r="A72" s="12"/>
      <c r="B72" s="8"/>
      <c r="C72" s="8"/>
      <c r="D72" s="8"/>
      <c r="E72" s="8"/>
      <c r="F72" s="8"/>
      <c r="G72" s="8"/>
      <c r="H72" s="8"/>
      <c r="I72" s="91"/>
      <c r="J72" s="8"/>
      <c r="K72" s="9"/>
      <c r="L72" s="8"/>
      <c r="M72" s="8"/>
      <c r="N72" s="8"/>
      <c r="O72" s="8"/>
      <c r="P72" s="8"/>
      <c r="Q72" s="8"/>
      <c r="R72" s="91"/>
      <c r="S72" s="8"/>
      <c r="T72" s="8"/>
      <c r="U72" s="8"/>
      <c r="V72" s="8"/>
      <c r="W72" s="8"/>
      <c r="X72" s="8"/>
      <c r="Y72" s="8"/>
    </row>
    <row r="73" spans="1:25" ht="14.25">
      <c r="A73" s="12"/>
      <c r="B73" s="8"/>
      <c r="C73" s="8"/>
      <c r="D73" s="8"/>
      <c r="E73" s="8"/>
      <c r="F73" s="8"/>
      <c r="G73" s="8"/>
      <c r="H73" s="8"/>
      <c r="I73" s="91"/>
      <c r="J73" s="8"/>
      <c r="K73" s="9"/>
      <c r="L73" s="8"/>
      <c r="M73" s="8"/>
      <c r="N73" s="8"/>
      <c r="O73" s="8"/>
      <c r="P73" s="8"/>
      <c r="Q73" s="8"/>
      <c r="R73" s="91"/>
      <c r="S73" s="8"/>
      <c r="T73" s="8"/>
      <c r="U73" s="8"/>
      <c r="V73" s="8"/>
      <c r="W73" s="8"/>
      <c r="X73" s="8"/>
      <c r="Y73" s="8"/>
    </row>
    <row r="74" spans="1:25" ht="14.25">
      <c r="A74" s="12"/>
      <c r="B74" s="8"/>
      <c r="C74" s="8"/>
      <c r="D74" s="8"/>
      <c r="E74" s="8"/>
      <c r="F74" s="8"/>
      <c r="G74" s="8"/>
      <c r="H74" s="8"/>
      <c r="I74" s="91"/>
      <c r="J74" s="8"/>
      <c r="K74" s="9"/>
      <c r="L74" s="8"/>
      <c r="M74" s="8"/>
      <c r="N74" s="8"/>
      <c r="O74" s="8"/>
      <c r="P74" s="8"/>
      <c r="Q74" s="8"/>
      <c r="R74" s="91"/>
      <c r="S74" s="8"/>
      <c r="T74" s="8"/>
      <c r="U74" s="8"/>
      <c r="V74" s="8"/>
      <c r="W74" s="8"/>
      <c r="X74" s="8"/>
      <c r="Y74" s="8"/>
    </row>
    <row r="75" spans="1:25" ht="14.25">
      <c r="A75" s="12"/>
      <c r="B75" s="8"/>
      <c r="C75" s="8"/>
      <c r="D75" s="8"/>
      <c r="E75" s="8"/>
      <c r="F75" s="8"/>
      <c r="G75" s="8"/>
      <c r="H75" s="8"/>
      <c r="I75" s="91"/>
      <c r="J75" s="8"/>
      <c r="K75" s="9"/>
      <c r="L75" s="8"/>
      <c r="M75" s="8"/>
      <c r="N75" s="8"/>
      <c r="O75" s="8"/>
      <c r="P75" s="8"/>
      <c r="Q75" s="8"/>
      <c r="R75" s="91"/>
      <c r="S75" s="8"/>
      <c r="T75" s="8"/>
      <c r="U75" s="8"/>
      <c r="V75" s="8"/>
      <c r="W75" s="8"/>
      <c r="X75" s="8"/>
      <c r="Y75" s="8"/>
    </row>
    <row r="76" spans="1:25" ht="14.25">
      <c r="A76" s="12"/>
      <c r="B76" s="8"/>
      <c r="C76" s="8"/>
      <c r="D76" s="8"/>
      <c r="E76" s="8"/>
      <c r="F76" s="8"/>
      <c r="G76" s="8"/>
      <c r="H76" s="8"/>
      <c r="I76" s="91"/>
      <c r="J76" s="8"/>
      <c r="K76" s="9"/>
      <c r="L76" s="8"/>
      <c r="M76" s="8"/>
      <c r="N76" s="8"/>
      <c r="O76" s="8"/>
      <c r="P76" s="8"/>
      <c r="Q76" s="8"/>
      <c r="R76" s="91"/>
      <c r="S76" s="8"/>
      <c r="T76" s="8"/>
      <c r="U76" s="8"/>
      <c r="V76" s="8"/>
      <c r="W76" s="8"/>
      <c r="X76" s="8"/>
      <c r="Y76" s="8"/>
    </row>
    <row r="77" spans="1:25" ht="14.25">
      <c r="A77" s="12"/>
      <c r="B77" s="8"/>
      <c r="C77" s="8"/>
      <c r="D77" s="8"/>
      <c r="E77" s="8"/>
      <c r="F77" s="8"/>
      <c r="G77" s="8"/>
      <c r="H77" s="8"/>
      <c r="I77" s="91"/>
      <c r="J77" s="8"/>
      <c r="K77" s="9"/>
      <c r="L77" s="8"/>
      <c r="M77" s="8"/>
      <c r="N77" s="8"/>
      <c r="O77" s="8"/>
      <c r="P77" s="8"/>
      <c r="Q77" s="8"/>
      <c r="R77" s="91"/>
      <c r="S77" s="8"/>
      <c r="T77" s="8"/>
      <c r="U77" s="8"/>
      <c r="V77" s="8"/>
      <c r="W77" s="8"/>
      <c r="X77" s="8"/>
      <c r="Y77" s="8"/>
    </row>
    <row r="78" spans="1:25" ht="14.25">
      <c r="A78" s="12"/>
      <c r="B78" s="8"/>
      <c r="C78" s="8"/>
      <c r="D78" s="8"/>
      <c r="E78" s="8"/>
      <c r="F78" s="8"/>
      <c r="G78" s="8"/>
      <c r="H78" s="8"/>
      <c r="I78" s="91"/>
      <c r="J78" s="8"/>
      <c r="K78" s="9"/>
      <c r="L78" s="8"/>
      <c r="M78" s="8"/>
      <c r="N78" s="8"/>
      <c r="O78" s="8"/>
      <c r="P78" s="8"/>
      <c r="Q78" s="8"/>
      <c r="R78" s="91"/>
      <c r="S78" s="8"/>
      <c r="T78" s="8"/>
      <c r="U78" s="8"/>
      <c r="V78" s="8"/>
      <c r="W78" s="8"/>
      <c r="X78" s="8"/>
      <c r="Y78" s="8"/>
    </row>
    <row r="79" spans="1:25" ht="14.25">
      <c r="A79" s="12"/>
      <c r="B79" s="8"/>
      <c r="C79" s="8"/>
      <c r="D79" s="8"/>
      <c r="E79" s="8"/>
      <c r="F79" s="8"/>
      <c r="G79" s="8"/>
      <c r="H79" s="8"/>
      <c r="I79" s="91"/>
      <c r="J79" s="8"/>
      <c r="K79" s="9"/>
      <c r="L79" s="8"/>
      <c r="M79" s="8"/>
      <c r="N79" s="8"/>
      <c r="O79" s="8"/>
      <c r="P79" s="8"/>
      <c r="Q79" s="8"/>
      <c r="R79" s="91"/>
      <c r="S79" s="8"/>
      <c r="T79" s="8"/>
      <c r="U79" s="8"/>
      <c r="V79" s="8"/>
      <c r="W79" s="8"/>
      <c r="X79" s="8"/>
      <c r="Y79" s="8"/>
    </row>
    <row r="80" spans="1:11" ht="14.25">
      <c r="A80" s="12"/>
      <c r="B80" s="12"/>
      <c r="C80" s="12"/>
      <c r="D80" s="12"/>
      <c r="E80" s="12"/>
      <c r="F80" s="12"/>
      <c r="G80" s="12"/>
      <c r="H80" s="12"/>
      <c r="I80" s="91"/>
      <c r="J80" s="12"/>
      <c r="K80" s="9"/>
    </row>
    <row r="81" spans="1:11" ht="14.25">
      <c r="A81" s="12"/>
      <c r="B81" s="12"/>
      <c r="C81" s="12"/>
      <c r="D81" s="12"/>
      <c r="E81" s="12"/>
      <c r="F81" s="12"/>
      <c r="G81" s="12"/>
      <c r="H81" s="12"/>
      <c r="I81" s="91"/>
      <c r="J81" s="12"/>
      <c r="K81" s="9"/>
    </row>
    <row r="82" spans="1:11" ht="14.25">
      <c r="A82" s="12"/>
      <c r="B82" s="12"/>
      <c r="C82" s="12"/>
      <c r="D82" s="12"/>
      <c r="E82" s="12"/>
      <c r="F82" s="12"/>
      <c r="G82" s="12"/>
      <c r="H82" s="12"/>
      <c r="I82" s="91"/>
      <c r="J82" s="12"/>
      <c r="K82" s="9"/>
    </row>
    <row r="83" spans="1:11" ht="14.25">
      <c r="A83" s="12"/>
      <c r="B83" s="12"/>
      <c r="C83" s="12"/>
      <c r="D83" s="12"/>
      <c r="E83" s="12"/>
      <c r="F83" s="12"/>
      <c r="G83" s="12"/>
      <c r="H83" s="12"/>
      <c r="I83" s="91"/>
      <c r="J83" s="12"/>
      <c r="K83" s="9"/>
    </row>
    <row r="84" spans="1:11" ht="14.25">
      <c r="A84" s="12"/>
      <c r="B84" s="12"/>
      <c r="C84" s="12"/>
      <c r="D84" s="12"/>
      <c r="E84" s="12"/>
      <c r="F84" s="12"/>
      <c r="G84" s="12"/>
      <c r="H84" s="12"/>
      <c r="I84" s="91"/>
      <c r="J84" s="12"/>
      <c r="K84" s="9"/>
    </row>
  </sheetData>
  <sheetProtection/>
  <mergeCells count="35">
    <mergeCell ref="A2:Y2"/>
    <mergeCell ref="B4:P4"/>
    <mergeCell ref="Q4:S5"/>
    <mergeCell ref="T4:V5"/>
    <mergeCell ref="W4:Y5"/>
    <mergeCell ref="B5:D5"/>
    <mergeCell ref="E5:G5"/>
    <mergeCell ref="H5:J5"/>
    <mergeCell ref="K5:M5"/>
    <mergeCell ref="N5:P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zoomScale="80" zoomScaleNormal="80" zoomScalePageLayoutView="0" workbookViewId="0" topLeftCell="A1">
      <selection activeCell="A2" sqref="A2:S2"/>
    </sheetView>
  </sheetViews>
  <sheetFormatPr defaultColWidth="10.59765625" defaultRowHeight="15" customHeight="1"/>
  <cols>
    <col min="1" max="1" width="15.09765625" style="103" customWidth="1"/>
    <col min="2" max="19" width="11.8984375" style="103" customWidth="1"/>
    <col min="20" max="16384" width="10.59765625" style="103" customWidth="1"/>
  </cols>
  <sheetData>
    <row r="1" spans="1:19" s="102" customFormat="1" ht="15" customHeight="1">
      <c r="A1" s="2" t="s">
        <v>228</v>
      </c>
      <c r="S1" s="3" t="s">
        <v>229</v>
      </c>
    </row>
    <row r="2" spans="1:19" ht="15" customHeight="1">
      <c r="A2" s="415" t="s">
        <v>459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ht="15" customHeight="1" thickBot="1">
      <c r="S3" s="269" t="s">
        <v>258</v>
      </c>
    </row>
    <row r="4" spans="1:19" ht="15" customHeight="1">
      <c r="A4" s="299" t="s">
        <v>22</v>
      </c>
      <c r="B4" s="500" t="s">
        <v>171</v>
      </c>
      <c r="C4" s="671"/>
      <c r="D4" s="461"/>
      <c r="E4" s="520" t="s">
        <v>172</v>
      </c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</row>
    <row r="5" spans="1:19" ht="15" customHeight="1">
      <c r="A5" s="271"/>
      <c r="B5" s="550"/>
      <c r="C5" s="464"/>
      <c r="D5" s="465"/>
      <c r="E5" s="696" t="s">
        <v>173</v>
      </c>
      <c r="F5" s="495"/>
      <c r="G5" s="685"/>
      <c r="H5" s="494" t="s">
        <v>70</v>
      </c>
      <c r="I5" s="495"/>
      <c r="J5" s="685"/>
      <c r="K5" s="696" t="s">
        <v>442</v>
      </c>
      <c r="L5" s="495"/>
      <c r="M5" s="685"/>
      <c r="N5" s="494" t="s">
        <v>174</v>
      </c>
      <c r="O5" s="495"/>
      <c r="P5" s="685"/>
      <c r="Q5" s="494" t="s">
        <v>73</v>
      </c>
      <c r="R5" s="495"/>
      <c r="S5" s="495"/>
    </row>
    <row r="6" spans="1:27" ht="15" customHeight="1">
      <c r="A6" s="682" t="s">
        <v>175</v>
      </c>
      <c r="B6" s="681" t="s">
        <v>44</v>
      </c>
      <c r="C6" s="680" t="s">
        <v>34</v>
      </c>
      <c r="D6" s="680" t="s">
        <v>35</v>
      </c>
      <c r="E6" s="681" t="s">
        <v>44</v>
      </c>
      <c r="F6" s="680" t="s">
        <v>34</v>
      </c>
      <c r="G6" s="680" t="s">
        <v>35</v>
      </c>
      <c r="H6" s="681" t="s">
        <v>44</v>
      </c>
      <c r="I6" s="680" t="s">
        <v>34</v>
      </c>
      <c r="J6" s="680" t="s">
        <v>35</v>
      </c>
      <c r="K6" s="681" t="s">
        <v>44</v>
      </c>
      <c r="L6" s="680" t="s">
        <v>34</v>
      </c>
      <c r="M6" s="680" t="s">
        <v>35</v>
      </c>
      <c r="N6" s="681" t="s">
        <v>44</v>
      </c>
      <c r="O6" s="680" t="s">
        <v>34</v>
      </c>
      <c r="P6" s="680" t="s">
        <v>35</v>
      </c>
      <c r="Q6" s="681" t="s">
        <v>44</v>
      </c>
      <c r="R6" s="680" t="s">
        <v>34</v>
      </c>
      <c r="S6" s="547" t="s">
        <v>35</v>
      </c>
      <c r="T6" s="106"/>
      <c r="U6" s="106"/>
      <c r="V6" s="106"/>
      <c r="W6" s="106"/>
      <c r="X6" s="106"/>
      <c r="Y6" s="106"/>
      <c r="Z6" s="106"/>
      <c r="AA6" s="106"/>
    </row>
    <row r="7" spans="1:27" ht="15" customHeight="1">
      <c r="A7" s="683"/>
      <c r="B7" s="639"/>
      <c r="C7" s="657"/>
      <c r="D7" s="657"/>
      <c r="E7" s="639"/>
      <c r="F7" s="657"/>
      <c r="G7" s="657"/>
      <c r="H7" s="639"/>
      <c r="I7" s="657"/>
      <c r="J7" s="657"/>
      <c r="K7" s="639"/>
      <c r="L7" s="657"/>
      <c r="M7" s="657"/>
      <c r="N7" s="639"/>
      <c r="O7" s="657"/>
      <c r="P7" s="657"/>
      <c r="Q7" s="639"/>
      <c r="R7" s="657"/>
      <c r="S7" s="550"/>
      <c r="T7" s="106"/>
      <c r="U7" s="106"/>
      <c r="V7" s="106"/>
      <c r="W7" s="106"/>
      <c r="X7" s="106"/>
      <c r="Y7" s="106"/>
      <c r="Z7" s="106"/>
      <c r="AA7" s="106"/>
    </row>
    <row r="8" spans="1:2" ht="15" customHeight="1">
      <c r="A8" s="26" t="s">
        <v>45</v>
      </c>
      <c r="B8" s="300"/>
    </row>
    <row r="9" spans="1:19" s="301" customFormat="1" ht="15" customHeight="1">
      <c r="A9" s="304" t="s">
        <v>317</v>
      </c>
      <c r="B9" s="16">
        <v>364861</v>
      </c>
      <c r="C9" s="16">
        <v>260668</v>
      </c>
      <c r="D9" s="16">
        <v>104193</v>
      </c>
      <c r="E9" s="16">
        <f>SUM(F9:G9)</f>
        <v>302792</v>
      </c>
      <c r="F9" s="16">
        <v>227491</v>
      </c>
      <c r="G9" s="16">
        <v>75301</v>
      </c>
      <c r="H9" s="16">
        <v>180534</v>
      </c>
      <c r="I9" s="16">
        <v>164797</v>
      </c>
      <c r="J9" s="16">
        <v>15737</v>
      </c>
      <c r="K9" s="16">
        <v>296915</v>
      </c>
      <c r="L9" s="16">
        <v>224446</v>
      </c>
      <c r="M9" s="16">
        <v>72469</v>
      </c>
      <c r="N9" s="16">
        <f>SUM(O9:P9)</f>
        <v>421038</v>
      </c>
      <c r="O9" s="16">
        <v>301695</v>
      </c>
      <c r="P9" s="16">
        <v>119343</v>
      </c>
      <c r="Q9" s="16">
        <v>287080</v>
      </c>
      <c r="R9" s="16">
        <v>206315</v>
      </c>
      <c r="S9" s="16">
        <v>80765</v>
      </c>
    </row>
    <row r="10" spans="1:19" ht="15" customHeight="1">
      <c r="A10" s="311">
        <v>62</v>
      </c>
      <c r="B10" s="4">
        <v>376671</v>
      </c>
      <c r="C10" s="8">
        <v>274452</v>
      </c>
      <c r="D10" s="8">
        <v>102219</v>
      </c>
      <c r="E10" s="16">
        <f>SUM(F10:G10)</f>
        <v>307527</v>
      </c>
      <c r="F10" s="8">
        <v>232197</v>
      </c>
      <c r="G10" s="8">
        <v>75330</v>
      </c>
      <c r="H10" s="8">
        <v>192219</v>
      </c>
      <c r="I10" s="8">
        <v>172287</v>
      </c>
      <c r="J10" s="8">
        <v>19932</v>
      </c>
      <c r="K10" s="8">
        <v>299488</v>
      </c>
      <c r="L10" s="8">
        <v>227399</v>
      </c>
      <c r="M10" s="8">
        <v>72089</v>
      </c>
      <c r="N10" s="16">
        <f>SUM(O10:P10)</f>
        <v>423058</v>
      </c>
      <c r="O10" s="8">
        <v>306038</v>
      </c>
      <c r="P10" s="8">
        <v>117020</v>
      </c>
      <c r="Q10" s="8">
        <v>291044</v>
      </c>
      <c r="R10" s="8">
        <v>211054</v>
      </c>
      <c r="S10" s="8">
        <v>79990</v>
      </c>
    </row>
    <row r="11" spans="1:19" s="83" customFormat="1" ht="15" customHeight="1">
      <c r="A11" s="312">
        <v>63</v>
      </c>
      <c r="B11" s="401">
        <f>AVERAGE(B13:B26)</f>
        <v>493284.3333333333</v>
      </c>
      <c r="C11" s="292">
        <f aca="true" t="shared" si="0" ref="C11:R11">AVERAGE(C13:C26)</f>
        <v>331327.9166666667</v>
      </c>
      <c r="D11" s="292">
        <f t="shared" si="0"/>
        <v>161956.41666666666</v>
      </c>
      <c r="E11" s="292">
        <f t="shared" si="0"/>
        <v>305991.6666666667</v>
      </c>
      <c r="F11" s="292">
        <f t="shared" si="0"/>
        <v>233293.83333333334</v>
      </c>
      <c r="G11" s="292">
        <f t="shared" si="0"/>
        <v>72697.83333333333</v>
      </c>
      <c r="H11" s="292">
        <f t="shared" si="0"/>
        <v>200895.75</v>
      </c>
      <c r="I11" s="292">
        <f t="shared" si="0"/>
        <v>180060.33333333334</v>
      </c>
      <c r="J11" s="292">
        <v>20836</v>
      </c>
      <c r="K11" s="292">
        <f t="shared" si="0"/>
        <v>291834.6666666667</v>
      </c>
      <c r="L11" s="292">
        <f t="shared" si="0"/>
        <v>223400.91666666666</v>
      </c>
      <c r="M11" s="292">
        <f t="shared" si="0"/>
        <v>68433.75</v>
      </c>
      <c r="N11" s="292">
        <f t="shared" si="0"/>
        <v>448369.3333333333</v>
      </c>
      <c r="O11" s="292">
        <f t="shared" si="0"/>
        <v>318929.25</v>
      </c>
      <c r="P11" s="292">
        <f t="shared" si="0"/>
        <v>129440.08333333333</v>
      </c>
      <c r="Q11" s="292">
        <f t="shared" si="0"/>
        <v>274775.4166666667</v>
      </c>
      <c r="R11" s="292">
        <f t="shared" si="0"/>
        <v>209208.5</v>
      </c>
      <c r="S11" s="292">
        <v>65566</v>
      </c>
    </row>
    <row r="12" spans="1:19" ht="15" customHeight="1">
      <c r="A12" s="302"/>
      <c r="B12" s="22"/>
      <c r="C12" s="5"/>
      <c r="D12" s="5"/>
      <c r="E12" s="8"/>
      <c r="F12" s="5"/>
      <c r="G12" s="5"/>
      <c r="H12" s="9"/>
      <c r="I12" s="5"/>
      <c r="J12" s="5"/>
      <c r="K12" s="9"/>
      <c r="L12" s="5"/>
      <c r="M12" s="5"/>
      <c r="N12" s="9"/>
      <c r="O12" s="5"/>
      <c r="P12" s="5"/>
      <c r="Q12" s="9"/>
      <c r="R12" s="5"/>
      <c r="S12" s="5"/>
    </row>
    <row r="13" spans="1:19" ht="15" customHeight="1">
      <c r="A13" s="210" t="s">
        <v>316</v>
      </c>
      <c r="B13" s="4">
        <v>330217</v>
      </c>
      <c r="C13" s="8">
        <v>330217</v>
      </c>
      <c r="D13" s="8">
        <v>0</v>
      </c>
      <c r="E13" s="16">
        <f>SUM(F13:G13)</f>
        <v>232661</v>
      </c>
      <c r="F13" s="8">
        <v>231278</v>
      </c>
      <c r="G13" s="8">
        <v>1383</v>
      </c>
      <c r="H13" s="8">
        <v>170585</v>
      </c>
      <c r="I13" s="8">
        <v>170156</v>
      </c>
      <c r="J13" s="8">
        <v>429</v>
      </c>
      <c r="K13" s="8">
        <v>222765</v>
      </c>
      <c r="L13" s="8">
        <v>222765</v>
      </c>
      <c r="M13" s="8">
        <v>0</v>
      </c>
      <c r="N13" s="16">
        <f>SUM(O13:P13)</f>
        <v>322201</v>
      </c>
      <c r="O13" s="8">
        <v>318398</v>
      </c>
      <c r="P13" s="8">
        <v>3803</v>
      </c>
      <c r="Q13" s="8">
        <v>209583</v>
      </c>
      <c r="R13" s="8">
        <v>208349</v>
      </c>
      <c r="S13" s="8">
        <v>1234</v>
      </c>
    </row>
    <row r="14" spans="1:19" ht="15" customHeight="1">
      <c r="A14" s="305">
        <v>2</v>
      </c>
      <c r="B14" s="4">
        <v>331655</v>
      </c>
      <c r="C14" s="8">
        <v>331615</v>
      </c>
      <c r="D14" s="8">
        <v>40</v>
      </c>
      <c r="E14" s="16">
        <f>SUM(F14:G14)</f>
        <v>233937</v>
      </c>
      <c r="F14" s="8">
        <v>233729</v>
      </c>
      <c r="G14" s="8">
        <v>208</v>
      </c>
      <c r="H14" s="8">
        <v>172588</v>
      </c>
      <c r="I14" s="8">
        <v>172361</v>
      </c>
      <c r="J14" s="8">
        <v>227</v>
      </c>
      <c r="K14" s="8">
        <v>223312</v>
      </c>
      <c r="L14" s="8">
        <v>223241</v>
      </c>
      <c r="M14" s="8">
        <v>71</v>
      </c>
      <c r="N14" s="16">
        <f>SUM(O14:P14)</f>
        <v>321715</v>
      </c>
      <c r="O14" s="8">
        <v>321715</v>
      </c>
      <c r="P14" s="8">
        <v>0</v>
      </c>
      <c r="Q14" s="8">
        <v>212287</v>
      </c>
      <c r="R14" s="8">
        <v>211798</v>
      </c>
      <c r="S14" s="8">
        <v>489</v>
      </c>
    </row>
    <row r="15" spans="1:19" ht="15" customHeight="1">
      <c r="A15" s="305">
        <v>3</v>
      </c>
      <c r="B15" s="4">
        <v>432564</v>
      </c>
      <c r="C15" s="8">
        <v>327373</v>
      </c>
      <c r="D15" s="8">
        <v>105191</v>
      </c>
      <c r="E15" s="16">
        <f>SUM(F15:G15)</f>
        <v>281985</v>
      </c>
      <c r="F15" s="8">
        <v>232556</v>
      </c>
      <c r="G15" s="8">
        <v>49429</v>
      </c>
      <c r="H15" s="8">
        <v>174423</v>
      </c>
      <c r="I15" s="8">
        <v>173284</v>
      </c>
      <c r="J15" s="8">
        <v>1139</v>
      </c>
      <c r="K15" s="8">
        <v>251308</v>
      </c>
      <c r="L15" s="8">
        <v>220615</v>
      </c>
      <c r="M15" s="8">
        <v>30693</v>
      </c>
      <c r="N15" s="16">
        <f>SUM(O15:P15)</f>
        <v>450715</v>
      </c>
      <c r="O15" s="8">
        <v>322224</v>
      </c>
      <c r="P15" s="8">
        <v>128491</v>
      </c>
      <c r="Q15" s="8">
        <v>244361</v>
      </c>
      <c r="R15" s="8">
        <v>210270</v>
      </c>
      <c r="S15" s="8">
        <v>34091</v>
      </c>
    </row>
    <row r="16" spans="1:19" ht="15" customHeight="1">
      <c r="A16" s="305">
        <v>4</v>
      </c>
      <c r="B16" s="4">
        <v>336527</v>
      </c>
      <c r="C16" s="8">
        <v>334891</v>
      </c>
      <c r="D16" s="8">
        <v>1636</v>
      </c>
      <c r="E16" s="16">
        <f>SUM(F16:G16)</f>
        <v>240639</v>
      </c>
      <c r="F16" s="8">
        <v>232699</v>
      </c>
      <c r="G16" s="8">
        <v>7940</v>
      </c>
      <c r="H16" s="8">
        <v>187006</v>
      </c>
      <c r="I16" s="8">
        <v>172865</v>
      </c>
      <c r="J16" s="8">
        <v>14141</v>
      </c>
      <c r="K16" s="8">
        <v>225920</v>
      </c>
      <c r="L16" s="8">
        <v>225920</v>
      </c>
      <c r="M16" s="8">
        <v>0</v>
      </c>
      <c r="N16" s="16">
        <f>SUM(O16:P16)</f>
        <v>323664</v>
      </c>
      <c r="O16" s="8">
        <v>323664</v>
      </c>
      <c r="P16" s="8">
        <v>0</v>
      </c>
      <c r="Q16" s="8">
        <v>223060</v>
      </c>
      <c r="R16" s="8">
        <v>206475</v>
      </c>
      <c r="S16" s="8">
        <v>16585</v>
      </c>
    </row>
    <row r="17" spans="1:19" ht="15" customHeight="1">
      <c r="A17" s="306"/>
      <c r="B17" s="22"/>
      <c r="C17" s="9"/>
      <c r="D17" s="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>
      <c r="A18" s="305">
        <v>5</v>
      </c>
      <c r="B18" s="4">
        <v>343285</v>
      </c>
      <c r="C18" s="8">
        <v>341064</v>
      </c>
      <c r="D18" s="8">
        <v>2221</v>
      </c>
      <c r="E18" s="16">
        <f>SUM(F18:G18)</f>
        <v>229971</v>
      </c>
      <c r="F18" s="8">
        <v>229462</v>
      </c>
      <c r="G18" s="8">
        <v>509</v>
      </c>
      <c r="H18" s="8">
        <v>176333</v>
      </c>
      <c r="I18" s="8">
        <v>176146</v>
      </c>
      <c r="J18" s="8">
        <v>187</v>
      </c>
      <c r="K18" s="8">
        <v>220991</v>
      </c>
      <c r="L18" s="8">
        <v>220991</v>
      </c>
      <c r="M18" s="8">
        <v>0</v>
      </c>
      <c r="N18" s="16">
        <f>SUM(O18:P18)</f>
        <v>317164</v>
      </c>
      <c r="O18" s="8">
        <v>316069</v>
      </c>
      <c r="P18" s="8">
        <v>1095</v>
      </c>
      <c r="Q18" s="8">
        <v>204818</v>
      </c>
      <c r="R18" s="8">
        <v>204135</v>
      </c>
      <c r="S18" s="8">
        <v>683</v>
      </c>
    </row>
    <row r="19" spans="1:19" ht="15" customHeight="1">
      <c r="A19" s="305">
        <v>6</v>
      </c>
      <c r="B19" s="4">
        <v>968334</v>
      </c>
      <c r="C19" s="8">
        <v>330001</v>
      </c>
      <c r="D19" s="8">
        <v>638333</v>
      </c>
      <c r="E19" s="16">
        <f>SUM(F19:G19)</f>
        <v>448126</v>
      </c>
      <c r="F19" s="8">
        <v>232861</v>
      </c>
      <c r="G19" s="8">
        <v>215265</v>
      </c>
      <c r="H19" s="8">
        <v>180695</v>
      </c>
      <c r="I19" s="8">
        <v>180552</v>
      </c>
      <c r="J19" s="8">
        <v>143</v>
      </c>
      <c r="K19" s="8">
        <v>388461</v>
      </c>
      <c r="L19" s="8">
        <v>224244</v>
      </c>
      <c r="M19" s="8">
        <v>164217</v>
      </c>
      <c r="N19" s="16">
        <f>SUM(O19:P19)</f>
        <v>816749</v>
      </c>
      <c r="O19" s="8">
        <v>314625</v>
      </c>
      <c r="P19" s="8">
        <v>502124</v>
      </c>
      <c r="Q19" s="8">
        <v>387016</v>
      </c>
      <c r="R19" s="8">
        <v>211231</v>
      </c>
      <c r="S19" s="8">
        <v>175785</v>
      </c>
    </row>
    <row r="20" spans="1:19" ht="15" customHeight="1">
      <c r="A20" s="305">
        <v>7</v>
      </c>
      <c r="B20" s="4">
        <v>571841</v>
      </c>
      <c r="C20" s="8">
        <v>337914</v>
      </c>
      <c r="D20" s="8">
        <v>233927</v>
      </c>
      <c r="E20" s="16">
        <f>SUM(F20:G20)</f>
        <v>348742</v>
      </c>
      <c r="F20" s="8">
        <v>231940</v>
      </c>
      <c r="G20" s="8">
        <v>116802</v>
      </c>
      <c r="H20" s="8">
        <v>269244</v>
      </c>
      <c r="I20" s="8">
        <v>176704</v>
      </c>
      <c r="J20" s="8">
        <v>92540</v>
      </c>
      <c r="K20" s="8">
        <v>378799</v>
      </c>
      <c r="L20" s="8">
        <v>220670</v>
      </c>
      <c r="M20" s="8">
        <v>158129</v>
      </c>
      <c r="N20" s="16">
        <f>SUM(O20:P20)</f>
        <v>386001</v>
      </c>
      <c r="O20" s="8">
        <v>318292</v>
      </c>
      <c r="P20" s="8">
        <v>67709</v>
      </c>
      <c r="Q20" s="8">
        <v>345981</v>
      </c>
      <c r="R20" s="8">
        <v>210774</v>
      </c>
      <c r="S20" s="8">
        <v>135207</v>
      </c>
    </row>
    <row r="21" spans="1:19" ht="15" customHeight="1">
      <c r="A21" s="305">
        <v>8</v>
      </c>
      <c r="B21" s="4">
        <v>352998</v>
      </c>
      <c r="C21" s="8">
        <v>340558</v>
      </c>
      <c r="D21" s="8">
        <v>12440</v>
      </c>
      <c r="E21" s="16">
        <f>SUM(F21:G21)</f>
        <v>256895</v>
      </c>
      <c r="F21" s="8">
        <v>234806</v>
      </c>
      <c r="G21" s="8">
        <v>22089</v>
      </c>
      <c r="H21" s="8">
        <v>201972</v>
      </c>
      <c r="I21" s="8">
        <v>187233</v>
      </c>
      <c r="J21" s="8">
        <v>14739</v>
      </c>
      <c r="K21" s="8">
        <v>237668</v>
      </c>
      <c r="L21" s="8">
        <v>221495</v>
      </c>
      <c r="M21" s="8">
        <v>16173</v>
      </c>
      <c r="N21" s="16">
        <f>SUM(O21:P21)</f>
        <v>365001</v>
      </c>
      <c r="O21" s="8">
        <v>319334</v>
      </c>
      <c r="P21" s="8">
        <v>45667</v>
      </c>
      <c r="Q21" s="8">
        <v>224884</v>
      </c>
      <c r="R21" s="8">
        <v>211250</v>
      </c>
      <c r="S21" s="8">
        <v>13634</v>
      </c>
    </row>
    <row r="22" spans="1:19" ht="15" customHeight="1">
      <c r="A22" s="306"/>
      <c r="B22" s="22"/>
      <c r="C22" s="9"/>
      <c r="D22" s="9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" customHeight="1">
      <c r="A23" s="305">
        <v>9</v>
      </c>
      <c r="B23" s="4">
        <v>332722</v>
      </c>
      <c r="C23" s="8">
        <v>332317</v>
      </c>
      <c r="D23" s="8">
        <v>405</v>
      </c>
      <c r="E23" s="16">
        <f>SUM(F23:G23)</f>
        <v>234526</v>
      </c>
      <c r="F23" s="8">
        <v>233160</v>
      </c>
      <c r="G23" s="8">
        <v>1366</v>
      </c>
      <c r="H23" s="8">
        <v>184900</v>
      </c>
      <c r="I23" s="8">
        <v>184771</v>
      </c>
      <c r="J23" s="8">
        <v>129</v>
      </c>
      <c r="K23" s="8">
        <v>223625</v>
      </c>
      <c r="L23" s="8">
        <v>223625</v>
      </c>
      <c r="M23" s="8">
        <v>0</v>
      </c>
      <c r="N23" s="16">
        <f>SUM(O23:P23)</f>
        <v>320623</v>
      </c>
      <c r="O23" s="8">
        <v>315001</v>
      </c>
      <c r="P23" s="8">
        <v>5622</v>
      </c>
      <c r="Q23" s="8">
        <v>208493</v>
      </c>
      <c r="R23" s="8">
        <v>208493</v>
      </c>
      <c r="S23" s="8">
        <v>0</v>
      </c>
    </row>
    <row r="24" spans="1:19" ht="15" customHeight="1">
      <c r="A24" s="305">
        <v>10</v>
      </c>
      <c r="B24" s="4">
        <v>322807</v>
      </c>
      <c r="C24" s="8">
        <v>320194</v>
      </c>
      <c r="D24" s="8">
        <v>2613</v>
      </c>
      <c r="E24" s="16">
        <f>SUM(F24:G24)</f>
        <v>236915</v>
      </c>
      <c r="F24" s="8">
        <v>235715</v>
      </c>
      <c r="G24" s="8">
        <v>1200</v>
      </c>
      <c r="H24" s="8">
        <v>189386</v>
      </c>
      <c r="I24" s="8">
        <v>189140</v>
      </c>
      <c r="J24" s="8">
        <v>246</v>
      </c>
      <c r="K24" s="8">
        <v>228536</v>
      </c>
      <c r="L24" s="8">
        <v>224173</v>
      </c>
      <c r="M24" s="8">
        <v>4363</v>
      </c>
      <c r="N24" s="16">
        <f>SUM(O24:P24)</f>
        <v>317077</v>
      </c>
      <c r="O24" s="8">
        <v>317077</v>
      </c>
      <c r="P24" s="8">
        <v>0</v>
      </c>
      <c r="Q24" s="8">
        <v>211998</v>
      </c>
      <c r="R24" s="8">
        <v>211872</v>
      </c>
      <c r="S24" s="8">
        <v>126</v>
      </c>
    </row>
    <row r="25" spans="1:19" ht="15" customHeight="1">
      <c r="A25" s="305">
        <v>11</v>
      </c>
      <c r="B25" s="4">
        <v>321176</v>
      </c>
      <c r="C25" s="8">
        <v>321176</v>
      </c>
      <c r="D25" s="8">
        <v>0</v>
      </c>
      <c r="E25" s="16">
        <f>SUM(F25:G25)</f>
        <v>236643</v>
      </c>
      <c r="F25" s="8">
        <v>236608</v>
      </c>
      <c r="G25" s="8">
        <v>35</v>
      </c>
      <c r="H25" s="8">
        <v>195180</v>
      </c>
      <c r="I25" s="8">
        <v>195000</v>
      </c>
      <c r="J25" s="8">
        <v>180</v>
      </c>
      <c r="K25" s="8">
        <v>226210</v>
      </c>
      <c r="L25" s="8">
        <v>226210</v>
      </c>
      <c r="M25" s="8">
        <v>0</v>
      </c>
      <c r="N25" s="16">
        <f>SUM(O25:P25)</f>
        <v>318083</v>
      </c>
      <c r="O25" s="8">
        <v>318083</v>
      </c>
      <c r="P25" s="8">
        <v>0</v>
      </c>
      <c r="Q25" s="8">
        <v>209027</v>
      </c>
      <c r="R25" s="8">
        <v>209027</v>
      </c>
      <c r="S25" s="8">
        <v>0</v>
      </c>
    </row>
    <row r="26" spans="1:19" ht="15" customHeight="1">
      <c r="A26" s="305">
        <v>12</v>
      </c>
      <c r="B26" s="4">
        <v>1275286</v>
      </c>
      <c r="C26" s="8">
        <v>328615</v>
      </c>
      <c r="D26" s="8">
        <v>946671</v>
      </c>
      <c r="E26" s="16">
        <f>SUM(F26:G26)</f>
        <v>690860</v>
      </c>
      <c r="F26" s="8">
        <v>234712</v>
      </c>
      <c r="G26" s="8">
        <v>456148</v>
      </c>
      <c r="H26" s="8">
        <v>308437</v>
      </c>
      <c r="I26" s="8">
        <v>182512</v>
      </c>
      <c r="J26" s="8">
        <v>125925</v>
      </c>
      <c r="K26" s="8">
        <v>674421</v>
      </c>
      <c r="L26" s="8">
        <v>226862</v>
      </c>
      <c r="M26" s="8">
        <v>447559</v>
      </c>
      <c r="N26" s="16">
        <f>SUM(O26:P26)</f>
        <v>1121439</v>
      </c>
      <c r="O26" s="8">
        <v>322669</v>
      </c>
      <c r="P26" s="8">
        <v>798770</v>
      </c>
      <c r="Q26" s="8">
        <v>615797</v>
      </c>
      <c r="R26" s="8">
        <v>206828</v>
      </c>
      <c r="S26" s="8">
        <v>408969</v>
      </c>
    </row>
    <row r="27" spans="1:19" ht="15" customHeight="1">
      <c r="A27" s="309"/>
      <c r="B27" s="4"/>
      <c r="C27" s="8"/>
      <c r="D27" s="8"/>
      <c r="E27" s="8"/>
      <c r="F27" s="8"/>
      <c r="G27" s="8"/>
      <c r="H27" s="8"/>
      <c r="I27" s="8"/>
      <c r="J27" s="10"/>
      <c r="K27" s="8"/>
      <c r="L27" s="8"/>
      <c r="M27" s="10"/>
      <c r="N27" s="8"/>
      <c r="O27" s="8"/>
      <c r="P27" s="10"/>
      <c r="Q27" s="8"/>
      <c r="R27" s="8"/>
      <c r="S27" s="8"/>
    </row>
    <row r="28" spans="1:19" ht="15" customHeight="1">
      <c r="A28" s="31" t="s">
        <v>36</v>
      </c>
      <c r="B28" s="2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301" customFormat="1" ht="15" customHeight="1">
      <c r="A29" s="304" t="s">
        <v>317</v>
      </c>
      <c r="B29" s="16">
        <v>603903</v>
      </c>
      <c r="C29" s="16">
        <v>394531</v>
      </c>
      <c r="D29" s="16">
        <v>209372</v>
      </c>
      <c r="E29" s="16">
        <f>SUM(F29:G29)</f>
        <v>385051</v>
      </c>
      <c r="F29" s="16">
        <v>283933</v>
      </c>
      <c r="G29" s="16">
        <v>101118</v>
      </c>
      <c r="H29" s="16">
        <v>221057</v>
      </c>
      <c r="I29" s="16">
        <v>192518</v>
      </c>
      <c r="J29" s="16">
        <v>28539</v>
      </c>
      <c r="K29" s="16">
        <v>435382</v>
      </c>
      <c r="L29" s="16">
        <v>339590</v>
      </c>
      <c r="M29" s="16">
        <v>95792</v>
      </c>
      <c r="N29" s="97">
        <f>SUM(O29:P29)</f>
        <v>455488</v>
      </c>
      <c r="O29" s="16">
        <v>326713</v>
      </c>
      <c r="P29" s="16">
        <v>128775</v>
      </c>
      <c r="Q29" s="16">
        <v>352989</v>
      </c>
      <c r="R29" s="16">
        <v>250258</v>
      </c>
      <c r="S29" s="16">
        <v>102731</v>
      </c>
    </row>
    <row r="30" spans="1:19" ht="15" customHeight="1">
      <c r="A30" s="311">
        <v>62</v>
      </c>
      <c r="B30" s="4">
        <v>621794</v>
      </c>
      <c r="C30" s="8">
        <v>410534</v>
      </c>
      <c r="D30" s="8">
        <v>211260</v>
      </c>
      <c r="E30" s="16">
        <f>SUM(F30:G30)</f>
        <v>391091</v>
      </c>
      <c r="F30" s="8">
        <v>289556</v>
      </c>
      <c r="G30" s="8">
        <v>101535</v>
      </c>
      <c r="H30" s="8">
        <v>223488</v>
      </c>
      <c r="I30" s="8">
        <v>191873</v>
      </c>
      <c r="J30" s="8">
        <v>31615</v>
      </c>
      <c r="K30" s="8">
        <v>434675</v>
      </c>
      <c r="L30" s="8">
        <v>340044</v>
      </c>
      <c r="M30" s="8">
        <v>94631</v>
      </c>
      <c r="N30" s="97">
        <f>SUM(O30:P30)</f>
        <v>459109</v>
      </c>
      <c r="O30" s="8">
        <v>331859</v>
      </c>
      <c r="P30" s="8">
        <v>127250</v>
      </c>
      <c r="Q30" s="8">
        <v>371209</v>
      </c>
      <c r="R30" s="8">
        <v>263237</v>
      </c>
      <c r="S30" s="8">
        <v>107972</v>
      </c>
    </row>
    <row r="31" spans="1:19" s="83" customFormat="1" ht="15" customHeight="1">
      <c r="A31" s="312">
        <v>63</v>
      </c>
      <c r="B31" s="401">
        <f>AVERAGE(B33:B46)</f>
        <v>646493.5833333334</v>
      </c>
      <c r="C31" s="292">
        <f aca="true" t="shared" si="1" ref="C31:S31">AVERAGE(C33:C46)</f>
        <v>412776.8333333333</v>
      </c>
      <c r="D31" s="292">
        <f t="shared" si="1"/>
        <v>233716.75</v>
      </c>
      <c r="E31" s="292">
        <f t="shared" si="1"/>
        <v>387541.6666666667</v>
      </c>
      <c r="F31" s="292">
        <f t="shared" si="1"/>
        <v>291368.4166666667</v>
      </c>
      <c r="G31" s="292">
        <v>96174</v>
      </c>
      <c r="H31" s="292">
        <f t="shared" si="1"/>
        <v>244940.91666666666</v>
      </c>
      <c r="I31" s="292">
        <f t="shared" si="1"/>
        <v>210123.08333333334</v>
      </c>
      <c r="J31" s="292">
        <f t="shared" si="1"/>
        <v>34817.833333333336</v>
      </c>
      <c r="K31" s="292">
        <f t="shared" si="1"/>
        <v>447007.1666666667</v>
      </c>
      <c r="L31" s="292">
        <f t="shared" si="1"/>
        <v>363959</v>
      </c>
      <c r="M31" s="292">
        <f t="shared" si="1"/>
        <v>83048.16666666667</v>
      </c>
      <c r="N31" s="292">
        <f t="shared" si="1"/>
        <v>487708.3333333333</v>
      </c>
      <c r="O31" s="292">
        <f t="shared" si="1"/>
        <v>346623.75</v>
      </c>
      <c r="P31" s="292">
        <v>141084</v>
      </c>
      <c r="Q31" s="292">
        <f t="shared" si="1"/>
        <v>330731.8333333333</v>
      </c>
      <c r="R31" s="292">
        <f t="shared" si="1"/>
        <v>248774.33333333334</v>
      </c>
      <c r="S31" s="292">
        <f t="shared" si="1"/>
        <v>81957.5</v>
      </c>
    </row>
    <row r="32" spans="1:19" ht="15" customHeight="1">
      <c r="A32" s="302"/>
      <c r="B32" s="2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" customHeight="1">
      <c r="A33" s="210" t="s">
        <v>316</v>
      </c>
      <c r="B33" s="4">
        <v>411005</v>
      </c>
      <c r="C33" s="8">
        <v>411005</v>
      </c>
      <c r="D33" s="8">
        <v>0</v>
      </c>
      <c r="E33" s="16">
        <f>SUM(F33:G33)</f>
        <v>289416</v>
      </c>
      <c r="F33" s="8">
        <v>287690</v>
      </c>
      <c r="G33" s="8">
        <v>1726</v>
      </c>
      <c r="H33" s="8">
        <v>207575</v>
      </c>
      <c r="I33" s="8">
        <v>207030</v>
      </c>
      <c r="J33" s="8">
        <v>545</v>
      </c>
      <c r="K33" s="8">
        <v>357892</v>
      </c>
      <c r="L33" s="8">
        <v>357892</v>
      </c>
      <c r="M33" s="8">
        <v>0</v>
      </c>
      <c r="N33" s="16">
        <f>SUM(O33:P33)</f>
        <v>348309</v>
      </c>
      <c r="O33" s="8">
        <v>344068</v>
      </c>
      <c r="P33" s="8">
        <v>4241</v>
      </c>
      <c r="Q33" s="8">
        <v>244096</v>
      </c>
      <c r="R33" s="8">
        <v>243753</v>
      </c>
      <c r="S33" s="8">
        <v>343</v>
      </c>
    </row>
    <row r="34" spans="1:19" ht="15" customHeight="1">
      <c r="A34" s="305">
        <v>2</v>
      </c>
      <c r="B34" s="4">
        <v>414135</v>
      </c>
      <c r="C34" s="8">
        <v>414052</v>
      </c>
      <c r="D34" s="8">
        <v>83</v>
      </c>
      <c r="E34" s="16">
        <f>SUM(F34:G34)</f>
        <v>291020</v>
      </c>
      <c r="F34" s="8">
        <v>290712</v>
      </c>
      <c r="G34" s="8">
        <v>308</v>
      </c>
      <c r="H34" s="8">
        <v>205207</v>
      </c>
      <c r="I34" s="8">
        <v>205071</v>
      </c>
      <c r="J34" s="8">
        <v>136</v>
      </c>
      <c r="K34" s="8">
        <v>360008</v>
      </c>
      <c r="L34" s="8">
        <v>359780</v>
      </c>
      <c r="M34" s="8">
        <v>228</v>
      </c>
      <c r="N34" s="16">
        <f>SUM(O34:P34)</f>
        <v>348458</v>
      </c>
      <c r="O34" s="8">
        <v>348458</v>
      </c>
      <c r="P34" s="8">
        <v>0</v>
      </c>
      <c r="Q34" s="8">
        <v>248636</v>
      </c>
      <c r="R34" s="8">
        <v>247941</v>
      </c>
      <c r="S34" s="8">
        <v>695</v>
      </c>
    </row>
    <row r="35" spans="1:19" ht="15" customHeight="1">
      <c r="A35" s="305">
        <v>3</v>
      </c>
      <c r="B35" s="4">
        <v>588105</v>
      </c>
      <c r="C35" s="8">
        <v>417693</v>
      </c>
      <c r="D35" s="8">
        <v>170412</v>
      </c>
      <c r="E35" s="16">
        <f>SUM(F35:G35)</f>
        <v>363328</v>
      </c>
      <c r="F35" s="8">
        <v>291615</v>
      </c>
      <c r="G35" s="8">
        <v>71713</v>
      </c>
      <c r="H35" s="8">
        <v>207675</v>
      </c>
      <c r="I35" s="8">
        <v>205271</v>
      </c>
      <c r="J35" s="8">
        <v>2404</v>
      </c>
      <c r="K35" s="8">
        <v>408622</v>
      </c>
      <c r="L35" s="8">
        <v>364684</v>
      </c>
      <c r="M35" s="8">
        <v>43938</v>
      </c>
      <c r="N35" s="16">
        <f>SUM(O35:P35)</f>
        <v>485987</v>
      </c>
      <c r="O35" s="8">
        <v>348236</v>
      </c>
      <c r="P35" s="8">
        <v>137751</v>
      </c>
      <c r="Q35" s="8">
        <v>294371</v>
      </c>
      <c r="R35" s="8">
        <v>249575</v>
      </c>
      <c r="S35" s="8">
        <v>44796</v>
      </c>
    </row>
    <row r="36" spans="1:19" ht="15" customHeight="1">
      <c r="A36" s="305">
        <v>4</v>
      </c>
      <c r="B36" s="4">
        <v>414812</v>
      </c>
      <c r="C36" s="8">
        <v>412408</v>
      </c>
      <c r="D36" s="8">
        <v>2404</v>
      </c>
      <c r="E36" s="16">
        <f>SUM(F36:G36)</f>
        <v>303811</v>
      </c>
      <c r="F36" s="8">
        <v>291997</v>
      </c>
      <c r="G36" s="8">
        <v>11814</v>
      </c>
      <c r="H36" s="8">
        <v>227056</v>
      </c>
      <c r="I36" s="8">
        <v>202245</v>
      </c>
      <c r="J36" s="8">
        <v>24811</v>
      </c>
      <c r="K36" s="8">
        <v>374909</v>
      </c>
      <c r="L36" s="8">
        <v>374909</v>
      </c>
      <c r="M36" s="8">
        <v>0</v>
      </c>
      <c r="N36" s="16">
        <f>SUM(O36:P36)</f>
        <v>350158</v>
      </c>
      <c r="O36" s="8">
        <v>350158</v>
      </c>
      <c r="P36" s="8">
        <v>0</v>
      </c>
      <c r="Q36" s="8">
        <v>268860</v>
      </c>
      <c r="R36" s="8">
        <v>247513</v>
      </c>
      <c r="S36" s="8">
        <v>21347</v>
      </c>
    </row>
    <row r="37" spans="1:19" ht="15" customHeight="1">
      <c r="A37" s="306"/>
      <c r="B37" s="2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5" customHeight="1">
      <c r="A38" s="305">
        <v>5</v>
      </c>
      <c r="B38" s="4">
        <v>412344</v>
      </c>
      <c r="C38" s="8">
        <v>410991</v>
      </c>
      <c r="D38" s="8">
        <v>1353</v>
      </c>
      <c r="E38" s="16">
        <f>SUM(F38:G38)</f>
        <v>288596</v>
      </c>
      <c r="F38" s="8">
        <v>287698</v>
      </c>
      <c r="G38" s="8">
        <v>898</v>
      </c>
      <c r="H38" s="8">
        <v>208484</v>
      </c>
      <c r="I38" s="8">
        <v>208231</v>
      </c>
      <c r="J38" s="8">
        <v>253</v>
      </c>
      <c r="K38" s="8">
        <v>364581</v>
      </c>
      <c r="L38" s="8">
        <v>364581</v>
      </c>
      <c r="M38" s="8">
        <v>0</v>
      </c>
      <c r="N38" s="16">
        <f>SUM(O38:P38)</f>
        <v>345212</v>
      </c>
      <c r="O38" s="8">
        <v>343842</v>
      </c>
      <c r="P38" s="8">
        <v>1370</v>
      </c>
      <c r="Q38" s="8">
        <v>244173</v>
      </c>
      <c r="R38" s="8">
        <v>243193</v>
      </c>
      <c r="S38" s="8">
        <v>980</v>
      </c>
    </row>
    <row r="39" spans="1:19" ht="15" customHeight="1">
      <c r="A39" s="305">
        <v>6</v>
      </c>
      <c r="B39" s="4">
        <v>1364628</v>
      </c>
      <c r="C39" s="8">
        <v>405640</v>
      </c>
      <c r="D39" s="8">
        <v>958988</v>
      </c>
      <c r="E39" s="16">
        <f>SUM(F39:G39)</f>
        <v>597692</v>
      </c>
      <c r="F39" s="8">
        <v>289936</v>
      </c>
      <c r="G39" s="8">
        <v>307756</v>
      </c>
      <c r="H39" s="8">
        <v>205125</v>
      </c>
      <c r="I39" s="8">
        <v>205009</v>
      </c>
      <c r="J39" s="8">
        <v>116</v>
      </c>
      <c r="K39" s="8">
        <v>583623</v>
      </c>
      <c r="L39" s="8">
        <v>367266</v>
      </c>
      <c r="M39" s="8">
        <v>216357</v>
      </c>
      <c r="N39" s="16">
        <f>SUM(O39:P39)</f>
        <v>887198</v>
      </c>
      <c r="O39" s="8">
        <v>343067</v>
      </c>
      <c r="P39" s="8">
        <v>544131</v>
      </c>
      <c r="Q39" s="8">
        <v>487881</v>
      </c>
      <c r="R39" s="8">
        <v>250648</v>
      </c>
      <c r="S39" s="8">
        <v>237233</v>
      </c>
    </row>
    <row r="40" spans="1:19" ht="15" customHeight="1">
      <c r="A40" s="305">
        <v>7</v>
      </c>
      <c r="B40" s="4">
        <v>717326</v>
      </c>
      <c r="C40" s="8">
        <v>416114</v>
      </c>
      <c r="D40" s="8">
        <v>301212</v>
      </c>
      <c r="E40" s="16">
        <f>SUM(F40:G40)</f>
        <v>419592</v>
      </c>
      <c r="F40" s="8">
        <v>290737</v>
      </c>
      <c r="G40" s="8">
        <v>128855</v>
      </c>
      <c r="H40" s="8">
        <v>363492</v>
      </c>
      <c r="I40" s="8">
        <v>209788</v>
      </c>
      <c r="J40" s="8">
        <v>153704</v>
      </c>
      <c r="K40" s="8">
        <v>523577</v>
      </c>
      <c r="L40" s="8">
        <v>357263</v>
      </c>
      <c r="M40" s="8">
        <v>166314</v>
      </c>
      <c r="N40" s="16">
        <f>SUM(O40:P40)</f>
        <v>426183</v>
      </c>
      <c r="O40" s="8">
        <v>345866</v>
      </c>
      <c r="P40" s="8">
        <v>80317</v>
      </c>
      <c r="Q40" s="8">
        <v>403169</v>
      </c>
      <c r="R40" s="8">
        <v>250708</v>
      </c>
      <c r="S40" s="8">
        <v>152461</v>
      </c>
    </row>
    <row r="41" spans="1:19" ht="15" customHeight="1">
      <c r="A41" s="305">
        <v>8</v>
      </c>
      <c r="B41" s="4">
        <v>437729</v>
      </c>
      <c r="C41" s="8">
        <v>416987</v>
      </c>
      <c r="D41" s="8">
        <v>20742</v>
      </c>
      <c r="E41" s="16">
        <f>SUM(F41:G41)</f>
        <v>322112</v>
      </c>
      <c r="F41" s="8">
        <v>292443</v>
      </c>
      <c r="G41" s="8">
        <v>29669</v>
      </c>
      <c r="H41" s="8">
        <v>239884</v>
      </c>
      <c r="I41" s="8">
        <v>215260</v>
      </c>
      <c r="J41" s="8">
        <v>24624</v>
      </c>
      <c r="K41" s="8">
        <v>382066</v>
      </c>
      <c r="L41" s="8">
        <v>356734</v>
      </c>
      <c r="M41" s="8">
        <v>25332</v>
      </c>
      <c r="N41" s="16">
        <f>SUM(O41:P41)</f>
        <v>396743</v>
      </c>
      <c r="O41" s="8">
        <v>347689</v>
      </c>
      <c r="P41" s="8">
        <v>49054</v>
      </c>
      <c r="Q41" s="8">
        <v>265660</v>
      </c>
      <c r="R41" s="8">
        <v>250697</v>
      </c>
      <c r="S41" s="8">
        <v>14963</v>
      </c>
    </row>
    <row r="42" spans="1:19" ht="15" customHeight="1">
      <c r="A42" s="306"/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5" customHeight="1">
      <c r="A43" s="305">
        <v>9</v>
      </c>
      <c r="B43" s="4">
        <v>417181</v>
      </c>
      <c r="C43" s="8">
        <v>416702</v>
      </c>
      <c r="D43" s="8">
        <v>479</v>
      </c>
      <c r="E43" s="16">
        <f>SUM(F43:G43)</f>
        <v>293199</v>
      </c>
      <c r="F43" s="8">
        <v>290910</v>
      </c>
      <c r="G43" s="8">
        <v>2289</v>
      </c>
      <c r="H43" s="8">
        <v>219394</v>
      </c>
      <c r="I43" s="8">
        <v>219275</v>
      </c>
      <c r="J43" s="8">
        <v>119</v>
      </c>
      <c r="K43" s="8">
        <v>360604</v>
      </c>
      <c r="L43" s="8">
        <v>360604</v>
      </c>
      <c r="M43" s="8">
        <v>0</v>
      </c>
      <c r="N43" s="16">
        <f>SUM(O43:P43)</f>
        <v>349463</v>
      </c>
      <c r="O43" s="8">
        <v>343086</v>
      </c>
      <c r="P43" s="8">
        <v>6377</v>
      </c>
      <c r="Q43" s="8">
        <v>247854</v>
      </c>
      <c r="R43" s="8">
        <v>247854</v>
      </c>
      <c r="S43" s="8">
        <v>0</v>
      </c>
    </row>
    <row r="44" spans="1:19" ht="15" customHeight="1">
      <c r="A44" s="305">
        <v>10</v>
      </c>
      <c r="B44" s="4">
        <v>411222</v>
      </c>
      <c r="C44" s="8">
        <v>407087</v>
      </c>
      <c r="D44" s="8">
        <v>4135</v>
      </c>
      <c r="E44" s="16">
        <f>SUM(F44:G44)</f>
        <v>295049</v>
      </c>
      <c r="F44" s="8">
        <v>294154</v>
      </c>
      <c r="G44" s="8">
        <v>895</v>
      </c>
      <c r="H44" s="8">
        <v>217773</v>
      </c>
      <c r="I44" s="8">
        <v>217478</v>
      </c>
      <c r="J44" s="8">
        <v>295</v>
      </c>
      <c r="K44" s="8">
        <v>370483</v>
      </c>
      <c r="L44" s="8">
        <v>363824</v>
      </c>
      <c r="M44" s="8">
        <v>6659</v>
      </c>
      <c r="N44" s="16">
        <f>SUM(O44:P44)</f>
        <v>345798</v>
      </c>
      <c r="O44" s="8">
        <v>345798</v>
      </c>
      <c r="P44" s="8">
        <v>0</v>
      </c>
      <c r="Q44" s="8">
        <v>253515</v>
      </c>
      <c r="R44" s="8">
        <v>253331</v>
      </c>
      <c r="S44" s="8">
        <v>184</v>
      </c>
    </row>
    <row r="45" spans="1:19" ht="15" customHeight="1">
      <c r="A45" s="305">
        <v>11</v>
      </c>
      <c r="B45" s="4">
        <v>409133</v>
      </c>
      <c r="C45" s="8">
        <v>409133</v>
      </c>
      <c r="D45" s="8">
        <v>0</v>
      </c>
      <c r="E45" s="16">
        <f>SUM(F45:G45)</f>
        <v>293285</v>
      </c>
      <c r="F45" s="8">
        <v>293266</v>
      </c>
      <c r="G45" s="8">
        <v>19</v>
      </c>
      <c r="H45" s="8">
        <v>215399</v>
      </c>
      <c r="I45" s="8">
        <v>215264</v>
      </c>
      <c r="J45" s="8">
        <v>135</v>
      </c>
      <c r="K45" s="8">
        <v>370916</v>
      </c>
      <c r="L45" s="8">
        <v>370916</v>
      </c>
      <c r="M45" s="8">
        <v>0</v>
      </c>
      <c r="N45" s="16">
        <f>SUM(O45:P45)</f>
        <v>347087</v>
      </c>
      <c r="O45" s="8">
        <v>347087</v>
      </c>
      <c r="P45" s="8">
        <v>0</v>
      </c>
      <c r="Q45" s="8">
        <v>248589</v>
      </c>
      <c r="R45" s="8">
        <v>248589</v>
      </c>
      <c r="S45" s="8">
        <v>0</v>
      </c>
    </row>
    <row r="46" spans="1:19" ht="15" customHeight="1">
      <c r="A46" s="305">
        <v>12</v>
      </c>
      <c r="B46" s="4">
        <v>1760303</v>
      </c>
      <c r="C46" s="8">
        <v>415510</v>
      </c>
      <c r="D46" s="8">
        <v>1344793</v>
      </c>
      <c r="E46" s="16">
        <f>SUM(F46:G46)</f>
        <v>893400</v>
      </c>
      <c r="F46" s="8">
        <v>295263</v>
      </c>
      <c r="G46" s="8">
        <v>598137</v>
      </c>
      <c r="H46" s="8">
        <v>422227</v>
      </c>
      <c r="I46" s="8">
        <v>211555</v>
      </c>
      <c r="J46" s="8">
        <v>210672</v>
      </c>
      <c r="K46" s="8">
        <v>906805</v>
      </c>
      <c r="L46" s="8">
        <v>369055</v>
      </c>
      <c r="M46" s="8">
        <v>537750</v>
      </c>
      <c r="N46" s="16">
        <f>SUM(O46:P46)</f>
        <v>1221904</v>
      </c>
      <c r="O46" s="8">
        <v>352130</v>
      </c>
      <c r="P46" s="8">
        <v>869774</v>
      </c>
      <c r="Q46" s="8">
        <v>761978</v>
      </c>
      <c r="R46" s="8">
        <v>251490</v>
      </c>
      <c r="S46" s="8">
        <v>510488</v>
      </c>
    </row>
    <row r="47" spans="1:19" ht="15" customHeight="1">
      <c r="A47" s="309"/>
      <c r="B47" s="4"/>
      <c r="C47" s="8"/>
      <c r="D47" s="8"/>
      <c r="E47" s="8"/>
      <c r="F47" s="8"/>
      <c r="G47" s="8"/>
      <c r="H47" s="8"/>
      <c r="I47" s="8"/>
      <c r="J47" s="10"/>
      <c r="K47" s="8"/>
      <c r="L47" s="8"/>
      <c r="M47" s="10"/>
      <c r="N47" s="8"/>
      <c r="O47" s="8"/>
      <c r="P47" s="10"/>
      <c r="Q47" s="8"/>
      <c r="R47" s="8"/>
      <c r="S47" s="8"/>
    </row>
    <row r="48" spans="1:19" ht="15" customHeight="1">
      <c r="A48" s="31" t="s">
        <v>37</v>
      </c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301" customFormat="1" ht="15" customHeight="1">
      <c r="A49" s="304" t="s">
        <v>317</v>
      </c>
      <c r="B49" s="16">
        <v>266639</v>
      </c>
      <c r="C49" s="16">
        <v>204963</v>
      </c>
      <c r="D49" s="16">
        <v>61676</v>
      </c>
      <c r="E49" s="16">
        <f>SUM(F49:G49)</f>
        <v>220827</v>
      </c>
      <c r="F49" s="16">
        <v>171155</v>
      </c>
      <c r="G49" s="16">
        <v>49672</v>
      </c>
      <c r="H49" s="16">
        <v>155748</v>
      </c>
      <c r="I49" s="16">
        <v>147913</v>
      </c>
      <c r="J49" s="16">
        <v>7835</v>
      </c>
      <c r="K49" s="16">
        <v>256533</v>
      </c>
      <c r="L49" s="16">
        <v>190927</v>
      </c>
      <c r="M49" s="16">
        <v>65606</v>
      </c>
      <c r="N49" s="97">
        <f>SUM(O49:P49)</f>
        <v>284567</v>
      </c>
      <c r="O49" s="16">
        <v>202448</v>
      </c>
      <c r="P49" s="16">
        <v>82119</v>
      </c>
      <c r="Q49" s="16">
        <v>197389</v>
      </c>
      <c r="R49" s="16">
        <v>146117</v>
      </c>
      <c r="S49" s="16">
        <v>51272</v>
      </c>
    </row>
    <row r="50" spans="1:19" ht="15" customHeight="1">
      <c r="A50" s="311">
        <v>62</v>
      </c>
      <c r="B50" s="4">
        <v>284353</v>
      </c>
      <c r="C50" s="8">
        <v>222667</v>
      </c>
      <c r="D50" s="8">
        <v>61686</v>
      </c>
      <c r="E50" s="16">
        <f>SUM(F50:G50)</f>
        <v>224477</v>
      </c>
      <c r="F50" s="8">
        <v>175172</v>
      </c>
      <c r="G50" s="8">
        <v>49305</v>
      </c>
      <c r="H50" s="8">
        <v>170251</v>
      </c>
      <c r="I50" s="8">
        <v>158750</v>
      </c>
      <c r="J50" s="8">
        <v>11501</v>
      </c>
      <c r="K50" s="8">
        <v>259222</v>
      </c>
      <c r="L50" s="8">
        <v>193837</v>
      </c>
      <c r="M50" s="8">
        <v>65385</v>
      </c>
      <c r="N50" s="97">
        <f>SUM(O50:P50)</f>
        <v>282472</v>
      </c>
      <c r="O50" s="8">
        <v>205198</v>
      </c>
      <c r="P50" s="8">
        <v>77274</v>
      </c>
      <c r="Q50" s="8">
        <v>187310</v>
      </c>
      <c r="R50" s="8">
        <v>143606</v>
      </c>
      <c r="S50" s="8">
        <v>43704</v>
      </c>
    </row>
    <row r="51" spans="1:19" s="83" customFormat="1" ht="15" customHeight="1">
      <c r="A51" s="312">
        <v>63</v>
      </c>
      <c r="B51" s="401">
        <f>AVERAGE(B53:B66)</f>
        <v>357821.6666666667</v>
      </c>
      <c r="C51" s="292">
        <f aca="true" t="shared" si="2" ref="C51:S51">AVERAGE(C53:C66)</f>
        <v>259029</v>
      </c>
      <c r="D51" s="292">
        <f t="shared" si="2"/>
        <v>98792.66666666667</v>
      </c>
      <c r="E51" s="292">
        <f t="shared" si="2"/>
        <v>223314.41666666666</v>
      </c>
      <c r="F51" s="292">
        <f t="shared" si="2"/>
        <v>174237.66666666666</v>
      </c>
      <c r="G51" s="292">
        <f t="shared" si="2"/>
        <v>49076.75</v>
      </c>
      <c r="H51" s="292">
        <f t="shared" si="2"/>
        <v>174525</v>
      </c>
      <c r="I51" s="292">
        <f t="shared" si="2"/>
        <v>161976.41666666666</v>
      </c>
      <c r="J51" s="292">
        <f t="shared" si="2"/>
        <v>12548.583333333334</v>
      </c>
      <c r="K51" s="292">
        <f t="shared" si="2"/>
        <v>245375.25</v>
      </c>
      <c r="L51" s="292">
        <f t="shared" si="2"/>
        <v>181303.08333333334</v>
      </c>
      <c r="M51" s="292">
        <f t="shared" si="2"/>
        <v>64072.166666666664</v>
      </c>
      <c r="N51" s="292">
        <f t="shared" si="2"/>
        <v>330117.75</v>
      </c>
      <c r="O51" s="292">
        <f t="shared" si="2"/>
        <v>235441.16666666666</v>
      </c>
      <c r="P51" s="292">
        <f t="shared" si="2"/>
        <v>94676.58333333333</v>
      </c>
      <c r="Q51" s="292">
        <f t="shared" si="2"/>
        <v>183602.58333333334</v>
      </c>
      <c r="R51" s="292">
        <f t="shared" si="2"/>
        <v>166723.66666666666</v>
      </c>
      <c r="S51" s="292">
        <f t="shared" si="2"/>
        <v>39378.916666666664</v>
      </c>
    </row>
    <row r="52" spans="1:19" ht="15" customHeight="1">
      <c r="A52" s="302"/>
      <c r="B52" s="22"/>
      <c r="C52" s="8"/>
      <c r="D52" s="8"/>
      <c r="E52" s="9"/>
      <c r="F52" s="8"/>
      <c r="G52" s="8"/>
      <c r="H52" s="9"/>
      <c r="I52" s="8"/>
      <c r="J52" s="8"/>
      <c r="K52" s="9"/>
      <c r="L52" s="8"/>
      <c r="M52" s="8"/>
      <c r="N52" s="9"/>
      <c r="O52" s="8"/>
      <c r="P52" s="8"/>
      <c r="Q52" s="9"/>
      <c r="R52" s="8"/>
      <c r="S52" s="8"/>
    </row>
    <row r="53" spans="1:19" ht="15" customHeight="1">
      <c r="A53" s="210" t="s">
        <v>316</v>
      </c>
      <c r="B53" s="4">
        <v>255456</v>
      </c>
      <c r="C53" s="5">
        <v>255456</v>
      </c>
      <c r="D53" s="5">
        <v>0</v>
      </c>
      <c r="E53" s="16">
        <f>SUM(F53:G53)</f>
        <v>172140</v>
      </c>
      <c r="F53" s="5">
        <v>171123</v>
      </c>
      <c r="G53" s="5">
        <v>1017</v>
      </c>
      <c r="H53" s="8">
        <v>148184</v>
      </c>
      <c r="I53" s="5">
        <v>147825</v>
      </c>
      <c r="J53" s="5">
        <v>359</v>
      </c>
      <c r="K53" s="8">
        <v>180999</v>
      </c>
      <c r="L53" s="5">
        <v>180999</v>
      </c>
      <c r="M53" s="5">
        <v>0</v>
      </c>
      <c r="N53" s="16">
        <f>SUM(O53:P53)</f>
        <v>241206</v>
      </c>
      <c r="O53" s="5">
        <v>238762</v>
      </c>
      <c r="P53" s="5">
        <v>2444</v>
      </c>
      <c r="Q53" s="8">
        <v>144444</v>
      </c>
      <c r="R53" s="5">
        <v>141528</v>
      </c>
      <c r="S53" s="5">
        <v>2916</v>
      </c>
    </row>
    <row r="54" spans="1:19" ht="15" customHeight="1">
      <c r="A54" s="305">
        <v>2</v>
      </c>
      <c r="B54" s="4">
        <v>255294</v>
      </c>
      <c r="C54" s="5">
        <v>255294</v>
      </c>
      <c r="D54" s="5">
        <v>0</v>
      </c>
      <c r="E54" s="16">
        <f>SUM(F54:G54)</f>
        <v>173084</v>
      </c>
      <c r="F54" s="5">
        <v>172982</v>
      </c>
      <c r="G54" s="5">
        <v>102</v>
      </c>
      <c r="H54" s="8">
        <v>152586</v>
      </c>
      <c r="I54" s="5">
        <v>152304</v>
      </c>
      <c r="J54" s="5">
        <v>282</v>
      </c>
      <c r="K54" s="8">
        <v>181623</v>
      </c>
      <c r="L54" s="5">
        <v>181600</v>
      </c>
      <c r="M54" s="5">
        <v>23</v>
      </c>
      <c r="N54" s="16">
        <f>SUM(O54:P54)</f>
        <v>239127</v>
      </c>
      <c r="O54" s="5">
        <v>239127</v>
      </c>
      <c r="P54" s="5">
        <v>0</v>
      </c>
      <c r="Q54" s="8">
        <v>142540</v>
      </c>
      <c r="R54" s="5">
        <v>142446</v>
      </c>
      <c r="S54" s="5">
        <v>94</v>
      </c>
    </row>
    <row r="55" spans="1:19" ht="15" customHeight="1">
      <c r="A55" s="305">
        <v>3</v>
      </c>
      <c r="B55" s="4">
        <v>290538</v>
      </c>
      <c r="C55" s="5">
        <v>244901</v>
      </c>
      <c r="D55" s="5">
        <v>45637</v>
      </c>
      <c r="E55" s="16">
        <f>SUM(F55:G55)</f>
        <v>197382</v>
      </c>
      <c r="F55" s="5">
        <v>171131</v>
      </c>
      <c r="G55" s="5">
        <v>26251</v>
      </c>
      <c r="H55" s="8">
        <v>154145</v>
      </c>
      <c r="I55" s="5">
        <v>153778</v>
      </c>
      <c r="J55" s="5">
        <v>367</v>
      </c>
      <c r="K55" s="8">
        <v>204418</v>
      </c>
      <c r="L55" s="5">
        <v>177673</v>
      </c>
      <c r="M55" s="5">
        <v>26745</v>
      </c>
      <c r="N55" s="16">
        <f>SUM(O55:P55)</f>
        <v>341065</v>
      </c>
      <c r="O55" s="5">
        <v>241362</v>
      </c>
      <c r="P55" s="5">
        <v>99703</v>
      </c>
      <c r="Q55" s="8">
        <v>156859</v>
      </c>
      <c r="R55" s="5">
        <v>141497</v>
      </c>
      <c r="S55" s="5">
        <v>15362</v>
      </c>
    </row>
    <row r="56" spans="1:19" ht="15" customHeight="1">
      <c r="A56" s="305">
        <v>4</v>
      </c>
      <c r="B56" s="4">
        <v>266780</v>
      </c>
      <c r="C56" s="5">
        <v>265828</v>
      </c>
      <c r="D56" s="5">
        <v>952</v>
      </c>
      <c r="E56" s="16">
        <f>SUM(F56:G56)</f>
        <v>176603</v>
      </c>
      <c r="F56" s="5">
        <v>172589</v>
      </c>
      <c r="G56" s="5">
        <v>4014</v>
      </c>
      <c r="H56" s="8">
        <v>162519</v>
      </c>
      <c r="I56" s="5">
        <v>154902</v>
      </c>
      <c r="J56" s="5">
        <v>7617</v>
      </c>
      <c r="K56" s="8">
        <v>182263</v>
      </c>
      <c r="L56" s="5">
        <v>182263</v>
      </c>
      <c r="M56" s="5">
        <v>0</v>
      </c>
      <c r="N56" s="16">
        <f>SUM(O56:P56)</f>
        <v>242370</v>
      </c>
      <c r="O56" s="5">
        <v>242370</v>
      </c>
      <c r="P56" s="5">
        <v>0</v>
      </c>
      <c r="Q56" s="8">
        <v>149516</v>
      </c>
      <c r="R56" s="5">
        <v>140577</v>
      </c>
      <c r="S56" s="5">
        <v>8939</v>
      </c>
    </row>
    <row r="57" spans="1:19" ht="15" customHeight="1">
      <c r="A57" s="306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" customHeight="1">
      <c r="A58" s="305">
        <v>5</v>
      </c>
      <c r="B58" s="4">
        <v>282847</v>
      </c>
      <c r="C58" s="5">
        <v>279867</v>
      </c>
      <c r="D58" s="5">
        <v>2980</v>
      </c>
      <c r="E58" s="16">
        <f>SUM(F58:G58)</f>
        <v>171312</v>
      </c>
      <c r="F58" s="5">
        <v>171192</v>
      </c>
      <c r="G58" s="5">
        <v>120</v>
      </c>
      <c r="H58" s="8">
        <v>156635</v>
      </c>
      <c r="I58" s="5">
        <v>156489</v>
      </c>
      <c r="J58" s="5">
        <v>146</v>
      </c>
      <c r="K58" s="8">
        <v>179104</v>
      </c>
      <c r="L58" s="5">
        <v>179104</v>
      </c>
      <c r="M58" s="5">
        <v>0</v>
      </c>
      <c r="N58" s="16">
        <f>SUM(O58:P58)</f>
        <v>233313</v>
      </c>
      <c r="O58" s="5">
        <v>233040</v>
      </c>
      <c r="P58" s="5">
        <v>273</v>
      </c>
      <c r="Q58" s="8">
        <v>143091</v>
      </c>
      <c r="R58" s="5">
        <v>142874</v>
      </c>
      <c r="S58" s="5">
        <v>217</v>
      </c>
    </row>
    <row r="59" spans="1:19" ht="15" customHeight="1">
      <c r="A59" s="305">
        <v>6</v>
      </c>
      <c r="B59" s="4">
        <v>621282</v>
      </c>
      <c r="C59" s="5">
        <v>263761</v>
      </c>
      <c r="D59" s="5">
        <v>357521</v>
      </c>
      <c r="E59" s="16">
        <f>SUM(F59:G59)</f>
        <v>298332</v>
      </c>
      <c r="F59" s="5">
        <v>175699</v>
      </c>
      <c r="G59" s="5">
        <v>122633</v>
      </c>
      <c r="H59" s="8">
        <v>165859</v>
      </c>
      <c r="I59" s="5">
        <v>165700</v>
      </c>
      <c r="J59" s="5">
        <v>159</v>
      </c>
      <c r="K59" s="8">
        <v>330874</v>
      </c>
      <c r="L59" s="5">
        <v>182042</v>
      </c>
      <c r="M59" s="5">
        <v>148832</v>
      </c>
      <c r="N59" s="16">
        <f>SUM(O59:P59)</f>
        <v>607247</v>
      </c>
      <c r="O59" s="5">
        <v>230046</v>
      </c>
      <c r="P59" s="5">
        <v>377201</v>
      </c>
      <c r="Q59" s="8">
        <v>228165</v>
      </c>
      <c r="R59" s="5">
        <v>149153</v>
      </c>
      <c r="S59" s="5">
        <v>79012</v>
      </c>
    </row>
    <row r="60" spans="1:19" ht="15" customHeight="1">
      <c r="A60" s="305">
        <v>7</v>
      </c>
      <c r="B60" s="4">
        <v>445600</v>
      </c>
      <c r="C60" s="5">
        <v>270058</v>
      </c>
      <c r="D60" s="5">
        <v>175542</v>
      </c>
      <c r="E60" s="16">
        <f>SUM(F60:G60)</f>
        <v>277653</v>
      </c>
      <c r="F60" s="5">
        <v>172945</v>
      </c>
      <c r="G60" s="5">
        <v>104708</v>
      </c>
      <c r="H60" s="8">
        <v>212670</v>
      </c>
      <c r="I60" s="5">
        <v>156845</v>
      </c>
      <c r="J60" s="5">
        <v>55825</v>
      </c>
      <c r="K60" s="8">
        <v>335263</v>
      </c>
      <c r="L60" s="5">
        <v>179595</v>
      </c>
      <c r="M60" s="5">
        <v>155668</v>
      </c>
      <c r="N60" s="16">
        <f>SUM(O60:P60)</f>
        <v>265825</v>
      </c>
      <c r="O60" s="5">
        <v>235822</v>
      </c>
      <c r="P60" s="5">
        <v>30003</v>
      </c>
      <c r="Q60" s="8">
        <v>256290</v>
      </c>
      <c r="R60" s="5">
        <v>148144</v>
      </c>
      <c r="S60" s="5">
        <v>108146</v>
      </c>
    </row>
    <row r="61" spans="1:19" ht="15" customHeight="1">
      <c r="A61" s="305">
        <v>8</v>
      </c>
      <c r="B61" s="4">
        <v>279706</v>
      </c>
      <c r="C61" s="5">
        <v>274447</v>
      </c>
      <c r="D61" s="5">
        <v>5259</v>
      </c>
      <c r="E61" s="16">
        <f>SUM(F61:G61)</f>
        <v>191197</v>
      </c>
      <c r="F61" s="5">
        <v>176745</v>
      </c>
      <c r="G61" s="5">
        <v>14452</v>
      </c>
      <c r="H61" s="8">
        <v>179379</v>
      </c>
      <c r="I61" s="5">
        <v>170530</v>
      </c>
      <c r="J61" s="5">
        <v>8849</v>
      </c>
      <c r="K61" s="8">
        <v>193882</v>
      </c>
      <c r="L61" s="5">
        <v>180486</v>
      </c>
      <c r="M61" s="5">
        <v>13396</v>
      </c>
      <c r="N61" s="16">
        <f>SUM(O61:P61)</f>
        <v>269566</v>
      </c>
      <c r="O61" s="5">
        <v>234083</v>
      </c>
      <c r="P61" s="5">
        <v>35483</v>
      </c>
      <c r="Q61" s="8">
        <v>160751</v>
      </c>
      <c r="R61" s="5">
        <v>149208</v>
      </c>
      <c r="S61" s="5">
        <v>11543</v>
      </c>
    </row>
    <row r="62" spans="1:19" ht="15" customHeight="1">
      <c r="A62" s="306"/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" customHeight="1">
      <c r="A63" s="305">
        <v>9</v>
      </c>
      <c r="B63" s="4">
        <v>259188</v>
      </c>
      <c r="C63" s="5">
        <v>258848</v>
      </c>
      <c r="D63" s="5">
        <v>340</v>
      </c>
      <c r="E63" s="97">
        <f>SUM(F63:G63)</f>
        <v>175525</v>
      </c>
      <c r="F63" s="5">
        <v>175088</v>
      </c>
      <c r="G63" s="5">
        <v>437</v>
      </c>
      <c r="H63" s="8">
        <v>164336</v>
      </c>
      <c r="I63" s="5">
        <v>164201</v>
      </c>
      <c r="J63" s="5">
        <v>135</v>
      </c>
      <c r="K63" s="8">
        <v>182453</v>
      </c>
      <c r="L63" s="5">
        <v>182453</v>
      </c>
      <c r="M63" s="5">
        <v>0</v>
      </c>
      <c r="N63" s="97">
        <f>SUM(O63:P63)</f>
        <v>234564</v>
      </c>
      <c r="O63" s="5">
        <v>231197</v>
      </c>
      <c r="P63" s="5">
        <v>3367</v>
      </c>
      <c r="Q63" s="8">
        <v>146425</v>
      </c>
      <c r="R63" s="5">
        <v>146425</v>
      </c>
      <c r="S63" s="5">
        <v>0</v>
      </c>
    </row>
    <row r="64" spans="1:19" ht="15" customHeight="1">
      <c r="A64" s="305">
        <v>10</v>
      </c>
      <c r="B64" s="4">
        <v>245349</v>
      </c>
      <c r="C64" s="5">
        <v>244070</v>
      </c>
      <c r="D64" s="5">
        <v>1279</v>
      </c>
      <c r="E64" s="97">
        <f>SUM(F64:G64)</f>
        <v>178795</v>
      </c>
      <c r="F64" s="5">
        <v>177289</v>
      </c>
      <c r="G64" s="5">
        <v>1506</v>
      </c>
      <c r="H64" s="8">
        <v>172609</v>
      </c>
      <c r="I64" s="5">
        <v>172391</v>
      </c>
      <c r="J64" s="5">
        <v>218</v>
      </c>
      <c r="K64" s="8">
        <v>186084</v>
      </c>
      <c r="L64" s="5">
        <v>182408</v>
      </c>
      <c r="M64" s="5">
        <v>3676</v>
      </c>
      <c r="N64" s="97">
        <f>SUM(O64:P64)</f>
        <v>231994</v>
      </c>
      <c r="O64" s="5">
        <v>231994</v>
      </c>
      <c r="P64" s="5">
        <v>0</v>
      </c>
      <c r="Q64" s="8">
        <v>146816</v>
      </c>
      <c r="R64" s="5">
        <v>416781</v>
      </c>
      <c r="S64" s="5">
        <v>35</v>
      </c>
    </row>
    <row r="65" spans="1:19" ht="15" customHeight="1">
      <c r="A65" s="305">
        <v>11</v>
      </c>
      <c r="B65" s="4">
        <v>243741</v>
      </c>
      <c r="C65" s="5">
        <v>243741</v>
      </c>
      <c r="D65" s="5">
        <v>0</v>
      </c>
      <c r="E65" s="97">
        <f>SUM(F65:G65)</f>
        <v>180184</v>
      </c>
      <c r="F65" s="5">
        <v>180133</v>
      </c>
      <c r="G65" s="5">
        <v>51</v>
      </c>
      <c r="H65" s="8">
        <v>183412</v>
      </c>
      <c r="I65" s="5">
        <v>183206</v>
      </c>
      <c r="J65" s="5">
        <v>206</v>
      </c>
      <c r="K65" s="8">
        <v>182772</v>
      </c>
      <c r="L65" s="5">
        <v>182772</v>
      </c>
      <c r="M65" s="5">
        <v>0</v>
      </c>
      <c r="N65" s="97">
        <f>SUM(O65:P65)</f>
        <v>232423</v>
      </c>
      <c r="O65" s="5">
        <v>232423</v>
      </c>
      <c r="P65" s="5">
        <v>0</v>
      </c>
      <c r="Q65" s="8">
        <v>146795</v>
      </c>
      <c r="R65" s="5">
        <v>146795</v>
      </c>
      <c r="S65" s="5">
        <v>0</v>
      </c>
    </row>
    <row r="66" spans="1:19" ht="15" customHeight="1">
      <c r="A66" s="310">
        <v>12</v>
      </c>
      <c r="B66" s="11">
        <v>848079</v>
      </c>
      <c r="C66" s="33">
        <v>252077</v>
      </c>
      <c r="D66" s="33">
        <v>596002</v>
      </c>
      <c r="E66" s="92">
        <f>SUM(F66:G66)</f>
        <v>487566</v>
      </c>
      <c r="F66" s="33">
        <v>173936</v>
      </c>
      <c r="G66" s="33">
        <v>313630</v>
      </c>
      <c r="H66" s="11">
        <v>241966</v>
      </c>
      <c r="I66" s="33">
        <v>165546</v>
      </c>
      <c r="J66" s="33">
        <v>76420</v>
      </c>
      <c r="K66" s="11">
        <v>604768</v>
      </c>
      <c r="L66" s="33">
        <v>184242</v>
      </c>
      <c r="M66" s="33">
        <v>420526</v>
      </c>
      <c r="N66" s="92">
        <f>SUM(O66:P66)</f>
        <v>822713</v>
      </c>
      <c r="O66" s="33">
        <v>235068</v>
      </c>
      <c r="P66" s="33">
        <v>587645</v>
      </c>
      <c r="Q66" s="11">
        <v>381539</v>
      </c>
      <c r="R66" s="33">
        <v>135256</v>
      </c>
      <c r="S66" s="33">
        <v>246283</v>
      </c>
    </row>
    <row r="67" spans="1:19" ht="15" customHeight="1">
      <c r="A67" s="105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5" customHeight="1">
      <c r="A68" s="10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5" customHeight="1">
      <c r="A69" s="105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5" customHeight="1">
      <c r="A70" s="105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5" customHeight="1">
      <c r="A71" s="105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5" customHeight="1">
      <c r="A72" s="105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5" customHeight="1">
      <c r="A73" s="105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5" customHeight="1">
      <c r="A74" s="105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5" customHeight="1">
      <c r="A75" s="105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5" customHeight="1">
      <c r="A76" s="105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19" ht="15" customHeight="1">
      <c r="A77" s="105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ht="15" customHeight="1">
      <c r="A78" s="105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15" customHeight="1">
      <c r="A79" s="105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5" customHeight="1">
      <c r="A80" s="105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9" ht="15" customHeight="1">
      <c r="A81" s="105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1:19" ht="15" customHeight="1">
      <c r="A82" s="105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ht="15" customHeight="1">
      <c r="A83" s="105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1:19" ht="15" customHeight="1">
      <c r="A84" s="105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1:19" ht="15" customHeight="1">
      <c r="A85" s="105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ht="15" customHeight="1">
      <c r="A86" s="105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ht="15" customHeight="1">
      <c r="A87" s="105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</sheetData>
  <sheetProtection/>
  <mergeCells count="27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M6:M7"/>
    <mergeCell ref="N6:N7"/>
    <mergeCell ref="O6:O7"/>
    <mergeCell ref="P6:P7"/>
    <mergeCell ref="A2:S2"/>
    <mergeCell ref="B4:D5"/>
    <mergeCell ref="E4:S4"/>
    <mergeCell ref="Q5:S5"/>
    <mergeCell ref="E5:G5"/>
    <mergeCell ref="H5:J5"/>
    <mergeCell ref="K5:M5"/>
    <mergeCell ref="N5:P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70" zoomScaleNormal="70" zoomScalePageLayoutView="0" workbookViewId="0" topLeftCell="A1">
      <selection activeCell="A2" sqref="A2:AG2"/>
    </sheetView>
  </sheetViews>
  <sheetFormatPr defaultColWidth="10.59765625" defaultRowHeight="15"/>
  <cols>
    <col min="1" max="1" width="15.09765625" style="103" customWidth="1"/>
    <col min="2" max="33" width="8.09765625" style="103" customWidth="1"/>
    <col min="34" max="16384" width="10.59765625" style="103" customWidth="1"/>
  </cols>
  <sheetData>
    <row r="1" spans="1:33" s="102" customFormat="1" ht="19.5" customHeight="1">
      <c r="A1" s="2" t="s">
        <v>232</v>
      </c>
      <c r="AG1" s="3" t="s">
        <v>259</v>
      </c>
    </row>
    <row r="2" spans="1:33" ht="19.5" customHeight="1">
      <c r="A2" s="415" t="s">
        <v>451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</row>
    <row r="3" spans="2:33" ht="18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G3" s="136" t="s">
        <v>233</v>
      </c>
    </row>
    <row r="4" spans="1:33" ht="17.25" customHeight="1">
      <c r="A4" s="299" t="s">
        <v>22</v>
      </c>
      <c r="B4" s="500" t="s">
        <v>46</v>
      </c>
      <c r="C4" s="671"/>
      <c r="D4" s="671"/>
      <c r="E4" s="461"/>
      <c r="F4" s="698" t="s">
        <v>47</v>
      </c>
      <c r="G4" s="699"/>
      <c r="H4" s="699"/>
      <c r="I4" s="700"/>
      <c r="J4" s="500" t="s">
        <v>48</v>
      </c>
      <c r="K4" s="671"/>
      <c r="L4" s="671"/>
      <c r="M4" s="461"/>
      <c r="N4" s="520" t="s">
        <v>49</v>
      </c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</row>
    <row r="5" spans="1:33" ht="17.25" customHeight="1">
      <c r="A5" s="313"/>
      <c r="B5" s="550"/>
      <c r="C5" s="464"/>
      <c r="D5" s="464"/>
      <c r="E5" s="465"/>
      <c r="F5" s="701"/>
      <c r="G5" s="702"/>
      <c r="H5" s="702"/>
      <c r="I5" s="703"/>
      <c r="J5" s="550"/>
      <c r="K5" s="464"/>
      <c r="L5" s="464"/>
      <c r="M5" s="465"/>
      <c r="N5" s="494" t="s">
        <v>50</v>
      </c>
      <c r="O5" s="495"/>
      <c r="P5" s="495"/>
      <c r="Q5" s="685"/>
      <c r="R5" s="494" t="s">
        <v>51</v>
      </c>
      <c r="S5" s="495"/>
      <c r="T5" s="495"/>
      <c r="U5" s="685"/>
      <c r="V5" s="704" t="s">
        <v>52</v>
      </c>
      <c r="W5" s="705"/>
      <c r="X5" s="705"/>
      <c r="Y5" s="706"/>
      <c r="Z5" s="704" t="s">
        <v>53</v>
      </c>
      <c r="AA5" s="705"/>
      <c r="AB5" s="705"/>
      <c r="AC5" s="706"/>
      <c r="AD5" s="704" t="s">
        <v>54</v>
      </c>
      <c r="AE5" s="705"/>
      <c r="AF5" s="705"/>
      <c r="AG5" s="705"/>
    </row>
    <row r="6" spans="1:33" ht="17.25" customHeight="1">
      <c r="A6" s="313"/>
      <c r="B6" s="681" t="s">
        <v>55</v>
      </c>
      <c r="C6" s="681" t="s">
        <v>56</v>
      </c>
      <c r="D6" s="681" t="s">
        <v>57</v>
      </c>
      <c r="E6" s="681" t="s">
        <v>58</v>
      </c>
      <c r="F6" s="681" t="s">
        <v>55</v>
      </c>
      <c r="G6" s="681" t="s">
        <v>56</v>
      </c>
      <c r="H6" s="681" t="s">
        <v>57</v>
      </c>
      <c r="I6" s="681" t="s">
        <v>58</v>
      </c>
      <c r="J6" s="681" t="s">
        <v>55</v>
      </c>
      <c r="K6" s="681" t="s">
        <v>56</v>
      </c>
      <c r="L6" s="681" t="s">
        <v>57</v>
      </c>
      <c r="M6" s="681" t="s">
        <v>58</v>
      </c>
      <c r="N6" s="681" t="s">
        <v>55</v>
      </c>
      <c r="O6" s="681" t="s">
        <v>56</v>
      </c>
      <c r="P6" s="681" t="s">
        <v>57</v>
      </c>
      <c r="Q6" s="681" t="s">
        <v>58</v>
      </c>
      <c r="R6" s="681" t="s">
        <v>55</v>
      </c>
      <c r="S6" s="681" t="s">
        <v>56</v>
      </c>
      <c r="T6" s="681" t="s">
        <v>57</v>
      </c>
      <c r="U6" s="681" t="s">
        <v>58</v>
      </c>
      <c r="V6" s="681" t="s">
        <v>55</v>
      </c>
      <c r="W6" s="681" t="s">
        <v>56</v>
      </c>
      <c r="X6" s="681" t="s">
        <v>57</v>
      </c>
      <c r="Y6" s="681" t="s">
        <v>58</v>
      </c>
      <c r="Z6" s="681" t="s">
        <v>55</v>
      </c>
      <c r="AA6" s="681" t="s">
        <v>56</v>
      </c>
      <c r="AB6" s="681" t="s">
        <v>57</v>
      </c>
      <c r="AC6" s="697" t="s">
        <v>58</v>
      </c>
      <c r="AD6" s="681" t="s">
        <v>55</v>
      </c>
      <c r="AE6" s="681" t="s">
        <v>56</v>
      </c>
      <c r="AF6" s="681" t="s">
        <v>57</v>
      </c>
      <c r="AG6" s="697" t="s">
        <v>58</v>
      </c>
    </row>
    <row r="7" spans="1:33" ht="17.25" customHeight="1">
      <c r="A7" s="116" t="s">
        <v>59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50"/>
      <c r="AD7" s="638"/>
      <c r="AE7" s="638"/>
      <c r="AF7" s="638"/>
      <c r="AG7" s="650"/>
    </row>
    <row r="8" spans="1:33" ht="17.25" customHeight="1">
      <c r="A8" s="314" t="s">
        <v>60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51"/>
      <c r="AD8" s="639"/>
      <c r="AE8" s="639"/>
      <c r="AF8" s="639"/>
      <c r="AG8" s="651"/>
    </row>
    <row r="9" spans="1:2" ht="17.25" customHeight="1">
      <c r="A9" s="26" t="s">
        <v>45</v>
      </c>
      <c r="B9" s="300"/>
    </row>
    <row r="10" spans="1:34" s="281" customFormat="1" ht="17.25" customHeight="1">
      <c r="A10" s="322" t="s">
        <v>317</v>
      </c>
      <c r="B10" s="281">
        <v>22.4</v>
      </c>
      <c r="C10" s="281">
        <f>SUM(D10:E10)</f>
        <v>180.29999999999998</v>
      </c>
      <c r="D10" s="281">
        <v>168.1</v>
      </c>
      <c r="E10" s="281">
        <v>12.2</v>
      </c>
      <c r="F10" s="281">
        <v>22.1</v>
      </c>
      <c r="G10" s="281">
        <f>SUM(H10:I10)</f>
        <v>179.6</v>
      </c>
      <c r="H10" s="281">
        <v>165.9</v>
      </c>
      <c r="I10" s="281">
        <v>13.7</v>
      </c>
      <c r="J10" s="281">
        <v>23.3</v>
      </c>
      <c r="K10" s="281">
        <v>193</v>
      </c>
      <c r="L10" s="281">
        <v>184.2</v>
      </c>
      <c r="M10" s="281">
        <v>8.8</v>
      </c>
      <c r="N10" s="281">
        <v>21.8</v>
      </c>
      <c r="O10" s="281">
        <f>SUM(P10:Q10)</f>
        <v>182</v>
      </c>
      <c r="P10" s="281">
        <v>165.8</v>
      </c>
      <c r="Q10" s="281">
        <v>16.2</v>
      </c>
      <c r="R10" s="281">
        <v>23</v>
      </c>
      <c r="S10" s="281">
        <v>173</v>
      </c>
      <c r="T10" s="281">
        <v>159.4</v>
      </c>
      <c r="U10" s="281">
        <v>13.6</v>
      </c>
      <c r="V10" s="281">
        <v>22</v>
      </c>
      <c r="W10" s="281">
        <v>186.5</v>
      </c>
      <c r="X10" s="281">
        <v>170.5</v>
      </c>
      <c r="Y10" s="281">
        <v>16</v>
      </c>
      <c r="Z10" s="281">
        <v>23.2</v>
      </c>
      <c r="AA10" s="281">
        <v>189.1</v>
      </c>
      <c r="AB10" s="281">
        <v>179.8</v>
      </c>
      <c r="AC10" s="281">
        <v>9.3</v>
      </c>
      <c r="AD10" s="281">
        <v>22.7</v>
      </c>
      <c r="AE10" s="281">
        <v>179.1</v>
      </c>
      <c r="AF10" s="281">
        <v>167.2</v>
      </c>
      <c r="AG10" s="281">
        <v>11.9</v>
      </c>
      <c r="AH10" s="29"/>
    </row>
    <row r="11" spans="1:34" ht="17.25" customHeight="1">
      <c r="A11" s="311">
        <v>62</v>
      </c>
      <c r="B11" s="264">
        <v>22.4</v>
      </c>
      <c r="C11" s="281">
        <f>SUM(D11:E11)</f>
        <v>181.1</v>
      </c>
      <c r="D11" s="263">
        <v>168.2</v>
      </c>
      <c r="E11" s="263">
        <v>12.9</v>
      </c>
      <c r="F11" s="263">
        <v>22</v>
      </c>
      <c r="G11" s="281">
        <f>SUM(H11:I11)</f>
        <v>181.4</v>
      </c>
      <c r="H11" s="263">
        <v>166.8</v>
      </c>
      <c r="I11" s="263">
        <v>14.6</v>
      </c>
      <c r="J11" s="263">
        <v>23.3</v>
      </c>
      <c r="K11" s="263">
        <v>192.4</v>
      </c>
      <c r="L11" s="263">
        <v>184.3</v>
      </c>
      <c r="M11" s="263">
        <v>8.1</v>
      </c>
      <c r="N11" s="263">
        <v>21.8</v>
      </c>
      <c r="O11" s="281">
        <f>SUM(P11:Q11)</f>
        <v>183.1</v>
      </c>
      <c r="P11" s="263">
        <v>165.4</v>
      </c>
      <c r="Q11" s="263">
        <v>17.7</v>
      </c>
      <c r="R11" s="263">
        <v>23.3</v>
      </c>
      <c r="S11" s="263">
        <v>177.5</v>
      </c>
      <c r="T11" s="263">
        <v>163.4</v>
      </c>
      <c r="U11" s="263">
        <v>14.1</v>
      </c>
      <c r="V11" s="263">
        <v>22.1</v>
      </c>
      <c r="W11" s="263">
        <v>188.3</v>
      </c>
      <c r="X11" s="263">
        <v>170.9</v>
      </c>
      <c r="Y11" s="263">
        <v>17.4</v>
      </c>
      <c r="Z11" s="263">
        <v>23.2</v>
      </c>
      <c r="AA11" s="263">
        <v>189.3</v>
      </c>
      <c r="AB11" s="263">
        <v>180.2</v>
      </c>
      <c r="AC11" s="263">
        <v>9.1</v>
      </c>
      <c r="AD11" s="263">
        <v>22.8</v>
      </c>
      <c r="AE11" s="263">
        <v>180.9</v>
      </c>
      <c r="AF11" s="263">
        <v>169.2</v>
      </c>
      <c r="AG11" s="263">
        <v>11.7</v>
      </c>
      <c r="AH11" s="29"/>
    </row>
    <row r="12" spans="1:34" s="83" customFormat="1" ht="17.25" customHeight="1">
      <c r="A12" s="312">
        <v>63</v>
      </c>
      <c r="B12" s="290">
        <f>AVERAGE(B14:B27)</f>
        <v>22.608333333333334</v>
      </c>
      <c r="C12" s="381">
        <f aca="true" t="shared" si="0" ref="C12:AG12">AVERAGE(C14:C27)</f>
        <v>181.35</v>
      </c>
      <c r="D12" s="381">
        <f t="shared" si="0"/>
        <v>167.775</v>
      </c>
      <c r="E12" s="381">
        <f t="shared" si="0"/>
        <v>13.574999999999998</v>
      </c>
      <c r="F12" s="381">
        <f t="shared" si="0"/>
        <v>22.275000000000002</v>
      </c>
      <c r="G12" s="381">
        <f t="shared" si="0"/>
        <v>182.51666666666665</v>
      </c>
      <c r="H12" s="381">
        <f t="shared" si="0"/>
        <v>166.29999999999998</v>
      </c>
      <c r="I12" s="381">
        <f t="shared" si="0"/>
        <v>16.216666666666665</v>
      </c>
      <c r="J12" s="381">
        <f t="shared" si="0"/>
        <v>23.308333333333337</v>
      </c>
      <c r="K12" s="381">
        <f t="shared" si="0"/>
        <v>194.9416666666667</v>
      </c>
      <c r="L12" s="381">
        <f t="shared" si="0"/>
        <v>183.51666666666665</v>
      </c>
      <c r="M12" s="381">
        <f t="shared" si="0"/>
        <v>11.424999999999999</v>
      </c>
      <c r="N12" s="381">
        <f t="shared" si="0"/>
        <v>22.066666666666674</v>
      </c>
      <c r="O12" s="381">
        <f t="shared" si="0"/>
        <v>186.0916666666667</v>
      </c>
      <c r="P12" s="381">
        <f t="shared" si="0"/>
        <v>167.67499999999998</v>
      </c>
      <c r="Q12" s="381">
        <f t="shared" si="0"/>
        <v>18.416666666666668</v>
      </c>
      <c r="R12" s="381">
        <f t="shared" si="0"/>
        <v>23.174999999999997</v>
      </c>
      <c r="S12" s="381">
        <f t="shared" si="0"/>
        <v>179.94166666666663</v>
      </c>
      <c r="T12" s="381">
        <f t="shared" si="0"/>
        <v>171.625</v>
      </c>
      <c r="U12" s="381">
        <f t="shared" si="0"/>
        <v>8.316666666666665</v>
      </c>
      <c r="V12" s="381">
        <f t="shared" si="0"/>
        <v>22.24166666666667</v>
      </c>
      <c r="W12" s="381">
        <f t="shared" si="0"/>
        <v>183.81666666666663</v>
      </c>
      <c r="X12" s="381">
        <f t="shared" si="0"/>
        <v>168.57500000000002</v>
      </c>
      <c r="Y12" s="381">
        <f t="shared" si="0"/>
        <v>15.241666666666667</v>
      </c>
      <c r="Z12" s="381">
        <f t="shared" si="0"/>
        <v>22.891666666666666</v>
      </c>
      <c r="AA12" s="381">
        <f t="shared" si="0"/>
        <v>184.0333333333333</v>
      </c>
      <c r="AB12" s="381">
        <f t="shared" si="0"/>
        <v>176.29166666666666</v>
      </c>
      <c r="AC12" s="381">
        <f t="shared" si="0"/>
        <v>7.741666666666667</v>
      </c>
      <c r="AD12" s="381">
        <f t="shared" si="0"/>
        <v>22.525000000000002</v>
      </c>
      <c r="AE12" s="381">
        <f t="shared" si="0"/>
        <v>172.05833333333337</v>
      </c>
      <c r="AF12" s="381">
        <f t="shared" si="0"/>
        <v>162.5666666666667</v>
      </c>
      <c r="AG12" s="381">
        <f t="shared" si="0"/>
        <v>9.491666666666665</v>
      </c>
      <c r="AH12" s="320"/>
    </row>
    <row r="13" spans="1:33" ht="17.25" customHeight="1">
      <c r="A13" s="302"/>
      <c r="B13" s="308"/>
      <c r="C13" s="108"/>
      <c r="D13" s="108"/>
      <c r="E13" s="108"/>
      <c r="F13" s="108"/>
      <c r="G13" s="108"/>
      <c r="H13" s="263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34" ht="17.25" customHeight="1">
      <c r="A14" s="210" t="s">
        <v>316</v>
      </c>
      <c r="B14" s="264">
        <v>21.1</v>
      </c>
      <c r="C14" s="281">
        <f>SUM(D14:E14)</f>
        <v>169.4</v>
      </c>
      <c r="D14" s="263">
        <v>156.5</v>
      </c>
      <c r="E14" s="263">
        <v>12.9</v>
      </c>
      <c r="F14" s="263">
        <v>20.5</v>
      </c>
      <c r="G14" s="281">
        <f>SUM(H14:I14)</f>
        <v>169.1</v>
      </c>
      <c r="H14" s="263">
        <v>153.6</v>
      </c>
      <c r="I14" s="263">
        <v>15.5</v>
      </c>
      <c r="J14" s="263">
        <v>20.6</v>
      </c>
      <c r="K14" s="263">
        <v>173.6</v>
      </c>
      <c r="L14" s="263">
        <v>162.8</v>
      </c>
      <c r="M14" s="263">
        <v>10.8</v>
      </c>
      <c r="N14" s="263">
        <v>20</v>
      </c>
      <c r="O14" s="281">
        <f>SUM(P14:Q14)</f>
        <v>169.5</v>
      </c>
      <c r="P14" s="263">
        <v>152.6</v>
      </c>
      <c r="Q14" s="263">
        <v>16.9</v>
      </c>
      <c r="R14" s="263">
        <v>21.3</v>
      </c>
      <c r="S14" s="263">
        <v>164.9</v>
      </c>
      <c r="T14" s="263">
        <v>156.1</v>
      </c>
      <c r="U14" s="263">
        <v>8.8</v>
      </c>
      <c r="V14" s="263">
        <v>20.1</v>
      </c>
      <c r="W14" s="263">
        <v>164.6</v>
      </c>
      <c r="X14" s="263">
        <v>153.1</v>
      </c>
      <c r="Y14" s="263">
        <v>11.5</v>
      </c>
      <c r="Z14" s="263">
        <v>21.6</v>
      </c>
      <c r="AA14" s="263">
        <v>170.8</v>
      </c>
      <c r="AB14" s="263">
        <v>165.5</v>
      </c>
      <c r="AC14" s="263">
        <v>5.3</v>
      </c>
      <c r="AD14" s="263">
        <v>20.4</v>
      </c>
      <c r="AE14" s="263">
        <v>153.8</v>
      </c>
      <c r="AF14" s="263">
        <v>147.4</v>
      </c>
      <c r="AG14" s="263">
        <v>6.4</v>
      </c>
      <c r="AH14" s="29"/>
    </row>
    <row r="15" spans="1:34" ht="17.25" customHeight="1">
      <c r="A15" s="305">
        <v>2</v>
      </c>
      <c r="B15" s="264">
        <v>22.8</v>
      </c>
      <c r="C15" s="281">
        <f>SUM(D15:E15)</f>
        <v>183.4</v>
      </c>
      <c r="D15" s="263">
        <v>169.6</v>
      </c>
      <c r="E15" s="263">
        <v>13.8</v>
      </c>
      <c r="F15" s="263">
        <v>22.6</v>
      </c>
      <c r="G15" s="281">
        <f>SUM(H15:I15)</f>
        <v>185.6</v>
      </c>
      <c r="H15" s="263">
        <v>169.2</v>
      </c>
      <c r="I15" s="263">
        <v>16.4</v>
      </c>
      <c r="J15" s="263">
        <v>23.9</v>
      </c>
      <c r="K15" s="263">
        <v>200.7</v>
      </c>
      <c r="L15" s="263">
        <v>189.7</v>
      </c>
      <c r="M15" s="263">
        <v>11</v>
      </c>
      <c r="N15" s="263">
        <v>22.8</v>
      </c>
      <c r="O15" s="281">
        <f>SUM(P15:Q15)</f>
        <v>192.4</v>
      </c>
      <c r="P15" s="263">
        <v>173.4</v>
      </c>
      <c r="Q15" s="263">
        <v>19</v>
      </c>
      <c r="R15" s="263">
        <v>23.2</v>
      </c>
      <c r="S15" s="263">
        <v>177.1</v>
      </c>
      <c r="T15" s="263">
        <v>170.1</v>
      </c>
      <c r="U15" s="263">
        <v>7</v>
      </c>
      <c r="V15" s="263">
        <v>23</v>
      </c>
      <c r="W15" s="263">
        <v>190.2</v>
      </c>
      <c r="X15" s="263">
        <v>173.8</v>
      </c>
      <c r="Y15" s="263">
        <v>16.4</v>
      </c>
      <c r="Z15" s="263">
        <v>23.9</v>
      </c>
      <c r="AA15" s="263">
        <v>192.6</v>
      </c>
      <c r="AB15" s="263">
        <v>184.3</v>
      </c>
      <c r="AC15" s="263">
        <v>8.3</v>
      </c>
      <c r="AD15" s="263">
        <v>23.3</v>
      </c>
      <c r="AE15" s="263">
        <v>176.5</v>
      </c>
      <c r="AF15" s="263">
        <v>169.2</v>
      </c>
      <c r="AG15" s="263">
        <v>7.3</v>
      </c>
      <c r="AH15" s="29"/>
    </row>
    <row r="16" spans="1:34" ht="17.25" customHeight="1">
      <c r="A16" s="305">
        <v>3</v>
      </c>
      <c r="B16" s="264">
        <v>22.8</v>
      </c>
      <c r="C16" s="281">
        <f>SUM(D16:E16)</f>
        <v>183.79999999999998</v>
      </c>
      <c r="D16" s="263">
        <v>169.2</v>
      </c>
      <c r="E16" s="263">
        <v>14.6</v>
      </c>
      <c r="F16" s="263">
        <v>22.3</v>
      </c>
      <c r="G16" s="281">
        <f>SUM(H16:I16)</f>
        <v>184.4</v>
      </c>
      <c r="H16" s="263">
        <v>166.9</v>
      </c>
      <c r="I16" s="263">
        <v>17.5</v>
      </c>
      <c r="J16" s="263">
        <v>23.3</v>
      </c>
      <c r="K16" s="263">
        <v>200.2</v>
      </c>
      <c r="L16" s="263">
        <v>182.3</v>
      </c>
      <c r="M16" s="263">
        <v>17.9</v>
      </c>
      <c r="N16" s="263">
        <v>22.1</v>
      </c>
      <c r="O16" s="281">
        <f>SUM(P16:Q16)</f>
        <v>187.7</v>
      </c>
      <c r="P16" s="263">
        <v>168.6</v>
      </c>
      <c r="Q16" s="263">
        <v>19.1</v>
      </c>
      <c r="R16" s="263">
        <v>23</v>
      </c>
      <c r="S16" s="263">
        <v>177.6</v>
      </c>
      <c r="T16" s="263">
        <v>169</v>
      </c>
      <c r="U16" s="263">
        <v>8.6</v>
      </c>
      <c r="V16" s="263">
        <v>22.1</v>
      </c>
      <c r="W16" s="263">
        <v>183.3</v>
      </c>
      <c r="X16" s="263">
        <v>169.2</v>
      </c>
      <c r="Y16" s="263">
        <v>14.1</v>
      </c>
      <c r="Z16" s="263">
        <v>23</v>
      </c>
      <c r="AA16" s="263">
        <v>184.2</v>
      </c>
      <c r="AB16" s="263">
        <v>174.7</v>
      </c>
      <c r="AC16" s="263">
        <v>9.5</v>
      </c>
      <c r="AD16" s="263">
        <v>22.5</v>
      </c>
      <c r="AE16" s="263">
        <v>170.1</v>
      </c>
      <c r="AF16" s="263">
        <v>162</v>
      </c>
      <c r="AG16" s="263">
        <v>8.1</v>
      </c>
      <c r="AH16" s="29"/>
    </row>
    <row r="17" spans="1:34" ht="17.25" customHeight="1">
      <c r="A17" s="305">
        <v>4</v>
      </c>
      <c r="B17" s="264">
        <v>23.6</v>
      </c>
      <c r="C17" s="281">
        <f>SUM(D17:E17)</f>
        <v>188.79999999999998</v>
      </c>
      <c r="D17" s="263">
        <v>175.1</v>
      </c>
      <c r="E17" s="263">
        <v>13.7</v>
      </c>
      <c r="F17" s="263">
        <v>23.4</v>
      </c>
      <c r="G17" s="281">
        <f>SUM(H17:I17)</f>
        <v>190.89999999999998</v>
      </c>
      <c r="H17" s="263">
        <v>174.7</v>
      </c>
      <c r="I17" s="263">
        <v>16.2</v>
      </c>
      <c r="J17" s="263">
        <v>24.5</v>
      </c>
      <c r="K17" s="263">
        <v>206.1</v>
      </c>
      <c r="L17" s="263">
        <v>194.5</v>
      </c>
      <c r="M17" s="263">
        <v>11.6</v>
      </c>
      <c r="N17" s="263">
        <v>23.2</v>
      </c>
      <c r="O17" s="281">
        <f>SUM(P17:Q17)</f>
        <v>194.89999999999998</v>
      </c>
      <c r="P17" s="263">
        <v>176.7</v>
      </c>
      <c r="Q17" s="263">
        <v>18.2</v>
      </c>
      <c r="R17" s="263">
        <v>24.1</v>
      </c>
      <c r="S17" s="263">
        <v>186.1</v>
      </c>
      <c r="T17" s="263">
        <v>178.9</v>
      </c>
      <c r="U17" s="263">
        <v>7.2</v>
      </c>
      <c r="V17" s="263">
        <v>23</v>
      </c>
      <c r="W17" s="263">
        <v>189.9</v>
      </c>
      <c r="X17" s="263">
        <v>175.6</v>
      </c>
      <c r="Y17" s="263">
        <v>14.3</v>
      </c>
      <c r="Z17" s="263">
        <v>23.9</v>
      </c>
      <c r="AA17" s="263">
        <v>191.5</v>
      </c>
      <c r="AB17" s="263">
        <v>183.1</v>
      </c>
      <c r="AC17" s="263">
        <v>8.4</v>
      </c>
      <c r="AD17" s="263">
        <v>24.3</v>
      </c>
      <c r="AE17" s="263">
        <v>184.9</v>
      </c>
      <c r="AF17" s="263">
        <v>174.8</v>
      </c>
      <c r="AG17" s="263">
        <v>10.1</v>
      </c>
      <c r="AH17" s="29"/>
    </row>
    <row r="18" spans="1:34" ht="17.25" customHeight="1">
      <c r="A18" s="306"/>
      <c r="B18" s="3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ht="17.25" customHeight="1">
      <c r="A19" s="305">
        <v>5</v>
      </c>
      <c r="B19" s="264">
        <v>21.2</v>
      </c>
      <c r="C19" s="281">
        <f>SUM(D19:E19)</f>
        <v>170.39999999999998</v>
      </c>
      <c r="D19" s="263">
        <v>157.7</v>
      </c>
      <c r="E19" s="263">
        <v>12.7</v>
      </c>
      <c r="F19" s="263">
        <v>20.7</v>
      </c>
      <c r="G19" s="281">
        <f>SUM(H19:I19)</f>
        <v>170.1</v>
      </c>
      <c r="H19" s="263">
        <v>155.1</v>
      </c>
      <c r="I19" s="263">
        <v>15</v>
      </c>
      <c r="J19" s="263">
        <v>20.2</v>
      </c>
      <c r="K19" s="263">
        <v>173.1</v>
      </c>
      <c r="L19" s="263">
        <v>160.3</v>
      </c>
      <c r="M19" s="263">
        <v>12.8</v>
      </c>
      <c r="N19" s="263">
        <v>20.6</v>
      </c>
      <c r="O19" s="281">
        <f>SUM(P19:Q19)</f>
        <v>174</v>
      </c>
      <c r="P19" s="263">
        <v>157.3</v>
      </c>
      <c r="Q19" s="263">
        <v>16.7</v>
      </c>
      <c r="R19" s="263">
        <v>22.1</v>
      </c>
      <c r="S19" s="263">
        <v>175.5</v>
      </c>
      <c r="T19" s="263">
        <v>166</v>
      </c>
      <c r="U19" s="263">
        <v>9.5</v>
      </c>
      <c r="V19" s="263">
        <v>21.1</v>
      </c>
      <c r="W19" s="263">
        <v>175.1</v>
      </c>
      <c r="X19" s="263">
        <v>159.8</v>
      </c>
      <c r="Y19" s="263">
        <v>15.3</v>
      </c>
      <c r="Z19" s="263">
        <v>21.2</v>
      </c>
      <c r="AA19" s="263">
        <v>169.4</v>
      </c>
      <c r="AB19" s="263">
        <v>162.2</v>
      </c>
      <c r="AC19" s="263">
        <v>7.2</v>
      </c>
      <c r="AD19" s="263">
        <v>21.5</v>
      </c>
      <c r="AE19" s="263">
        <v>162.9</v>
      </c>
      <c r="AF19" s="263">
        <v>153.6</v>
      </c>
      <c r="AG19" s="263">
        <v>9.3</v>
      </c>
      <c r="AH19" s="29"/>
    </row>
    <row r="20" spans="1:34" ht="17.25" customHeight="1">
      <c r="A20" s="305">
        <v>6</v>
      </c>
      <c r="B20" s="264">
        <v>23.5</v>
      </c>
      <c r="C20" s="281">
        <f>SUM(D20:E20)</f>
        <v>187.5</v>
      </c>
      <c r="D20" s="263">
        <v>174.5</v>
      </c>
      <c r="E20" s="263">
        <v>13</v>
      </c>
      <c r="F20" s="263">
        <v>23</v>
      </c>
      <c r="G20" s="281">
        <f>SUM(H20:I20)</f>
        <v>187.5</v>
      </c>
      <c r="H20" s="263">
        <v>172</v>
      </c>
      <c r="I20" s="263">
        <v>15.5</v>
      </c>
      <c r="J20" s="263">
        <v>24.3</v>
      </c>
      <c r="K20" s="263">
        <v>195.1</v>
      </c>
      <c r="L20" s="263">
        <v>186.8</v>
      </c>
      <c r="M20" s="263">
        <v>8.3</v>
      </c>
      <c r="N20" s="263">
        <v>22.8</v>
      </c>
      <c r="O20" s="281">
        <f>SUM(P20:Q20)</f>
        <v>192.6</v>
      </c>
      <c r="P20" s="263">
        <v>174.1</v>
      </c>
      <c r="Q20" s="263">
        <v>18.5</v>
      </c>
      <c r="R20" s="263">
        <v>24</v>
      </c>
      <c r="S20" s="263">
        <v>188.1</v>
      </c>
      <c r="T20" s="263">
        <v>180.6</v>
      </c>
      <c r="U20" s="263">
        <v>7.5</v>
      </c>
      <c r="V20" s="263">
        <v>23.1</v>
      </c>
      <c r="W20" s="263">
        <v>191.8</v>
      </c>
      <c r="X20" s="263">
        <v>175.2</v>
      </c>
      <c r="Y20" s="263">
        <v>16.6</v>
      </c>
      <c r="Z20" s="263">
        <v>23.6</v>
      </c>
      <c r="AA20" s="263">
        <v>191.4</v>
      </c>
      <c r="AB20" s="263">
        <v>182.6</v>
      </c>
      <c r="AC20" s="263">
        <v>8.8</v>
      </c>
      <c r="AD20" s="263">
        <v>23.5</v>
      </c>
      <c r="AE20" s="263">
        <v>178.8</v>
      </c>
      <c r="AF20" s="263">
        <v>168.6</v>
      </c>
      <c r="AG20" s="263">
        <v>10.2</v>
      </c>
      <c r="AH20" s="29"/>
    </row>
    <row r="21" spans="1:34" ht="17.25" customHeight="1">
      <c r="A21" s="305">
        <v>7</v>
      </c>
      <c r="B21" s="264">
        <v>23.4</v>
      </c>
      <c r="C21" s="281">
        <f>SUM(D21:E21)</f>
        <v>186.5</v>
      </c>
      <c r="D21" s="263">
        <v>173.2</v>
      </c>
      <c r="E21" s="263">
        <v>13.3</v>
      </c>
      <c r="F21" s="263">
        <v>23.1</v>
      </c>
      <c r="G21" s="281">
        <f>SUM(H21:I21)</f>
        <v>188.2</v>
      </c>
      <c r="H21" s="263">
        <v>172.2</v>
      </c>
      <c r="I21" s="263">
        <v>16</v>
      </c>
      <c r="J21" s="263">
        <v>24.5</v>
      </c>
      <c r="K21" s="263">
        <v>202.9</v>
      </c>
      <c r="L21" s="263">
        <v>193</v>
      </c>
      <c r="M21" s="263">
        <v>9.9</v>
      </c>
      <c r="N21" s="263">
        <v>22.8</v>
      </c>
      <c r="O21" s="281">
        <f>SUM(P21:Q21)</f>
        <v>191.9</v>
      </c>
      <c r="P21" s="263">
        <v>173</v>
      </c>
      <c r="Q21" s="263">
        <v>18.9</v>
      </c>
      <c r="R21" s="263">
        <v>23.8</v>
      </c>
      <c r="S21" s="263">
        <v>186.2</v>
      </c>
      <c r="T21" s="263">
        <v>178.4</v>
      </c>
      <c r="U21" s="263">
        <v>7.8</v>
      </c>
      <c r="V21" s="263">
        <v>22.9</v>
      </c>
      <c r="W21" s="263">
        <v>188.6</v>
      </c>
      <c r="X21" s="263">
        <v>172.8</v>
      </c>
      <c r="Y21" s="263">
        <v>15.8</v>
      </c>
      <c r="Z21" s="263">
        <v>23.8</v>
      </c>
      <c r="AA21" s="263">
        <v>192.1</v>
      </c>
      <c r="AB21" s="263">
        <v>184</v>
      </c>
      <c r="AC21" s="263">
        <v>8.1</v>
      </c>
      <c r="AD21" s="263">
        <v>23.1</v>
      </c>
      <c r="AE21" s="263">
        <v>174.7</v>
      </c>
      <c r="AF21" s="263">
        <v>165.4</v>
      </c>
      <c r="AG21" s="263">
        <v>9.3</v>
      </c>
      <c r="AH21" s="29"/>
    </row>
    <row r="22" spans="1:34" ht="17.25" customHeight="1">
      <c r="A22" s="305">
        <v>8</v>
      </c>
      <c r="B22" s="264">
        <v>22.1</v>
      </c>
      <c r="C22" s="281">
        <f>SUM(D22:E22)</f>
        <v>177.79999999999998</v>
      </c>
      <c r="D22" s="263">
        <v>164.7</v>
      </c>
      <c r="E22" s="263">
        <v>13.1</v>
      </c>
      <c r="F22" s="263">
        <v>21.9</v>
      </c>
      <c r="G22" s="281">
        <f>SUM(H22:I22)</f>
        <v>179.10000000000002</v>
      </c>
      <c r="H22" s="263">
        <v>163.8</v>
      </c>
      <c r="I22" s="263">
        <v>15.3</v>
      </c>
      <c r="J22" s="263">
        <v>23.3</v>
      </c>
      <c r="K22" s="263">
        <v>193.3</v>
      </c>
      <c r="L22" s="263">
        <v>183.5</v>
      </c>
      <c r="M22" s="263">
        <v>9.8</v>
      </c>
      <c r="N22" s="263">
        <v>21.2</v>
      </c>
      <c r="O22" s="281">
        <f>SUM(P22:Q22)</f>
        <v>178.9</v>
      </c>
      <c r="P22" s="263">
        <v>161.6</v>
      </c>
      <c r="Q22" s="263">
        <v>17.3</v>
      </c>
      <c r="R22" s="263">
        <v>23</v>
      </c>
      <c r="S22" s="263">
        <v>184</v>
      </c>
      <c r="T22" s="263">
        <v>173.2</v>
      </c>
      <c r="U22" s="263">
        <v>10.8</v>
      </c>
      <c r="V22" s="263">
        <v>21.3</v>
      </c>
      <c r="W22" s="263">
        <v>178.2</v>
      </c>
      <c r="X22" s="263">
        <v>161.8</v>
      </c>
      <c r="Y22" s="263">
        <v>16.4</v>
      </c>
      <c r="Z22" s="263">
        <v>22.6</v>
      </c>
      <c r="AA22" s="263">
        <v>182.3</v>
      </c>
      <c r="AB22" s="263">
        <v>174.3</v>
      </c>
      <c r="AC22" s="263">
        <v>8</v>
      </c>
      <c r="AD22" s="263">
        <v>21.6</v>
      </c>
      <c r="AE22" s="263">
        <v>165</v>
      </c>
      <c r="AF22" s="263">
        <v>156.9</v>
      </c>
      <c r="AG22" s="263">
        <v>8.1</v>
      </c>
      <c r="AH22" s="29"/>
    </row>
    <row r="23" spans="1:34" ht="17.25" customHeight="1">
      <c r="A23" s="306"/>
      <c r="B23" s="3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ht="17.25" customHeight="1">
      <c r="A24" s="305">
        <v>9</v>
      </c>
      <c r="B24" s="264">
        <v>22.7</v>
      </c>
      <c r="C24" s="281">
        <f>SUM(D24:E24)</f>
        <v>181.8</v>
      </c>
      <c r="D24" s="263">
        <v>168.5</v>
      </c>
      <c r="E24" s="263">
        <v>13.3</v>
      </c>
      <c r="F24" s="263">
        <v>22.5</v>
      </c>
      <c r="G24" s="281">
        <f>SUM(H24:I24)</f>
        <v>183.6</v>
      </c>
      <c r="H24" s="263">
        <v>167.6</v>
      </c>
      <c r="I24" s="263">
        <v>16</v>
      </c>
      <c r="J24" s="263">
        <v>23.9</v>
      </c>
      <c r="K24" s="263">
        <v>199.2</v>
      </c>
      <c r="L24" s="263">
        <v>189</v>
      </c>
      <c r="M24" s="263">
        <v>10.2</v>
      </c>
      <c r="N24" s="263">
        <v>22.4</v>
      </c>
      <c r="O24" s="281">
        <f>SUM(P24:Q24)</f>
        <v>188.4</v>
      </c>
      <c r="P24" s="263">
        <v>169.5</v>
      </c>
      <c r="Q24" s="263">
        <v>18.9</v>
      </c>
      <c r="R24" s="263">
        <v>23.6</v>
      </c>
      <c r="S24" s="263">
        <v>184.1</v>
      </c>
      <c r="T24" s="263">
        <v>176.9</v>
      </c>
      <c r="U24" s="263">
        <v>7.2</v>
      </c>
      <c r="V24" s="263">
        <v>22.6</v>
      </c>
      <c r="W24" s="263">
        <v>184.7</v>
      </c>
      <c r="X24" s="263">
        <v>168.9</v>
      </c>
      <c r="Y24" s="263">
        <v>15.8</v>
      </c>
      <c r="Z24" s="263">
        <v>22.5</v>
      </c>
      <c r="AA24" s="263">
        <v>182.9</v>
      </c>
      <c r="AB24" s="263">
        <v>174.4</v>
      </c>
      <c r="AC24" s="263">
        <v>8.5</v>
      </c>
      <c r="AD24" s="263">
        <v>22.3</v>
      </c>
      <c r="AE24" s="263">
        <v>173.4</v>
      </c>
      <c r="AF24" s="263">
        <v>161.3</v>
      </c>
      <c r="AG24" s="263">
        <v>12.1</v>
      </c>
      <c r="AH24" s="29"/>
    </row>
    <row r="25" spans="1:34" ht="17.25" customHeight="1">
      <c r="A25" s="305">
        <v>10</v>
      </c>
      <c r="B25" s="264">
        <v>22.5</v>
      </c>
      <c r="C25" s="281">
        <f>SUM(D25:E25)</f>
        <v>180.5</v>
      </c>
      <c r="D25" s="263">
        <v>166.4</v>
      </c>
      <c r="E25" s="263">
        <v>14.1</v>
      </c>
      <c r="F25" s="263">
        <v>22.1</v>
      </c>
      <c r="G25" s="281">
        <f>SUM(H25:I25)</f>
        <v>181.1</v>
      </c>
      <c r="H25" s="263">
        <v>164.4</v>
      </c>
      <c r="I25" s="263">
        <v>16.7</v>
      </c>
      <c r="J25" s="263">
        <v>23.3</v>
      </c>
      <c r="K25" s="263">
        <v>192.9</v>
      </c>
      <c r="L25" s="263">
        <v>182.3</v>
      </c>
      <c r="M25" s="263">
        <v>10.6</v>
      </c>
      <c r="N25" s="263">
        <v>22</v>
      </c>
      <c r="O25" s="281">
        <f>SUM(P25:Q25)</f>
        <v>185.2</v>
      </c>
      <c r="P25" s="263">
        <v>166.2</v>
      </c>
      <c r="Q25" s="263">
        <v>19</v>
      </c>
      <c r="R25" s="263">
        <v>23.5</v>
      </c>
      <c r="S25" s="263">
        <v>179.7</v>
      </c>
      <c r="T25" s="263">
        <v>172.1</v>
      </c>
      <c r="U25" s="263">
        <v>7.6</v>
      </c>
      <c r="V25" s="263">
        <v>22.3</v>
      </c>
      <c r="W25" s="263">
        <v>185.3</v>
      </c>
      <c r="X25" s="263">
        <v>169</v>
      </c>
      <c r="Y25" s="263">
        <v>16.3</v>
      </c>
      <c r="Z25" s="263">
        <v>22.5</v>
      </c>
      <c r="AA25" s="263">
        <v>180.5</v>
      </c>
      <c r="AB25" s="263">
        <v>172.6</v>
      </c>
      <c r="AC25" s="263">
        <v>7.9</v>
      </c>
      <c r="AD25" s="263">
        <v>22.2</v>
      </c>
      <c r="AE25" s="263">
        <v>172.2</v>
      </c>
      <c r="AF25" s="263">
        <v>161</v>
      </c>
      <c r="AG25" s="263">
        <v>11.2</v>
      </c>
      <c r="AH25" s="29"/>
    </row>
    <row r="26" spans="1:34" ht="17.25" customHeight="1">
      <c r="A26" s="305">
        <v>11</v>
      </c>
      <c r="B26" s="264">
        <v>22.8</v>
      </c>
      <c r="C26" s="281">
        <f>SUM(D26:E26)</f>
        <v>183.2</v>
      </c>
      <c r="D26" s="263">
        <v>169</v>
      </c>
      <c r="E26" s="263">
        <v>14.2</v>
      </c>
      <c r="F26" s="263">
        <v>22.5</v>
      </c>
      <c r="G26" s="281">
        <f>SUM(H26:I26)</f>
        <v>184.5</v>
      </c>
      <c r="H26" s="263">
        <v>167.4</v>
      </c>
      <c r="I26" s="263">
        <v>17.1</v>
      </c>
      <c r="J26" s="263">
        <v>24.4</v>
      </c>
      <c r="K26" s="263">
        <v>204.1</v>
      </c>
      <c r="L26" s="263">
        <v>192.3</v>
      </c>
      <c r="M26" s="263">
        <v>11.8</v>
      </c>
      <c r="N26" s="263">
        <v>22.3</v>
      </c>
      <c r="O26" s="281">
        <f>SUM(P26:Q26)</f>
        <v>187.9</v>
      </c>
      <c r="P26" s="263">
        <v>168.6</v>
      </c>
      <c r="Q26" s="263">
        <v>19.3</v>
      </c>
      <c r="R26" s="263">
        <v>22.6</v>
      </c>
      <c r="S26" s="263">
        <v>172.8</v>
      </c>
      <c r="T26" s="263">
        <v>164.3</v>
      </c>
      <c r="U26" s="263">
        <v>8.5</v>
      </c>
      <c r="V26" s="263">
        <v>22.8</v>
      </c>
      <c r="W26" s="263">
        <v>187.4</v>
      </c>
      <c r="X26" s="263">
        <v>172.8</v>
      </c>
      <c r="Y26" s="263">
        <v>14.6</v>
      </c>
      <c r="Z26" s="263">
        <v>22.7</v>
      </c>
      <c r="AA26" s="263">
        <v>182.3</v>
      </c>
      <c r="AB26" s="263">
        <v>175.9</v>
      </c>
      <c r="AC26" s="263">
        <v>6.4</v>
      </c>
      <c r="AD26" s="263">
        <v>22.5</v>
      </c>
      <c r="AE26" s="263">
        <v>173.1</v>
      </c>
      <c r="AF26" s="263">
        <v>163</v>
      </c>
      <c r="AG26" s="263">
        <v>10.1</v>
      </c>
      <c r="AH26" s="29"/>
    </row>
    <row r="27" spans="1:34" ht="17.25" customHeight="1">
      <c r="A27" s="305">
        <v>12</v>
      </c>
      <c r="B27" s="264">
        <v>22.8</v>
      </c>
      <c r="C27" s="281">
        <f>SUM(D27:E27)</f>
        <v>183.1</v>
      </c>
      <c r="D27" s="263">
        <v>168.9</v>
      </c>
      <c r="E27" s="263">
        <v>14.2</v>
      </c>
      <c r="F27" s="263">
        <v>22.7</v>
      </c>
      <c r="G27" s="281">
        <f>SUM(H27:I27)</f>
        <v>186.1</v>
      </c>
      <c r="H27" s="263">
        <v>168.7</v>
      </c>
      <c r="I27" s="263">
        <v>17.4</v>
      </c>
      <c r="J27" s="263">
        <v>23.5</v>
      </c>
      <c r="K27" s="263">
        <v>198.1</v>
      </c>
      <c r="L27" s="263">
        <v>185.7</v>
      </c>
      <c r="M27" s="263">
        <v>12.4</v>
      </c>
      <c r="N27" s="263">
        <v>22.6</v>
      </c>
      <c r="O27" s="281">
        <f>SUM(P27:Q27)</f>
        <v>189.7</v>
      </c>
      <c r="P27" s="263">
        <v>170.5</v>
      </c>
      <c r="Q27" s="263">
        <v>19.2</v>
      </c>
      <c r="R27" s="263">
        <v>23.9</v>
      </c>
      <c r="S27" s="263">
        <v>183.2</v>
      </c>
      <c r="T27" s="263">
        <v>173.9</v>
      </c>
      <c r="U27" s="263">
        <v>9.3</v>
      </c>
      <c r="V27" s="263">
        <v>22.6</v>
      </c>
      <c r="W27" s="263">
        <v>186.7</v>
      </c>
      <c r="X27" s="263">
        <v>170.9</v>
      </c>
      <c r="Y27" s="263">
        <v>15.8</v>
      </c>
      <c r="Z27" s="263">
        <v>23.4</v>
      </c>
      <c r="AA27" s="263">
        <v>188.4</v>
      </c>
      <c r="AB27" s="263">
        <v>181.9</v>
      </c>
      <c r="AC27" s="263">
        <v>6.5</v>
      </c>
      <c r="AD27" s="263">
        <v>23.1</v>
      </c>
      <c r="AE27" s="263">
        <v>179.3</v>
      </c>
      <c r="AF27" s="263">
        <v>167.6</v>
      </c>
      <c r="AG27" s="263">
        <v>11.7</v>
      </c>
      <c r="AH27" s="29"/>
    </row>
    <row r="28" spans="1:33" ht="17.25" customHeight="1">
      <c r="A28" s="309"/>
      <c r="B28" s="264"/>
      <c r="C28" s="285"/>
      <c r="D28" s="285"/>
      <c r="E28" s="285"/>
      <c r="F28" s="285"/>
      <c r="G28" s="285"/>
      <c r="H28" s="263"/>
      <c r="I28" s="285"/>
      <c r="J28" s="285"/>
      <c r="K28" s="263"/>
      <c r="L28" s="285"/>
      <c r="M28" s="285"/>
      <c r="N28" s="285"/>
      <c r="O28" s="263"/>
      <c r="P28" s="285"/>
      <c r="Q28" s="285"/>
      <c r="R28" s="285"/>
      <c r="S28" s="263"/>
      <c r="T28" s="285"/>
      <c r="U28" s="285"/>
      <c r="V28" s="315"/>
      <c r="W28" s="315"/>
      <c r="X28" s="315"/>
      <c r="Y28" s="315"/>
      <c r="Z28" s="285"/>
      <c r="AA28" s="263"/>
      <c r="AB28" s="285"/>
      <c r="AC28" s="285"/>
      <c r="AD28" s="285"/>
      <c r="AE28" s="263"/>
      <c r="AF28" s="285"/>
      <c r="AG28" s="285"/>
    </row>
    <row r="29" spans="1:33" ht="17.25" customHeight="1">
      <c r="A29" s="31" t="s">
        <v>36</v>
      </c>
      <c r="B29" s="3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</row>
    <row r="30" spans="1:34" s="281" customFormat="1" ht="17.25" customHeight="1">
      <c r="A30" s="322" t="s">
        <v>317</v>
      </c>
      <c r="B30" s="281">
        <v>22.4</v>
      </c>
      <c r="C30" s="281">
        <f>SUM(D30:E30)</f>
        <v>186.10000000000002</v>
      </c>
      <c r="D30" s="281">
        <v>170.3</v>
      </c>
      <c r="E30" s="281">
        <v>15.8</v>
      </c>
      <c r="F30" s="281">
        <v>22.2</v>
      </c>
      <c r="G30" s="281">
        <f>SUM(H30:I30)</f>
        <v>186.1</v>
      </c>
      <c r="H30" s="281">
        <v>168.7</v>
      </c>
      <c r="I30" s="281">
        <v>17.4</v>
      </c>
      <c r="J30" s="281">
        <v>23.7</v>
      </c>
      <c r="K30" s="281">
        <v>198.4</v>
      </c>
      <c r="L30" s="281">
        <v>187.8</v>
      </c>
      <c r="M30" s="281">
        <v>10.6</v>
      </c>
      <c r="N30" s="281">
        <v>21.7</v>
      </c>
      <c r="O30" s="281">
        <f>SUM(P30:Q30)</f>
        <v>187.7</v>
      </c>
      <c r="P30" s="281">
        <v>166</v>
      </c>
      <c r="Q30" s="281">
        <v>21.7</v>
      </c>
      <c r="R30" s="281">
        <v>23</v>
      </c>
      <c r="S30" s="281">
        <v>191.3</v>
      </c>
      <c r="T30" s="281">
        <v>171.4</v>
      </c>
      <c r="U30" s="281">
        <v>19.9</v>
      </c>
      <c r="V30" s="281">
        <v>22</v>
      </c>
      <c r="W30" s="281">
        <v>191.5</v>
      </c>
      <c r="X30" s="281">
        <v>170.2</v>
      </c>
      <c r="Y30" s="281">
        <v>21.3</v>
      </c>
      <c r="Z30" s="281">
        <v>23.9</v>
      </c>
      <c r="AA30" s="281">
        <v>199.6</v>
      </c>
      <c r="AB30" s="281">
        <v>187.52</v>
      </c>
      <c r="AC30" s="281">
        <v>12.1</v>
      </c>
      <c r="AD30" s="281">
        <v>22.8</v>
      </c>
      <c r="AE30" s="281">
        <v>181</v>
      </c>
      <c r="AF30" s="281">
        <v>167.3</v>
      </c>
      <c r="AG30" s="281">
        <v>13.7</v>
      </c>
      <c r="AH30" s="29"/>
    </row>
    <row r="31" spans="1:34" ht="17.25" customHeight="1">
      <c r="A31" s="311">
        <v>62</v>
      </c>
      <c r="B31" s="264">
        <v>22.4</v>
      </c>
      <c r="C31" s="281">
        <f>SUM(D31:E31)</f>
        <v>186.5</v>
      </c>
      <c r="D31" s="263">
        <v>170</v>
      </c>
      <c r="E31" s="263">
        <v>16.5</v>
      </c>
      <c r="F31" s="263">
        <v>22.1</v>
      </c>
      <c r="G31" s="281">
        <f>SUM(H31:I31)</f>
        <v>187.20000000000002</v>
      </c>
      <c r="H31" s="263">
        <v>168.8</v>
      </c>
      <c r="I31" s="263">
        <v>18.4</v>
      </c>
      <c r="J31" s="263">
        <v>23.6</v>
      </c>
      <c r="K31" s="263">
        <v>196.3</v>
      </c>
      <c r="L31" s="263">
        <v>186.9</v>
      </c>
      <c r="M31" s="263">
        <v>9.4</v>
      </c>
      <c r="N31" s="263">
        <v>21.7</v>
      </c>
      <c r="O31" s="281">
        <f>SUM(P31:Q31)</f>
        <v>188.8</v>
      </c>
      <c r="P31" s="263">
        <v>165.3</v>
      </c>
      <c r="Q31" s="263">
        <v>23.5</v>
      </c>
      <c r="R31" s="263">
        <v>23.3</v>
      </c>
      <c r="S31" s="263">
        <v>194.2</v>
      </c>
      <c r="T31" s="263">
        <v>174.6</v>
      </c>
      <c r="U31" s="263">
        <v>19.6</v>
      </c>
      <c r="V31" s="263">
        <v>22</v>
      </c>
      <c r="W31" s="263">
        <v>193.4</v>
      </c>
      <c r="X31" s="263">
        <v>170.3</v>
      </c>
      <c r="Y31" s="263">
        <v>23.1</v>
      </c>
      <c r="Z31" s="263">
        <v>24</v>
      </c>
      <c r="AA31" s="263">
        <v>201.9</v>
      </c>
      <c r="AB31" s="263">
        <v>188.3</v>
      </c>
      <c r="AC31" s="263">
        <v>13.6</v>
      </c>
      <c r="AD31" s="263">
        <v>22.9</v>
      </c>
      <c r="AE31" s="263">
        <v>183</v>
      </c>
      <c r="AF31" s="263">
        <v>170</v>
      </c>
      <c r="AG31" s="263">
        <v>13</v>
      </c>
      <c r="AH31" s="29"/>
    </row>
    <row r="32" spans="1:34" s="83" customFormat="1" ht="17.25" customHeight="1">
      <c r="A32" s="312">
        <v>63</v>
      </c>
      <c r="B32" s="290">
        <f>AVERAGE(B34:B47)</f>
        <v>22.683333333333334</v>
      </c>
      <c r="C32" s="381">
        <f aca="true" t="shared" si="1" ref="C32:AG32">AVERAGE(C34:C47)</f>
        <v>187.5</v>
      </c>
      <c r="D32" s="381">
        <f t="shared" si="1"/>
        <v>170.03333333333333</v>
      </c>
      <c r="E32" s="381">
        <f t="shared" si="1"/>
        <v>17.466666666666665</v>
      </c>
      <c r="F32" s="381">
        <f t="shared" si="1"/>
        <v>22.433333333333326</v>
      </c>
      <c r="G32" s="381">
        <f t="shared" si="1"/>
        <v>189.50833333333333</v>
      </c>
      <c r="H32" s="381">
        <f t="shared" si="1"/>
        <v>169.2</v>
      </c>
      <c r="I32" s="381">
        <f t="shared" si="1"/>
        <v>20.308333333333334</v>
      </c>
      <c r="J32" s="381">
        <f t="shared" si="1"/>
        <v>23.450000000000003</v>
      </c>
      <c r="K32" s="381">
        <f t="shared" si="1"/>
        <v>197.92499999999998</v>
      </c>
      <c r="L32" s="381">
        <f t="shared" si="1"/>
        <v>184.9583333333333</v>
      </c>
      <c r="M32" s="381">
        <f t="shared" si="1"/>
        <v>12.975</v>
      </c>
      <c r="N32" s="381">
        <f t="shared" si="1"/>
        <v>22.00833333333333</v>
      </c>
      <c r="O32" s="381">
        <f t="shared" si="1"/>
        <v>193.20000000000002</v>
      </c>
      <c r="P32" s="381">
        <f t="shared" si="1"/>
        <v>168.62500000000003</v>
      </c>
      <c r="Q32" s="381">
        <f t="shared" si="1"/>
        <v>24.575000000000003</v>
      </c>
      <c r="R32" s="381">
        <f t="shared" si="1"/>
        <v>23.66666666666667</v>
      </c>
      <c r="S32" s="381">
        <f t="shared" si="1"/>
        <v>187.17499999999998</v>
      </c>
      <c r="T32" s="381">
        <f t="shared" si="1"/>
        <v>176.70833333333334</v>
      </c>
      <c r="U32" s="381">
        <f t="shared" si="1"/>
        <v>10.466666666666667</v>
      </c>
      <c r="V32" s="381">
        <f t="shared" si="1"/>
        <v>22.391666666666666</v>
      </c>
      <c r="W32" s="381">
        <f t="shared" si="1"/>
        <v>191.5</v>
      </c>
      <c r="X32" s="381">
        <f t="shared" si="1"/>
        <v>170.29999999999998</v>
      </c>
      <c r="Y32" s="381">
        <f t="shared" si="1"/>
        <v>21.2</v>
      </c>
      <c r="Z32" s="381">
        <f t="shared" si="1"/>
        <v>23.541666666666668</v>
      </c>
      <c r="AA32" s="381">
        <f t="shared" si="1"/>
        <v>195.72500000000002</v>
      </c>
      <c r="AB32" s="381">
        <f t="shared" si="1"/>
        <v>183.025</v>
      </c>
      <c r="AC32" s="381">
        <f t="shared" si="1"/>
        <v>12.700000000000001</v>
      </c>
      <c r="AD32" s="381">
        <f t="shared" si="1"/>
        <v>22.933333333333334</v>
      </c>
      <c r="AE32" s="381">
        <f t="shared" si="1"/>
        <v>178.95833333333334</v>
      </c>
      <c r="AF32" s="381">
        <f t="shared" si="1"/>
        <v>167.74166666666665</v>
      </c>
      <c r="AG32" s="381">
        <f t="shared" si="1"/>
        <v>11.216666666666667</v>
      </c>
      <c r="AH32" s="320"/>
    </row>
    <row r="33" spans="1:33" ht="17.25" customHeight="1">
      <c r="A33" s="302"/>
      <c r="B33" s="308"/>
      <c r="C33" s="108"/>
      <c r="D33" s="108"/>
      <c r="E33" s="108"/>
      <c r="F33" s="108"/>
      <c r="G33" s="108"/>
      <c r="H33" s="263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</row>
    <row r="34" spans="1:34" ht="17.25" customHeight="1">
      <c r="A34" s="210" t="s">
        <v>316</v>
      </c>
      <c r="B34" s="264">
        <v>21</v>
      </c>
      <c r="C34" s="281">
        <f>SUM(D34:E34)</f>
        <v>173.8</v>
      </c>
      <c r="D34" s="263">
        <v>157.5</v>
      </c>
      <c r="E34" s="263">
        <v>16.3</v>
      </c>
      <c r="F34" s="263">
        <v>20.7</v>
      </c>
      <c r="G34" s="281">
        <f>SUM(H34:I34)</f>
        <v>175</v>
      </c>
      <c r="H34" s="263">
        <v>155.7</v>
      </c>
      <c r="I34" s="263">
        <v>19.3</v>
      </c>
      <c r="J34" s="263">
        <v>20.6</v>
      </c>
      <c r="K34" s="263">
        <v>175.4</v>
      </c>
      <c r="L34" s="263">
        <v>163.4</v>
      </c>
      <c r="M34" s="263">
        <v>12</v>
      </c>
      <c r="N34" s="263">
        <v>19.9</v>
      </c>
      <c r="O34" s="281">
        <f>SUM(P34:Q34)</f>
        <v>174.8</v>
      </c>
      <c r="P34" s="263">
        <v>152.5</v>
      </c>
      <c r="Q34" s="263">
        <v>22.3</v>
      </c>
      <c r="R34" s="263">
        <v>21.6</v>
      </c>
      <c r="S34" s="263">
        <v>170.1</v>
      </c>
      <c r="T34" s="263">
        <v>158.9</v>
      </c>
      <c r="U34" s="263">
        <v>11.2</v>
      </c>
      <c r="V34" s="263">
        <v>20.3</v>
      </c>
      <c r="W34" s="263">
        <v>171</v>
      </c>
      <c r="X34" s="263">
        <v>154.9</v>
      </c>
      <c r="Y34" s="263">
        <v>16.1</v>
      </c>
      <c r="Z34" s="263">
        <v>21.6</v>
      </c>
      <c r="AA34" s="263">
        <v>175.1</v>
      </c>
      <c r="AB34" s="263">
        <v>167.2</v>
      </c>
      <c r="AC34" s="263">
        <v>7.9</v>
      </c>
      <c r="AD34" s="263">
        <v>21</v>
      </c>
      <c r="AE34" s="263">
        <v>160.6</v>
      </c>
      <c r="AF34" s="263">
        <v>153.5</v>
      </c>
      <c r="AG34" s="263">
        <v>7.1</v>
      </c>
      <c r="AH34" s="29"/>
    </row>
    <row r="35" spans="1:34" ht="17.25" customHeight="1">
      <c r="A35" s="305">
        <v>2</v>
      </c>
      <c r="B35" s="264">
        <v>22.9</v>
      </c>
      <c r="C35" s="281">
        <f>SUM(D35:E35)</f>
        <v>189.5</v>
      </c>
      <c r="D35" s="263">
        <v>172</v>
      </c>
      <c r="E35" s="263">
        <v>17.5</v>
      </c>
      <c r="F35" s="263">
        <v>22.7</v>
      </c>
      <c r="G35" s="281">
        <f>SUM(H35:I35)</f>
        <v>192.20000000000002</v>
      </c>
      <c r="H35" s="263">
        <v>171.9</v>
      </c>
      <c r="I35" s="263">
        <v>20.3</v>
      </c>
      <c r="J35" s="263">
        <v>23.9</v>
      </c>
      <c r="K35" s="263">
        <v>202.3</v>
      </c>
      <c r="L35" s="263">
        <v>190</v>
      </c>
      <c r="M35" s="263">
        <v>12.3</v>
      </c>
      <c r="N35" s="263">
        <v>22.7</v>
      </c>
      <c r="O35" s="281">
        <f>SUM(P35:Q35)</f>
        <v>199.3</v>
      </c>
      <c r="P35" s="263">
        <v>174.4</v>
      </c>
      <c r="Q35" s="263">
        <v>24.9</v>
      </c>
      <c r="R35" s="263">
        <v>23.2</v>
      </c>
      <c r="S35" s="263">
        <v>180.5</v>
      </c>
      <c r="T35" s="263">
        <v>171.3</v>
      </c>
      <c r="U35" s="263">
        <v>9.2</v>
      </c>
      <c r="V35" s="263">
        <v>23</v>
      </c>
      <c r="W35" s="263">
        <v>194.6</v>
      </c>
      <c r="X35" s="263">
        <v>174.5</v>
      </c>
      <c r="Y35" s="263">
        <v>20.1</v>
      </c>
      <c r="Z35" s="263">
        <v>24.4</v>
      </c>
      <c r="AA35" s="263">
        <v>200</v>
      </c>
      <c r="AB35" s="263">
        <v>188.7</v>
      </c>
      <c r="AC35" s="263">
        <v>11.3</v>
      </c>
      <c r="AD35" s="263">
        <v>23.3</v>
      </c>
      <c r="AE35" s="263">
        <v>180.4</v>
      </c>
      <c r="AF35" s="263">
        <v>171.9</v>
      </c>
      <c r="AG35" s="263">
        <v>8.5</v>
      </c>
      <c r="AH35" s="29"/>
    </row>
    <row r="36" spans="1:34" ht="17.25" customHeight="1">
      <c r="A36" s="305">
        <v>3</v>
      </c>
      <c r="B36" s="264">
        <v>23</v>
      </c>
      <c r="C36" s="281">
        <f>SUM(D36:E36)</f>
        <v>191.5</v>
      </c>
      <c r="D36" s="263">
        <v>172.4</v>
      </c>
      <c r="E36" s="263">
        <v>19.1</v>
      </c>
      <c r="F36" s="263">
        <v>22.5</v>
      </c>
      <c r="G36" s="281">
        <f>SUM(H36:I36)</f>
        <v>192.8</v>
      </c>
      <c r="H36" s="263">
        <v>170.5</v>
      </c>
      <c r="I36" s="263">
        <v>22.3</v>
      </c>
      <c r="J36" s="263">
        <v>23.3</v>
      </c>
      <c r="K36" s="263">
        <v>203</v>
      </c>
      <c r="L36" s="263">
        <v>182.7</v>
      </c>
      <c r="M36" s="263">
        <v>20.3</v>
      </c>
      <c r="N36" s="263">
        <v>22</v>
      </c>
      <c r="O36" s="281">
        <f>SUM(P36:Q36)</f>
        <v>195.7</v>
      </c>
      <c r="P36" s="263">
        <v>170</v>
      </c>
      <c r="Q36" s="263">
        <v>25.7</v>
      </c>
      <c r="R36" s="263">
        <v>23.7</v>
      </c>
      <c r="S36" s="263">
        <v>187.1</v>
      </c>
      <c r="T36" s="263">
        <v>175</v>
      </c>
      <c r="U36" s="263">
        <v>12.1</v>
      </c>
      <c r="V36" s="263">
        <v>22.2</v>
      </c>
      <c r="W36" s="263">
        <v>191.4</v>
      </c>
      <c r="X36" s="263">
        <v>170.9</v>
      </c>
      <c r="Y36" s="263">
        <v>20.5</v>
      </c>
      <c r="Z36" s="263">
        <v>23.5</v>
      </c>
      <c r="AA36" s="263">
        <v>194.8</v>
      </c>
      <c r="AB36" s="263">
        <v>181.1</v>
      </c>
      <c r="AC36" s="263">
        <v>13.7</v>
      </c>
      <c r="AD36" s="263">
        <v>22.8</v>
      </c>
      <c r="AE36" s="263">
        <v>176.5</v>
      </c>
      <c r="AF36" s="263">
        <v>166.4</v>
      </c>
      <c r="AG36" s="263">
        <v>10.1</v>
      </c>
      <c r="AH36" s="29"/>
    </row>
    <row r="37" spans="1:34" ht="17.25" customHeight="1">
      <c r="A37" s="305">
        <v>4</v>
      </c>
      <c r="B37" s="264">
        <v>23.8</v>
      </c>
      <c r="C37" s="281">
        <f>SUM(D37:E37)</f>
        <v>195.79999999999998</v>
      </c>
      <c r="D37" s="263">
        <v>178.2</v>
      </c>
      <c r="E37" s="263">
        <v>17.6</v>
      </c>
      <c r="F37" s="263">
        <v>23.6</v>
      </c>
      <c r="G37" s="281">
        <f>SUM(H37:I37)</f>
        <v>198.39999999999998</v>
      </c>
      <c r="H37" s="263">
        <v>178.2</v>
      </c>
      <c r="I37" s="263">
        <v>20.2</v>
      </c>
      <c r="J37" s="263">
        <v>24.7</v>
      </c>
      <c r="K37" s="263">
        <v>208.5</v>
      </c>
      <c r="L37" s="263">
        <v>195.6</v>
      </c>
      <c r="M37" s="263">
        <v>12.9</v>
      </c>
      <c r="N37" s="263">
        <v>23.3</v>
      </c>
      <c r="O37" s="281">
        <f>SUM(P37:Q37)</f>
        <v>203.2</v>
      </c>
      <c r="P37" s="263">
        <v>179</v>
      </c>
      <c r="Q37" s="263">
        <v>24.2</v>
      </c>
      <c r="R37" s="263">
        <v>24.8</v>
      </c>
      <c r="S37" s="263">
        <v>194.6</v>
      </c>
      <c r="T37" s="263">
        <v>185.7</v>
      </c>
      <c r="U37" s="263">
        <v>8.9</v>
      </c>
      <c r="V37" s="263">
        <v>23.1</v>
      </c>
      <c r="W37" s="263">
        <v>196.3</v>
      </c>
      <c r="X37" s="263">
        <v>176.7</v>
      </c>
      <c r="Y37" s="263">
        <v>19.6</v>
      </c>
      <c r="Z37" s="263">
        <v>24.7</v>
      </c>
      <c r="AA37" s="263">
        <v>204.8</v>
      </c>
      <c r="AB37" s="263">
        <v>191.7</v>
      </c>
      <c r="AC37" s="263">
        <v>13.1</v>
      </c>
      <c r="AD37" s="263">
        <v>24.5</v>
      </c>
      <c r="AE37" s="263">
        <v>191.2</v>
      </c>
      <c r="AF37" s="263">
        <v>179.2</v>
      </c>
      <c r="AG37" s="263">
        <v>12</v>
      </c>
      <c r="AH37" s="29"/>
    </row>
    <row r="38" spans="1:34" ht="17.25" customHeight="1">
      <c r="A38" s="306"/>
      <c r="B38" s="308"/>
      <c r="C38" s="108"/>
      <c r="D38" s="108"/>
      <c r="E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</row>
    <row r="39" spans="1:34" ht="17.25" customHeight="1">
      <c r="A39" s="305">
        <v>5</v>
      </c>
      <c r="B39" s="264">
        <v>21.2</v>
      </c>
      <c r="C39" s="281">
        <f>SUM(D39:E39)</f>
        <v>176</v>
      </c>
      <c r="D39" s="263">
        <v>159.7</v>
      </c>
      <c r="E39" s="263">
        <v>16.3</v>
      </c>
      <c r="F39" s="136">
        <v>20.9</v>
      </c>
      <c r="G39" s="281">
        <f>SUM(H39:I39)</f>
        <v>176.7</v>
      </c>
      <c r="H39" s="263">
        <v>158</v>
      </c>
      <c r="I39" s="263">
        <v>18.7</v>
      </c>
      <c r="J39" s="263">
        <v>20.4</v>
      </c>
      <c r="K39" s="263">
        <v>176.7</v>
      </c>
      <c r="L39" s="263">
        <v>162.4</v>
      </c>
      <c r="M39" s="263">
        <v>14.4</v>
      </c>
      <c r="N39" s="263">
        <v>20.6</v>
      </c>
      <c r="O39" s="281">
        <f>SUM(P39:Q39)</f>
        <v>181.1</v>
      </c>
      <c r="P39" s="263">
        <v>158.6</v>
      </c>
      <c r="Q39" s="263">
        <v>22.5</v>
      </c>
      <c r="R39" s="263">
        <v>22.5</v>
      </c>
      <c r="S39" s="263">
        <v>183</v>
      </c>
      <c r="T39" s="263">
        <v>172.3</v>
      </c>
      <c r="U39" s="263">
        <v>10.7</v>
      </c>
      <c r="V39" s="263">
        <v>21.5</v>
      </c>
      <c r="W39" s="263">
        <v>183.6</v>
      </c>
      <c r="X39" s="263">
        <v>163.4</v>
      </c>
      <c r="Y39" s="263">
        <v>20.2</v>
      </c>
      <c r="Z39" s="263">
        <v>21.9</v>
      </c>
      <c r="AA39" s="263">
        <v>184.2</v>
      </c>
      <c r="AB39" s="263">
        <v>169.3</v>
      </c>
      <c r="AC39" s="263">
        <v>14.9</v>
      </c>
      <c r="AD39" s="263">
        <v>22.2</v>
      </c>
      <c r="AE39" s="263">
        <v>171.8</v>
      </c>
      <c r="AF39" s="263">
        <v>160.4</v>
      </c>
      <c r="AG39" s="263">
        <v>11.4</v>
      </c>
      <c r="AH39" s="29"/>
    </row>
    <row r="40" spans="1:34" ht="17.25" customHeight="1">
      <c r="A40" s="305">
        <v>6</v>
      </c>
      <c r="B40" s="264">
        <v>23.6</v>
      </c>
      <c r="C40" s="281">
        <f>SUM(D40:E40)</f>
        <v>193.60000000000002</v>
      </c>
      <c r="D40" s="263">
        <v>176.8</v>
      </c>
      <c r="E40" s="263">
        <v>16.8</v>
      </c>
      <c r="F40" s="263">
        <v>23.2</v>
      </c>
      <c r="G40" s="281">
        <f>SUM(H40:I40)</f>
        <v>194.3</v>
      </c>
      <c r="H40" s="263">
        <v>174.8</v>
      </c>
      <c r="I40" s="263">
        <v>19.5</v>
      </c>
      <c r="J40" s="263">
        <v>24.4</v>
      </c>
      <c r="K40" s="263">
        <v>196.8</v>
      </c>
      <c r="L40" s="263">
        <v>187.3</v>
      </c>
      <c r="M40" s="263">
        <v>9.5</v>
      </c>
      <c r="N40" s="263">
        <v>22.7</v>
      </c>
      <c r="O40" s="281">
        <f>SUM(P40:Q40)</f>
        <v>199.7</v>
      </c>
      <c r="P40" s="263">
        <v>174.7</v>
      </c>
      <c r="Q40" s="263">
        <v>25</v>
      </c>
      <c r="R40" s="263">
        <v>24.6</v>
      </c>
      <c r="S40" s="263">
        <v>195.6</v>
      </c>
      <c r="T40" s="263">
        <v>186.3</v>
      </c>
      <c r="U40" s="263">
        <v>9.3</v>
      </c>
      <c r="V40" s="263">
        <v>23.1</v>
      </c>
      <c r="W40" s="103">
        <v>198.9</v>
      </c>
      <c r="X40" s="263">
        <v>175.4</v>
      </c>
      <c r="Y40" s="263">
        <v>23.5</v>
      </c>
      <c r="Z40" s="263">
        <v>24.5</v>
      </c>
      <c r="AA40" s="263">
        <v>205.9</v>
      </c>
      <c r="AB40" s="263">
        <v>189.8</v>
      </c>
      <c r="AC40" s="263">
        <v>16.1</v>
      </c>
      <c r="AD40" s="263">
        <v>23.9</v>
      </c>
      <c r="AE40" s="263">
        <v>185.2</v>
      </c>
      <c r="AF40" s="263">
        <v>173.6</v>
      </c>
      <c r="AG40" s="263">
        <v>11.6</v>
      </c>
      <c r="AH40" s="29"/>
    </row>
    <row r="41" spans="1:34" ht="17.25" customHeight="1">
      <c r="A41" s="305">
        <v>7</v>
      </c>
      <c r="B41" s="264">
        <v>23.4</v>
      </c>
      <c r="C41" s="281">
        <f>SUM(D41:E41)</f>
        <v>192.6</v>
      </c>
      <c r="D41" s="263">
        <v>175.5</v>
      </c>
      <c r="E41" s="263">
        <v>17.1</v>
      </c>
      <c r="F41" s="263">
        <v>23.2</v>
      </c>
      <c r="G41" s="281">
        <f>SUM(H41:I41)</f>
        <v>195</v>
      </c>
      <c r="H41" s="263">
        <v>175.1</v>
      </c>
      <c r="I41" s="263">
        <v>19.9</v>
      </c>
      <c r="J41" s="263">
        <v>24.6</v>
      </c>
      <c r="K41" s="263">
        <v>205.9</v>
      </c>
      <c r="L41" s="263">
        <v>194.6</v>
      </c>
      <c r="M41" s="263">
        <v>11.3</v>
      </c>
      <c r="N41" s="263">
        <v>22.7</v>
      </c>
      <c r="O41" s="281">
        <f>SUM(P41:Q41)</f>
        <v>198.4</v>
      </c>
      <c r="P41" s="263">
        <v>173.3</v>
      </c>
      <c r="Q41" s="263">
        <v>25.1</v>
      </c>
      <c r="R41" s="263">
        <v>24.3</v>
      </c>
      <c r="S41" s="263">
        <v>194.5</v>
      </c>
      <c r="T41" s="263">
        <v>184.2</v>
      </c>
      <c r="U41" s="263">
        <v>10.3</v>
      </c>
      <c r="V41" s="263">
        <v>23.1</v>
      </c>
      <c r="W41" s="263">
        <v>196.3</v>
      </c>
      <c r="X41" s="263">
        <v>174.3</v>
      </c>
      <c r="Y41" s="263">
        <v>22</v>
      </c>
      <c r="Z41" s="263">
        <v>24.1</v>
      </c>
      <c r="AA41" s="263">
        <v>201.3</v>
      </c>
      <c r="AB41" s="263">
        <v>187.9</v>
      </c>
      <c r="AC41" s="263">
        <v>13.4</v>
      </c>
      <c r="AD41" s="263">
        <v>23.5</v>
      </c>
      <c r="AE41" s="263">
        <v>181.3</v>
      </c>
      <c r="AF41" s="263">
        <v>170.6</v>
      </c>
      <c r="AG41" s="263">
        <v>10.7</v>
      </c>
      <c r="AH41" s="29"/>
    </row>
    <row r="42" spans="1:34" ht="17.25" customHeight="1">
      <c r="A42" s="305">
        <v>8</v>
      </c>
      <c r="B42" s="264">
        <v>22.1</v>
      </c>
      <c r="C42" s="281">
        <f>SUM(D42:E42)</f>
        <v>182.4</v>
      </c>
      <c r="D42" s="263">
        <v>165.9</v>
      </c>
      <c r="E42" s="263">
        <v>16.5</v>
      </c>
      <c r="F42" s="263">
        <v>22.1</v>
      </c>
      <c r="G42" s="281">
        <f>SUM(H42:I42)</f>
        <v>185.60000000000002</v>
      </c>
      <c r="H42" s="263">
        <v>166.8</v>
      </c>
      <c r="I42" s="263">
        <v>18.8</v>
      </c>
      <c r="J42" s="263">
        <v>23.4</v>
      </c>
      <c r="K42" s="263">
        <v>196.2</v>
      </c>
      <c r="L42" s="263">
        <v>185.1</v>
      </c>
      <c r="M42" s="263">
        <v>11.1</v>
      </c>
      <c r="N42" s="263">
        <v>21.2</v>
      </c>
      <c r="O42" s="281">
        <f>SUM(P42:Q42)</f>
        <v>184.7</v>
      </c>
      <c r="P42" s="263">
        <v>162</v>
      </c>
      <c r="Q42" s="263">
        <v>22.7</v>
      </c>
      <c r="R42" s="263">
        <v>23.8</v>
      </c>
      <c r="S42" s="263">
        <v>193.8</v>
      </c>
      <c r="T42" s="263">
        <v>180.6</v>
      </c>
      <c r="U42" s="263">
        <v>13.2</v>
      </c>
      <c r="V42" s="263">
        <v>21.7</v>
      </c>
      <c r="W42" s="263">
        <v>185.7</v>
      </c>
      <c r="X42" s="263">
        <v>164.7</v>
      </c>
      <c r="Y42" s="263">
        <v>21</v>
      </c>
      <c r="Z42" s="263">
        <v>23.3</v>
      </c>
      <c r="AA42" s="263">
        <v>194.7</v>
      </c>
      <c r="AB42" s="263">
        <v>181.6</v>
      </c>
      <c r="AC42" s="263">
        <v>13.1</v>
      </c>
      <c r="AD42" s="263">
        <v>22.3</v>
      </c>
      <c r="AE42" s="263">
        <v>173</v>
      </c>
      <c r="AF42" s="263">
        <v>163.1</v>
      </c>
      <c r="AG42" s="263">
        <v>9.9</v>
      </c>
      <c r="AH42" s="29"/>
    </row>
    <row r="43" spans="1:34" ht="17.25" customHeight="1">
      <c r="A43" s="306"/>
      <c r="B43" s="3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263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</row>
    <row r="44" spans="1:34" ht="17.25" customHeight="1">
      <c r="A44" s="305">
        <v>9</v>
      </c>
      <c r="B44" s="264">
        <v>22.9</v>
      </c>
      <c r="C44" s="281">
        <f>SUM(D44:E44)</f>
        <v>188.6</v>
      </c>
      <c r="D44" s="263">
        <v>171.5</v>
      </c>
      <c r="E44" s="263">
        <v>17.1</v>
      </c>
      <c r="F44" s="263">
        <v>22.7</v>
      </c>
      <c r="G44" s="281">
        <f>SUM(H44:I44)</f>
        <v>191.1</v>
      </c>
      <c r="H44" s="263">
        <v>171.1</v>
      </c>
      <c r="I44" s="263">
        <v>20</v>
      </c>
      <c r="J44" s="263">
        <v>24.2</v>
      </c>
      <c r="K44" s="263">
        <v>202.6</v>
      </c>
      <c r="L44" s="263">
        <v>190.8</v>
      </c>
      <c r="M44" s="263">
        <v>11.8</v>
      </c>
      <c r="N44" s="263">
        <v>22.4</v>
      </c>
      <c r="O44" s="281">
        <f>SUM(P44:Q44)</f>
        <v>196.4</v>
      </c>
      <c r="P44" s="263">
        <v>171.4</v>
      </c>
      <c r="Q44" s="263">
        <v>25</v>
      </c>
      <c r="R44" s="263">
        <v>24</v>
      </c>
      <c r="S44" s="263">
        <v>191.5</v>
      </c>
      <c r="T44" s="263">
        <v>182.1</v>
      </c>
      <c r="U44" s="263">
        <v>9.4</v>
      </c>
      <c r="V44" s="263">
        <v>23</v>
      </c>
      <c r="W44" s="265">
        <v>197</v>
      </c>
      <c r="X44" s="263">
        <v>174.5</v>
      </c>
      <c r="Y44" s="263">
        <v>22.5</v>
      </c>
      <c r="Z44" s="263">
        <v>23.4</v>
      </c>
      <c r="AA44" s="263">
        <v>194.9</v>
      </c>
      <c r="AB44" s="263">
        <v>183</v>
      </c>
      <c r="AC44" s="263">
        <v>11.9</v>
      </c>
      <c r="AD44" s="263">
        <v>22.6</v>
      </c>
      <c r="AE44" s="263">
        <v>179.7</v>
      </c>
      <c r="AF44" s="263">
        <v>166</v>
      </c>
      <c r="AG44" s="263">
        <v>13.7</v>
      </c>
      <c r="AH44" s="29"/>
    </row>
    <row r="45" spans="1:34" ht="17.25" customHeight="1">
      <c r="A45" s="305">
        <v>10</v>
      </c>
      <c r="B45" s="264">
        <v>22.6</v>
      </c>
      <c r="C45" s="281">
        <f>SUM(D45:E45)</f>
        <v>186.79999999999998</v>
      </c>
      <c r="D45" s="263">
        <v>168.6</v>
      </c>
      <c r="E45" s="263">
        <v>18.2</v>
      </c>
      <c r="F45" s="263">
        <v>22.2</v>
      </c>
      <c r="G45" s="281">
        <f>SUM(H45:I45)</f>
        <v>187.9</v>
      </c>
      <c r="H45" s="263">
        <v>166.9</v>
      </c>
      <c r="I45" s="263">
        <v>21</v>
      </c>
      <c r="J45" s="263">
        <v>23.5</v>
      </c>
      <c r="K45" s="263">
        <v>196.7</v>
      </c>
      <c r="L45" s="263">
        <v>184.6</v>
      </c>
      <c r="M45" s="263">
        <v>12.1</v>
      </c>
      <c r="N45" s="263">
        <v>21.9</v>
      </c>
      <c r="O45" s="281">
        <f>SUM(P45:Q45)</f>
        <v>192.3</v>
      </c>
      <c r="P45" s="263">
        <v>167</v>
      </c>
      <c r="Q45" s="263">
        <v>25.3</v>
      </c>
      <c r="R45" s="263">
        <v>24</v>
      </c>
      <c r="S45" s="263">
        <v>186.6</v>
      </c>
      <c r="T45" s="263">
        <v>176.8</v>
      </c>
      <c r="U45" s="263">
        <v>9.8</v>
      </c>
      <c r="V45" s="263">
        <v>22.5</v>
      </c>
      <c r="W45" s="263">
        <v>193.2</v>
      </c>
      <c r="X45" s="263">
        <v>170.8</v>
      </c>
      <c r="Y45" s="263">
        <v>22.4</v>
      </c>
      <c r="Z45" s="263">
        <v>23.2</v>
      </c>
      <c r="AA45" s="263">
        <v>194.2</v>
      </c>
      <c r="AB45" s="263">
        <v>181.7</v>
      </c>
      <c r="AC45" s="263">
        <v>12.5</v>
      </c>
      <c r="AD45" s="263">
        <v>22.5</v>
      </c>
      <c r="AE45" s="263">
        <v>178.9</v>
      </c>
      <c r="AF45" s="263">
        <v>165.8</v>
      </c>
      <c r="AG45" s="263">
        <v>13.1</v>
      </c>
      <c r="AH45" s="29"/>
    </row>
    <row r="46" spans="1:34" ht="17.25" customHeight="1">
      <c r="A46" s="305">
        <v>11</v>
      </c>
      <c r="B46" s="264">
        <v>22.8</v>
      </c>
      <c r="C46" s="281">
        <f>SUM(D46:E46)</f>
        <v>189.6</v>
      </c>
      <c r="D46" s="263">
        <v>171.1</v>
      </c>
      <c r="E46" s="263">
        <v>18.5</v>
      </c>
      <c r="F46" s="263">
        <v>22.6</v>
      </c>
      <c r="G46" s="281">
        <f>SUM(H46:I46)</f>
        <v>191.5</v>
      </c>
      <c r="H46" s="263">
        <v>169.9</v>
      </c>
      <c r="I46" s="263">
        <v>21.6</v>
      </c>
      <c r="J46" s="263">
        <v>24.6</v>
      </c>
      <c r="K46" s="263">
        <v>208.3</v>
      </c>
      <c r="L46" s="263">
        <v>194.7</v>
      </c>
      <c r="M46" s="263">
        <v>13.6</v>
      </c>
      <c r="N46" s="263">
        <v>22.2</v>
      </c>
      <c r="O46" s="281">
        <f>SUM(P46:Q46)</f>
        <v>195.29999999999998</v>
      </c>
      <c r="P46" s="263">
        <v>169.2</v>
      </c>
      <c r="Q46" s="263">
        <v>26.1</v>
      </c>
      <c r="R46" s="263">
        <v>22.9</v>
      </c>
      <c r="S46" s="263">
        <v>178.4</v>
      </c>
      <c r="T46" s="263">
        <v>167.7</v>
      </c>
      <c r="U46" s="263">
        <v>10.7</v>
      </c>
      <c r="V46" s="263">
        <v>22.6</v>
      </c>
      <c r="W46" s="263">
        <v>194.7</v>
      </c>
      <c r="X46" s="263">
        <v>171.9</v>
      </c>
      <c r="Y46" s="263">
        <v>22.8</v>
      </c>
      <c r="Z46" s="263">
        <v>23.5</v>
      </c>
      <c r="AA46" s="263">
        <v>196.1</v>
      </c>
      <c r="AB46" s="263">
        <v>183.2</v>
      </c>
      <c r="AC46" s="263">
        <v>12.9</v>
      </c>
      <c r="AD46" s="263">
        <v>22.9</v>
      </c>
      <c r="AE46" s="263">
        <v>180.1</v>
      </c>
      <c r="AF46" s="263">
        <v>167.8</v>
      </c>
      <c r="AG46" s="263">
        <v>12.3</v>
      </c>
      <c r="AH46" s="29"/>
    </row>
    <row r="47" spans="1:34" ht="17.25" customHeight="1">
      <c r="A47" s="305">
        <v>12</v>
      </c>
      <c r="B47" s="264">
        <v>22.9</v>
      </c>
      <c r="C47" s="281">
        <f>SUM(D47:E47)</f>
        <v>189.79999999999998</v>
      </c>
      <c r="D47" s="263">
        <v>171.2</v>
      </c>
      <c r="E47" s="263">
        <v>18.6</v>
      </c>
      <c r="F47" s="263">
        <v>22.8</v>
      </c>
      <c r="G47" s="281">
        <f>SUM(H47:I47)</f>
        <v>193.6</v>
      </c>
      <c r="H47" s="263">
        <v>171.5</v>
      </c>
      <c r="I47" s="263">
        <v>22.1</v>
      </c>
      <c r="J47" s="263">
        <v>23.8</v>
      </c>
      <c r="K47" s="263">
        <v>202.7</v>
      </c>
      <c r="L47" s="263">
        <v>188.3</v>
      </c>
      <c r="M47" s="263">
        <v>14.4</v>
      </c>
      <c r="N47" s="263">
        <v>22.5</v>
      </c>
      <c r="O47" s="281">
        <f>SUM(P47:Q47)</f>
        <v>197.5</v>
      </c>
      <c r="P47" s="263">
        <v>171.4</v>
      </c>
      <c r="Q47" s="263">
        <v>26.1</v>
      </c>
      <c r="R47" s="263">
        <v>24.6</v>
      </c>
      <c r="S47" s="263">
        <v>190.4</v>
      </c>
      <c r="T47" s="263">
        <v>179.6</v>
      </c>
      <c r="U47" s="263">
        <v>10.8</v>
      </c>
      <c r="V47" s="263">
        <v>22.6</v>
      </c>
      <c r="W47" s="263">
        <v>195.3</v>
      </c>
      <c r="X47" s="263">
        <v>171.6</v>
      </c>
      <c r="Y47" s="263">
        <v>23.7</v>
      </c>
      <c r="Z47" s="263">
        <v>24.4</v>
      </c>
      <c r="AA47" s="263">
        <v>202.7</v>
      </c>
      <c r="AB47" s="263">
        <v>191.1</v>
      </c>
      <c r="AC47" s="263">
        <v>11.6</v>
      </c>
      <c r="AD47" s="263">
        <v>23.7</v>
      </c>
      <c r="AE47" s="263">
        <v>188.8</v>
      </c>
      <c r="AF47" s="263">
        <v>174.6</v>
      </c>
      <c r="AG47" s="263">
        <v>14.2</v>
      </c>
      <c r="AH47" s="29"/>
    </row>
    <row r="48" spans="1:33" ht="17.25" customHeight="1">
      <c r="A48" s="309"/>
      <c r="B48" s="264"/>
      <c r="C48" s="321"/>
      <c r="D48" s="285"/>
      <c r="E48" s="285"/>
      <c r="F48" s="285"/>
      <c r="G48" s="285"/>
      <c r="H48" s="263"/>
      <c r="I48" s="285"/>
      <c r="J48" s="285"/>
      <c r="K48" s="263"/>
      <c r="L48" s="285"/>
      <c r="M48" s="285"/>
      <c r="N48" s="285"/>
      <c r="O48" s="263"/>
      <c r="P48" s="285"/>
      <c r="Q48" s="285"/>
      <c r="R48" s="285"/>
      <c r="S48" s="263"/>
      <c r="T48" s="285"/>
      <c r="U48" s="285"/>
      <c r="V48" s="315"/>
      <c r="W48" s="315"/>
      <c r="X48" s="315"/>
      <c r="Y48" s="315"/>
      <c r="Z48" s="285"/>
      <c r="AA48" s="263"/>
      <c r="AB48" s="285"/>
      <c r="AC48" s="285"/>
      <c r="AD48" s="285"/>
      <c r="AE48" s="263"/>
      <c r="AF48" s="285"/>
      <c r="AG48" s="285"/>
    </row>
    <row r="49" spans="1:33" ht="17.25" customHeight="1">
      <c r="A49" s="31" t="s">
        <v>37</v>
      </c>
      <c r="B49" s="3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1:34" ht="17.25" customHeight="1">
      <c r="A50" s="210" t="s">
        <v>317</v>
      </c>
      <c r="B50" s="281">
        <v>22.4</v>
      </c>
      <c r="C50" s="281">
        <f>SUM(D50:E50)</f>
        <v>170.9</v>
      </c>
      <c r="D50" s="281">
        <v>164.4</v>
      </c>
      <c r="E50" s="281">
        <v>6.5</v>
      </c>
      <c r="F50" s="281">
        <v>22</v>
      </c>
      <c r="G50" s="281">
        <f>SUM(H50:I50)</f>
        <v>167.29999999999998</v>
      </c>
      <c r="H50" s="281">
        <v>160.6</v>
      </c>
      <c r="I50" s="281">
        <v>6.7</v>
      </c>
      <c r="J50" s="281">
        <v>21.4</v>
      </c>
      <c r="K50" s="281">
        <v>170.5</v>
      </c>
      <c r="L50" s="281">
        <v>169</v>
      </c>
      <c r="M50" s="281">
        <v>1.5</v>
      </c>
      <c r="N50" s="281">
        <v>21.9</v>
      </c>
      <c r="O50" s="281">
        <f>SUM(P50:Q50)</f>
        <v>173.1</v>
      </c>
      <c r="P50" s="281">
        <v>165.5</v>
      </c>
      <c r="Q50" s="281">
        <v>7.6</v>
      </c>
      <c r="R50" s="281">
        <v>23</v>
      </c>
      <c r="S50" s="281">
        <v>156.2</v>
      </c>
      <c r="T50" s="281">
        <v>148.4</v>
      </c>
      <c r="U50" s="281">
        <v>7.8</v>
      </c>
      <c r="V50" s="281">
        <v>22</v>
      </c>
      <c r="W50" s="281">
        <v>178.2</v>
      </c>
      <c r="X50" s="281">
        <v>170.9</v>
      </c>
      <c r="Y50" s="281">
        <v>7.3</v>
      </c>
      <c r="Z50" s="281">
        <v>23</v>
      </c>
      <c r="AA50" s="281">
        <v>187.5</v>
      </c>
      <c r="AB50" s="281">
        <v>178.6</v>
      </c>
      <c r="AC50" s="281">
        <v>8.9</v>
      </c>
      <c r="AD50" s="281">
        <v>22.5</v>
      </c>
      <c r="AE50" s="281">
        <v>173.6</v>
      </c>
      <c r="AF50" s="281">
        <v>167</v>
      </c>
      <c r="AG50" s="281">
        <v>6.6</v>
      </c>
      <c r="AH50" s="29"/>
    </row>
    <row r="51" spans="1:34" s="316" customFormat="1" ht="17.25" customHeight="1">
      <c r="A51" s="311">
        <v>62</v>
      </c>
      <c r="B51" s="264">
        <v>22.4</v>
      </c>
      <c r="C51" s="281">
        <f>SUM(D51:E51)</f>
        <v>172.60000000000002</v>
      </c>
      <c r="D51" s="263">
        <v>165.3</v>
      </c>
      <c r="E51" s="263">
        <v>7.3</v>
      </c>
      <c r="F51" s="263">
        <v>21.9</v>
      </c>
      <c r="G51" s="281">
        <f>SUM(H51:I51)</f>
        <v>170.20000000000002</v>
      </c>
      <c r="H51" s="263">
        <v>162.9</v>
      </c>
      <c r="I51" s="263">
        <v>7.3</v>
      </c>
      <c r="J51" s="263">
        <v>21.8</v>
      </c>
      <c r="K51" s="263">
        <v>173.1</v>
      </c>
      <c r="L51" s="263">
        <v>171.4</v>
      </c>
      <c r="M51" s="263">
        <v>1.7</v>
      </c>
      <c r="N51" s="263">
        <v>21.9</v>
      </c>
      <c r="O51" s="281">
        <f>SUM(P51:Q51)</f>
        <v>173.9</v>
      </c>
      <c r="P51" s="263">
        <v>165.6</v>
      </c>
      <c r="Q51" s="263">
        <v>8.3</v>
      </c>
      <c r="R51" s="263">
        <v>23.2</v>
      </c>
      <c r="S51" s="263">
        <v>161.7</v>
      </c>
      <c r="T51" s="263">
        <v>152.7</v>
      </c>
      <c r="U51" s="263">
        <v>9</v>
      </c>
      <c r="V51" s="263">
        <v>22.2</v>
      </c>
      <c r="W51" s="263">
        <v>179.9</v>
      </c>
      <c r="X51" s="263">
        <v>172.1</v>
      </c>
      <c r="Y51" s="263">
        <v>7.8</v>
      </c>
      <c r="Z51" s="263">
        <v>23.1</v>
      </c>
      <c r="AA51" s="263">
        <v>187.4</v>
      </c>
      <c r="AB51" s="263">
        <v>178.9</v>
      </c>
      <c r="AC51" s="263">
        <v>8.5</v>
      </c>
      <c r="AD51" s="263">
        <v>22.4</v>
      </c>
      <c r="AE51" s="263">
        <v>174.7</v>
      </c>
      <c r="AF51" s="263">
        <v>166.9</v>
      </c>
      <c r="AG51" s="263">
        <v>7.8</v>
      </c>
      <c r="AH51" s="29"/>
    </row>
    <row r="52" spans="1:34" s="83" customFormat="1" ht="17.25" customHeight="1">
      <c r="A52" s="312">
        <v>63</v>
      </c>
      <c r="B52" s="290">
        <f>AVERAGE(B54:B67)</f>
        <v>22.508333333333336</v>
      </c>
      <c r="C52" s="381">
        <f aca="true" t="shared" si="2" ref="C52:AG52">AVERAGE(C54:C67)</f>
        <v>171.89999999999998</v>
      </c>
      <c r="D52" s="381">
        <f t="shared" si="2"/>
        <v>164.3166666666667</v>
      </c>
      <c r="E52" s="381">
        <f t="shared" si="2"/>
        <v>7.583333333333335</v>
      </c>
      <c r="F52" s="381">
        <f t="shared" si="2"/>
        <v>21.950000000000003</v>
      </c>
      <c r="G52" s="381">
        <f t="shared" si="2"/>
        <v>169.49999999999997</v>
      </c>
      <c r="H52" s="381">
        <f t="shared" si="2"/>
        <v>160.89166666666668</v>
      </c>
      <c r="I52" s="381">
        <f t="shared" si="2"/>
        <v>8.608333333333333</v>
      </c>
      <c r="J52" s="381">
        <f t="shared" si="2"/>
        <v>22.608333333333334</v>
      </c>
      <c r="K52" s="381">
        <f t="shared" si="2"/>
        <v>180.28333333333333</v>
      </c>
      <c r="L52" s="381">
        <f t="shared" si="2"/>
        <v>176.625</v>
      </c>
      <c r="M52" s="381">
        <f t="shared" si="2"/>
        <v>3.65</v>
      </c>
      <c r="N52" s="381">
        <f t="shared" si="2"/>
        <v>22.166666666666668</v>
      </c>
      <c r="O52" s="381">
        <f t="shared" si="2"/>
        <v>176.51666666666665</v>
      </c>
      <c r="P52" s="381">
        <f t="shared" si="2"/>
        <v>166.37499999999997</v>
      </c>
      <c r="Q52" s="381">
        <f t="shared" si="2"/>
        <v>10.141666666666666</v>
      </c>
      <c r="R52" s="381">
        <f t="shared" si="2"/>
        <v>22.616666666666664</v>
      </c>
      <c r="S52" s="381">
        <f t="shared" si="2"/>
        <v>172.08181818181822</v>
      </c>
      <c r="T52" s="381">
        <f t="shared" si="2"/>
        <v>165.82500000000002</v>
      </c>
      <c r="U52" s="381">
        <f t="shared" si="2"/>
        <v>5.816666666666666</v>
      </c>
      <c r="V52" s="381">
        <f t="shared" si="2"/>
        <v>22.108333333333334</v>
      </c>
      <c r="W52" s="381">
        <f t="shared" si="2"/>
        <v>177.74166666666667</v>
      </c>
      <c r="X52" s="381">
        <f t="shared" si="2"/>
        <v>167.23333333333332</v>
      </c>
      <c r="Y52" s="381">
        <f t="shared" si="2"/>
        <v>10.508333333333333</v>
      </c>
      <c r="Z52" s="381">
        <f t="shared" si="2"/>
        <v>22.783333333333335</v>
      </c>
      <c r="AA52" s="381">
        <f t="shared" si="2"/>
        <v>182.13333333333335</v>
      </c>
      <c r="AB52" s="381">
        <f t="shared" si="2"/>
        <v>175.20000000000002</v>
      </c>
      <c r="AC52" s="381">
        <f t="shared" si="2"/>
        <v>6.9333333333333345</v>
      </c>
      <c r="AD52" s="381">
        <f t="shared" si="2"/>
        <v>21.650000000000002</v>
      </c>
      <c r="AE52" s="381">
        <f t="shared" si="2"/>
        <v>156.75833333333333</v>
      </c>
      <c r="AF52" s="381">
        <f t="shared" si="2"/>
        <v>151.05833333333334</v>
      </c>
      <c r="AG52" s="381">
        <f t="shared" si="2"/>
        <v>5.699999999999999</v>
      </c>
      <c r="AH52" s="320"/>
    </row>
    <row r="53" spans="1:33" ht="17.25" customHeight="1">
      <c r="A53" s="302"/>
      <c r="B53" s="308"/>
      <c r="C53" s="108"/>
      <c r="D53" s="108"/>
      <c r="E53" s="108"/>
      <c r="F53" s="108"/>
      <c r="G53" s="108"/>
      <c r="H53" s="263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1:34" ht="17.25" customHeight="1">
      <c r="A54" s="210" t="s">
        <v>316</v>
      </c>
      <c r="B54" s="264">
        <v>21.1</v>
      </c>
      <c r="C54" s="281">
        <f>SUM(D54:E54)</f>
        <v>162.4</v>
      </c>
      <c r="D54" s="263">
        <v>154.9</v>
      </c>
      <c r="E54" s="263">
        <v>7.5</v>
      </c>
      <c r="F54" s="263">
        <v>20.3</v>
      </c>
      <c r="G54" s="281">
        <f>SUM(H54:I54)</f>
        <v>157.9</v>
      </c>
      <c r="H54" s="263">
        <v>149.5</v>
      </c>
      <c r="I54" s="263">
        <v>8.4</v>
      </c>
      <c r="J54" s="263">
        <v>20.6</v>
      </c>
      <c r="K54" s="263">
        <v>164</v>
      </c>
      <c r="L54" s="263">
        <v>159.7</v>
      </c>
      <c r="M54" s="263">
        <v>4.3</v>
      </c>
      <c r="N54" s="263">
        <v>20.1</v>
      </c>
      <c r="O54" s="281">
        <f>SUM(P54:Q54)</f>
        <v>162.2</v>
      </c>
      <c r="P54" s="263">
        <v>152.6</v>
      </c>
      <c r="Q54" s="263">
        <v>9.6</v>
      </c>
      <c r="R54" s="263">
        <v>21</v>
      </c>
      <c r="S54" s="263">
        <v>158.9</v>
      </c>
      <c r="T54" s="263">
        <v>153</v>
      </c>
      <c r="U54" s="263">
        <v>5.9</v>
      </c>
      <c r="V54" s="263">
        <v>19.8</v>
      </c>
      <c r="W54" s="263">
        <v>159.2</v>
      </c>
      <c r="X54" s="263">
        <v>151.5</v>
      </c>
      <c r="Y54" s="263">
        <v>7.7</v>
      </c>
      <c r="Z54" s="263">
        <v>21.6</v>
      </c>
      <c r="AA54" s="263">
        <v>170.1</v>
      </c>
      <c r="AB54" s="263">
        <v>165.2</v>
      </c>
      <c r="AC54" s="263">
        <v>4.9</v>
      </c>
      <c r="AD54" s="263">
        <v>19</v>
      </c>
      <c r="AE54" s="263">
        <v>137.9</v>
      </c>
      <c r="AF54" s="263">
        <v>133.2</v>
      </c>
      <c r="AG54" s="263">
        <v>4.7</v>
      </c>
      <c r="AH54" s="317"/>
    </row>
    <row r="55" spans="1:34" ht="17.25" customHeight="1">
      <c r="A55" s="305">
        <v>2</v>
      </c>
      <c r="B55" s="264">
        <v>22.7</v>
      </c>
      <c r="C55" s="281">
        <f>SUM(D55:E55)</f>
        <v>173.70000000000002</v>
      </c>
      <c r="D55" s="263">
        <v>165.8</v>
      </c>
      <c r="E55" s="263">
        <v>7.9</v>
      </c>
      <c r="F55" s="263">
        <v>22.3</v>
      </c>
      <c r="G55" s="281">
        <f>SUM(H55:I55)</f>
        <v>173</v>
      </c>
      <c r="H55" s="263">
        <v>164.1</v>
      </c>
      <c r="I55" s="263">
        <v>8.9</v>
      </c>
      <c r="J55" s="263">
        <v>23.9</v>
      </c>
      <c r="K55" s="263">
        <v>191.9</v>
      </c>
      <c r="L55" s="263">
        <v>188</v>
      </c>
      <c r="M55" s="263">
        <v>3.9</v>
      </c>
      <c r="N55" s="263">
        <v>23</v>
      </c>
      <c r="O55" s="281">
        <f>SUM(P55:Q55)</f>
        <v>182.9</v>
      </c>
      <c r="P55" s="263">
        <v>171.9</v>
      </c>
      <c r="Q55" s="263">
        <v>11</v>
      </c>
      <c r="R55" s="263">
        <v>23.2</v>
      </c>
      <c r="S55" s="263">
        <v>173.3</v>
      </c>
      <c r="T55" s="263">
        <v>168.8</v>
      </c>
      <c r="U55" s="263">
        <v>4.5</v>
      </c>
      <c r="V55" s="263">
        <v>22.9</v>
      </c>
      <c r="W55" s="263">
        <v>186.7</v>
      </c>
      <c r="X55" s="263">
        <v>173.3</v>
      </c>
      <c r="Y55" s="263">
        <v>13.4</v>
      </c>
      <c r="Z55" s="263">
        <v>23.8</v>
      </c>
      <c r="AA55" s="263">
        <v>191.3</v>
      </c>
      <c r="AB55" s="263">
        <v>183.5</v>
      </c>
      <c r="AC55" s="263">
        <v>7.8</v>
      </c>
      <c r="AD55" s="263">
        <v>23.3</v>
      </c>
      <c r="AE55" s="263">
        <v>167.3</v>
      </c>
      <c r="AF55" s="263">
        <v>162.8</v>
      </c>
      <c r="AG55" s="263">
        <v>4.5</v>
      </c>
      <c r="AH55" s="317"/>
    </row>
    <row r="56" spans="1:34" ht="17.25" customHeight="1">
      <c r="A56" s="305">
        <v>3</v>
      </c>
      <c r="B56" s="264">
        <v>22.6</v>
      </c>
      <c r="C56" s="281">
        <f>SUM(D56:E56)</f>
        <v>171.79999999999998</v>
      </c>
      <c r="D56" s="263">
        <v>164.1</v>
      </c>
      <c r="E56" s="263">
        <v>7.7</v>
      </c>
      <c r="F56" s="263">
        <v>21.8</v>
      </c>
      <c r="G56" s="281">
        <f>SUM(H56:I56)</f>
        <v>168.4</v>
      </c>
      <c r="H56" s="263">
        <v>159.9</v>
      </c>
      <c r="I56" s="263">
        <v>8.5</v>
      </c>
      <c r="J56" s="263">
        <v>23.1</v>
      </c>
      <c r="K56" s="263">
        <v>183.8</v>
      </c>
      <c r="L56" s="263">
        <v>180.1</v>
      </c>
      <c r="M56" s="263">
        <v>3.7</v>
      </c>
      <c r="N56" s="263">
        <v>22.2</v>
      </c>
      <c r="O56" s="281">
        <f>SUM(P56:Q56)</f>
        <v>176.7</v>
      </c>
      <c r="P56" s="263">
        <v>166.7</v>
      </c>
      <c r="Q56" s="263">
        <v>10</v>
      </c>
      <c r="R56" s="263">
        <v>22.1</v>
      </c>
      <c r="S56" s="263">
        <v>166.8</v>
      </c>
      <c r="T56" s="263">
        <v>162.2</v>
      </c>
      <c r="U56" s="263">
        <v>4.6</v>
      </c>
      <c r="V56" s="263">
        <v>22</v>
      </c>
      <c r="W56" s="263">
        <v>176.5</v>
      </c>
      <c r="X56" s="263">
        <v>167.9</v>
      </c>
      <c r="Y56" s="263">
        <v>8.6</v>
      </c>
      <c r="Z56" s="263">
        <v>22.9</v>
      </c>
      <c r="AA56" s="263">
        <v>182.3</v>
      </c>
      <c r="AB56" s="263">
        <v>173.6</v>
      </c>
      <c r="AC56" s="263">
        <v>8.7</v>
      </c>
      <c r="AD56" s="263">
        <v>21.9</v>
      </c>
      <c r="AE56" s="263">
        <v>155.4</v>
      </c>
      <c r="AF56" s="263">
        <v>151.7</v>
      </c>
      <c r="AG56" s="263">
        <v>3.7</v>
      </c>
      <c r="AH56" s="317"/>
    </row>
    <row r="57" spans="1:34" ht="17.25" customHeight="1">
      <c r="A57" s="305">
        <v>4</v>
      </c>
      <c r="B57" s="264">
        <v>23.4</v>
      </c>
      <c r="C57" s="281">
        <f>SUM(D57:E57)</f>
        <v>178.2</v>
      </c>
      <c r="D57" s="263">
        <v>170.5</v>
      </c>
      <c r="E57" s="263">
        <v>7.7</v>
      </c>
      <c r="F57" s="263">
        <v>23</v>
      </c>
      <c r="G57" s="281">
        <f>SUM(H57:I57)</f>
        <v>176.9</v>
      </c>
      <c r="H57" s="263">
        <v>168.1</v>
      </c>
      <c r="I57" s="263">
        <v>8.8</v>
      </c>
      <c r="J57" s="263">
        <v>23.9</v>
      </c>
      <c r="K57" s="263">
        <v>193.4</v>
      </c>
      <c r="L57" s="263">
        <v>188.6</v>
      </c>
      <c r="M57" s="263">
        <v>4.8</v>
      </c>
      <c r="N57" s="263">
        <v>23.2</v>
      </c>
      <c r="O57" s="281">
        <f>SUM(P57:Q57)</f>
        <v>183.6</v>
      </c>
      <c r="P57" s="263">
        <v>173.6</v>
      </c>
      <c r="Q57" s="263">
        <v>10</v>
      </c>
      <c r="R57" s="263">
        <v>23.3</v>
      </c>
      <c r="S57" s="263">
        <v>172.6</v>
      </c>
      <c r="T57" s="263">
        <v>171</v>
      </c>
      <c r="U57" s="263">
        <v>5.2</v>
      </c>
      <c r="V57" s="263">
        <v>23</v>
      </c>
      <c r="W57" s="263">
        <v>184.5</v>
      </c>
      <c r="X57" s="263">
        <v>174.6</v>
      </c>
      <c r="Y57" s="263">
        <v>9.9</v>
      </c>
      <c r="Z57" s="263">
        <v>23.7</v>
      </c>
      <c r="AA57" s="263">
        <v>189.2</v>
      </c>
      <c r="AB57" s="263">
        <v>181.6</v>
      </c>
      <c r="AC57" s="263">
        <v>7.6</v>
      </c>
      <c r="AD57" s="263">
        <v>23.8</v>
      </c>
      <c r="AE57" s="263">
        <v>170.6</v>
      </c>
      <c r="AF57" s="263">
        <v>164.7</v>
      </c>
      <c r="AG57" s="263">
        <v>5.9</v>
      </c>
      <c r="AH57" s="317"/>
    </row>
    <row r="58" spans="1:34" ht="17.25" customHeight="1">
      <c r="A58" s="306"/>
      <c r="B58" s="3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317"/>
    </row>
    <row r="59" spans="1:34" ht="17.25" customHeight="1">
      <c r="A59" s="305">
        <v>5</v>
      </c>
      <c r="B59" s="264">
        <v>21.2</v>
      </c>
      <c r="C59" s="281">
        <f>SUM(D59:E59)</f>
        <v>161.79999999999998</v>
      </c>
      <c r="D59" s="263">
        <v>154.6</v>
      </c>
      <c r="E59" s="263">
        <v>7.2</v>
      </c>
      <c r="F59" s="263">
        <v>20.4</v>
      </c>
      <c r="G59" s="281">
        <f>SUM(H59:I59)</f>
        <v>157.9</v>
      </c>
      <c r="H59" s="263">
        <v>149.9</v>
      </c>
      <c r="I59" s="263">
        <v>8</v>
      </c>
      <c r="J59" s="263">
        <v>19.2</v>
      </c>
      <c r="K59" s="263">
        <v>153.8</v>
      </c>
      <c r="L59" s="263">
        <v>149.6</v>
      </c>
      <c r="M59" s="263">
        <v>4.2</v>
      </c>
      <c r="N59" s="263">
        <v>20.6</v>
      </c>
      <c r="O59" s="281">
        <f>SUM(P59:Q59)</f>
        <v>164.5</v>
      </c>
      <c r="P59" s="263">
        <v>155.5</v>
      </c>
      <c r="Q59" s="263">
        <v>9</v>
      </c>
      <c r="R59" s="263">
        <v>21.5</v>
      </c>
      <c r="S59" s="263" t="s">
        <v>450</v>
      </c>
      <c r="T59" s="263">
        <v>158.7</v>
      </c>
      <c r="U59" s="263">
        <v>8.1</v>
      </c>
      <c r="V59" s="263">
        <v>20.8</v>
      </c>
      <c r="W59" s="263">
        <v>168.1</v>
      </c>
      <c r="X59" s="263">
        <v>156.9</v>
      </c>
      <c r="Y59" s="263">
        <v>11.2</v>
      </c>
      <c r="Z59" s="263">
        <v>21</v>
      </c>
      <c r="AA59" s="263">
        <v>166.8</v>
      </c>
      <c r="AB59" s="263">
        <v>160.9</v>
      </c>
      <c r="AC59" s="263">
        <v>5.9</v>
      </c>
      <c r="AD59" s="263">
        <v>20.1</v>
      </c>
      <c r="AE59" s="263">
        <v>143.3</v>
      </c>
      <c r="AF59" s="263">
        <v>138.6</v>
      </c>
      <c r="AG59" s="263">
        <v>4.7</v>
      </c>
      <c r="AH59" s="317"/>
    </row>
    <row r="60" spans="1:34" ht="17.25" customHeight="1">
      <c r="A60" s="305">
        <v>6</v>
      </c>
      <c r="B60" s="264">
        <v>23.4</v>
      </c>
      <c r="C60" s="281">
        <f>SUM(D60:E60)</f>
        <v>178.2</v>
      </c>
      <c r="D60" s="263">
        <v>171</v>
      </c>
      <c r="E60" s="263">
        <v>7.2</v>
      </c>
      <c r="F60" s="263">
        <v>22.6</v>
      </c>
      <c r="G60" s="281">
        <f>SUM(H60:I60)</f>
        <v>174.9</v>
      </c>
      <c r="H60" s="263">
        <v>166.9</v>
      </c>
      <c r="I60" s="263">
        <v>8</v>
      </c>
      <c r="J60" s="263">
        <v>23.6</v>
      </c>
      <c r="K60" s="263">
        <v>186.9</v>
      </c>
      <c r="L60" s="263">
        <v>184.4</v>
      </c>
      <c r="M60" s="263">
        <v>2.4</v>
      </c>
      <c r="N60" s="263">
        <v>22.9</v>
      </c>
      <c r="O60" s="281">
        <f>SUM(P60:Q60)</f>
        <v>182.9</v>
      </c>
      <c r="P60" s="263">
        <v>173.3</v>
      </c>
      <c r="Q60" s="263">
        <v>9.6</v>
      </c>
      <c r="R60" s="263">
        <v>23.4</v>
      </c>
      <c r="S60" s="263">
        <v>179.3</v>
      </c>
      <c r="T60" s="263">
        <v>174</v>
      </c>
      <c r="U60" s="263">
        <v>5.3</v>
      </c>
      <c r="V60" s="263">
        <v>23.2</v>
      </c>
      <c r="W60" s="263">
        <v>186.1</v>
      </c>
      <c r="X60" s="263">
        <v>175.1</v>
      </c>
      <c r="Y60" s="263">
        <v>11</v>
      </c>
      <c r="Z60" s="263">
        <v>23.5</v>
      </c>
      <c r="AA60" s="263">
        <v>188.8</v>
      </c>
      <c r="AB60" s="263">
        <v>181.3</v>
      </c>
      <c r="AC60" s="263">
        <v>7.5</v>
      </c>
      <c r="AD60" s="263">
        <v>22.8</v>
      </c>
      <c r="AE60" s="263">
        <v>164.8</v>
      </c>
      <c r="AF60" s="263">
        <v>157.6</v>
      </c>
      <c r="AG60" s="263">
        <v>7.2</v>
      </c>
      <c r="AH60" s="317"/>
    </row>
    <row r="61" spans="1:34" ht="17.25" customHeight="1">
      <c r="A61" s="305">
        <v>7</v>
      </c>
      <c r="B61" s="264">
        <v>23.3</v>
      </c>
      <c r="C61" s="281">
        <f>SUM(D61:E61)</f>
        <v>177.2</v>
      </c>
      <c r="D61" s="263">
        <v>169.7</v>
      </c>
      <c r="E61" s="263">
        <v>7.5</v>
      </c>
      <c r="F61" s="263">
        <v>22.8</v>
      </c>
      <c r="G61" s="281">
        <f>SUM(H61:I61)</f>
        <v>175.70000000000002</v>
      </c>
      <c r="H61" s="263">
        <v>166.8</v>
      </c>
      <c r="I61" s="263">
        <v>8.9</v>
      </c>
      <c r="J61" s="263">
        <v>23.9</v>
      </c>
      <c r="K61" s="263">
        <v>188.5</v>
      </c>
      <c r="L61" s="263">
        <v>185.5</v>
      </c>
      <c r="M61" s="263">
        <v>3</v>
      </c>
      <c r="N61" s="263">
        <v>23</v>
      </c>
      <c r="O61" s="281">
        <f>SUM(P61:Q61)</f>
        <v>183.29999999999998</v>
      </c>
      <c r="P61" s="263">
        <v>172.6</v>
      </c>
      <c r="Q61" s="263">
        <v>10.7</v>
      </c>
      <c r="R61" s="263">
        <v>23.1</v>
      </c>
      <c r="S61" s="263">
        <v>176.7</v>
      </c>
      <c r="T61" s="263">
        <v>171.7</v>
      </c>
      <c r="U61" s="263">
        <v>5</v>
      </c>
      <c r="V61" s="263">
        <v>22.8</v>
      </c>
      <c r="W61" s="263">
        <v>182.9</v>
      </c>
      <c r="X61" s="263">
        <v>171.7</v>
      </c>
      <c r="Y61" s="263">
        <v>11.2</v>
      </c>
      <c r="Z61" s="263">
        <v>23.8</v>
      </c>
      <c r="AA61" s="263">
        <v>190.7</v>
      </c>
      <c r="AB61" s="263">
        <v>183.4</v>
      </c>
      <c r="AC61" s="263">
        <v>7.3</v>
      </c>
      <c r="AD61" s="263">
        <v>22.3</v>
      </c>
      <c r="AE61" s="263">
        <v>160.6</v>
      </c>
      <c r="AF61" s="263">
        <v>154.3</v>
      </c>
      <c r="AG61" s="263">
        <v>6.3</v>
      </c>
      <c r="AH61" s="317"/>
    </row>
    <row r="62" spans="1:34" ht="17.25" customHeight="1">
      <c r="A62" s="305">
        <v>8</v>
      </c>
      <c r="B62" s="264">
        <v>22.2</v>
      </c>
      <c r="C62" s="281">
        <f>SUM(D62:E62)</f>
        <v>170.9</v>
      </c>
      <c r="D62" s="263">
        <v>163</v>
      </c>
      <c r="E62" s="263">
        <v>7.9</v>
      </c>
      <c r="F62" s="263">
        <v>21.6</v>
      </c>
      <c r="G62" s="281">
        <f>SUM(H62:I62)</f>
        <v>167</v>
      </c>
      <c r="H62" s="263">
        <v>158.3</v>
      </c>
      <c r="I62" s="263">
        <v>8.7</v>
      </c>
      <c r="J62" s="263">
        <v>22.5</v>
      </c>
      <c r="K62" s="263">
        <v>179.7</v>
      </c>
      <c r="L62" s="263">
        <v>176</v>
      </c>
      <c r="M62" s="263">
        <v>3.7</v>
      </c>
      <c r="N62" s="263">
        <v>21.4</v>
      </c>
      <c r="O62" s="281">
        <f>SUM(P62:Q62)</f>
        <v>171.2</v>
      </c>
      <c r="P62" s="263">
        <v>161.1</v>
      </c>
      <c r="Q62" s="263">
        <v>10.1</v>
      </c>
      <c r="R62" s="263">
        <v>22.1</v>
      </c>
      <c r="S62" s="263">
        <v>176.2</v>
      </c>
      <c r="T62" s="263">
        <v>164.7</v>
      </c>
      <c r="U62" s="263">
        <v>7.9</v>
      </c>
      <c r="V62" s="263">
        <v>20.9</v>
      </c>
      <c r="W62" s="263">
        <v>172.5</v>
      </c>
      <c r="X62" s="263">
        <v>159.6</v>
      </c>
      <c r="Y62" s="263">
        <v>12.9</v>
      </c>
      <c r="Z62" s="263">
        <v>22.5</v>
      </c>
      <c r="AA62" s="263">
        <v>180.4</v>
      </c>
      <c r="AB62" s="263">
        <v>173.2</v>
      </c>
      <c r="AC62" s="263">
        <v>7.2</v>
      </c>
      <c r="AD62" s="263">
        <v>20.1</v>
      </c>
      <c r="AE62" s="263">
        <v>147.8</v>
      </c>
      <c r="AF62" s="263">
        <v>143.5</v>
      </c>
      <c r="AG62" s="263">
        <v>4.3</v>
      </c>
      <c r="AH62" s="317"/>
    </row>
    <row r="63" spans="1:34" ht="17.25" customHeight="1">
      <c r="A63" s="306"/>
      <c r="B63" s="3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317"/>
    </row>
    <row r="64" spans="1:34" ht="17.25" customHeight="1">
      <c r="A64" s="305">
        <v>9</v>
      </c>
      <c r="B64" s="264">
        <v>22.5</v>
      </c>
      <c r="C64" s="402">
        <f>SUM(D64:E64)</f>
        <v>171.3</v>
      </c>
      <c r="D64" s="263">
        <v>163.9</v>
      </c>
      <c r="E64" s="263">
        <v>7.4</v>
      </c>
      <c r="F64" s="263">
        <v>22.1</v>
      </c>
      <c r="G64" s="402">
        <f>SUM(H64:I64)</f>
        <v>169.7</v>
      </c>
      <c r="H64" s="263">
        <v>161.1</v>
      </c>
      <c r="I64" s="263">
        <v>8.6</v>
      </c>
      <c r="J64" s="263">
        <v>23</v>
      </c>
      <c r="K64" s="263">
        <v>183.2</v>
      </c>
      <c r="L64" s="263">
        <v>180.5</v>
      </c>
      <c r="M64" s="263">
        <v>2.7</v>
      </c>
      <c r="N64" s="263">
        <v>22.4</v>
      </c>
      <c r="O64" s="402">
        <f>SUM(P64:Q64)</f>
        <v>177.8</v>
      </c>
      <c r="P64" s="263">
        <v>167</v>
      </c>
      <c r="Q64" s="263">
        <v>10.8</v>
      </c>
      <c r="R64" s="263">
        <v>23.1</v>
      </c>
      <c r="S64" s="263">
        <v>175.7</v>
      </c>
      <c r="T64" s="263">
        <v>171</v>
      </c>
      <c r="U64" s="263">
        <v>4.7</v>
      </c>
      <c r="V64" s="263">
        <v>22.3</v>
      </c>
      <c r="W64" s="263">
        <v>175.3</v>
      </c>
      <c r="X64" s="263">
        <v>164.7</v>
      </c>
      <c r="Y64" s="263">
        <v>10.6</v>
      </c>
      <c r="Z64" s="263">
        <v>22.3</v>
      </c>
      <c r="AA64" s="263">
        <v>181.1</v>
      </c>
      <c r="AB64" s="263">
        <v>173.1</v>
      </c>
      <c r="AC64" s="263">
        <v>8</v>
      </c>
      <c r="AD64" s="263">
        <v>21.7</v>
      </c>
      <c r="AE64" s="263">
        <v>159.7</v>
      </c>
      <c r="AF64" s="263">
        <v>151.1</v>
      </c>
      <c r="AG64" s="263">
        <v>8.6</v>
      </c>
      <c r="AH64" s="317"/>
    </row>
    <row r="65" spans="1:34" ht="17.25" customHeight="1">
      <c r="A65" s="305">
        <v>10</v>
      </c>
      <c r="B65" s="264">
        <v>22.4</v>
      </c>
      <c r="C65" s="402">
        <f>SUM(D65:E65)</f>
        <v>171.1</v>
      </c>
      <c r="D65" s="263">
        <v>163.2</v>
      </c>
      <c r="E65" s="263">
        <v>7.9</v>
      </c>
      <c r="F65" s="263">
        <v>21.9</v>
      </c>
      <c r="G65" s="402">
        <f>SUM(H65:I65)</f>
        <v>168.6</v>
      </c>
      <c r="H65" s="263">
        <v>159.7</v>
      </c>
      <c r="I65" s="263">
        <v>8.9</v>
      </c>
      <c r="J65" s="263">
        <v>22.1</v>
      </c>
      <c r="K65" s="263">
        <v>175.6</v>
      </c>
      <c r="L65" s="263">
        <v>171.8</v>
      </c>
      <c r="M65" s="263">
        <v>3.8</v>
      </c>
      <c r="N65" s="263">
        <v>22.1</v>
      </c>
      <c r="O65" s="402">
        <f>SUM(P65:Q65)</f>
        <v>175.7</v>
      </c>
      <c r="P65" s="263">
        <v>165.1</v>
      </c>
      <c r="Q65" s="263">
        <v>10.6</v>
      </c>
      <c r="R65" s="263">
        <v>23</v>
      </c>
      <c r="S65" s="263">
        <v>171.7</v>
      </c>
      <c r="T65" s="263">
        <v>166.7</v>
      </c>
      <c r="U65" s="263">
        <v>5</v>
      </c>
      <c r="V65" s="263">
        <v>22</v>
      </c>
      <c r="W65" s="263">
        <v>179.1</v>
      </c>
      <c r="X65" s="263">
        <v>167.6</v>
      </c>
      <c r="Y65" s="263">
        <v>11.5</v>
      </c>
      <c r="Z65" s="263">
        <v>22.4</v>
      </c>
      <c r="AA65" s="263">
        <v>178.4</v>
      </c>
      <c r="AB65" s="263">
        <v>171.2</v>
      </c>
      <c r="AC65" s="263">
        <v>7.2</v>
      </c>
      <c r="AD65" s="263">
        <v>21.5</v>
      </c>
      <c r="AE65" s="263">
        <v>157.5</v>
      </c>
      <c r="AF65" s="263">
        <v>150.4</v>
      </c>
      <c r="AG65" s="263">
        <v>7.1</v>
      </c>
      <c r="AH65" s="317"/>
    </row>
    <row r="66" spans="1:34" ht="17.25" customHeight="1">
      <c r="A66" s="305">
        <v>11</v>
      </c>
      <c r="B66" s="264">
        <v>22.7</v>
      </c>
      <c r="C66" s="402">
        <f>SUM(D66:E66)</f>
        <v>173.5</v>
      </c>
      <c r="D66" s="263">
        <v>165.8</v>
      </c>
      <c r="E66" s="263">
        <v>7.7</v>
      </c>
      <c r="F66" s="263">
        <v>22.3</v>
      </c>
      <c r="G66" s="402">
        <f>SUM(H66:I66)</f>
        <v>171.70000000000002</v>
      </c>
      <c r="H66" s="263">
        <v>162.9</v>
      </c>
      <c r="I66" s="263">
        <v>8.8</v>
      </c>
      <c r="J66" s="263">
        <v>23.4</v>
      </c>
      <c r="K66" s="263">
        <v>184.9</v>
      </c>
      <c r="L66" s="263">
        <v>181.2</v>
      </c>
      <c r="M66" s="263">
        <v>3.7</v>
      </c>
      <c r="N66" s="263">
        <v>22.4</v>
      </c>
      <c r="O66" s="402">
        <f>SUM(P66:Q66)</f>
        <v>178</v>
      </c>
      <c r="P66" s="263">
        <v>167.7</v>
      </c>
      <c r="Q66" s="263">
        <v>10.3</v>
      </c>
      <c r="R66" s="263">
        <v>22.4</v>
      </c>
      <c r="S66" s="263">
        <v>166.3</v>
      </c>
      <c r="T66" s="263">
        <v>160.4</v>
      </c>
      <c r="U66" s="263">
        <v>5.9</v>
      </c>
      <c r="V66" s="263">
        <v>23</v>
      </c>
      <c r="W66" s="263">
        <v>181.9</v>
      </c>
      <c r="X66" s="263">
        <v>173.6</v>
      </c>
      <c r="Y66" s="263">
        <v>8.3</v>
      </c>
      <c r="Z66" s="263">
        <v>22.6</v>
      </c>
      <c r="AA66" s="263">
        <v>180.2</v>
      </c>
      <c r="AB66" s="263">
        <v>174.8</v>
      </c>
      <c r="AC66" s="263">
        <v>5.4</v>
      </c>
      <c r="AD66" s="263">
        <v>21.7</v>
      </c>
      <c r="AE66" s="263">
        <v>157.8</v>
      </c>
      <c r="AF66" s="263">
        <v>152.5</v>
      </c>
      <c r="AG66" s="263">
        <v>5.3</v>
      </c>
      <c r="AH66" s="317"/>
    </row>
    <row r="67" spans="1:34" ht="17.25" customHeight="1">
      <c r="A67" s="307">
        <v>12</v>
      </c>
      <c r="B67" s="318">
        <v>22.6</v>
      </c>
      <c r="C67" s="403">
        <f>SUM(D67:E67)</f>
        <v>172.70000000000002</v>
      </c>
      <c r="D67" s="319">
        <v>165.3</v>
      </c>
      <c r="E67" s="319">
        <v>7.4</v>
      </c>
      <c r="F67" s="319">
        <v>22.3</v>
      </c>
      <c r="G67" s="403">
        <f>SUM(H67:I67)</f>
        <v>172.3</v>
      </c>
      <c r="H67" s="319">
        <v>163.5</v>
      </c>
      <c r="I67" s="319">
        <v>8.8</v>
      </c>
      <c r="J67" s="319">
        <v>22.1</v>
      </c>
      <c r="K67" s="319">
        <v>177.7</v>
      </c>
      <c r="L67" s="319">
        <v>174.1</v>
      </c>
      <c r="M67" s="319">
        <v>3.6</v>
      </c>
      <c r="N67" s="319">
        <v>22.7</v>
      </c>
      <c r="O67" s="403">
        <f>SUM(P67:Q67)</f>
        <v>179.4</v>
      </c>
      <c r="P67" s="319">
        <v>169.4</v>
      </c>
      <c r="Q67" s="319">
        <v>10</v>
      </c>
      <c r="R67" s="319">
        <v>23.2</v>
      </c>
      <c r="S67" s="319">
        <v>175.4</v>
      </c>
      <c r="T67" s="319">
        <v>167.7</v>
      </c>
      <c r="U67" s="319">
        <v>7.7</v>
      </c>
      <c r="V67" s="319">
        <v>22.6</v>
      </c>
      <c r="W67" s="319">
        <v>180.1</v>
      </c>
      <c r="X67" s="319">
        <v>170.3</v>
      </c>
      <c r="Y67" s="319">
        <v>9.8</v>
      </c>
      <c r="Z67" s="319">
        <v>23.3</v>
      </c>
      <c r="AA67" s="319">
        <v>186.3</v>
      </c>
      <c r="AB67" s="319">
        <v>180.6</v>
      </c>
      <c r="AC67" s="319">
        <v>5.7</v>
      </c>
      <c r="AD67" s="319">
        <v>21.6</v>
      </c>
      <c r="AE67" s="319">
        <v>158.4</v>
      </c>
      <c r="AF67" s="319">
        <v>152.3</v>
      </c>
      <c r="AG67" s="319">
        <v>6.1</v>
      </c>
      <c r="AH67" s="317"/>
    </row>
    <row r="68" spans="1:34" ht="15" customHeight="1">
      <c r="A68" s="103" t="s">
        <v>260</v>
      </c>
      <c r="AH68" s="317"/>
    </row>
  </sheetData>
  <sheetProtection/>
  <mergeCells count="42">
    <mergeCell ref="A2:AG2"/>
    <mergeCell ref="B4:E5"/>
    <mergeCell ref="F4:I5"/>
    <mergeCell ref="J4:M5"/>
    <mergeCell ref="N4:AG4"/>
    <mergeCell ref="N5:Q5"/>
    <mergeCell ref="R5:U5"/>
    <mergeCell ref="V5:Y5"/>
    <mergeCell ref="Z5:AC5"/>
    <mergeCell ref="AD5:AG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AF6:AF8"/>
    <mergeCell ref="AG6:AG8"/>
    <mergeCell ref="Z6:Z8"/>
    <mergeCell ref="AA6:AA8"/>
    <mergeCell ref="AB6:AB8"/>
    <mergeCell ref="AC6:AC8"/>
    <mergeCell ref="AD6:AD8"/>
    <mergeCell ref="AE6:AE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2013-06-20T04:52:12Z</cp:lastPrinted>
  <dcterms:created xsi:type="dcterms:W3CDTF">1997-12-02T07:00:48Z</dcterms:created>
  <dcterms:modified xsi:type="dcterms:W3CDTF">2013-06-20T04:52:21Z</dcterms:modified>
  <cp:category/>
  <cp:version/>
  <cp:contentType/>
  <cp:contentStatus/>
</cp:coreProperties>
</file>